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chool\Research\Calculations\Mass_Spec\Elements\"/>
    </mc:Choice>
  </mc:AlternateContent>
  <bookViews>
    <workbookView xWindow="0" yWindow="0" windowWidth="19170" windowHeight="7560" activeTab="1"/>
  </bookViews>
  <sheets>
    <sheet name="Ba_Calculations" sheetId="1" r:id="rId1"/>
    <sheet name="PPB_Ba_Aliquot_Sent" sheetId="2" r:id="rId2"/>
    <sheet name="DF_NOT_CHECKED" sheetId="5" r:id="rId3"/>
    <sheet name="PPB_Ru_to_Stock_NOT_CHECKED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" i="1" l="1"/>
  <c r="W9" i="1"/>
  <c r="W10" i="1"/>
  <c r="W11" i="1"/>
  <c r="W12" i="1"/>
  <c r="W13" i="1"/>
  <c r="W14" i="1"/>
  <c r="W15" i="1"/>
  <c r="W16" i="1"/>
  <c r="W17" i="1"/>
  <c r="W18" i="1"/>
  <c r="W7" i="1"/>
  <c r="T8" i="1"/>
  <c r="T9" i="1"/>
  <c r="T10" i="1"/>
  <c r="T11" i="1"/>
  <c r="T12" i="1"/>
  <c r="T13" i="1"/>
  <c r="T14" i="1"/>
  <c r="T15" i="1"/>
  <c r="T16" i="1"/>
  <c r="T17" i="1"/>
  <c r="T18" i="1"/>
  <c r="T7" i="1"/>
  <c r="A62" i="1"/>
  <c r="A63" i="1"/>
  <c r="A64" i="1"/>
  <c r="A65" i="1"/>
  <c r="A66" i="1"/>
  <c r="A67" i="1"/>
  <c r="A68" i="1"/>
  <c r="A69" i="1"/>
  <c r="A70" i="1"/>
  <c r="A71" i="1"/>
  <c r="A72" i="1"/>
  <c r="A73" i="1"/>
  <c r="D62" i="1"/>
  <c r="D63" i="1"/>
  <c r="D64" i="1"/>
  <c r="D65" i="1"/>
  <c r="D66" i="1"/>
  <c r="D67" i="1"/>
  <c r="D68" i="1"/>
  <c r="D69" i="1"/>
  <c r="D70" i="1"/>
  <c r="D71" i="1"/>
  <c r="D72" i="1"/>
  <c r="D73" i="1"/>
  <c r="B62" i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E63" i="1"/>
  <c r="E64" i="1"/>
  <c r="E65" i="1" s="1"/>
  <c r="E66" i="1" s="1"/>
  <c r="E67" i="1" s="1"/>
  <c r="E68" i="1" s="1"/>
  <c r="E69" i="1" s="1"/>
  <c r="E70" i="1" s="1"/>
  <c r="E71" i="1" s="1"/>
  <c r="E72" i="1" s="1"/>
  <c r="E73" i="1" s="1"/>
  <c r="E62" i="1"/>
  <c r="T26" i="1"/>
  <c r="D55" i="1"/>
  <c r="W25" i="1" s="1"/>
  <c r="D61" i="1"/>
  <c r="A61" i="1"/>
  <c r="A55" i="1"/>
  <c r="T25" i="1" s="1"/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2" i="2"/>
  <c r="J3" i="1" l="1"/>
  <c r="J2" i="1"/>
  <c r="N3" i="1"/>
  <c r="N2" i="1"/>
  <c r="L3" i="1"/>
  <c r="L2" i="1"/>
  <c r="K7" i="1"/>
  <c r="S2" i="5" l="1"/>
  <c r="T2" i="5"/>
  <c r="R2" i="5"/>
  <c r="A1112" i="4" l="1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C31" i="2" l="1"/>
  <c r="D31" i="2"/>
  <c r="G31" i="2"/>
  <c r="J31" i="2"/>
  <c r="C30" i="2"/>
  <c r="D30" i="2"/>
  <c r="F30" i="2"/>
  <c r="G30" i="2"/>
  <c r="J30" i="2"/>
  <c r="B7" i="2" l="1"/>
  <c r="B38" i="1"/>
  <c r="P6" i="4" l="1"/>
  <c r="N5" i="1" l="1"/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A22" i="2" l="1"/>
  <c r="A23" i="2"/>
  <c r="A24" i="2"/>
  <c r="A25" i="2"/>
  <c r="A26" i="2"/>
  <c r="A27" i="2"/>
  <c r="A28" i="2"/>
  <c r="A29" i="2"/>
  <c r="Q35" i="1" l="1"/>
  <c r="B29" i="2" s="1"/>
  <c r="I30" i="5" s="1"/>
  <c r="Q7" i="1" l="1"/>
  <c r="B2" i="2" s="1"/>
  <c r="I3" i="5" s="1"/>
  <c r="Q14" i="1"/>
  <c r="Q16" i="1"/>
  <c r="B11" i="2" s="1"/>
  <c r="I12" i="5" s="1"/>
  <c r="Q18" i="1"/>
  <c r="Q21" i="1"/>
  <c r="Q23" i="1"/>
  <c r="Q25" i="1"/>
  <c r="B19" i="2" s="1"/>
  <c r="I20" i="5" s="1"/>
  <c r="Q27" i="1"/>
  <c r="B21" i="2" s="1"/>
  <c r="I22" i="5" s="1"/>
  <c r="Q29" i="1"/>
  <c r="B23" i="2" s="1"/>
  <c r="I24" i="5" s="1"/>
  <c r="Q31" i="1"/>
  <c r="B25" i="2" s="1"/>
  <c r="I26" i="5" s="1"/>
  <c r="Q33" i="1"/>
  <c r="B27" i="2" s="1"/>
  <c r="I28" i="5" s="1"/>
  <c r="Q8" i="1"/>
  <c r="B3" i="2" s="1"/>
  <c r="Q10" i="1"/>
  <c r="B5" i="2" s="1"/>
  <c r="I6" i="5" s="1"/>
  <c r="Q12" i="1"/>
  <c r="I8" i="5" s="1"/>
  <c r="Q11" i="1"/>
  <c r="B6" i="2" s="1"/>
  <c r="I7" i="5" s="1"/>
  <c r="Q34" i="1"/>
  <c r="B28" i="2" s="1"/>
  <c r="I29" i="5" s="1"/>
  <c r="Q30" i="1"/>
  <c r="B24" i="2" s="1"/>
  <c r="I25" i="5" s="1"/>
  <c r="Q26" i="1"/>
  <c r="B20" i="2" s="1"/>
  <c r="I21" i="5" s="1"/>
  <c r="Q22" i="1"/>
  <c r="B16" i="2" s="1"/>
  <c r="I17" i="5" s="1"/>
  <c r="Q17" i="1"/>
  <c r="Q13" i="1"/>
  <c r="B8" i="2" s="1"/>
  <c r="I9" i="5" s="1"/>
  <c r="Q9" i="1"/>
  <c r="B4" i="2" s="1"/>
  <c r="I5" i="5" s="1"/>
  <c r="Q32" i="1"/>
  <c r="Q28" i="1"/>
  <c r="B22" i="2" s="1"/>
  <c r="I23" i="5" s="1"/>
  <c r="Q24" i="1"/>
  <c r="B18" i="2" s="1"/>
  <c r="I19" i="5" s="1"/>
  <c r="Q19" i="1"/>
  <c r="Q15" i="1"/>
  <c r="T35" i="1"/>
  <c r="I34" i="5" l="1"/>
  <c r="I37" i="5"/>
  <c r="E29" i="2"/>
  <c r="L30" i="5" s="1"/>
  <c r="D14" i="2"/>
  <c r="C14" i="2"/>
  <c r="L14" i="2" s="1"/>
  <c r="B14" i="2"/>
  <c r="I15" i="5" s="1"/>
  <c r="B12" i="2"/>
  <c r="I13" i="5" s="1"/>
  <c r="D12" i="2"/>
  <c r="C12" i="2"/>
  <c r="L12" i="2" s="1"/>
  <c r="I35" i="5"/>
  <c r="I36" i="5"/>
  <c r="I4" i="5"/>
  <c r="I33" i="5" s="1"/>
  <c r="B3" i="4"/>
  <c r="D17" i="2"/>
  <c r="C17" i="2"/>
  <c r="L17" i="2" s="1"/>
  <c r="B17" i="2"/>
  <c r="I18" i="5" s="1"/>
  <c r="B13" i="2"/>
  <c r="I14" i="5" s="1"/>
  <c r="B9" i="2"/>
  <c r="I10" i="5" s="1"/>
  <c r="C10" i="2"/>
  <c r="L10" i="2" s="1"/>
  <c r="B10" i="2"/>
  <c r="I11" i="5" s="1"/>
  <c r="D10" i="2"/>
  <c r="B26" i="2"/>
  <c r="I27" i="5" s="1"/>
  <c r="B15" i="2"/>
  <c r="I16" i="5" s="1"/>
  <c r="W35" i="1"/>
  <c r="H29" i="2" s="1"/>
  <c r="H2" i="2"/>
  <c r="H3" i="2"/>
  <c r="H4" i="2"/>
  <c r="H6" i="2"/>
  <c r="H8" i="2"/>
  <c r="H10" i="2"/>
  <c r="H12" i="2"/>
  <c r="W19" i="1"/>
  <c r="W22" i="1"/>
  <c r="H16" i="2" s="1"/>
  <c r="W24" i="1"/>
  <c r="H18" i="2" s="1"/>
  <c r="W26" i="1"/>
  <c r="H20" i="2" s="1"/>
  <c r="W28" i="1"/>
  <c r="H22" i="2" s="1"/>
  <c r="W30" i="1"/>
  <c r="H24" i="2" s="1"/>
  <c r="W32" i="1"/>
  <c r="H26" i="2" s="1"/>
  <c r="W34" i="1"/>
  <c r="H28" i="2" s="1"/>
  <c r="H7" i="2"/>
  <c r="H11" i="2"/>
  <c r="W21" i="1"/>
  <c r="H19" i="2"/>
  <c r="W29" i="1"/>
  <c r="H23" i="2" s="1"/>
  <c r="W33" i="1"/>
  <c r="H27" i="2" s="1"/>
  <c r="H5" i="2"/>
  <c r="H9" i="2"/>
  <c r="H13" i="2"/>
  <c r="W23" i="1"/>
  <c r="W27" i="1"/>
  <c r="H21" i="2" s="1"/>
  <c r="W31" i="1"/>
  <c r="H25" i="2" s="1"/>
  <c r="T21" i="1"/>
  <c r="T23" i="1"/>
  <c r="T27" i="1"/>
  <c r="T29" i="1"/>
  <c r="T31" i="1"/>
  <c r="T33" i="1"/>
  <c r="T22" i="1"/>
  <c r="T30" i="1"/>
  <c r="T34" i="1"/>
  <c r="T19" i="1"/>
  <c r="T24" i="1"/>
  <c r="T28" i="1"/>
  <c r="T32" i="1"/>
  <c r="X19" i="1"/>
  <c r="X23" i="1"/>
  <c r="M14" i="1"/>
  <c r="M15" i="1"/>
  <c r="M16" i="1"/>
  <c r="M17" i="1"/>
  <c r="M18" i="1"/>
  <c r="M19" i="1"/>
  <c r="U19" i="1" s="1"/>
  <c r="M21" i="1"/>
  <c r="M22" i="1"/>
  <c r="M23" i="1"/>
  <c r="U23" i="1" s="1"/>
  <c r="M24" i="1"/>
  <c r="M25" i="1"/>
  <c r="M26" i="1"/>
  <c r="M27" i="1"/>
  <c r="M28" i="1"/>
  <c r="M29" i="1"/>
  <c r="M30" i="1"/>
  <c r="M31" i="1"/>
  <c r="M32" i="1"/>
  <c r="M33" i="1"/>
  <c r="M34" i="1"/>
  <c r="M35" i="1"/>
  <c r="M13" i="1"/>
  <c r="M8" i="1"/>
  <c r="M9" i="1"/>
  <c r="M10" i="1"/>
  <c r="M11" i="1"/>
  <c r="M12" i="1"/>
  <c r="M7" i="1"/>
  <c r="K14" i="1"/>
  <c r="K15" i="1"/>
  <c r="K16" i="1"/>
  <c r="K17" i="1"/>
  <c r="K18" i="1"/>
  <c r="K19" i="1"/>
  <c r="R19" i="1" s="1"/>
  <c r="S19" i="1" s="1"/>
  <c r="K21" i="1"/>
  <c r="K22" i="1"/>
  <c r="K23" i="1"/>
  <c r="R23" i="1" s="1"/>
  <c r="S23" i="1" s="1"/>
  <c r="K24" i="1"/>
  <c r="K25" i="1"/>
  <c r="K26" i="1"/>
  <c r="K27" i="1"/>
  <c r="K28" i="1"/>
  <c r="K29" i="1"/>
  <c r="K30" i="1"/>
  <c r="K31" i="1"/>
  <c r="K32" i="1"/>
  <c r="K33" i="1"/>
  <c r="K34" i="1"/>
  <c r="K35" i="1"/>
  <c r="K13" i="1"/>
  <c r="K8" i="1"/>
  <c r="K9" i="1"/>
  <c r="K10" i="1"/>
  <c r="K11" i="1"/>
  <c r="K12" i="1"/>
  <c r="O22" i="5" l="1"/>
  <c r="O14" i="5"/>
  <c r="O6" i="5"/>
  <c r="O24" i="5"/>
  <c r="O8" i="5"/>
  <c r="O27" i="5"/>
  <c r="O23" i="5"/>
  <c r="O19" i="5"/>
  <c r="O11" i="5"/>
  <c r="O7" i="5"/>
  <c r="O30" i="5"/>
  <c r="W29" i="2"/>
  <c r="O26" i="5"/>
  <c r="O10" i="5"/>
  <c r="O28" i="5"/>
  <c r="O20" i="5"/>
  <c r="O12" i="5"/>
  <c r="O29" i="5"/>
  <c r="O25" i="5"/>
  <c r="O21" i="5"/>
  <c r="O17" i="5"/>
  <c r="O13" i="5"/>
  <c r="O9" i="5"/>
  <c r="O37" i="5" s="1"/>
  <c r="O5" i="5"/>
  <c r="O3" i="5"/>
  <c r="P14" i="2"/>
  <c r="R15" i="5" s="1"/>
  <c r="S15" i="5" s="1"/>
  <c r="P17" i="2"/>
  <c r="R18" i="5" s="1"/>
  <c r="S18" i="5" s="1"/>
  <c r="I32" i="5"/>
  <c r="I17" i="2"/>
  <c r="H17" i="2"/>
  <c r="J17" i="2"/>
  <c r="H15" i="2"/>
  <c r="O35" i="5"/>
  <c r="H14" i="2"/>
  <c r="J14" i="2"/>
  <c r="I14" i="2"/>
  <c r="O4" i="5"/>
  <c r="H3" i="4"/>
  <c r="E26" i="2"/>
  <c r="L27" i="5" s="1"/>
  <c r="E18" i="2"/>
  <c r="L19" i="5" s="1"/>
  <c r="E10" i="2"/>
  <c r="L11" i="5" s="1"/>
  <c r="E28" i="2"/>
  <c r="L29" i="5" s="1"/>
  <c r="E20" i="2"/>
  <c r="L21" i="5" s="1"/>
  <c r="E12" i="2"/>
  <c r="L13" i="5" s="1"/>
  <c r="E4" i="2"/>
  <c r="L5" i="5" s="1"/>
  <c r="E27" i="2"/>
  <c r="L28" i="5" s="1"/>
  <c r="E23" i="2"/>
  <c r="L24" i="5" s="1"/>
  <c r="E19" i="2"/>
  <c r="L20" i="5" s="1"/>
  <c r="E15" i="2"/>
  <c r="L16" i="5" s="1"/>
  <c r="E11" i="2"/>
  <c r="L12" i="5" s="1"/>
  <c r="E7" i="2"/>
  <c r="L8" i="5" s="1"/>
  <c r="E3" i="2"/>
  <c r="P3" i="2" s="1"/>
  <c r="R4" i="5" s="1"/>
  <c r="E22" i="2"/>
  <c r="L23" i="5" s="1"/>
  <c r="E14" i="2"/>
  <c r="L15" i="5" s="1"/>
  <c r="G14" i="2"/>
  <c r="F14" i="2"/>
  <c r="M14" i="2" s="1"/>
  <c r="E6" i="2"/>
  <c r="L7" i="5" s="1"/>
  <c r="E24" i="2"/>
  <c r="L25" i="5" s="1"/>
  <c r="E16" i="2"/>
  <c r="L17" i="5" s="1"/>
  <c r="E8" i="2"/>
  <c r="L9" i="5" s="1"/>
  <c r="E2" i="2"/>
  <c r="L3" i="5" s="1"/>
  <c r="E25" i="2"/>
  <c r="L26" i="5" s="1"/>
  <c r="E21" i="2"/>
  <c r="L22" i="5" s="1"/>
  <c r="F17" i="2"/>
  <c r="M17" i="2" s="1"/>
  <c r="E17" i="2"/>
  <c r="L18" i="5" s="1"/>
  <c r="G17" i="2"/>
  <c r="E13" i="2"/>
  <c r="L14" i="5" s="1"/>
  <c r="E9" i="2"/>
  <c r="L10" i="5" s="1"/>
  <c r="E5" i="2"/>
  <c r="L6" i="5" s="1"/>
  <c r="J15" i="5"/>
  <c r="K15" i="5"/>
  <c r="J11" i="5"/>
  <c r="K11" i="5"/>
  <c r="I38" i="5"/>
  <c r="J18" i="5"/>
  <c r="K18" i="5"/>
  <c r="J13" i="5"/>
  <c r="K13" i="5"/>
  <c r="H2" i="4"/>
  <c r="P10" i="2"/>
  <c r="R11" i="5" s="1"/>
  <c r="P27" i="2"/>
  <c r="R28" i="5" s="1"/>
  <c r="P29" i="2"/>
  <c r="R30" i="5" s="1"/>
  <c r="H5" i="4"/>
  <c r="H7" i="4"/>
  <c r="H6" i="4"/>
  <c r="H4" i="4"/>
  <c r="V19" i="1"/>
  <c r="V23" i="1"/>
  <c r="B2" i="4"/>
  <c r="B6" i="4"/>
  <c r="B4" i="4"/>
  <c r="Y19" i="1"/>
  <c r="B5" i="4"/>
  <c r="B7" i="4"/>
  <c r="Y23" i="1"/>
  <c r="T15" i="5" l="1"/>
  <c r="O33" i="5"/>
  <c r="O36" i="5"/>
  <c r="O34" i="5"/>
  <c r="N14" i="2"/>
  <c r="X14" i="2"/>
  <c r="N17" i="2"/>
  <c r="X17" i="2"/>
  <c r="E4" i="4"/>
  <c r="W18" i="2"/>
  <c r="O16" i="5"/>
  <c r="W15" i="2"/>
  <c r="W6" i="2"/>
  <c r="W10" i="2"/>
  <c r="W22" i="2"/>
  <c r="W26" i="2"/>
  <c r="W7" i="2"/>
  <c r="W23" i="2"/>
  <c r="W5" i="2"/>
  <c r="W13" i="2"/>
  <c r="W21" i="2"/>
  <c r="P20" i="2"/>
  <c r="R21" i="5" s="1"/>
  <c r="P26" i="2"/>
  <c r="R27" i="5" s="1"/>
  <c r="P5" i="2"/>
  <c r="R6" i="5" s="1"/>
  <c r="O15" i="5"/>
  <c r="W14" i="2"/>
  <c r="O18" i="5"/>
  <c r="W17" i="2"/>
  <c r="W2" i="2"/>
  <c r="W4" i="2"/>
  <c r="W8" i="2"/>
  <c r="W12" i="2"/>
  <c r="W16" i="2"/>
  <c r="W20" i="2"/>
  <c r="W24" i="2"/>
  <c r="W28" i="2"/>
  <c r="W11" i="2"/>
  <c r="W19" i="2"/>
  <c r="W27" i="2"/>
  <c r="W9" i="2"/>
  <c r="W25" i="2"/>
  <c r="W3" i="2"/>
  <c r="O38" i="5"/>
  <c r="P19" i="2"/>
  <c r="R20" i="5" s="1"/>
  <c r="R14" i="2"/>
  <c r="P23" i="2"/>
  <c r="R24" i="5" s="1"/>
  <c r="P28" i="2"/>
  <c r="R29" i="5" s="1"/>
  <c r="P18" i="2"/>
  <c r="R19" i="5" s="1"/>
  <c r="P12" i="2"/>
  <c r="R13" i="5" s="1"/>
  <c r="P11" i="2"/>
  <c r="R12" i="5" s="1"/>
  <c r="P8" i="2"/>
  <c r="R9" i="5" s="1"/>
  <c r="R17" i="2"/>
  <c r="T18" i="5"/>
  <c r="E7" i="4"/>
  <c r="P13" i="2"/>
  <c r="R14" i="5" s="1"/>
  <c r="P21" i="2"/>
  <c r="R22" i="5" s="1"/>
  <c r="Q14" i="2"/>
  <c r="Q17" i="2"/>
  <c r="P15" i="2"/>
  <c r="R16" i="5" s="1"/>
  <c r="P15" i="5"/>
  <c r="Q15" i="5"/>
  <c r="O32" i="5"/>
  <c r="Q18" i="5"/>
  <c r="P18" i="5"/>
  <c r="M18" i="5"/>
  <c r="N18" i="5"/>
  <c r="L4" i="5"/>
  <c r="L32" i="5" s="1"/>
  <c r="E3" i="4"/>
  <c r="E9" i="4" s="1"/>
  <c r="L34" i="5"/>
  <c r="E2" i="4"/>
  <c r="E27" i="4" s="1"/>
  <c r="P9" i="2"/>
  <c r="R10" i="5" s="1"/>
  <c r="P25" i="2"/>
  <c r="R26" i="5" s="1"/>
  <c r="P2" i="2"/>
  <c r="R3" i="5" s="1"/>
  <c r="P16" i="2"/>
  <c r="R17" i="5" s="1"/>
  <c r="P24" i="2"/>
  <c r="R25" i="5" s="1"/>
  <c r="E6" i="4"/>
  <c r="P22" i="2"/>
  <c r="R23" i="5" s="1"/>
  <c r="L38" i="5"/>
  <c r="L37" i="5"/>
  <c r="M15" i="5"/>
  <c r="N15" i="5"/>
  <c r="L36" i="5"/>
  <c r="L35" i="5"/>
  <c r="B11" i="4"/>
  <c r="B9" i="4"/>
  <c r="B27" i="4"/>
  <c r="B30" i="4" s="1"/>
  <c r="A31" i="4" s="1"/>
  <c r="H11" i="4"/>
  <c r="H27" i="4"/>
  <c r="R38" i="5"/>
  <c r="P4" i="2"/>
  <c r="R5" i="5" s="1"/>
  <c r="P7" i="2"/>
  <c r="R8" i="5" s="1"/>
  <c r="P6" i="2"/>
  <c r="R7" i="5" s="1"/>
  <c r="E5" i="4"/>
  <c r="H9" i="4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1" i="2"/>
  <c r="C1" i="2"/>
  <c r="D1" i="2"/>
  <c r="E1" i="2"/>
  <c r="F1" i="2"/>
  <c r="G1" i="2"/>
  <c r="H1" i="2"/>
  <c r="I1" i="2"/>
  <c r="J1" i="2"/>
  <c r="B1" i="2"/>
  <c r="Y17" i="2" l="1"/>
  <c r="Y14" i="2"/>
  <c r="R37" i="5"/>
  <c r="B1" i="4"/>
  <c r="I2" i="5"/>
  <c r="I1" i="4"/>
  <c r="P2" i="5"/>
  <c r="G1" i="4"/>
  <c r="N2" i="5"/>
  <c r="E1" i="4"/>
  <c r="L2" i="5"/>
  <c r="C1" i="4"/>
  <c r="J2" i="5"/>
  <c r="J1" i="4"/>
  <c r="Q2" i="5"/>
  <c r="H1" i="4"/>
  <c r="O2" i="5"/>
  <c r="F1" i="4"/>
  <c r="M2" i="5"/>
  <c r="D1" i="4"/>
  <c r="K2" i="5"/>
  <c r="E11" i="4"/>
  <c r="L33" i="5"/>
  <c r="R36" i="5"/>
  <c r="V36" i="5" s="1"/>
  <c r="R32" i="5"/>
  <c r="V32" i="5" s="1"/>
  <c r="R35" i="5"/>
  <c r="R34" i="5"/>
  <c r="R33" i="5"/>
  <c r="B15" i="4"/>
  <c r="B31" i="4"/>
  <c r="A32" i="4" s="1"/>
  <c r="A1" i="4"/>
  <c r="A6" i="4"/>
  <c r="A4" i="4"/>
  <c r="A2" i="4"/>
  <c r="A7" i="4"/>
  <c r="A5" i="4"/>
  <c r="A3" i="4"/>
  <c r="B32" i="4" l="1"/>
  <c r="A33" i="4" s="1"/>
  <c r="F28" i="1"/>
  <c r="F29" i="1"/>
  <c r="F30" i="1"/>
  <c r="F31" i="1"/>
  <c r="F32" i="1"/>
  <c r="F33" i="1"/>
  <c r="F34" i="1"/>
  <c r="F35" i="1"/>
  <c r="F8" i="1"/>
  <c r="F9" i="1"/>
  <c r="F10" i="1"/>
  <c r="F11" i="1"/>
  <c r="F12" i="1"/>
  <c r="F13" i="1"/>
  <c r="F14" i="1"/>
  <c r="F15" i="1"/>
  <c r="F16" i="1"/>
  <c r="F17" i="1"/>
  <c r="F18" i="1"/>
  <c r="F21" i="1"/>
  <c r="F22" i="1"/>
  <c r="F24" i="1"/>
  <c r="F25" i="1"/>
  <c r="F26" i="1"/>
  <c r="F27" i="1"/>
  <c r="F7" i="1"/>
  <c r="B33" i="4" l="1"/>
  <c r="A34" i="4" s="1"/>
  <c r="B34" i="4" s="1"/>
  <c r="A35" i="4" s="1"/>
  <c r="R35" i="1"/>
  <c r="C29" i="2" s="1"/>
  <c r="X35" i="1"/>
  <c r="U35" i="1"/>
  <c r="F29" i="2" s="1"/>
  <c r="R27" i="1"/>
  <c r="C21" i="2" s="1"/>
  <c r="U27" i="1"/>
  <c r="F21" i="2" s="1"/>
  <c r="X27" i="1"/>
  <c r="R25" i="1"/>
  <c r="C19" i="2" s="1"/>
  <c r="U25" i="1"/>
  <c r="F19" i="2" s="1"/>
  <c r="X25" i="1"/>
  <c r="U22" i="1"/>
  <c r="F16" i="2" s="1"/>
  <c r="R22" i="1"/>
  <c r="C16" i="2" s="1"/>
  <c r="X22" i="1"/>
  <c r="I16" i="2" s="1"/>
  <c r="X16" i="2" s="1"/>
  <c r="Y16" i="2" s="1"/>
  <c r="R18" i="1"/>
  <c r="C13" i="2" s="1"/>
  <c r="U18" i="1"/>
  <c r="F13" i="2" s="1"/>
  <c r="X18" i="1"/>
  <c r="R16" i="1"/>
  <c r="C11" i="2" s="1"/>
  <c r="U16" i="1"/>
  <c r="F11" i="2" s="1"/>
  <c r="X16" i="1"/>
  <c r="I11" i="2" s="1"/>
  <c r="R14" i="1"/>
  <c r="C9" i="2" s="1"/>
  <c r="U14" i="1"/>
  <c r="F9" i="2" s="1"/>
  <c r="X14" i="1"/>
  <c r="R12" i="1"/>
  <c r="C7" i="2" s="1"/>
  <c r="U12" i="1"/>
  <c r="F7" i="2" s="1"/>
  <c r="X12" i="1"/>
  <c r="R10" i="1"/>
  <c r="C5" i="2" s="1"/>
  <c r="U10" i="1"/>
  <c r="F5" i="2" s="1"/>
  <c r="X10" i="1"/>
  <c r="I5" i="2" s="1"/>
  <c r="R8" i="1"/>
  <c r="U8" i="1"/>
  <c r="F3" i="2" s="1"/>
  <c r="X8" i="1"/>
  <c r="I3" i="2" s="1"/>
  <c r="R34" i="1"/>
  <c r="C28" i="2" s="1"/>
  <c r="X34" i="1"/>
  <c r="I28" i="2" s="1"/>
  <c r="U34" i="1"/>
  <c r="X32" i="1"/>
  <c r="R32" i="1"/>
  <c r="U32" i="1"/>
  <c r="U30" i="1"/>
  <c r="F24" i="2" s="1"/>
  <c r="R30" i="1"/>
  <c r="C24" i="2" s="1"/>
  <c r="X30" i="1"/>
  <c r="I24" i="2" s="1"/>
  <c r="X24" i="2" s="1"/>
  <c r="Y24" i="2" s="1"/>
  <c r="X28" i="1"/>
  <c r="U28" i="1"/>
  <c r="F22" i="2" s="1"/>
  <c r="R28" i="1"/>
  <c r="C22" i="2" s="1"/>
  <c r="R7" i="1"/>
  <c r="C2" i="2" s="1"/>
  <c r="X7" i="1"/>
  <c r="I2" i="2" s="1"/>
  <c r="U7" i="1"/>
  <c r="F2" i="2" s="1"/>
  <c r="R26" i="1"/>
  <c r="C20" i="2" s="1"/>
  <c r="X26" i="1"/>
  <c r="U26" i="1"/>
  <c r="F20" i="2" s="1"/>
  <c r="X24" i="1"/>
  <c r="I18" i="2" s="1"/>
  <c r="R24" i="1"/>
  <c r="C18" i="2" s="1"/>
  <c r="U24" i="1"/>
  <c r="F18" i="2" s="1"/>
  <c r="R21" i="1"/>
  <c r="C15" i="2" s="1"/>
  <c r="U21" i="1"/>
  <c r="F15" i="2" s="1"/>
  <c r="X21" i="1"/>
  <c r="I15" i="2" s="1"/>
  <c r="R17" i="1"/>
  <c r="X17" i="1"/>
  <c r="I12" i="2" s="1"/>
  <c r="U17" i="1"/>
  <c r="F12" i="2" s="1"/>
  <c r="X15" i="1"/>
  <c r="R15" i="1"/>
  <c r="U15" i="1"/>
  <c r="F10" i="2" s="1"/>
  <c r="R13" i="1"/>
  <c r="C8" i="2" s="1"/>
  <c r="U13" i="1"/>
  <c r="F8" i="2" s="1"/>
  <c r="X13" i="1"/>
  <c r="X11" i="1"/>
  <c r="U11" i="1"/>
  <c r="F6" i="2" s="1"/>
  <c r="R11" i="1"/>
  <c r="C6" i="2" s="1"/>
  <c r="X9" i="1"/>
  <c r="R9" i="1"/>
  <c r="C4" i="2" s="1"/>
  <c r="U9" i="1"/>
  <c r="F4" i="2" s="1"/>
  <c r="R33" i="1"/>
  <c r="U33" i="1"/>
  <c r="X33" i="1"/>
  <c r="R31" i="1"/>
  <c r="U31" i="1"/>
  <c r="X31" i="1"/>
  <c r="R29" i="1"/>
  <c r="C23" i="2" s="1"/>
  <c r="U29" i="1"/>
  <c r="F23" i="2" s="1"/>
  <c r="X29" i="1"/>
  <c r="G27" i="1"/>
  <c r="G7" i="1"/>
  <c r="G26" i="1"/>
  <c r="G24" i="1"/>
  <c r="G21" i="1"/>
  <c r="G17" i="1"/>
  <c r="G15" i="1"/>
  <c r="G13" i="1"/>
  <c r="G11" i="1"/>
  <c r="G9" i="1"/>
  <c r="G35" i="1"/>
  <c r="G33" i="1"/>
  <c r="G31" i="1"/>
  <c r="G29" i="1"/>
  <c r="G25" i="1"/>
  <c r="G22" i="1"/>
  <c r="G18" i="1"/>
  <c r="G16" i="1"/>
  <c r="G14" i="1"/>
  <c r="G12" i="1"/>
  <c r="G10" i="1"/>
  <c r="G8" i="1"/>
  <c r="G34" i="1"/>
  <c r="G32" i="1"/>
  <c r="G30" i="1"/>
  <c r="G28" i="1"/>
  <c r="X5" i="2" l="1"/>
  <c r="Y5" i="2" s="1"/>
  <c r="X18" i="2"/>
  <c r="Y18" i="2" s="1"/>
  <c r="X12" i="2"/>
  <c r="Y12" i="2" s="1"/>
  <c r="X15" i="2"/>
  <c r="Y15" i="2" s="1"/>
  <c r="X2" i="2"/>
  <c r="Y2" i="2" s="1"/>
  <c r="X3" i="2"/>
  <c r="Y3" i="2" s="1"/>
  <c r="X11" i="2"/>
  <c r="Y11" i="2" s="1"/>
  <c r="M15" i="2"/>
  <c r="G15" i="2"/>
  <c r="M16" i="5"/>
  <c r="N16" i="5" s="1"/>
  <c r="M18" i="2"/>
  <c r="G18" i="2"/>
  <c r="M19" i="5"/>
  <c r="N19" i="5" s="1"/>
  <c r="M16" i="2"/>
  <c r="G16" i="2"/>
  <c r="M17" i="5"/>
  <c r="N17" i="5" s="1"/>
  <c r="D15" i="2"/>
  <c r="L15" i="2"/>
  <c r="J16" i="5"/>
  <c r="K16" i="5" s="1"/>
  <c r="L9" i="2"/>
  <c r="D9" i="2"/>
  <c r="J10" i="5"/>
  <c r="K10" i="5" s="1"/>
  <c r="L13" i="2"/>
  <c r="D13" i="2"/>
  <c r="J14" i="5"/>
  <c r="K14" i="5" s="1"/>
  <c r="J15" i="2"/>
  <c r="N15" i="2"/>
  <c r="P16" i="5"/>
  <c r="Q16" i="5" s="1"/>
  <c r="I23" i="2"/>
  <c r="Y33" i="1"/>
  <c r="I27" i="2"/>
  <c r="I6" i="2"/>
  <c r="I10" i="2"/>
  <c r="J12" i="2"/>
  <c r="P13" i="5"/>
  <c r="Q13" i="5" s="1"/>
  <c r="N12" i="2"/>
  <c r="P3" i="5"/>
  <c r="Q3" i="5" s="1"/>
  <c r="J2" i="2"/>
  <c r="I22" i="2"/>
  <c r="X22" i="2" s="1"/>
  <c r="Y22" i="2" s="1"/>
  <c r="Y32" i="1"/>
  <c r="I26" i="2"/>
  <c r="P29" i="5"/>
  <c r="Q29" i="5" s="1"/>
  <c r="J28" i="2"/>
  <c r="I3" i="4"/>
  <c r="P4" i="5"/>
  <c r="Q4" i="5" s="1"/>
  <c r="J3" i="2"/>
  <c r="I7" i="2"/>
  <c r="P12" i="5"/>
  <c r="Q12" i="5" s="1"/>
  <c r="J11" i="2"/>
  <c r="N11" i="2"/>
  <c r="P17" i="5"/>
  <c r="Q17" i="5" s="1"/>
  <c r="J16" i="2"/>
  <c r="N16" i="2"/>
  <c r="I21" i="2"/>
  <c r="I29" i="2"/>
  <c r="Y31" i="1"/>
  <c r="I25" i="2"/>
  <c r="I4" i="2"/>
  <c r="I8" i="2"/>
  <c r="P19" i="5"/>
  <c r="Q19" i="5" s="1"/>
  <c r="J18" i="2"/>
  <c r="N18" i="2"/>
  <c r="I20" i="2"/>
  <c r="X20" i="2" s="1"/>
  <c r="Y20" i="2" s="1"/>
  <c r="P25" i="5"/>
  <c r="Q25" i="5" s="1"/>
  <c r="J24" i="2"/>
  <c r="N24" i="2"/>
  <c r="P6" i="5"/>
  <c r="Q6" i="5" s="1"/>
  <c r="J5" i="2"/>
  <c r="N5" i="2"/>
  <c r="I9" i="2"/>
  <c r="X9" i="2" s="1"/>
  <c r="Y9" i="2" s="1"/>
  <c r="I13" i="2"/>
  <c r="X13" i="2" s="1"/>
  <c r="Y13" i="2" s="1"/>
  <c r="I19" i="2"/>
  <c r="X19" i="2" s="1"/>
  <c r="Y19" i="2" s="1"/>
  <c r="G23" i="2"/>
  <c r="M24" i="5"/>
  <c r="N24" i="5" s="1"/>
  <c r="V33" i="1"/>
  <c r="F27" i="2"/>
  <c r="M4" i="2"/>
  <c r="G4" i="2"/>
  <c r="M5" i="5"/>
  <c r="N5" i="5" s="1"/>
  <c r="G6" i="2"/>
  <c r="M7" i="5"/>
  <c r="N7" i="5" s="1"/>
  <c r="G12" i="2"/>
  <c r="M12" i="2"/>
  <c r="M13" i="5"/>
  <c r="N13" i="5" s="1"/>
  <c r="G2" i="2"/>
  <c r="M3" i="5"/>
  <c r="N3" i="5" s="1"/>
  <c r="G22" i="2"/>
  <c r="M23" i="5"/>
  <c r="N23" i="5" s="1"/>
  <c r="G24" i="2"/>
  <c r="M24" i="2"/>
  <c r="M25" i="5"/>
  <c r="N25" i="5" s="1"/>
  <c r="V34" i="1"/>
  <c r="F28" i="2"/>
  <c r="X28" i="2" s="1"/>
  <c r="Y28" i="2" s="1"/>
  <c r="F3" i="4"/>
  <c r="G3" i="2"/>
  <c r="M4" i="5"/>
  <c r="N4" i="5" s="1"/>
  <c r="G7" i="2"/>
  <c r="M8" i="5"/>
  <c r="G11" i="2"/>
  <c r="M11" i="2"/>
  <c r="M12" i="5"/>
  <c r="N12" i="5" s="1"/>
  <c r="G21" i="2"/>
  <c r="M22" i="5"/>
  <c r="N22" i="5" s="1"/>
  <c r="G29" i="2"/>
  <c r="M30" i="5"/>
  <c r="N30" i="5" s="1"/>
  <c r="V31" i="1"/>
  <c r="F25" i="2"/>
  <c r="G8" i="2"/>
  <c r="M9" i="5"/>
  <c r="N9" i="5" s="1"/>
  <c r="G10" i="2"/>
  <c r="M10" i="2"/>
  <c r="M11" i="5"/>
  <c r="N11" i="5" s="1"/>
  <c r="G20" i="2"/>
  <c r="M21" i="5"/>
  <c r="N21" i="5" s="1"/>
  <c r="V32" i="1"/>
  <c r="F26" i="2"/>
  <c r="G5" i="2"/>
  <c r="M5" i="2"/>
  <c r="M6" i="5"/>
  <c r="N6" i="5" s="1"/>
  <c r="G9" i="2"/>
  <c r="M9" i="2"/>
  <c r="M10" i="5"/>
  <c r="N10" i="5" s="1"/>
  <c r="G13" i="2"/>
  <c r="M13" i="2"/>
  <c r="M14" i="5"/>
  <c r="N14" i="5" s="1"/>
  <c r="G19" i="2"/>
  <c r="M20" i="5"/>
  <c r="N20" i="5" s="1"/>
  <c r="S32" i="1"/>
  <c r="C26" i="2"/>
  <c r="S31" i="1"/>
  <c r="C25" i="2"/>
  <c r="J3" i="5"/>
  <c r="K3" i="5" s="1"/>
  <c r="D2" i="2"/>
  <c r="D28" i="2"/>
  <c r="J29" i="5"/>
  <c r="K29" i="5" s="1"/>
  <c r="J20" i="5"/>
  <c r="K20" i="5" s="1"/>
  <c r="D19" i="2"/>
  <c r="J30" i="5"/>
  <c r="K30" i="5" s="1"/>
  <c r="D29" i="2"/>
  <c r="J9" i="5"/>
  <c r="K9" i="5" s="1"/>
  <c r="D8" i="2"/>
  <c r="D5" i="2"/>
  <c r="J6" i="5"/>
  <c r="K6" i="5" s="1"/>
  <c r="L5" i="2"/>
  <c r="J17" i="5"/>
  <c r="K17" i="5" s="1"/>
  <c r="D16" i="2"/>
  <c r="L16" i="2"/>
  <c r="J24" i="5"/>
  <c r="K24" i="5" s="1"/>
  <c r="D23" i="2"/>
  <c r="S33" i="1"/>
  <c r="C27" i="2"/>
  <c r="D4" i="2"/>
  <c r="J5" i="5"/>
  <c r="K5" i="5" s="1"/>
  <c r="L4" i="2"/>
  <c r="J7" i="5"/>
  <c r="K7" i="5" s="1"/>
  <c r="D6" i="2"/>
  <c r="J19" i="5"/>
  <c r="K19" i="5" s="1"/>
  <c r="D18" i="2"/>
  <c r="L18" i="2"/>
  <c r="J21" i="5"/>
  <c r="K21" i="5" s="1"/>
  <c r="D20" i="2"/>
  <c r="J23" i="5"/>
  <c r="K23" i="5" s="1"/>
  <c r="D22" i="2"/>
  <c r="J25" i="5"/>
  <c r="K25" i="5" s="1"/>
  <c r="D24" i="2"/>
  <c r="L24" i="2"/>
  <c r="Q24" i="2" s="1"/>
  <c r="C3" i="2"/>
  <c r="J8" i="5"/>
  <c r="D7" i="2"/>
  <c r="J12" i="5"/>
  <c r="K12" i="5" s="1"/>
  <c r="D11" i="2"/>
  <c r="L11" i="2"/>
  <c r="J22" i="5"/>
  <c r="K22" i="5" s="1"/>
  <c r="D21" i="2"/>
  <c r="B35" i="4"/>
  <c r="A36" i="4" s="1"/>
  <c r="B36" i="4" s="1"/>
  <c r="A37" i="4" s="1"/>
  <c r="B37" i="4" s="1"/>
  <c r="A38" i="4" s="1"/>
  <c r="B38" i="4" s="1"/>
  <c r="A39" i="4" s="1"/>
  <c r="B39" i="4" s="1"/>
  <c r="A40" i="4" s="1"/>
  <c r="B40" i="4" s="1"/>
  <c r="A41" i="4" s="1"/>
  <c r="B41" i="4" s="1"/>
  <c r="A42" i="4" s="1"/>
  <c r="B42" i="4" s="1"/>
  <c r="A43" i="4" s="1"/>
  <c r="B43" i="4" s="1"/>
  <c r="A44" i="4" s="1"/>
  <c r="B44" i="4" s="1"/>
  <c r="A45" i="4" s="1"/>
  <c r="B45" i="4" s="1"/>
  <c r="A46" i="4" s="1"/>
  <c r="B46" i="4" s="1"/>
  <c r="A47" i="4" s="1"/>
  <c r="B47" i="4" s="1"/>
  <c r="A48" i="4" s="1"/>
  <c r="B48" i="4" s="1"/>
  <c r="A49" i="4" s="1"/>
  <c r="B49" i="4" s="1"/>
  <c r="A50" i="4" s="1"/>
  <c r="B50" i="4" s="1"/>
  <c r="A51" i="4" s="1"/>
  <c r="B51" i="4" s="1"/>
  <c r="A52" i="4" s="1"/>
  <c r="B52" i="4" s="1"/>
  <c r="A53" i="4" s="1"/>
  <c r="B53" i="4" s="1"/>
  <c r="A54" i="4" s="1"/>
  <c r="B54" i="4" s="1"/>
  <c r="A55" i="4" s="1"/>
  <c r="B55" i="4" s="1"/>
  <c r="A56" i="4" s="1"/>
  <c r="B56" i="4" s="1"/>
  <c r="A57" i="4" s="1"/>
  <c r="B57" i="4" s="1"/>
  <c r="A58" i="4" s="1"/>
  <c r="B58" i="4" s="1"/>
  <c r="A59" i="4" s="1"/>
  <c r="B59" i="4" s="1"/>
  <c r="A60" i="4" s="1"/>
  <c r="B60" i="4" s="1"/>
  <c r="A61" i="4" s="1"/>
  <c r="B61" i="4" s="1"/>
  <c r="A62" i="4" s="1"/>
  <c r="B62" i="4" s="1"/>
  <c r="A63" i="4" s="1"/>
  <c r="B63" i="4" s="1"/>
  <c r="A64" i="4" s="1"/>
  <c r="B64" i="4" s="1"/>
  <c r="A65" i="4" s="1"/>
  <c r="B65" i="4" s="1"/>
  <c r="A66" i="4" s="1"/>
  <c r="B66" i="4" s="1"/>
  <c r="A67" i="4" s="1"/>
  <c r="B67" i="4" s="1"/>
  <c r="A68" i="4" s="1"/>
  <c r="B68" i="4" s="1"/>
  <c r="A69" i="4" s="1"/>
  <c r="B69" i="4" s="1"/>
  <c r="A70" i="4" s="1"/>
  <c r="B70" i="4" s="1"/>
  <c r="A71" i="4" s="1"/>
  <c r="L23" i="2"/>
  <c r="L6" i="2"/>
  <c r="M8" i="2"/>
  <c r="M20" i="2"/>
  <c r="L20" i="2"/>
  <c r="N2" i="2"/>
  <c r="L22" i="2"/>
  <c r="N3" i="2"/>
  <c r="L7" i="2"/>
  <c r="M19" i="2"/>
  <c r="L21" i="2"/>
  <c r="M23" i="2"/>
  <c r="M6" i="2"/>
  <c r="L8" i="2"/>
  <c r="M2" i="2"/>
  <c r="L2" i="2"/>
  <c r="M22" i="2"/>
  <c r="M3" i="2"/>
  <c r="M7" i="2"/>
  <c r="L19" i="2"/>
  <c r="M21" i="2"/>
  <c r="M29" i="2"/>
  <c r="L29" i="2"/>
  <c r="Y34" i="1"/>
  <c r="N28" i="2"/>
  <c r="S34" i="1"/>
  <c r="Y9" i="1"/>
  <c r="Y24" i="1"/>
  <c r="Y10" i="1"/>
  <c r="Y22" i="1"/>
  <c r="V9" i="1"/>
  <c r="V24" i="1"/>
  <c r="V10" i="1"/>
  <c r="V22" i="1"/>
  <c r="V21" i="1"/>
  <c r="S21" i="1"/>
  <c r="S24" i="1"/>
  <c r="S22" i="1"/>
  <c r="S9" i="1"/>
  <c r="S10" i="1"/>
  <c r="V35" i="1"/>
  <c r="S35" i="1"/>
  <c r="Y35" i="1"/>
  <c r="S29" i="1"/>
  <c r="S11" i="1"/>
  <c r="Y11" i="1"/>
  <c r="Y13" i="1"/>
  <c r="V13" i="1"/>
  <c r="V15" i="1"/>
  <c r="Y15" i="1"/>
  <c r="V17" i="1"/>
  <c r="Y26" i="1"/>
  <c r="S26" i="1"/>
  <c r="I2" i="4"/>
  <c r="J2" i="4"/>
  <c r="V28" i="1"/>
  <c r="Y28" i="1"/>
  <c r="S30" i="1"/>
  <c r="Y8" i="1"/>
  <c r="S8" i="1"/>
  <c r="Y12" i="1"/>
  <c r="S12" i="1"/>
  <c r="Y14" i="1"/>
  <c r="S14" i="1"/>
  <c r="V16" i="1"/>
  <c r="V18" i="1"/>
  <c r="Y25" i="1"/>
  <c r="S25" i="1"/>
  <c r="Y27" i="1"/>
  <c r="S27" i="1"/>
  <c r="Y29" i="1"/>
  <c r="V29" i="1"/>
  <c r="V11" i="1"/>
  <c r="S13" i="1"/>
  <c r="S15" i="1"/>
  <c r="S17" i="1"/>
  <c r="V26" i="1"/>
  <c r="V7" i="1"/>
  <c r="S7" i="1"/>
  <c r="S28" i="1"/>
  <c r="Y30" i="1"/>
  <c r="V30" i="1"/>
  <c r="V8" i="1"/>
  <c r="V12" i="1"/>
  <c r="V14" i="1"/>
  <c r="Y16" i="1"/>
  <c r="S16" i="1"/>
  <c r="Y18" i="1"/>
  <c r="S18" i="1"/>
  <c r="V25" i="1"/>
  <c r="V27" i="1"/>
  <c r="Y17" i="1"/>
  <c r="Y21" i="1"/>
  <c r="Y7" i="1"/>
  <c r="X26" i="2" l="1"/>
  <c r="Y26" i="2" s="1"/>
  <c r="X27" i="2"/>
  <c r="Y27" i="2" s="1"/>
  <c r="X25" i="2"/>
  <c r="Y25" i="2" s="1"/>
  <c r="N10" i="2"/>
  <c r="Q10" i="2" s="1"/>
  <c r="X10" i="2"/>
  <c r="Y10" i="2" s="1"/>
  <c r="N23" i="2"/>
  <c r="Q23" i="2" s="1"/>
  <c r="X23" i="2"/>
  <c r="Y23" i="2" s="1"/>
  <c r="N8" i="2"/>
  <c r="Q8" i="2" s="1"/>
  <c r="R8" i="2" s="1"/>
  <c r="X8" i="2"/>
  <c r="Y8" i="2" s="1"/>
  <c r="N29" i="2"/>
  <c r="Q29" i="2" s="1"/>
  <c r="X29" i="2"/>
  <c r="Y29" i="2" s="1"/>
  <c r="N7" i="2"/>
  <c r="Q7" i="2" s="1"/>
  <c r="X7" i="2"/>
  <c r="Y7" i="2" s="1"/>
  <c r="N4" i="2"/>
  <c r="Q4" i="2" s="1"/>
  <c r="R4" i="2" s="1"/>
  <c r="X4" i="2"/>
  <c r="Y4" i="2" s="1"/>
  <c r="N21" i="2"/>
  <c r="X21" i="2"/>
  <c r="Y21" i="2" s="1"/>
  <c r="N6" i="2"/>
  <c r="Q6" i="2" s="1"/>
  <c r="X6" i="2"/>
  <c r="Y6" i="2" s="1"/>
  <c r="Q16" i="2"/>
  <c r="S17" i="5" s="1"/>
  <c r="T17" i="5" s="1"/>
  <c r="Q15" i="2"/>
  <c r="S16" i="5" s="1"/>
  <c r="T16" i="5" s="1"/>
  <c r="Q18" i="2"/>
  <c r="S19" i="5" s="1"/>
  <c r="T19" i="5" s="1"/>
  <c r="R15" i="2"/>
  <c r="P20" i="5"/>
  <c r="Q20" i="5" s="1"/>
  <c r="J19" i="2"/>
  <c r="J13" i="2"/>
  <c r="P14" i="5"/>
  <c r="Q14" i="5" s="1"/>
  <c r="P10" i="5"/>
  <c r="Q10" i="5" s="1"/>
  <c r="J9" i="2"/>
  <c r="P21" i="5"/>
  <c r="Q21" i="5" s="1"/>
  <c r="J20" i="2"/>
  <c r="J26" i="2"/>
  <c r="P27" i="5"/>
  <c r="Q27" i="5" s="1"/>
  <c r="N26" i="2"/>
  <c r="J22" i="2"/>
  <c r="P23" i="5"/>
  <c r="Q23" i="5" s="1"/>
  <c r="Q5" i="2"/>
  <c r="R5" i="2" s="1"/>
  <c r="Q12" i="2"/>
  <c r="R12" i="2" s="1"/>
  <c r="N19" i="2"/>
  <c r="Q19" i="2" s="1"/>
  <c r="N13" i="2"/>
  <c r="Q13" i="2" s="1"/>
  <c r="N9" i="2"/>
  <c r="Q9" i="2" s="1"/>
  <c r="N20" i="2"/>
  <c r="Q20" i="2" s="1"/>
  <c r="P9" i="5"/>
  <c r="Q9" i="5" s="1"/>
  <c r="J8" i="2"/>
  <c r="P5" i="5"/>
  <c r="Q5" i="5" s="1"/>
  <c r="J4" i="2"/>
  <c r="J4" i="4" s="1"/>
  <c r="J25" i="2"/>
  <c r="P26" i="5"/>
  <c r="Q26" i="5" s="1"/>
  <c r="N25" i="2"/>
  <c r="P30" i="5"/>
  <c r="Q30" i="5" s="1"/>
  <c r="J29" i="2"/>
  <c r="P22" i="5"/>
  <c r="Q22" i="5" s="1"/>
  <c r="J21" i="2"/>
  <c r="J7" i="2"/>
  <c r="J7" i="4" s="1"/>
  <c r="P8" i="5"/>
  <c r="N22" i="2"/>
  <c r="Q22" i="2" s="1"/>
  <c r="P11" i="5"/>
  <c r="Q11" i="5" s="1"/>
  <c r="J10" i="2"/>
  <c r="P7" i="5"/>
  <c r="Q7" i="5" s="1"/>
  <c r="J6" i="2"/>
  <c r="J6" i="4" s="1"/>
  <c r="P28" i="5"/>
  <c r="Q28" i="5" s="1"/>
  <c r="J27" i="2"/>
  <c r="N27" i="2"/>
  <c r="P24" i="5"/>
  <c r="Q24" i="5" s="1"/>
  <c r="J23" i="2"/>
  <c r="Q11" i="2"/>
  <c r="S12" i="5" s="1"/>
  <c r="T12" i="5" s="1"/>
  <c r="G26" i="2"/>
  <c r="M26" i="2"/>
  <c r="M27" i="5"/>
  <c r="N27" i="5" s="1"/>
  <c r="G25" i="2"/>
  <c r="M25" i="2"/>
  <c r="M26" i="5"/>
  <c r="N26" i="5" s="1"/>
  <c r="G28" i="2"/>
  <c r="M28" i="2"/>
  <c r="M29" i="5"/>
  <c r="N29" i="5" s="1"/>
  <c r="M36" i="5"/>
  <c r="N36" i="5" s="1"/>
  <c r="M32" i="5"/>
  <c r="N32" i="5" s="1"/>
  <c r="N8" i="5"/>
  <c r="G27" i="2"/>
  <c r="M27" i="2"/>
  <c r="M28" i="5"/>
  <c r="N28" i="5" s="1"/>
  <c r="D26" i="2"/>
  <c r="L26" i="2"/>
  <c r="J27" i="5"/>
  <c r="K27" i="5" s="1"/>
  <c r="C3" i="4"/>
  <c r="J4" i="5"/>
  <c r="K4" i="5" s="1"/>
  <c r="D3" i="2"/>
  <c r="D3" i="4" s="1"/>
  <c r="R24" i="2"/>
  <c r="S25" i="5"/>
  <c r="T25" i="5" s="1"/>
  <c r="D25" i="2"/>
  <c r="J26" i="5"/>
  <c r="K26" i="5" s="1"/>
  <c r="L25" i="2"/>
  <c r="K8" i="5"/>
  <c r="J36" i="5"/>
  <c r="K36" i="5" s="1"/>
  <c r="L3" i="2"/>
  <c r="Q3" i="2" s="1"/>
  <c r="R3" i="2" s="1"/>
  <c r="J28" i="5"/>
  <c r="K28" i="5" s="1"/>
  <c r="D27" i="2"/>
  <c r="L27" i="2"/>
  <c r="B71" i="4"/>
  <c r="A72" i="4" s="1"/>
  <c r="B72" i="4" s="1"/>
  <c r="A73" i="4" s="1"/>
  <c r="B73" i="4" s="1"/>
  <c r="A74" i="4" s="1"/>
  <c r="B74" i="4" s="1"/>
  <c r="A75" i="4" s="1"/>
  <c r="B75" i="4" s="1"/>
  <c r="A76" i="4" s="1"/>
  <c r="B76" i="4" s="1"/>
  <c r="A77" i="4" s="1"/>
  <c r="B77" i="4" s="1"/>
  <c r="A78" i="4" s="1"/>
  <c r="B78" i="4" s="1"/>
  <c r="A79" i="4" s="1"/>
  <c r="B79" i="4" s="1"/>
  <c r="A80" i="4" s="1"/>
  <c r="B80" i="4" s="1"/>
  <c r="A81" i="4" s="1"/>
  <c r="B81" i="4" s="1"/>
  <c r="A82" i="4" s="1"/>
  <c r="B82" i="4" s="1"/>
  <c r="A83" i="4" s="1"/>
  <c r="B83" i="4" s="1"/>
  <c r="A84" i="4" s="1"/>
  <c r="B84" i="4" s="1"/>
  <c r="A85" i="4" s="1"/>
  <c r="B85" i="4" s="1"/>
  <c r="A86" i="4" s="1"/>
  <c r="B86" i="4" s="1"/>
  <c r="A87" i="4" s="1"/>
  <c r="B87" i="4" s="1"/>
  <c r="A88" i="4" s="1"/>
  <c r="B88" i="4" s="1"/>
  <c r="A89" i="4" s="1"/>
  <c r="B89" i="4" s="1"/>
  <c r="A90" i="4" s="1"/>
  <c r="B90" i="4" s="1"/>
  <c r="A91" i="4" s="1"/>
  <c r="B91" i="4" s="1"/>
  <c r="A92" i="4" s="1"/>
  <c r="B92" i="4" s="1"/>
  <c r="A93" i="4" s="1"/>
  <c r="B93" i="4" s="1"/>
  <c r="A94" i="4" s="1"/>
  <c r="B94" i="4" s="1"/>
  <c r="A95" i="4" s="1"/>
  <c r="B95" i="4" s="1"/>
  <c r="A96" i="4" s="1"/>
  <c r="B96" i="4" s="1"/>
  <c r="A97" i="4" s="1"/>
  <c r="B97" i="4" s="1"/>
  <c r="A98" i="4" s="1"/>
  <c r="B98" i="4" s="1"/>
  <c r="A99" i="4" s="1"/>
  <c r="B99" i="4" s="1"/>
  <c r="A100" i="4" s="1"/>
  <c r="B100" i="4" s="1"/>
  <c r="A101" i="4" s="1"/>
  <c r="B101" i="4" s="1"/>
  <c r="A102" i="4" s="1"/>
  <c r="B102" i="4" s="1"/>
  <c r="A103" i="4" s="1"/>
  <c r="B103" i="4" s="1"/>
  <c r="A104" i="4" s="1"/>
  <c r="B104" i="4" s="1"/>
  <c r="A105" i="4" s="1"/>
  <c r="B105" i="4" s="1"/>
  <c r="A106" i="4" s="1"/>
  <c r="B106" i="4" s="1"/>
  <c r="A107" i="4" s="1"/>
  <c r="B107" i="4" s="1"/>
  <c r="A108" i="4" s="1"/>
  <c r="B108" i="4" s="1"/>
  <c r="A109" i="4" s="1"/>
  <c r="B109" i="4" s="1"/>
  <c r="A110" i="4" s="1"/>
  <c r="B110" i="4" s="1"/>
  <c r="A111" i="4" s="1"/>
  <c r="B111" i="4" s="1"/>
  <c r="A112" i="4" s="1"/>
  <c r="B112" i="4" s="1"/>
  <c r="A113" i="4" s="1"/>
  <c r="B113" i="4" s="1"/>
  <c r="A114" i="4" s="1"/>
  <c r="B114" i="4" s="1"/>
  <c r="A115" i="4" s="1"/>
  <c r="B115" i="4" s="1"/>
  <c r="A116" i="4" s="1"/>
  <c r="B116" i="4" s="1"/>
  <c r="A117" i="4" s="1"/>
  <c r="B117" i="4" s="1"/>
  <c r="A118" i="4" s="1"/>
  <c r="B118" i="4" s="1"/>
  <c r="A119" i="4" s="1"/>
  <c r="B119" i="4" s="1"/>
  <c r="A120" i="4" s="1"/>
  <c r="B120" i="4" s="1"/>
  <c r="A121" i="4" s="1"/>
  <c r="B121" i="4" s="1"/>
  <c r="A122" i="4" s="1"/>
  <c r="B122" i="4" s="1"/>
  <c r="A123" i="4" s="1"/>
  <c r="B123" i="4" s="1"/>
  <c r="A124" i="4" s="1"/>
  <c r="B124" i="4" s="1"/>
  <c r="A125" i="4" s="1"/>
  <c r="B125" i="4" s="1"/>
  <c r="A126" i="4" s="1"/>
  <c r="B126" i="4" s="1"/>
  <c r="A127" i="4" s="1"/>
  <c r="B127" i="4" s="1"/>
  <c r="A128" i="4" s="1"/>
  <c r="B128" i="4" s="1"/>
  <c r="A129" i="4" s="1"/>
  <c r="B129" i="4" s="1"/>
  <c r="A130" i="4" s="1"/>
  <c r="B130" i="4" s="1"/>
  <c r="A131" i="4" s="1"/>
  <c r="B131" i="4" s="1"/>
  <c r="A132" i="4" s="1"/>
  <c r="B132" i="4" s="1"/>
  <c r="A133" i="4" s="1"/>
  <c r="B133" i="4" s="1"/>
  <c r="A134" i="4" s="1"/>
  <c r="B134" i="4" s="1"/>
  <c r="A135" i="4" s="1"/>
  <c r="B135" i="4" s="1"/>
  <c r="A136" i="4" s="1"/>
  <c r="B136" i="4" s="1"/>
  <c r="A137" i="4" s="1"/>
  <c r="B137" i="4" s="1"/>
  <c r="A138" i="4" s="1"/>
  <c r="B138" i="4" s="1"/>
  <c r="A139" i="4" s="1"/>
  <c r="B139" i="4" s="1"/>
  <c r="A140" i="4" s="1"/>
  <c r="B140" i="4" s="1"/>
  <c r="A141" i="4" s="1"/>
  <c r="B141" i="4" s="1"/>
  <c r="A142" i="4" s="1"/>
  <c r="B142" i="4" s="1"/>
  <c r="A143" i="4" s="1"/>
  <c r="B143" i="4" s="1"/>
  <c r="A144" i="4" s="1"/>
  <c r="B144" i="4" s="1"/>
  <c r="A145" i="4" s="1"/>
  <c r="B145" i="4" s="1"/>
  <c r="A146" i="4" s="1"/>
  <c r="B146" i="4" s="1"/>
  <c r="A147" i="4" s="1"/>
  <c r="B147" i="4" s="1"/>
  <c r="A148" i="4" s="1"/>
  <c r="B148" i="4" s="1"/>
  <c r="A149" i="4" s="1"/>
  <c r="B149" i="4" s="1"/>
  <c r="A150" i="4" s="1"/>
  <c r="B150" i="4" s="1"/>
  <c r="A151" i="4" s="1"/>
  <c r="B151" i="4" s="1"/>
  <c r="A152" i="4" s="1"/>
  <c r="B152" i="4" s="1"/>
  <c r="A153" i="4" s="1"/>
  <c r="B153" i="4" s="1"/>
  <c r="A154" i="4" s="1"/>
  <c r="B154" i="4" s="1"/>
  <c r="A155" i="4" s="1"/>
  <c r="B155" i="4" s="1"/>
  <c r="A156" i="4" s="1"/>
  <c r="B156" i="4" s="1"/>
  <c r="A157" i="4" s="1"/>
  <c r="B157" i="4" s="1"/>
  <c r="A158" i="4" s="1"/>
  <c r="B158" i="4" s="1"/>
  <c r="A159" i="4" s="1"/>
  <c r="B159" i="4" s="1"/>
  <c r="A160" i="4" s="1"/>
  <c r="B160" i="4" s="1"/>
  <c r="A161" i="4" s="1"/>
  <c r="B161" i="4" s="1"/>
  <c r="A162" i="4" s="1"/>
  <c r="B162" i="4" s="1"/>
  <c r="A163" i="4" s="1"/>
  <c r="B163" i="4" s="1"/>
  <c r="A164" i="4" s="1"/>
  <c r="B164" i="4" s="1"/>
  <c r="A165" i="4" s="1"/>
  <c r="B165" i="4" s="1"/>
  <c r="A166" i="4" s="1"/>
  <c r="B166" i="4" s="1"/>
  <c r="A167" i="4" s="1"/>
  <c r="B167" i="4" s="1"/>
  <c r="A168" i="4" s="1"/>
  <c r="B168" i="4" s="1"/>
  <c r="A169" i="4" s="1"/>
  <c r="B169" i="4" s="1"/>
  <c r="A170" i="4" s="1"/>
  <c r="B170" i="4" s="1"/>
  <c r="A171" i="4" s="1"/>
  <c r="B171" i="4" s="1"/>
  <c r="A172" i="4" s="1"/>
  <c r="B172" i="4" s="1"/>
  <c r="A173" i="4" s="1"/>
  <c r="B173" i="4" s="1"/>
  <c r="A174" i="4" s="1"/>
  <c r="B174" i="4" s="1"/>
  <c r="A175" i="4" s="1"/>
  <c r="B175" i="4" s="1"/>
  <c r="A176" i="4" s="1"/>
  <c r="B176" i="4" s="1"/>
  <c r="A177" i="4" s="1"/>
  <c r="B177" i="4" s="1"/>
  <c r="A178" i="4" s="1"/>
  <c r="B178" i="4" s="1"/>
  <c r="A179" i="4" s="1"/>
  <c r="B179" i="4" s="1"/>
  <c r="A180" i="4" s="1"/>
  <c r="B180" i="4" s="1"/>
  <c r="A181" i="4" s="1"/>
  <c r="B181" i="4" s="1"/>
  <c r="A182" i="4" s="1"/>
  <c r="B182" i="4" s="1"/>
  <c r="A183" i="4" s="1"/>
  <c r="B183" i="4" s="1"/>
  <c r="A184" i="4" s="1"/>
  <c r="B184" i="4" s="1"/>
  <c r="A185" i="4" s="1"/>
  <c r="B185" i="4" s="1"/>
  <c r="A186" i="4" s="1"/>
  <c r="B186" i="4" s="1"/>
  <c r="A187" i="4" s="1"/>
  <c r="B187" i="4" s="1"/>
  <c r="A188" i="4" s="1"/>
  <c r="B188" i="4" s="1"/>
  <c r="A189" i="4" s="1"/>
  <c r="B189" i="4" s="1"/>
  <c r="A190" i="4" s="1"/>
  <c r="B190" i="4" s="1"/>
  <c r="A191" i="4" s="1"/>
  <c r="B191" i="4" s="1"/>
  <c r="A192" i="4" s="1"/>
  <c r="B192" i="4" s="1"/>
  <c r="A193" i="4" s="1"/>
  <c r="B193" i="4" s="1"/>
  <c r="A194" i="4" s="1"/>
  <c r="B194" i="4" s="1"/>
  <c r="A195" i="4" s="1"/>
  <c r="B195" i="4" s="1"/>
  <c r="A196" i="4" s="1"/>
  <c r="B196" i="4" s="1"/>
  <c r="A197" i="4" s="1"/>
  <c r="B197" i="4" s="1"/>
  <c r="A198" i="4" s="1"/>
  <c r="B198" i="4" s="1"/>
  <c r="A199" i="4" s="1"/>
  <c r="B199" i="4" s="1"/>
  <c r="A200" i="4" s="1"/>
  <c r="B200" i="4" s="1"/>
  <c r="A201" i="4" s="1"/>
  <c r="B201" i="4" s="1"/>
  <c r="A202" i="4" s="1"/>
  <c r="B202" i="4" s="1"/>
  <c r="A203" i="4" s="1"/>
  <c r="B203" i="4" s="1"/>
  <c r="A204" i="4" s="1"/>
  <c r="B204" i="4" s="1"/>
  <c r="A205" i="4" s="1"/>
  <c r="B205" i="4" s="1"/>
  <c r="A206" i="4" s="1"/>
  <c r="B206" i="4" s="1"/>
  <c r="A207" i="4" s="1"/>
  <c r="B207" i="4" s="1"/>
  <c r="A208" i="4" s="1"/>
  <c r="B208" i="4" s="1"/>
  <c r="A209" i="4" s="1"/>
  <c r="B209" i="4" s="1"/>
  <c r="A210" i="4" s="1"/>
  <c r="B210" i="4" s="1"/>
  <c r="A211" i="4" s="1"/>
  <c r="B211" i="4" s="1"/>
  <c r="A212" i="4" s="1"/>
  <c r="B212" i="4" s="1"/>
  <c r="A213" i="4" s="1"/>
  <c r="B213" i="4" s="1"/>
  <c r="A214" i="4" s="1"/>
  <c r="B214" i="4" s="1"/>
  <c r="A215" i="4" s="1"/>
  <c r="B215" i="4" s="1"/>
  <c r="A216" i="4" s="1"/>
  <c r="B216" i="4" s="1"/>
  <c r="A217" i="4" s="1"/>
  <c r="B217" i="4" s="1"/>
  <c r="A218" i="4" s="1"/>
  <c r="B218" i="4" s="1"/>
  <c r="A219" i="4" s="1"/>
  <c r="B219" i="4" s="1"/>
  <c r="A220" i="4" s="1"/>
  <c r="B220" i="4" s="1"/>
  <c r="A221" i="4" s="1"/>
  <c r="B221" i="4" s="1"/>
  <c r="A222" i="4" s="1"/>
  <c r="B222" i="4" s="1"/>
  <c r="A223" i="4" s="1"/>
  <c r="B223" i="4" s="1"/>
  <c r="A224" i="4" s="1"/>
  <c r="B224" i="4" s="1"/>
  <c r="A225" i="4" s="1"/>
  <c r="B225" i="4" s="1"/>
  <c r="A226" i="4" s="1"/>
  <c r="B226" i="4" s="1"/>
  <c r="A227" i="4" s="1"/>
  <c r="B227" i="4" s="1"/>
  <c r="A228" i="4" s="1"/>
  <c r="B228" i="4" s="1"/>
  <c r="A229" i="4" s="1"/>
  <c r="B229" i="4" s="1"/>
  <c r="A230" i="4" s="1"/>
  <c r="B230" i="4" s="1"/>
  <c r="A231" i="4" s="1"/>
  <c r="B231" i="4" s="1"/>
  <c r="A232" i="4" s="1"/>
  <c r="B232" i="4" s="1"/>
  <c r="A233" i="4" s="1"/>
  <c r="B233" i="4" s="1"/>
  <c r="A234" i="4" s="1"/>
  <c r="B234" i="4" s="1"/>
  <c r="A235" i="4" s="1"/>
  <c r="B235" i="4" s="1"/>
  <c r="A236" i="4" s="1"/>
  <c r="B236" i="4" s="1"/>
  <c r="A237" i="4" s="1"/>
  <c r="B237" i="4" s="1"/>
  <c r="A238" i="4" s="1"/>
  <c r="B238" i="4" s="1"/>
  <c r="A239" i="4" s="1"/>
  <c r="B239" i="4" s="1"/>
  <c r="A240" i="4" s="1"/>
  <c r="B240" i="4" s="1"/>
  <c r="A241" i="4" s="1"/>
  <c r="B241" i="4" s="1"/>
  <c r="A242" i="4" s="1"/>
  <c r="B242" i="4" s="1"/>
  <c r="A243" i="4" s="1"/>
  <c r="B243" i="4" s="1"/>
  <c r="A244" i="4" s="1"/>
  <c r="B244" i="4" s="1"/>
  <c r="A245" i="4" s="1"/>
  <c r="B245" i="4" s="1"/>
  <c r="A246" i="4" s="1"/>
  <c r="B246" i="4" s="1"/>
  <c r="A247" i="4" s="1"/>
  <c r="B247" i="4" s="1"/>
  <c r="A248" i="4" s="1"/>
  <c r="B248" i="4" s="1"/>
  <c r="A249" i="4" s="1"/>
  <c r="B249" i="4" s="1"/>
  <c r="A250" i="4" s="1"/>
  <c r="B250" i="4" s="1"/>
  <c r="A251" i="4" s="1"/>
  <c r="B251" i="4" s="1"/>
  <c r="A252" i="4" s="1"/>
  <c r="B252" i="4" s="1"/>
  <c r="A253" i="4" s="1"/>
  <c r="B253" i="4" s="1"/>
  <c r="A254" i="4" s="1"/>
  <c r="B254" i="4" s="1"/>
  <c r="A255" i="4" s="1"/>
  <c r="B255" i="4" s="1"/>
  <c r="A256" i="4" s="1"/>
  <c r="B256" i="4" s="1"/>
  <c r="A257" i="4" s="1"/>
  <c r="B257" i="4" s="1"/>
  <c r="A258" i="4" s="1"/>
  <c r="B258" i="4" s="1"/>
  <c r="A259" i="4" s="1"/>
  <c r="B259" i="4" s="1"/>
  <c r="A260" i="4" s="1"/>
  <c r="B260" i="4" s="1"/>
  <c r="A261" i="4" s="1"/>
  <c r="B261" i="4" s="1"/>
  <c r="A262" i="4" s="1"/>
  <c r="B262" i="4" s="1"/>
  <c r="A263" i="4" s="1"/>
  <c r="B263" i="4" s="1"/>
  <c r="A264" i="4" s="1"/>
  <c r="B264" i="4" s="1"/>
  <c r="A265" i="4" s="1"/>
  <c r="B265" i="4" s="1"/>
  <c r="A266" i="4" s="1"/>
  <c r="B266" i="4" s="1"/>
  <c r="A267" i="4" s="1"/>
  <c r="B267" i="4" s="1"/>
  <c r="A268" i="4" s="1"/>
  <c r="B268" i="4" s="1"/>
  <c r="A269" i="4" s="1"/>
  <c r="B269" i="4" s="1"/>
  <c r="A270" i="4" s="1"/>
  <c r="B270" i="4" s="1"/>
  <c r="A271" i="4" s="1"/>
  <c r="B271" i="4" s="1"/>
  <c r="A272" i="4" s="1"/>
  <c r="B272" i="4" s="1"/>
  <c r="A273" i="4" s="1"/>
  <c r="B273" i="4" s="1"/>
  <c r="A274" i="4" s="1"/>
  <c r="B274" i="4" s="1"/>
  <c r="A275" i="4" s="1"/>
  <c r="B275" i="4" s="1"/>
  <c r="A276" i="4" s="1"/>
  <c r="B276" i="4" s="1"/>
  <c r="A277" i="4" s="1"/>
  <c r="B277" i="4" s="1"/>
  <c r="A278" i="4" s="1"/>
  <c r="B278" i="4" s="1"/>
  <c r="A279" i="4" s="1"/>
  <c r="B279" i="4" s="1"/>
  <c r="A280" i="4" s="1"/>
  <c r="B280" i="4" s="1"/>
  <c r="A281" i="4" s="1"/>
  <c r="B281" i="4" s="1"/>
  <c r="A282" i="4" s="1"/>
  <c r="B282" i="4" s="1"/>
  <c r="A283" i="4" s="1"/>
  <c r="B283" i="4" s="1"/>
  <c r="A284" i="4" s="1"/>
  <c r="B284" i="4" s="1"/>
  <c r="A285" i="4" s="1"/>
  <c r="B285" i="4" s="1"/>
  <c r="A286" i="4" s="1"/>
  <c r="B286" i="4" s="1"/>
  <c r="A287" i="4" s="1"/>
  <c r="B287" i="4" s="1"/>
  <c r="A288" i="4" s="1"/>
  <c r="B288" i="4" s="1"/>
  <c r="A289" i="4" s="1"/>
  <c r="B289" i="4" s="1"/>
  <c r="A290" i="4" s="1"/>
  <c r="B290" i="4" s="1"/>
  <c r="A291" i="4" s="1"/>
  <c r="B291" i="4" s="1"/>
  <c r="A292" i="4" s="1"/>
  <c r="B292" i="4" s="1"/>
  <c r="A293" i="4" s="1"/>
  <c r="B293" i="4" s="1"/>
  <c r="A294" i="4" s="1"/>
  <c r="B294" i="4" s="1"/>
  <c r="A295" i="4" s="1"/>
  <c r="B295" i="4" s="1"/>
  <c r="A296" i="4" s="1"/>
  <c r="B296" i="4" s="1"/>
  <c r="A297" i="4" s="1"/>
  <c r="B297" i="4" s="1"/>
  <c r="A298" i="4" s="1"/>
  <c r="B298" i="4" s="1"/>
  <c r="A299" i="4" s="1"/>
  <c r="B299" i="4" s="1"/>
  <c r="A300" i="4" s="1"/>
  <c r="B300" i="4" s="1"/>
  <c r="A301" i="4" s="1"/>
  <c r="B301" i="4" s="1"/>
  <c r="A302" i="4" s="1"/>
  <c r="B302" i="4" s="1"/>
  <c r="A303" i="4" s="1"/>
  <c r="B303" i="4" s="1"/>
  <c r="A304" i="4" s="1"/>
  <c r="B304" i="4" s="1"/>
  <c r="A305" i="4" s="1"/>
  <c r="B305" i="4" s="1"/>
  <c r="A306" i="4" s="1"/>
  <c r="B306" i="4" s="1"/>
  <c r="A307" i="4" s="1"/>
  <c r="B307" i="4" s="1"/>
  <c r="A308" i="4" s="1"/>
  <c r="B308" i="4" s="1"/>
  <c r="A309" i="4" s="1"/>
  <c r="B309" i="4" s="1"/>
  <c r="A310" i="4" s="1"/>
  <c r="B310" i="4" s="1"/>
  <c r="A311" i="4" s="1"/>
  <c r="B311" i="4" s="1"/>
  <c r="A312" i="4" s="1"/>
  <c r="B312" i="4" s="1"/>
  <c r="A313" i="4" s="1"/>
  <c r="B313" i="4" s="1"/>
  <c r="A314" i="4" s="1"/>
  <c r="B314" i="4" s="1"/>
  <c r="A315" i="4" s="1"/>
  <c r="B315" i="4" s="1"/>
  <c r="A316" i="4" s="1"/>
  <c r="B316" i="4" s="1"/>
  <c r="A317" i="4" s="1"/>
  <c r="B317" i="4" s="1"/>
  <c r="A318" i="4" s="1"/>
  <c r="B318" i="4" s="1"/>
  <c r="A319" i="4" s="1"/>
  <c r="B319" i="4" s="1"/>
  <c r="A320" i="4" s="1"/>
  <c r="B320" i="4" s="1"/>
  <c r="A321" i="4" s="1"/>
  <c r="B321" i="4" s="1"/>
  <c r="A322" i="4" s="1"/>
  <c r="B322" i="4" s="1"/>
  <c r="A323" i="4" s="1"/>
  <c r="B323" i="4" s="1"/>
  <c r="A324" i="4" s="1"/>
  <c r="B324" i="4" s="1"/>
  <c r="A325" i="4" s="1"/>
  <c r="B325" i="4" s="1"/>
  <c r="A326" i="4" s="1"/>
  <c r="B326" i="4" s="1"/>
  <c r="A327" i="4" s="1"/>
  <c r="B327" i="4" s="1"/>
  <c r="A328" i="4" s="1"/>
  <c r="B328" i="4" s="1"/>
  <c r="A329" i="4" s="1"/>
  <c r="B329" i="4" s="1"/>
  <c r="A330" i="4" s="1"/>
  <c r="B330" i="4" s="1"/>
  <c r="A331" i="4" s="1"/>
  <c r="B331" i="4" s="1"/>
  <c r="A332" i="4" s="1"/>
  <c r="B332" i="4" s="1"/>
  <c r="A333" i="4" s="1"/>
  <c r="B333" i="4" s="1"/>
  <c r="A334" i="4" s="1"/>
  <c r="B334" i="4" s="1"/>
  <c r="A335" i="4" s="1"/>
  <c r="B335" i="4" s="1"/>
  <c r="A336" i="4" s="1"/>
  <c r="B336" i="4" s="1"/>
  <c r="A337" i="4" s="1"/>
  <c r="B337" i="4" s="1"/>
  <c r="A338" i="4" s="1"/>
  <c r="B338" i="4" s="1"/>
  <c r="A339" i="4" s="1"/>
  <c r="B339" i="4" s="1"/>
  <c r="A340" i="4" s="1"/>
  <c r="B340" i="4" s="1"/>
  <c r="A341" i="4" s="1"/>
  <c r="B341" i="4" s="1"/>
  <c r="A342" i="4" s="1"/>
  <c r="B342" i="4" s="1"/>
  <c r="A343" i="4" s="1"/>
  <c r="B343" i="4" s="1"/>
  <c r="A344" i="4" s="1"/>
  <c r="B344" i="4" s="1"/>
  <c r="A345" i="4" s="1"/>
  <c r="B345" i="4" s="1"/>
  <c r="A346" i="4" s="1"/>
  <c r="B346" i="4" s="1"/>
  <c r="A347" i="4" s="1"/>
  <c r="B347" i="4" s="1"/>
  <c r="A348" i="4" s="1"/>
  <c r="B348" i="4" s="1"/>
  <c r="A349" i="4" s="1"/>
  <c r="B349" i="4" s="1"/>
  <c r="A350" i="4" s="1"/>
  <c r="B350" i="4" s="1"/>
  <c r="A351" i="4" s="1"/>
  <c r="B351" i="4" s="1"/>
  <c r="A352" i="4" s="1"/>
  <c r="B352" i="4" s="1"/>
  <c r="A353" i="4" s="1"/>
  <c r="B353" i="4" s="1"/>
  <c r="A354" i="4" s="1"/>
  <c r="B354" i="4" s="1"/>
  <c r="A355" i="4" s="1"/>
  <c r="B355" i="4" s="1"/>
  <c r="A356" i="4" s="1"/>
  <c r="B356" i="4" s="1"/>
  <c r="A357" i="4" s="1"/>
  <c r="B357" i="4" s="1"/>
  <c r="A358" i="4" s="1"/>
  <c r="B358" i="4" s="1"/>
  <c r="A359" i="4" s="1"/>
  <c r="B359" i="4" s="1"/>
  <c r="A360" i="4" s="1"/>
  <c r="B360" i="4" s="1"/>
  <c r="A361" i="4" s="1"/>
  <c r="B361" i="4" s="1"/>
  <c r="A362" i="4" s="1"/>
  <c r="B362" i="4" s="1"/>
  <c r="A363" i="4" s="1"/>
  <c r="B363" i="4" s="1"/>
  <c r="A364" i="4" s="1"/>
  <c r="B364" i="4" s="1"/>
  <c r="A365" i="4" s="1"/>
  <c r="B365" i="4" s="1"/>
  <c r="A366" i="4" s="1"/>
  <c r="B366" i="4" s="1"/>
  <c r="A367" i="4" s="1"/>
  <c r="B367" i="4" s="1"/>
  <c r="A368" i="4" s="1"/>
  <c r="B368" i="4" s="1"/>
  <c r="A369" i="4" s="1"/>
  <c r="B369" i="4" s="1"/>
  <c r="A370" i="4" s="1"/>
  <c r="B370" i="4" s="1"/>
  <c r="A371" i="4" s="1"/>
  <c r="B371" i="4" s="1"/>
  <c r="A372" i="4" s="1"/>
  <c r="B372" i="4" s="1"/>
  <c r="A373" i="4" s="1"/>
  <c r="B373" i="4" s="1"/>
  <c r="A374" i="4" s="1"/>
  <c r="B374" i="4" s="1"/>
  <c r="A375" i="4" s="1"/>
  <c r="B375" i="4" s="1"/>
  <c r="A376" i="4" s="1"/>
  <c r="B376" i="4" s="1"/>
  <c r="A377" i="4" s="1"/>
  <c r="B377" i="4" s="1"/>
  <c r="A378" i="4" s="1"/>
  <c r="B378" i="4" s="1"/>
  <c r="A379" i="4" s="1"/>
  <c r="B379" i="4" s="1"/>
  <c r="A380" i="4" s="1"/>
  <c r="B380" i="4" s="1"/>
  <c r="A381" i="4" s="1"/>
  <c r="B381" i="4" s="1"/>
  <c r="A382" i="4" s="1"/>
  <c r="B382" i="4" s="1"/>
  <c r="A383" i="4" s="1"/>
  <c r="B383" i="4" s="1"/>
  <c r="A384" i="4" s="1"/>
  <c r="B384" i="4" s="1"/>
  <c r="A385" i="4" s="1"/>
  <c r="B385" i="4" s="1"/>
  <c r="A386" i="4" s="1"/>
  <c r="B386" i="4" s="1"/>
  <c r="A387" i="4" s="1"/>
  <c r="B387" i="4" s="1"/>
  <c r="A388" i="4" s="1"/>
  <c r="B388" i="4" s="1"/>
  <c r="A389" i="4" s="1"/>
  <c r="B389" i="4" s="1"/>
  <c r="A390" i="4" s="1"/>
  <c r="B390" i="4" s="1"/>
  <c r="A391" i="4" s="1"/>
  <c r="B391" i="4" s="1"/>
  <c r="A392" i="4" s="1"/>
  <c r="B392" i="4" s="1"/>
  <c r="A393" i="4" s="1"/>
  <c r="B393" i="4" s="1"/>
  <c r="A394" i="4" s="1"/>
  <c r="B394" i="4" s="1"/>
  <c r="A395" i="4" s="1"/>
  <c r="B395" i="4" s="1"/>
  <c r="A396" i="4" s="1"/>
  <c r="B396" i="4" s="1"/>
  <c r="A397" i="4" s="1"/>
  <c r="B397" i="4" s="1"/>
  <c r="A398" i="4" s="1"/>
  <c r="B398" i="4" s="1"/>
  <c r="A399" i="4" s="1"/>
  <c r="B399" i="4" s="1"/>
  <c r="A400" i="4" s="1"/>
  <c r="B400" i="4" s="1"/>
  <c r="A401" i="4" s="1"/>
  <c r="B401" i="4" s="1"/>
  <c r="A402" i="4" s="1"/>
  <c r="B402" i="4" s="1"/>
  <c r="A403" i="4" s="1"/>
  <c r="B403" i="4" s="1"/>
  <c r="A404" i="4" s="1"/>
  <c r="B404" i="4" s="1"/>
  <c r="A405" i="4" s="1"/>
  <c r="B405" i="4" s="1"/>
  <c r="A406" i="4" s="1"/>
  <c r="B406" i="4" s="1"/>
  <c r="A407" i="4" s="1"/>
  <c r="B407" i="4" s="1"/>
  <c r="A408" i="4" s="1"/>
  <c r="B408" i="4" s="1"/>
  <c r="A409" i="4" s="1"/>
  <c r="B409" i="4" s="1"/>
  <c r="A410" i="4" s="1"/>
  <c r="B410" i="4" s="1"/>
  <c r="A411" i="4" s="1"/>
  <c r="B411" i="4" s="1"/>
  <c r="A412" i="4" s="1"/>
  <c r="B412" i="4" s="1"/>
  <c r="A413" i="4" s="1"/>
  <c r="B413" i="4" s="1"/>
  <c r="A414" i="4" s="1"/>
  <c r="B414" i="4" s="1"/>
  <c r="A415" i="4" s="1"/>
  <c r="B415" i="4" s="1"/>
  <c r="A416" i="4" s="1"/>
  <c r="B416" i="4" s="1"/>
  <c r="A417" i="4" s="1"/>
  <c r="B417" i="4" s="1"/>
  <c r="A418" i="4" s="1"/>
  <c r="B418" i="4" s="1"/>
  <c r="A419" i="4" s="1"/>
  <c r="B419" i="4" s="1"/>
  <c r="A420" i="4" s="1"/>
  <c r="B420" i="4" s="1"/>
  <c r="A421" i="4" s="1"/>
  <c r="B421" i="4" s="1"/>
  <c r="A422" i="4" s="1"/>
  <c r="B422" i="4" s="1"/>
  <c r="A423" i="4" s="1"/>
  <c r="B423" i="4" s="1"/>
  <c r="A424" i="4" s="1"/>
  <c r="B424" i="4" s="1"/>
  <c r="A425" i="4" s="1"/>
  <c r="B425" i="4" s="1"/>
  <c r="A426" i="4" s="1"/>
  <c r="B426" i="4" s="1"/>
  <c r="A427" i="4" s="1"/>
  <c r="B427" i="4" s="1"/>
  <c r="A428" i="4" s="1"/>
  <c r="B428" i="4" s="1"/>
  <c r="A429" i="4" s="1"/>
  <c r="B429" i="4" s="1"/>
  <c r="A430" i="4" s="1"/>
  <c r="B430" i="4" s="1"/>
  <c r="A431" i="4" s="1"/>
  <c r="B431" i="4" s="1"/>
  <c r="A432" i="4" s="1"/>
  <c r="B432" i="4" s="1"/>
  <c r="A433" i="4" s="1"/>
  <c r="B433" i="4" s="1"/>
  <c r="A434" i="4" s="1"/>
  <c r="B434" i="4" s="1"/>
  <c r="A435" i="4" s="1"/>
  <c r="B435" i="4" s="1"/>
  <c r="A436" i="4" s="1"/>
  <c r="B436" i="4" s="1"/>
  <c r="A437" i="4" s="1"/>
  <c r="B437" i="4" s="1"/>
  <c r="A438" i="4" s="1"/>
  <c r="B438" i="4" s="1"/>
  <c r="A439" i="4" s="1"/>
  <c r="B439" i="4" s="1"/>
  <c r="A440" i="4" s="1"/>
  <c r="B440" i="4" s="1"/>
  <c r="A441" i="4" s="1"/>
  <c r="B441" i="4" s="1"/>
  <c r="A442" i="4" s="1"/>
  <c r="B442" i="4" s="1"/>
  <c r="A443" i="4" s="1"/>
  <c r="B443" i="4" s="1"/>
  <c r="A444" i="4" s="1"/>
  <c r="B444" i="4" s="1"/>
  <c r="A445" i="4" s="1"/>
  <c r="B445" i="4" s="1"/>
  <c r="A446" i="4" s="1"/>
  <c r="B446" i="4" s="1"/>
  <c r="A447" i="4" s="1"/>
  <c r="B447" i="4" s="1"/>
  <c r="A448" i="4" s="1"/>
  <c r="B448" i="4" s="1"/>
  <c r="A449" i="4" s="1"/>
  <c r="B449" i="4" s="1"/>
  <c r="A450" i="4" s="1"/>
  <c r="B450" i="4" s="1"/>
  <c r="A451" i="4" s="1"/>
  <c r="B451" i="4" s="1"/>
  <c r="A452" i="4" s="1"/>
  <c r="B452" i="4" s="1"/>
  <c r="A453" i="4" s="1"/>
  <c r="B453" i="4" s="1"/>
  <c r="A454" i="4" s="1"/>
  <c r="B454" i="4" s="1"/>
  <c r="A455" i="4" s="1"/>
  <c r="B455" i="4" s="1"/>
  <c r="A456" i="4" s="1"/>
  <c r="B456" i="4" s="1"/>
  <c r="A457" i="4" s="1"/>
  <c r="B457" i="4" s="1"/>
  <c r="A458" i="4" s="1"/>
  <c r="B458" i="4" s="1"/>
  <c r="A459" i="4" s="1"/>
  <c r="B459" i="4" s="1"/>
  <c r="A460" i="4" s="1"/>
  <c r="B460" i="4" s="1"/>
  <c r="A461" i="4" s="1"/>
  <c r="B461" i="4" s="1"/>
  <c r="A462" i="4" s="1"/>
  <c r="B462" i="4" s="1"/>
  <c r="A463" i="4" s="1"/>
  <c r="B463" i="4" s="1"/>
  <c r="A464" i="4" s="1"/>
  <c r="B464" i="4" s="1"/>
  <c r="A465" i="4" s="1"/>
  <c r="B465" i="4" s="1"/>
  <c r="A466" i="4" s="1"/>
  <c r="B466" i="4" s="1"/>
  <c r="A467" i="4" s="1"/>
  <c r="B467" i="4" s="1"/>
  <c r="A468" i="4" s="1"/>
  <c r="B468" i="4" s="1"/>
  <c r="A469" i="4" s="1"/>
  <c r="B469" i="4" s="1"/>
  <c r="A470" i="4" s="1"/>
  <c r="B470" i="4" s="1"/>
  <c r="A471" i="4" s="1"/>
  <c r="B471" i="4" s="1"/>
  <c r="A472" i="4" s="1"/>
  <c r="B472" i="4" s="1"/>
  <c r="A473" i="4" s="1"/>
  <c r="B473" i="4" s="1"/>
  <c r="A474" i="4" s="1"/>
  <c r="B474" i="4" s="1"/>
  <c r="A475" i="4" s="1"/>
  <c r="B475" i="4" s="1"/>
  <c r="A476" i="4" s="1"/>
  <c r="B476" i="4" s="1"/>
  <c r="A477" i="4" s="1"/>
  <c r="B477" i="4" s="1"/>
  <c r="A478" i="4" s="1"/>
  <c r="B478" i="4" s="1"/>
  <c r="A479" i="4" s="1"/>
  <c r="B479" i="4" s="1"/>
  <c r="A480" i="4" s="1"/>
  <c r="B480" i="4" s="1"/>
  <c r="A481" i="4" s="1"/>
  <c r="B481" i="4" s="1"/>
  <c r="A482" i="4" s="1"/>
  <c r="B482" i="4" s="1"/>
  <c r="A483" i="4" s="1"/>
  <c r="B483" i="4" s="1"/>
  <c r="A484" i="4" s="1"/>
  <c r="B484" i="4" s="1"/>
  <c r="A485" i="4" s="1"/>
  <c r="B485" i="4" s="1"/>
  <c r="A486" i="4" s="1"/>
  <c r="B486" i="4" s="1"/>
  <c r="A487" i="4" s="1"/>
  <c r="B487" i="4" s="1"/>
  <c r="A488" i="4" s="1"/>
  <c r="B488" i="4" s="1"/>
  <c r="A489" i="4" s="1"/>
  <c r="B489" i="4" s="1"/>
  <c r="A490" i="4" s="1"/>
  <c r="B490" i="4" s="1"/>
  <c r="A491" i="4" s="1"/>
  <c r="B491" i="4" s="1"/>
  <c r="A492" i="4" s="1"/>
  <c r="B492" i="4" s="1"/>
  <c r="A493" i="4" s="1"/>
  <c r="B493" i="4" s="1"/>
  <c r="A494" i="4" s="1"/>
  <c r="B494" i="4" s="1"/>
  <c r="A495" i="4" s="1"/>
  <c r="B495" i="4" s="1"/>
  <c r="A496" i="4" s="1"/>
  <c r="B496" i="4" s="1"/>
  <c r="A497" i="4" s="1"/>
  <c r="B497" i="4" s="1"/>
  <c r="A498" i="4" s="1"/>
  <c r="B498" i="4" s="1"/>
  <c r="A499" i="4" s="1"/>
  <c r="B499" i="4" s="1"/>
  <c r="A500" i="4" s="1"/>
  <c r="B500" i="4" s="1"/>
  <c r="A501" i="4" s="1"/>
  <c r="B501" i="4" s="1"/>
  <c r="A502" i="4" s="1"/>
  <c r="B502" i="4" s="1"/>
  <c r="A503" i="4" s="1"/>
  <c r="B503" i="4" s="1"/>
  <c r="A504" i="4" s="1"/>
  <c r="B504" i="4" s="1"/>
  <c r="A505" i="4" s="1"/>
  <c r="B505" i="4" s="1"/>
  <c r="A506" i="4" s="1"/>
  <c r="B506" i="4" s="1"/>
  <c r="A507" i="4" s="1"/>
  <c r="B507" i="4" s="1"/>
  <c r="A508" i="4" s="1"/>
  <c r="B508" i="4" s="1"/>
  <c r="A509" i="4" s="1"/>
  <c r="B509" i="4" s="1"/>
  <c r="A510" i="4" s="1"/>
  <c r="B510" i="4" s="1"/>
  <c r="A511" i="4" s="1"/>
  <c r="B511" i="4" s="1"/>
  <c r="A512" i="4" s="1"/>
  <c r="B512" i="4" s="1"/>
  <c r="A513" i="4" s="1"/>
  <c r="B513" i="4" s="1"/>
  <c r="A514" i="4" s="1"/>
  <c r="B514" i="4" s="1"/>
  <c r="A515" i="4" s="1"/>
  <c r="B515" i="4" s="1"/>
  <c r="A516" i="4" s="1"/>
  <c r="B516" i="4" s="1"/>
  <c r="A517" i="4" s="1"/>
  <c r="B517" i="4" s="1"/>
  <c r="A518" i="4" s="1"/>
  <c r="B518" i="4" s="1"/>
  <c r="A519" i="4" s="1"/>
  <c r="B519" i="4" s="1"/>
  <c r="A520" i="4" s="1"/>
  <c r="B520" i="4" s="1"/>
  <c r="A521" i="4" s="1"/>
  <c r="B521" i="4" s="1"/>
  <c r="A522" i="4" s="1"/>
  <c r="B522" i="4" s="1"/>
  <c r="A523" i="4" s="1"/>
  <c r="B523" i="4" s="1"/>
  <c r="A524" i="4" s="1"/>
  <c r="B524" i="4" s="1"/>
  <c r="A525" i="4" s="1"/>
  <c r="B525" i="4" s="1"/>
  <c r="A526" i="4" s="1"/>
  <c r="B526" i="4" s="1"/>
  <c r="A527" i="4" s="1"/>
  <c r="B527" i="4" s="1"/>
  <c r="A528" i="4" s="1"/>
  <c r="B528" i="4" s="1"/>
  <c r="A529" i="4" s="1"/>
  <c r="B529" i="4" s="1"/>
  <c r="A530" i="4" s="1"/>
  <c r="B530" i="4" s="1"/>
  <c r="A531" i="4" s="1"/>
  <c r="B531" i="4" s="1"/>
  <c r="A532" i="4" s="1"/>
  <c r="B532" i="4" s="1"/>
  <c r="A533" i="4" s="1"/>
  <c r="B533" i="4" s="1"/>
  <c r="A534" i="4" s="1"/>
  <c r="B534" i="4" s="1"/>
  <c r="A535" i="4" s="1"/>
  <c r="B535" i="4" s="1"/>
  <c r="A536" i="4" s="1"/>
  <c r="B536" i="4" s="1"/>
  <c r="A537" i="4" s="1"/>
  <c r="B537" i="4" s="1"/>
  <c r="A538" i="4" s="1"/>
  <c r="B538" i="4" s="1"/>
  <c r="A539" i="4" s="1"/>
  <c r="B539" i="4" s="1"/>
  <c r="A540" i="4" s="1"/>
  <c r="B540" i="4" s="1"/>
  <c r="A541" i="4" s="1"/>
  <c r="B541" i="4" s="1"/>
  <c r="A542" i="4" s="1"/>
  <c r="B542" i="4" s="1"/>
  <c r="A543" i="4" s="1"/>
  <c r="B543" i="4" s="1"/>
  <c r="A544" i="4" s="1"/>
  <c r="B544" i="4" s="1"/>
  <c r="A545" i="4" s="1"/>
  <c r="B545" i="4" s="1"/>
  <c r="A546" i="4" s="1"/>
  <c r="B546" i="4" s="1"/>
  <c r="A547" i="4" s="1"/>
  <c r="B547" i="4" s="1"/>
  <c r="A548" i="4" s="1"/>
  <c r="B548" i="4" s="1"/>
  <c r="A549" i="4" s="1"/>
  <c r="B549" i="4" s="1"/>
  <c r="A550" i="4" s="1"/>
  <c r="B550" i="4" s="1"/>
  <c r="A551" i="4" s="1"/>
  <c r="B551" i="4" s="1"/>
  <c r="A552" i="4" s="1"/>
  <c r="B552" i="4" s="1"/>
  <c r="A553" i="4" s="1"/>
  <c r="B553" i="4" s="1"/>
  <c r="A554" i="4" s="1"/>
  <c r="B554" i="4" s="1"/>
  <c r="A555" i="4" s="1"/>
  <c r="B555" i="4" s="1"/>
  <c r="A556" i="4" s="1"/>
  <c r="B556" i="4" s="1"/>
  <c r="A557" i="4" s="1"/>
  <c r="B557" i="4" s="1"/>
  <c r="A558" i="4" s="1"/>
  <c r="B558" i="4" s="1"/>
  <c r="A559" i="4" s="1"/>
  <c r="B559" i="4" s="1"/>
  <c r="A560" i="4" s="1"/>
  <c r="B560" i="4" s="1"/>
  <c r="A561" i="4" s="1"/>
  <c r="B561" i="4" s="1"/>
  <c r="A562" i="4" s="1"/>
  <c r="B562" i="4" s="1"/>
  <c r="A563" i="4" s="1"/>
  <c r="B563" i="4" s="1"/>
  <c r="A564" i="4" s="1"/>
  <c r="B564" i="4" s="1"/>
  <c r="A565" i="4" s="1"/>
  <c r="B565" i="4" s="1"/>
  <c r="A566" i="4" s="1"/>
  <c r="B566" i="4" s="1"/>
  <c r="A567" i="4" s="1"/>
  <c r="B567" i="4" s="1"/>
  <c r="A568" i="4" s="1"/>
  <c r="B568" i="4" s="1"/>
  <c r="A569" i="4" s="1"/>
  <c r="B569" i="4" s="1"/>
  <c r="A570" i="4" s="1"/>
  <c r="B570" i="4" s="1"/>
  <c r="A571" i="4" s="1"/>
  <c r="B571" i="4" s="1"/>
  <c r="A572" i="4" s="1"/>
  <c r="B572" i="4" s="1"/>
  <c r="A573" i="4" s="1"/>
  <c r="B573" i="4" s="1"/>
  <c r="A574" i="4" s="1"/>
  <c r="B574" i="4" s="1"/>
  <c r="A575" i="4" s="1"/>
  <c r="B575" i="4" s="1"/>
  <c r="A576" i="4" s="1"/>
  <c r="B576" i="4" s="1"/>
  <c r="A577" i="4" s="1"/>
  <c r="B577" i="4" s="1"/>
  <c r="A578" i="4" s="1"/>
  <c r="B578" i="4" s="1"/>
  <c r="A579" i="4" s="1"/>
  <c r="B579" i="4" s="1"/>
  <c r="A580" i="4" s="1"/>
  <c r="B580" i="4" s="1"/>
  <c r="A581" i="4" s="1"/>
  <c r="B581" i="4" s="1"/>
  <c r="A582" i="4" s="1"/>
  <c r="B582" i="4" s="1"/>
  <c r="A583" i="4" s="1"/>
  <c r="B583" i="4" s="1"/>
  <c r="A584" i="4" s="1"/>
  <c r="B584" i="4" s="1"/>
  <c r="A585" i="4" s="1"/>
  <c r="B585" i="4" s="1"/>
  <c r="A586" i="4" s="1"/>
  <c r="B586" i="4" s="1"/>
  <c r="A587" i="4" s="1"/>
  <c r="B587" i="4" s="1"/>
  <c r="A588" i="4" s="1"/>
  <c r="B588" i="4" s="1"/>
  <c r="A589" i="4" s="1"/>
  <c r="B589" i="4" s="1"/>
  <c r="A590" i="4" s="1"/>
  <c r="B590" i="4" s="1"/>
  <c r="A591" i="4" s="1"/>
  <c r="B591" i="4" s="1"/>
  <c r="A592" i="4" s="1"/>
  <c r="B592" i="4" s="1"/>
  <c r="A593" i="4" s="1"/>
  <c r="B593" i="4" s="1"/>
  <c r="A594" i="4" s="1"/>
  <c r="B594" i="4" s="1"/>
  <c r="A595" i="4" s="1"/>
  <c r="B595" i="4" s="1"/>
  <c r="A596" i="4" s="1"/>
  <c r="B596" i="4" s="1"/>
  <c r="A597" i="4" s="1"/>
  <c r="B597" i="4" s="1"/>
  <c r="A598" i="4" s="1"/>
  <c r="B598" i="4" s="1"/>
  <c r="A599" i="4" s="1"/>
  <c r="B599" i="4" s="1"/>
  <c r="A600" i="4" s="1"/>
  <c r="B600" i="4" s="1"/>
  <c r="A601" i="4" s="1"/>
  <c r="B601" i="4" s="1"/>
  <c r="A602" i="4" s="1"/>
  <c r="B602" i="4" s="1"/>
  <c r="A603" i="4" s="1"/>
  <c r="B603" i="4" s="1"/>
  <c r="A604" i="4" s="1"/>
  <c r="B604" i="4" s="1"/>
  <c r="A605" i="4" s="1"/>
  <c r="B605" i="4" s="1"/>
  <c r="A606" i="4" s="1"/>
  <c r="B606" i="4" s="1"/>
  <c r="A607" i="4" s="1"/>
  <c r="B607" i="4" s="1"/>
  <c r="A608" i="4" s="1"/>
  <c r="B608" i="4" s="1"/>
  <c r="A609" i="4" s="1"/>
  <c r="B609" i="4" s="1"/>
  <c r="A610" i="4" s="1"/>
  <c r="B610" i="4" s="1"/>
  <c r="A611" i="4" s="1"/>
  <c r="B611" i="4" s="1"/>
  <c r="A612" i="4" s="1"/>
  <c r="B612" i="4" s="1"/>
  <c r="A613" i="4" s="1"/>
  <c r="B613" i="4" s="1"/>
  <c r="A614" i="4" s="1"/>
  <c r="B614" i="4" s="1"/>
  <c r="A615" i="4" s="1"/>
  <c r="B615" i="4" s="1"/>
  <c r="A616" i="4" s="1"/>
  <c r="B616" i="4" s="1"/>
  <c r="A617" i="4" s="1"/>
  <c r="B617" i="4" s="1"/>
  <c r="A618" i="4" s="1"/>
  <c r="B618" i="4" s="1"/>
  <c r="A619" i="4" s="1"/>
  <c r="B619" i="4" s="1"/>
  <c r="A620" i="4" s="1"/>
  <c r="B620" i="4" s="1"/>
  <c r="A621" i="4" s="1"/>
  <c r="B621" i="4" s="1"/>
  <c r="A622" i="4" s="1"/>
  <c r="B622" i="4" s="1"/>
  <c r="A623" i="4" s="1"/>
  <c r="B623" i="4" s="1"/>
  <c r="A624" i="4" s="1"/>
  <c r="B624" i="4" s="1"/>
  <c r="A625" i="4" s="1"/>
  <c r="B625" i="4" s="1"/>
  <c r="A626" i="4" s="1"/>
  <c r="B626" i="4" s="1"/>
  <c r="A627" i="4" s="1"/>
  <c r="B627" i="4" s="1"/>
  <c r="A628" i="4" s="1"/>
  <c r="B628" i="4" s="1"/>
  <c r="A629" i="4" s="1"/>
  <c r="B629" i="4" s="1"/>
  <c r="A630" i="4" s="1"/>
  <c r="B630" i="4" s="1"/>
  <c r="A631" i="4" s="1"/>
  <c r="B631" i="4" s="1"/>
  <c r="A632" i="4" s="1"/>
  <c r="B632" i="4" s="1"/>
  <c r="A633" i="4" s="1"/>
  <c r="B633" i="4" s="1"/>
  <c r="A634" i="4" s="1"/>
  <c r="B634" i="4" s="1"/>
  <c r="A635" i="4" s="1"/>
  <c r="B635" i="4" s="1"/>
  <c r="A636" i="4" s="1"/>
  <c r="B636" i="4" s="1"/>
  <c r="A637" i="4" s="1"/>
  <c r="B637" i="4" s="1"/>
  <c r="A638" i="4" s="1"/>
  <c r="B638" i="4" s="1"/>
  <c r="A639" i="4" s="1"/>
  <c r="B639" i="4" s="1"/>
  <c r="A640" i="4" s="1"/>
  <c r="B640" i="4" s="1"/>
  <c r="A641" i="4" s="1"/>
  <c r="B641" i="4" s="1"/>
  <c r="A642" i="4" s="1"/>
  <c r="B642" i="4" s="1"/>
  <c r="A643" i="4" s="1"/>
  <c r="B643" i="4" s="1"/>
  <c r="A644" i="4" s="1"/>
  <c r="B644" i="4" s="1"/>
  <c r="A645" i="4" s="1"/>
  <c r="B645" i="4" s="1"/>
  <c r="A646" i="4" s="1"/>
  <c r="B646" i="4" s="1"/>
  <c r="A647" i="4" s="1"/>
  <c r="B647" i="4" s="1"/>
  <c r="A648" i="4" s="1"/>
  <c r="B648" i="4" s="1"/>
  <c r="A649" i="4" s="1"/>
  <c r="B649" i="4" s="1"/>
  <c r="A650" i="4" s="1"/>
  <c r="B650" i="4" s="1"/>
  <c r="A651" i="4" s="1"/>
  <c r="B651" i="4" s="1"/>
  <c r="A652" i="4" s="1"/>
  <c r="B652" i="4" s="1"/>
  <c r="A653" i="4" s="1"/>
  <c r="B653" i="4" s="1"/>
  <c r="A654" i="4" s="1"/>
  <c r="B654" i="4" s="1"/>
  <c r="A655" i="4" s="1"/>
  <c r="B655" i="4" s="1"/>
  <c r="A656" i="4" s="1"/>
  <c r="B656" i="4" s="1"/>
  <c r="A657" i="4" s="1"/>
  <c r="B657" i="4" s="1"/>
  <c r="A658" i="4" s="1"/>
  <c r="B658" i="4" s="1"/>
  <c r="A659" i="4" s="1"/>
  <c r="B659" i="4" s="1"/>
  <c r="A660" i="4" s="1"/>
  <c r="B660" i="4" s="1"/>
  <c r="A661" i="4" s="1"/>
  <c r="B661" i="4" s="1"/>
  <c r="A662" i="4" s="1"/>
  <c r="B662" i="4" s="1"/>
  <c r="A663" i="4" s="1"/>
  <c r="B663" i="4" s="1"/>
  <c r="A664" i="4" s="1"/>
  <c r="B664" i="4" s="1"/>
  <c r="A665" i="4" s="1"/>
  <c r="B665" i="4" s="1"/>
  <c r="A666" i="4" s="1"/>
  <c r="B666" i="4" s="1"/>
  <c r="A667" i="4" s="1"/>
  <c r="B667" i="4" s="1"/>
  <c r="A668" i="4" s="1"/>
  <c r="B668" i="4" s="1"/>
  <c r="A669" i="4" s="1"/>
  <c r="B669" i="4" s="1"/>
  <c r="A670" i="4" s="1"/>
  <c r="B670" i="4" s="1"/>
  <c r="A671" i="4" s="1"/>
  <c r="B671" i="4" s="1"/>
  <c r="A672" i="4" s="1"/>
  <c r="B672" i="4" s="1"/>
  <c r="A673" i="4" s="1"/>
  <c r="B673" i="4" s="1"/>
  <c r="A674" i="4" s="1"/>
  <c r="B674" i="4" s="1"/>
  <c r="A675" i="4" s="1"/>
  <c r="B675" i="4" s="1"/>
  <c r="A676" i="4" s="1"/>
  <c r="B676" i="4" s="1"/>
  <c r="A677" i="4" s="1"/>
  <c r="B677" i="4" s="1"/>
  <c r="A678" i="4" s="1"/>
  <c r="B678" i="4" s="1"/>
  <c r="A679" i="4" s="1"/>
  <c r="B679" i="4" s="1"/>
  <c r="A680" i="4" s="1"/>
  <c r="B680" i="4" s="1"/>
  <c r="A681" i="4" s="1"/>
  <c r="B681" i="4" s="1"/>
  <c r="A682" i="4" s="1"/>
  <c r="B682" i="4" s="1"/>
  <c r="A683" i="4" s="1"/>
  <c r="B683" i="4" s="1"/>
  <c r="A684" i="4" s="1"/>
  <c r="B684" i="4" s="1"/>
  <c r="A685" i="4" s="1"/>
  <c r="B685" i="4" s="1"/>
  <c r="A686" i="4" s="1"/>
  <c r="B686" i="4" s="1"/>
  <c r="A687" i="4" s="1"/>
  <c r="B687" i="4" s="1"/>
  <c r="A688" i="4" s="1"/>
  <c r="B688" i="4" s="1"/>
  <c r="A689" i="4" s="1"/>
  <c r="B689" i="4" s="1"/>
  <c r="A690" i="4" s="1"/>
  <c r="B690" i="4" s="1"/>
  <c r="A691" i="4" s="1"/>
  <c r="B691" i="4" s="1"/>
  <c r="A692" i="4" s="1"/>
  <c r="B692" i="4" s="1"/>
  <c r="A693" i="4" s="1"/>
  <c r="B693" i="4" s="1"/>
  <c r="A694" i="4" s="1"/>
  <c r="B694" i="4" s="1"/>
  <c r="A695" i="4" s="1"/>
  <c r="B695" i="4" s="1"/>
  <c r="A696" i="4" s="1"/>
  <c r="B696" i="4" s="1"/>
  <c r="A697" i="4" s="1"/>
  <c r="B697" i="4" s="1"/>
  <c r="A698" i="4" s="1"/>
  <c r="B698" i="4" s="1"/>
  <c r="A699" i="4" s="1"/>
  <c r="B699" i="4" s="1"/>
  <c r="A700" i="4" s="1"/>
  <c r="B700" i="4" s="1"/>
  <c r="A701" i="4" s="1"/>
  <c r="B701" i="4" s="1"/>
  <c r="A702" i="4" s="1"/>
  <c r="B702" i="4" s="1"/>
  <c r="A703" i="4" s="1"/>
  <c r="B703" i="4" s="1"/>
  <c r="A704" i="4" s="1"/>
  <c r="B704" i="4" s="1"/>
  <c r="A705" i="4" s="1"/>
  <c r="B705" i="4" s="1"/>
  <c r="A706" i="4" s="1"/>
  <c r="B706" i="4" s="1"/>
  <c r="A707" i="4" s="1"/>
  <c r="B707" i="4" s="1"/>
  <c r="A708" i="4" s="1"/>
  <c r="B708" i="4" s="1"/>
  <c r="A709" i="4" s="1"/>
  <c r="B709" i="4" s="1"/>
  <c r="A710" i="4" s="1"/>
  <c r="B710" i="4" s="1"/>
  <c r="A711" i="4" s="1"/>
  <c r="B711" i="4" s="1"/>
  <c r="A712" i="4" s="1"/>
  <c r="B712" i="4" s="1"/>
  <c r="A713" i="4" s="1"/>
  <c r="B713" i="4" s="1"/>
  <c r="A714" i="4" s="1"/>
  <c r="B714" i="4" s="1"/>
  <c r="A715" i="4" s="1"/>
  <c r="B715" i="4" s="1"/>
  <c r="A716" i="4" s="1"/>
  <c r="B716" i="4" s="1"/>
  <c r="A717" i="4" s="1"/>
  <c r="B717" i="4" s="1"/>
  <c r="A718" i="4" s="1"/>
  <c r="B718" i="4" s="1"/>
  <c r="A719" i="4" s="1"/>
  <c r="B719" i="4" s="1"/>
  <c r="A720" i="4" s="1"/>
  <c r="B720" i="4" s="1"/>
  <c r="A721" i="4" s="1"/>
  <c r="B721" i="4" s="1"/>
  <c r="A722" i="4" s="1"/>
  <c r="B722" i="4" s="1"/>
  <c r="A723" i="4" s="1"/>
  <c r="B723" i="4" s="1"/>
  <c r="A724" i="4" s="1"/>
  <c r="B724" i="4" s="1"/>
  <c r="A725" i="4" s="1"/>
  <c r="B725" i="4" s="1"/>
  <c r="A726" i="4" s="1"/>
  <c r="B726" i="4" s="1"/>
  <c r="A727" i="4" s="1"/>
  <c r="B727" i="4" s="1"/>
  <c r="A728" i="4" s="1"/>
  <c r="B728" i="4" s="1"/>
  <c r="A729" i="4" s="1"/>
  <c r="B729" i="4" s="1"/>
  <c r="A730" i="4" s="1"/>
  <c r="B730" i="4" s="1"/>
  <c r="A731" i="4" s="1"/>
  <c r="B731" i="4" s="1"/>
  <c r="A732" i="4" s="1"/>
  <c r="B732" i="4" s="1"/>
  <c r="A733" i="4" s="1"/>
  <c r="B733" i="4" s="1"/>
  <c r="A734" i="4" s="1"/>
  <c r="B734" i="4" s="1"/>
  <c r="A735" i="4" s="1"/>
  <c r="B735" i="4" s="1"/>
  <c r="A736" i="4" s="1"/>
  <c r="B736" i="4" s="1"/>
  <c r="A737" i="4" s="1"/>
  <c r="B737" i="4" s="1"/>
  <c r="A738" i="4" s="1"/>
  <c r="B738" i="4" s="1"/>
  <c r="A739" i="4" s="1"/>
  <c r="B739" i="4" s="1"/>
  <c r="A740" i="4" s="1"/>
  <c r="B740" i="4" s="1"/>
  <c r="A741" i="4" s="1"/>
  <c r="B741" i="4" s="1"/>
  <c r="A742" i="4" s="1"/>
  <c r="B742" i="4" s="1"/>
  <c r="A743" i="4" s="1"/>
  <c r="B743" i="4" s="1"/>
  <c r="A744" i="4" s="1"/>
  <c r="B744" i="4" s="1"/>
  <c r="A745" i="4" s="1"/>
  <c r="B745" i="4" s="1"/>
  <c r="A746" i="4" s="1"/>
  <c r="B746" i="4" s="1"/>
  <c r="A747" i="4" s="1"/>
  <c r="B747" i="4" s="1"/>
  <c r="A748" i="4" s="1"/>
  <c r="B748" i="4" s="1"/>
  <c r="A749" i="4" s="1"/>
  <c r="B749" i="4" s="1"/>
  <c r="A750" i="4" s="1"/>
  <c r="B750" i="4" s="1"/>
  <c r="A751" i="4" s="1"/>
  <c r="B751" i="4" s="1"/>
  <c r="A752" i="4" s="1"/>
  <c r="B752" i="4" s="1"/>
  <c r="A753" i="4" s="1"/>
  <c r="B753" i="4" s="1"/>
  <c r="A754" i="4" s="1"/>
  <c r="B754" i="4" s="1"/>
  <c r="A755" i="4" s="1"/>
  <c r="B755" i="4" s="1"/>
  <c r="A756" i="4" s="1"/>
  <c r="B756" i="4" s="1"/>
  <c r="A757" i="4" s="1"/>
  <c r="B757" i="4" s="1"/>
  <c r="A758" i="4" s="1"/>
  <c r="B758" i="4" s="1"/>
  <c r="A759" i="4" s="1"/>
  <c r="B759" i="4" s="1"/>
  <c r="A760" i="4" s="1"/>
  <c r="B760" i="4" s="1"/>
  <c r="A761" i="4" s="1"/>
  <c r="B761" i="4" s="1"/>
  <c r="A762" i="4" s="1"/>
  <c r="B762" i="4" s="1"/>
  <c r="A763" i="4" s="1"/>
  <c r="B763" i="4" s="1"/>
  <c r="A764" i="4" s="1"/>
  <c r="B764" i="4" s="1"/>
  <c r="A765" i="4" s="1"/>
  <c r="B765" i="4" s="1"/>
  <c r="A766" i="4" s="1"/>
  <c r="B766" i="4" s="1"/>
  <c r="A767" i="4" s="1"/>
  <c r="B767" i="4" s="1"/>
  <c r="A768" i="4" s="1"/>
  <c r="B768" i="4" s="1"/>
  <c r="A769" i="4" s="1"/>
  <c r="B769" i="4" s="1"/>
  <c r="A770" i="4" s="1"/>
  <c r="B770" i="4" s="1"/>
  <c r="A771" i="4" s="1"/>
  <c r="B771" i="4" s="1"/>
  <c r="A772" i="4" s="1"/>
  <c r="B772" i="4" s="1"/>
  <c r="A773" i="4" s="1"/>
  <c r="B773" i="4" s="1"/>
  <c r="A774" i="4" s="1"/>
  <c r="B774" i="4" s="1"/>
  <c r="A775" i="4" s="1"/>
  <c r="B775" i="4" s="1"/>
  <c r="A776" i="4" s="1"/>
  <c r="B776" i="4" s="1"/>
  <c r="A777" i="4" s="1"/>
  <c r="B777" i="4" s="1"/>
  <c r="A778" i="4" s="1"/>
  <c r="B778" i="4" s="1"/>
  <c r="A779" i="4" s="1"/>
  <c r="B779" i="4" s="1"/>
  <c r="A780" i="4" s="1"/>
  <c r="B780" i="4" s="1"/>
  <c r="A781" i="4" s="1"/>
  <c r="B781" i="4" s="1"/>
  <c r="A782" i="4" s="1"/>
  <c r="B782" i="4" s="1"/>
  <c r="A783" i="4" s="1"/>
  <c r="B783" i="4" s="1"/>
  <c r="A784" i="4" s="1"/>
  <c r="B784" i="4" s="1"/>
  <c r="A785" i="4" s="1"/>
  <c r="B785" i="4" s="1"/>
  <c r="A786" i="4" s="1"/>
  <c r="B786" i="4" s="1"/>
  <c r="A787" i="4" s="1"/>
  <c r="B787" i="4" s="1"/>
  <c r="A788" i="4" s="1"/>
  <c r="B788" i="4" s="1"/>
  <c r="A789" i="4" s="1"/>
  <c r="B789" i="4" s="1"/>
  <c r="A790" i="4" s="1"/>
  <c r="B790" i="4" s="1"/>
  <c r="A791" i="4" s="1"/>
  <c r="B791" i="4" s="1"/>
  <c r="A792" i="4" s="1"/>
  <c r="B792" i="4" s="1"/>
  <c r="A793" i="4" s="1"/>
  <c r="B793" i="4" s="1"/>
  <c r="A794" i="4" s="1"/>
  <c r="B794" i="4" s="1"/>
  <c r="A795" i="4" s="1"/>
  <c r="B795" i="4" s="1"/>
  <c r="A796" i="4" s="1"/>
  <c r="B796" i="4" s="1"/>
  <c r="A797" i="4" s="1"/>
  <c r="B797" i="4" s="1"/>
  <c r="A798" i="4" s="1"/>
  <c r="B798" i="4" s="1"/>
  <c r="A799" i="4" s="1"/>
  <c r="B799" i="4" s="1"/>
  <c r="A800" i="4" s="1"/>
  <c r="B800" i="4" s="1"/>
  <c r="A801" i="4" s="1"/>
  <c r="B801" i="4" s="1"/>
  <c r="A802" i="4" s="1"/>
  <c r="B802" i="4" s="1"/>
  <c r="A803" i="4" s="1"/>
  <c r="B803" i="4" s="1"/>
  <c r="A804" i="4" s="1"/>
  <c r="B804" i="4" s="1"/>
  <c r="A805" i="4" s="1"/>
  <c r="B805" i="4" s="1"/>
  <c r="A806" i="4" s="1"/>
  <c r="B806" i="4" s="1"/>
  <c r="A807" i="4" s="1"/>
  <c r="B807" i="4" s="1"/>
  <c r="A808" i="4" s="1"/>
  <c r="B808" i="4" s="1"/>
  <c r="A809" i="4" s="1"/>
  <c r="B809" i="4" s="1"/>
  <c r="A810" i="4" s="1"/>
  <c r="B810" i="4" s="1"/>
  <c r="A811" i="4" s="1"/>
  <c r="B811" i="4" s="1"/>
  <c r="A812" i="4" s="1"/>
  <c r="B812" i="4" s="1"/>
  <c r="A813" i="4" s="1"/>
  <c r="B813" i="4" s="1"/>
  <c r="A814" i="4" s="1"/>
  <c r="B814" i="4" s="1"/>
  <c r="A815" i="4" s="1"/>
  <c r="B815" i="4" s="1"/>
  <c r="A816" i="4" s="1"/>
  <c r="B816" i="4" s="1"/>
  <c r="A817" i="4" s="1"/>
  <c r="B817" i="4" s="1"/>
  <c r="A818" i="4" s="1"/>
  <c r="B818" i="4" s="1"/>
  <c r="A819" i="4" s="1"/>
  <c r="B819" i="4" s="1"/>
  <c r="A820" i="4" s="1"/>
  <c r="B820" i="4" s="1"/>
  <c r="A821" i="4" s="1"/>
  <c r="B821" i="4" s="1"/>
  <c r="A822" i="4" s="1"/>
  <c r="B822" i="4" s="1"/>
  <c r="A823" i="4" s="1"/>
  <c r="B823" i="4" s="1"/>
  <c r="A824" i="4" s="1"/>
  <c r="B824" i="4" s="1"/>
  <c r="A825" i="4" s="1"/>
  <c r="B825" i="4" s="1"/>
  <c r="A826" i="4" s="1"/>
  <c r="B826" i="4" s="1"/>
  <c r="A827" i="4" s="1"/>
  <c r="B827" i="4" s="1"/>
  <c r="A828" i="4" s="1"/>
  <c r="B828" i="4" s="1"/>
  <c r="A829" i="4" s="1"/>
  <c r="B829" i="4" s="1"/>
  <c r="A830" i="4" s="1"/>
  <c r="B830" i="4" s="1"/>
  <c r="A831" i="4" s="1"/>
  <c r="B831" i="4" s="1"/>
  <c r="A832" i="4" s="1"/>
  <c r="B832" i="4" s="1"/>
  <c r="A833" i="4" s="1"/>
  <c r="B833" i="4" s="1"/>
  <c r="A834" i="4" s="1"/>
  <c r="B834" i="4" s="1"/>
  <c r="A835" i="4" s="1"/>
  <c r="B835" i="4" s="1"/>
  <c r="A836" i="4" s="1"/>
  <c r="B836" i="4" s="1"/>
  <c r="A837" i="4" s="1"/>
  <c r="B837" i="4" s="1"/>
  <c r="A838" i="4" s="1"/>
  <c r="B838" i="4" s="1"/>
  <c r="A839" i="4" s="1"/>
  <c r="B839" i="4" s="1"/>
  <c r="A840" i="4" s="1"/>
  <c r="B840" i="4" s="1"/>
  <c r="A841" i="4" s="1"/>
  <c r="B841" i="4" s="1"/>
  <c r="A842" i="4" s="1"/>
  <c r="B842" i="4" s="1"/>
  <c r="A843" i="4" s="1"/>
  <c r="B843" i="4" s="1"/>
  <c r="A844" i="4" s="1"/>
  <c r="B844" i="4" s="1"/>
  <c r="A845" i="4" s="1"/>
  <c r="B845" i="4" s="1"/>
  <c r="A846" i="4" s="1"/>
  <c r="B846" i="4" s="1"/>
  <c r="A847" i="4" s="1"/>
  <c r="B847" i="4" s="1"/>
  <c r="A848" i="4" s="1"/>
  <c r="B848" i="4" s="1"/>
  <c r="A849" i="4" s="1"/>
  <c r="B849" i="4" s="1"/>
  <c r="A850" i="4" s="1"/>
  <c r="B850" i="4" s="1"/>
  <c r="A851" i="4" s="1"/>
  <c r="B851" i="4" s="1"/>
  <c r="A852" i="4" s="1"/>
  <c r="B852" i="4" s="1"/>
  <c r="A853" i="4" s="1"/>
  <c r="B853" i="4" s="1"/>
  <c r="A854" i="4" s="1"/>
  <c r="B854" i="4" s="1"/>
  <c r="A855" i="4" s="1"/>
  <c r="B855" i="4" s="1"/>
  <c r="A856" i="4" s="1"/>
  <c r="B856" i="4" s="1"/>
  <c r="A857" i="4" s="1"/>
  <c r="B857" i="4" s="1"/>
  <c r="A858" i="4" s="1"/>
  <c r="B858" i="4" s="1"/>
  <c r="A859" i="4" s="1"/>
  <c r="B859" i="4" s="1"/>
  <c r="A860" i="4" s="1"/>
  <c r="B860" i="4" s="1"/>
  <c r="A861" i="4" s="1"/>
  <c r="B861" i="4" s="1"/>
  <c r="A862" i="4" s="1"/>
  <c r="B862" i="4" s="1"/>
  <c r="A863" i="4" s="1"/>
  <c r="B863" i="4" s="1"/>
  <c r="A864" i="4" s="1"/>
  <c r="B864" i="4" s="1"/>
  <c r="A865" i="4" s="1"/>
  <c r="B865" i="4" s="1"/>
  <c r="A866" i="4" s="1"/>
  <c r="B866" i="4" s="1"/>
  <c r="A867" i="4" s="1"/>
  <c r="B867" i="4" s="1"/>
  <c r="A868" i="4" s="1"/>
  <c r="B868" i="4" s="1"/>
  <c r="A869" i="4" s="1"/>
  <c r="B869" i="4" s="1"/>
  <c r="A870" i="4" s="1"/>
  <c r="B870" i="4" s="1"/>
  <c r="A871" i="4" s="1"/>
  <c r="B871" i="4" s="1"/>
  <c r="A872" i="4" s="1"/>
  <c r="B872" i="4" s="1"/>
  <c r="A873" i="4" s="1"/>
  <c r="B873" i="4" s="1"/>
  <c r="A874" i="4" s="1"/>
  <c r="B874" i="4" s="1"/>
  <c r="A875" i="4" s="1"/>
  <c r="B875" i="4" s="1"/>
  <c r="A876" i="4" s="1"/>
  <c r="B876" i="4" s="1"/>
  <c r="A877" i="4" s="1"/>
  <c r="B877" i="4" s="1"/>
  <c r="A878" i="4" s="1"/>
  <c r="B878" i="4" s="1"/>
  <c r="A879" i="4" s="1"/>
  <c r="B879" i="4" s="1"/>
  <c r="A880" i="4" s="1"/>
  <c r="B880" i="4" s="1"/>
  <c r="A881" i="4" s="1"/>
  <c r="B881" i="4" s="1"/>
  <c r="A882" i="4" s="1"/>
  <c r="B882" i="4" s="1"/>
  <c r="A883" i="4" s="1"/>
  <c r="B883" i="4" s="1"/>
  <c r="A884" i="4" s="1"/>
  <c r="B884" i="4" s="1"/>
  <c r="A885" i="4" s="1"/>
  <c r="B885" i="4" s="1"/>
  <c r="A886" i="4" s="1"/>
  <c r="B886" i="4" s="1"/>
  <c r="A887" i="4" s="1"/>
  <c r="B887" i="4" s="1"/>
  <c r="A888" i="4" s="1"/>
  <c r="B888" i="4" s="1"/>
  <c r="A889" i="4" s="1"/>
  <c r="B889" i="4" s="1"/>
  <c r="A890" i="4" s="1"/>
  <c r="B890" i="4" s="1"/>
  <c r="A891" i="4" s="1"/>
  <c r="B891" i="4" s="1"/>
  <c r="A892" i="4" s="1"/>
  <c r="B892" i="4" s="1"/>
  <c r="A893" i="4" s="1"/>
  <c r="B893" i="4" s="1"/>
  <c r="A894" i="4" s="1"/>
  <c r="B894" i="4" s="1"/>
  <c r="A895" i="4" s="1"/>
  <c r="B895" i="4" s="1"/>
  <c r="A896" i="4" s="1"/>
  <c r="B896" i="4" s="1"/>
  <c r="A897" i="4" s="1"/>
  <c r="B897" i="4" s="1"/>
  <c r="A898" i="4" s="1"/>
  <c r="B898" i="4" s="1"/>
  <c r="A899" i="4" s="1"/>
  <c r="B899" i="4" s="1"/>
  <c r="A900" i="4" s="1"/>
  <c r="B900" i="4" s="1"/>
  <c r="A901" i="4" s="1"/>
  <c r="B901" i="4" s="1"/>
  <c r="A902" i="4" s="1"/>
  <c r="B902" i="4" s="1"/>
  <c r="A903" i="4" s="1"/>
  <c r="B903" i="4" s="1"/>
  <c r="A904" i="4" s="1"/>
  <c r="B904" i="4" s="1"/>
  <c r="A905" i="4" s="1"/>
  <c r="B905" i="4" s="1"/>
  <c r="A906" i="4" s="1"/>
  <c r="B906" i="4" s="1"/>
  <c r="A907" i="4" s="1"/>
  <c r="B907" i="4" s="1"/>
  <c r="A908" i="4" s="1"/>
  <c r="B908" i="4" s="1"/>
  <c r="A909" i="4" s="1"/>
  <c r="B909" i="4" s="1"/>
  <c r="A910" i="4" s="1"/>
  <c r="B910" i="4" s="1"/>
  <c r="A911" i="4" s="1"/>
  <c r="B911" i="4" s="1"/>
  <c r="A912" i="4" s="1"/>
  <c r="B912" i="4" s="1"/>
  <c r="A913" i="4" s="1"/>
  <c r="B913" i="4" s="1"/>
  <c r="A914" i="4" s="1"/>
  <c r="B914" i="4" s="1"/>
  <c r="A915" i="4" s="1"/>
  <c r="B915" i="4" s="1"/>
  <c r="A916" i="4" s="1"/>
  <c r="B916" i="4" s="1"/>
  <c r="A917" i="4" s="1"/>
  <c r="B917" i="4" s="1"/>
  <c r="A918" i="4" s="1"/>
  <c r="B918" i="4" s="1"/>
  <c r="A919" i="4" s="1"/>
  <c r="B919" i="4" s="1"/>
  <c r="A920" i="4" s="1"/>
  <c r="B920" i="4" s="1"/>
  <c r="A921" i="4" s="1"/>
  <c r="B921" i="4" s="1"/>
  <c r="A922" i="4" s="1"/>
  <c r="B922" i="4" s="1"/>
  <c r="A923" i="4" s="1"/>
  <c r="B923" i="4" s="1"/>
  <c r="A924" i="4" s="1"/>
  <c r="B924" i="4" s="1"/>
  <c r="A925" i="4" s="1"/>
  <c r="B925" i="4" s="1"/>
  <c r="A926" i="4" s="1"/>
  <c r="B926" i="4" s="1"/>
  <c r="A927" i="4" s="1"/>
  <c r="B927" i="4" s="1"/>
  <c r="A928" i="4" s="1"/>
  <c r="B928" i="4" s="1"/>
  <c r="A929" i="4" s="1"/>
  <c r="B929" i="4" s="1"/>
  <c r="A930" i="4" s="1"/>
  <c r="B930" i="4" s="1"/>
  <c r="A931" i="4" s="1"/>
  <c r="B931" i="4" s="1"/>
  <c r="A932" i="4" s="1"/>
  <c r="B932" i="4" s="1"/>
  <c r="A933" i="4" s="1"/>
  <c r="B933" i="4" s="1"/>
  <c r="A934" i="4" s="1"/>
  <c r="B934" i="4" s="1"/>
  <c r="A935" i="4" s="1"/>
  <c r="B935" i="4" s="1"/>
  <c r="A936" i="4" s="1"/>
  <c r="B936" i="4" s="1"/>
  <c r="A937" i="4" s="1"/>
  <c r="B937" i="4" s="1"/>
  <c r="A938" i="4" s="1"/>
  <c r="B938" i="4" s="1"/>
  <c r="A939" i="4" s="1"/>
  <c r="B939" i="4" s="1"/>
  <c r="A940" i="4" s="1"/>
  <c r="B940" i="4" s="1"/>
  <c r="A941" i="4" s="1"/>
  <c r="B941" i="4" s="1"/>
  <c r="A942" i="4" s="1"/>
  <c r="B942" i="4" s="1"/>
  <c r="A943" i="4" s="1"/>
  <c r="B943" i="4" s="1"/>
  <c r="A944" i="4" s="1"/>
  <c r="B944" i="4" s="1"/>
  <c r="A945" i="4" s="1"/>
  <c r="B945" i="4" s="1"/>
  <c r="A946" i="4" s="1"/>
  <c r="B946" i="4" s="1"/>
  <c r="A947" i="4" s="1"/>
  <c r="B947" i="4" s="1"/>
  <c r="A948" i="4" s="1"/>
  <c r="B948" i="4" s="1"/>
  <c r="A949" i="4" s="1"/>
  <c r="B949" i="4" s="1"/>
  <c r="A950" i="4" s="1"/>
  <c r="B950" i="4" s="1"/>
  <c r="A951" i="4" s="1"/>
  <c r="B951" i="4" s="1"/>
  <c r="A952" i="4" s="1"/>
  <c r="B952" i="4" s="1"/>
  <c r="A953" i="4" s="1"/>
  <c r="B953" i="4" s="1"/>
  <c r="A954" i="4" s="1"/>
  <c r="B954" i="4" s="1"/>
  <c r="A955" i="4" s="1"/>
  <c r="B955" i="4" s="1"/>
  <c r="A956" i="4" s="1"/>
  <c r="B956" i="4" s="1"/>
  <c r="A957" i="4" s="1"/>
  <c r="B957" i="4" s="1"/>
  <c r="A958" i="4" s="1"/>
  <c r="B958" i="4" s="1"/>
  <c r="A959" i="4" s="1"/>
  <c r="B959" i="4" s="1"/>
  <c r="A960" i="4" s="1"/>
  <c r="B960" i="4" s="1"/>
  <c r="A961" i="4" s="1"/>
  <c r="B961" i="4" s="1"/>
  <c r="A962" i="4" s="1"/>
  <c r="B962" i="4" s="1"/>
  <c r="A963" i="4" s="1"/>
  <c r="B963" i="4" s="1"/>
  <c r="A964" i="4" s="1"/>
  <c r="B964" i="4" s="1"/>
  <c r="A965" i="4" s="1"/>
  <c r="B965" i="4" s="1"/>
  <c r="A966" i="4" s="1"/>
  <c r="B966" i="4" s="1"/>
  <c r="A967" i="4" s="1"/>
  <c r="B967" i="4" s="1"/>
  <c r="A968" i="4" s="1"/>
  <c r="B968" i="4" s="1"/>
  <c r="A969" i="4" s="1"/>
  <c r="B969" i="4" s="1"/>
  <c r="A970" i="4" s="1"/>
  <c r="B970" i="4" s="1"/>
  <c r="A971" i="4" s="1"/>
  <c r="B971" i="4" s="1"/>
  <c r="A972" i="4" s="1"/>
  <c r="B972" i="4" s="1"/>
  <c r="A973" i="4" s="1"/>
  <c r="B973" i="4" s="1"/>
  <c r="A974" i="4" s="1"/>
  <c r="B974" i="4" s="1"/>
  <c r="A975" i="4" s="1"/>
  <c r="B975" i="4" s="1"/>
  <c r="A976" i="4" s="1"/>
  <c r="B976" i="4" s="1"/>
  <c r="A977" i="4" s="1"/>
  <c r="B977" i="4" s="1"/>
  <c r="A978" i="4" s="1"/>
  <c r="B978" i="4" s="1"/>
  <c r="A979" i="4" s="1"/>
  <c r="B979" i="4" s="1"/>
  <c r="A980" i="4" s="1"/>
  <c r="B980" i="4" s="1"/>
  <c r="A981" i="4" s="1"/>
  <c r="B981" i="4" s="1"/>
  <c r="A982" i="4" s="1"/>
  <c r="B982" i="4" s="1"/>
  <c r="A983" i="4" s="1"/>
  <c r="B983" i="4" s="1"/>
  <c r="A984" i="4" s="1"/>
  <c r="B984" i="4" s="1"/>
  <c r="A985" i="4" s="1"/>
  <c r="B985" i="4" s="1"/>
  <c r="A986" i="4" s="1"/>
  <c r="B986" i="4" s="1"/>
  <c r="A987" i="4" s="1"/>
  <c r="B987" i="4" s="1"/>
  <c r="A988" i="4" s="1"/>
  <c r="B988" i="4" s="1"/>
  <c r="A989" i="4" s="1"/>
  <c r="B989" i="4" s="1"/>
  <c r="A990" i="4" s="1"/>
  <c r="B990" i="4" s="1"/>
  <c r="A991" i="4" s="1"/>
  <c r="B991" i="4" s="1"/>
  <c r="A992" i="4" s="1"/>
  <c r="B992" i="4" s="1"/>
  <c r="A993" i="4" s="1"/>
  <c r="B993" i="4" s="1"/>
  <c r="A994" i="4" s="1"/>
  <c r="B994" i="4" s="1"/>
  <c r="A995" i="4" s="1"/>
  <c r="B995" i="4" s="1"/>
  <c r="A996" i="4" s="1"/>
  <c r="B996" i="4" s="1"/>
  <c r="A997" i="4" s="1"/>
  <c r="B997" i="4" s="1"/>
  <c r="A998" i="4" s="1"/>
  <c r="B998" i="4" s="1"/>
  <c r="A999" i="4" s="1"/>
  <c r="B999" i="4" s="1"/>
  <c r="A1000" i="4" s="1"/>
  <c r="B1000" i="4" s="1"/>
  <c r="A1001" i="4" s="1"/>
  <c r="B1001" i="4" s="1"/>
  <c r="A1002" i="4" s="1"/>
  <c r="B1002" i="4" s="1"/>
  <c r="A1003" i="4" s="1"/>
  <c r="B1003" i="4" s="1"/>
  <c r="A1004" i="4" s="1"/>
  <c r="B1004" i="4" s="1"/>
  <c r="A1005" i="4" s="1"/>
  <c r="B1005" i="4" s="1"/>
  <c r="A1006" i="4" s="1"/>
  <c r="B1006" i="4" s="1"/>
  <c r="A1007" i="4" s="1"/>
  <c r="B1007" i="4" s="1"/>
  <c r="A1008" i="4" s="1"/>
  <c r="B1008" i="4" s="1"/>
  <c r="A1009" i="4" s="1"/>
  <c r="B1009" i="4" s="1"/>
  <c r="A1010" i="4" s="1"/>
  <c r="B1010" i="4" s="1"/>
  <c r="A1011" i="4" s="1"/>
  <c r="B1011" i="4" s="1"/>
  <c r="A1012" i="4" s="1"/>
  <c r="B1012" i="4" s="1"/>
  <c r="A1013" i="4" s="1"/>
  <c r="B1013" i="4" s="1"/>
  <c r="A1014" i="4" s="1"/>
  <c r="B1014" i="4" s="1"/>
  <c r="A1015" i="4" s="1"/>
  <c r="B1015" i="4" s="1"/>
  <c r="A1016" i="4" s="1"/>
  <c r="B1016" i="4" s="1"/>
  <c r="A1017" i="4" s="1"/>
  <c r="B1017" i="4" s="1"/>
  <c r="A1018" i="4" s="1"/>
  <c r="B1018" i="4" s="1"/>
  <c r="A1019" i="4" s="1"/>
  <c r="B1019" i="4" s="1"/>
  <c r="A1020" i="4" s="1"/>
  <c r="B1020" i="4" s="1"/>
  <c r="A1021" i="4" s="1"/>
  <c r="B1021" i="4" s="1"/>
  <c r="A1022" i="4" s="1"/>
  <c r="B1022" i="4" s="1"/>
  <c r="A1023" i="4" s="1"/>
  <c r="B1023" i="4" s="1"/>
  <c r="A1024" i="4" s="1"/>
  <c r="B1024" i="4" s="1"/>
  <c r="A1025" i="4" s="1"/>
  <c r="B1025" i="4" s="1"/>
  <c r="A1026" i="4" s="1"/>
  <c r="B1026" i="4" s="1"/>
  <c r="A1027" i="4" s="1"/>
  <c r="B1027" i="4" s="1"/>
  <c r="A1028" i="4" s="1"/>
  <c r="B1028" i="4" s="1"/>
  <c r="A1029" i="4" s="1"/>
  <c r="B1029" i="4" s="1"/>
  <c r="A1030" i="4" s="1"/>
  <c r="B1030" i="4" s="1"/>
  <c r="A1031" i="4" s="1"/>
  <c r="B1031" i="4" s="1"/>
  <c r="A1032" i="4" s="1"/>
  <c r="B1032" i="4" s="1"/>
  <c r="A1033" i="4" s="1"/>
  <c r="B1033" i="4" s="1"/>
  <c r="A1034" i="4" s="1"/>
  <c r="B1034" i="4" s="1"/>
  <c r="A1035" i="4" s="1"/>
  <c r="B1035" i="4" s="1"/>
  <c r="A1036" i="4" s="1"/>
  <c r="B1036" i="4" s="1"/>
  <c r="A1037" i="4" s="1"/>
  <c r="B1037" i="4" s="1"/>
  <c r="A1038" i="4" s="1"/>
  <c r="B1038" i="4" s="1"/>
  <c r="A1039" i="4" s="1"/>
  <c r="B1039" i="4" s="1"/>
  <c r="A1040" i="4" s="1"/>
  <c r="B1040" i="4" s="1"/>
  <c r="A1041" i="4" s="1"/>
  <c r="B1041" i="4" s="1"/>
  <c r="A1042" i="4" s="1"/>
  <c r="B1042" i="4" s="1"/>
  <c r="A1043" i="4" s="1"/>
  <c r="B1043" i="4" s="1"/>
  <c r="A1044" i="4" s="1"/>
  <c r="B1044" i="4" s="1"/>
  <c r="A1045" i="4" s="1"/>
  <c r="B1045" i="4" s="1"/>
  <c r="A1046" i="4" s="1"/>
  <c r="B1046" i="4" s="1"/>
  <c r="A1047" i="4" s="1"/>
  <c r="B1047" i="4" s="1"/>
  <c r="A1048" i="4" s="1"/>
  <c r="B1048" i="4" s="1"/>
  <c r="A1049" i="4" s="1"/>
  <c r="B1049" i="4" s="1"/>
  <c r="A1050" i="4" s="1"/>
  <c r="B1050" i="4" s="1"/>
  <c r="A1051" i="4" s="1"/>
  <c r="B1051" i="4" s="1"/>
  <c r="A1052" i="4" s="1"/>
  <c r="B1052" i="4" s="1"/>
  <c r="A1053" i="4" s="1"/>
  <c r="B1053" i="4" s="1"/>
  <c r="A1054" i="4" s="1"/>
  <c r="B1054" i="4" s="1"/>
  <c r="A1055" i="4" s="1"/>
  <c r="B1055" i="4" s="1"/>
  <c r="A1056" i="4" s="1"/>
  <c r="B1056" i="4" s="1"/>
  <c r="A1057" i="4" s="1"/>
  <c r="B1057" i="4" s="1"/>
  <c r="A1058" i="4" s="1"/>
  <c r="B1058" i="4" s="1"/>
  <c r="A1059" i="4" s="1"/>
  <c r="B1059" i="4" s="1"/>
  <c r="A1060" i="4" s="1"/>
  <c r="B1060" i="4" s="1"/>
  <c r="A1061" i="4" s="1"/>
  <c r="B1061" i="4" s="1"/>
  <c r="A1062" i="4" s="1"/>
  <c r="B1062" i="4" s="1"/>
  <c r="A1063" i="4" s="1"/>
  <c r="B1063" i="4" s="1"/>
  <c r="A1064" i="4" s="1"/>
  <c r="B1064" i="4" s="1"/>
  <c r="A1065" i="4" s="1"/>
  <c r="B1065" i="4" s="1"/>
  <c r="A1066" i="4" s="1"/>
  <c r="B1066" i="4" s="1"/>
  <c r="A1067" i="4" s="1"/>
  <c r="B1067" i="4" s="1"/>
  <c r="A1068" i="4" s="1"/>
  <c r="B1068" i="4" s="1"/>
  <c r="A1069" i="4" s="1"/>
  <c r="B1069" i="4" s="1"/>
  <c r="A1070" i="4" s="1"/>
  <c r="B1070" i="4" s="1"/>
  <c r="A1071" i="4" s="1"/>
  <c r="B1071" i="4" s="1"/>
  <c r="A1072" i="4" s="1"/>
  <c r="B1072" i="4" s="1"/>
  <c r="A1073" i="4" s="1"/>
  <c r="B1073" i="4" s="1"/>
  <c r="A1074" i="4" s="1"/>
  <c r="B1074" i="4" s="1"/>
  <c r="A1075" i="4" s="1"/>
  <c r="B1075" i="4" s="1"/>
  <c r="A1076" i="4" s="1"/>
  <c r="B1076" i="4" s="1"/>
  <c r="A1077" i="4" s="1"/>
  <c r="B1077" i="4" s="1"/>
  <c r="A1078" i="4" s="1"/>
  <c r="B1078" i="4" s="1"/>
  <c r="A1079" i="4" s="1"/>
  <c r="B1079" i="4" s="1"/>
  <c r="A1080" i="4" s="1"/>
  <c r="B1080" i="4" s="1"/>
  <c r="A1081" i="4" s="1"/>
  <c r="B1081" i="4" s="1"/>
  <c r="A1082" i="4" s="1"/>
  <c r="B1082" i="4" s="1"/>
  <c r="A1083" i="4" s="1"/>
  <c r="B1083" i="4" s="1"/>
  <c r="A1084" i="4" s="1"/>
  <c r="B1084" i="4" s="1"/>
  <c r="A1085" i="4" s="1"/>
  <c r="B1085" i="4" s="1"/>
  <c r="A1086" i="4" s="1"/>
  <c r="B1086" i="4" s="1"/>
  <c r="A1087" i="4" s="1"/>
  <c r="B1087" i="4" s="1"/>
  <c r="A1088" i="4" s="1"/>
  <c r="B1088" i="4" s="1"/>
  <c r="A1089" i="4" s="1"/>
  <c r="B1089" i="4" s="1"/>
  <c r="A1090" i="4" s="1"/>
  <c r="B1090" i="4" s="1"/>
  <c r="A1091" i="4" s="1"/>
  <c r="B1091" i="4" s="1"/>
  <c r="A1092" i="4" s="1"/>
  <c r="B1092" i="4" s="1"/>
  <c r="A1093" i="4" s="1"/>
  <c r="B1093" i="4" s="1"/>
  <c r="A1094" i="4" s="1"/>
  <c r="B1094" i="4" s="1"/>
  <c r="A1095" i="4" s="1"/>
  <c r="B1095" i="4" s="1"/>
  <c r="A1096" i="4" s="1"/>
  <c r="B1096" i="4" s="1"/>
  <c r="A1097" i="4" s="1"/>
  <c r="B1097" i="4" s="1"/>
  <c r="A1098" i="4" s="1"/>
  <c r="B1098" i="4" s="1"/>
  <c r="A1099" i="4" s="1"/>
  <c r="B1099" i="4" s="1"/>
  <c r="A1100" i="4" s="1"/>
  <c r="B1100" i="4" s="1"/>
  <c r="A1101" i="4" s="1"/>
  <c r="B1101" i="4" s="1"/>
  <c r="A1102" i="4" s="1"/>
  <c r="B1102" i="4" s="1"/>
  <c r="A1103" i="4" s="1"/>
  <c r="B1103" i="4" s="1"/>
  <c r="A1104" i="4" s="1"/>
  <c r="B1104" i="4" s="1"/>
  <c r="A1105" i="4" s="1"/>
  <c r="B1105" i="4" s="1"/>
  <c r="A1106" i="4" s="1"/>
  <c r="B1106" i="4" s="1"/>
  <c r="A1107" i="4" s="1"/>
  <c r="B1107" i="4" s="1"/>
  <c r="A1108" i="4" s="1"/>
  <c r="B1108" i="4" s="1"/>
  <c r="A1109" i="4" s="1"/>
  <c r="B1109" i="4" s="1"/>
  <c r="A1110" i="4" s="1"/>
  <c r="B1110" i="4" s="1"/>
  <c r="A1111" i="4" s="1"/>
  <c r="Q2" i="2"/>
  <c r="L28" i="2"/>
  <c r="Q28" i="2" s="1"/>
  <c r="Q21" i="2"/>
  <c r="I5" i="4"/>
  <c r="J5" i="4"/>
  <c r="I4" i="4"/>
  <c r="F5" i="4"/>
  <c r="G5" i="4"/>
  <c r="F4" i="4"/>
  <c r="G4" i="4"/>
  <c r="C5" i="4"/>
  <c r="D5" i="4"/>
  <c r="C4" i="4"/>
  <c r="D4" i="4"/>
  <c r="F7" i="4"/>
  <c r="F9" i="4" s="1"/>
  <c r="G9" i="4" s="1"/>
  <c r="G7" i="4"/>
  <c r="G3" i="4"/>
  <c r="C2" i="4"/>
  <c r="D2" i="4"/>
  <c r="F2" i="4"/>
  <c r="G2" i="4"/>
  <c r="C7" i="4"/>
  <c r="D7" i="4"/>
  <c r="I7" i="4"/>
  <c r="I9" i="4" s="1"/>
  <c r="J9" i="4" s="1"/>
  <c r="J3" i="4"/>
  <c r="I6" i="4"/>
  <c r="C6" i="4"/>
  <c r="D6" i="4"/>
  <c r="F6" i="4"/>
  <c r="G6" i="4"/>
  <c r="R16" i="2" l="1"/>
  <c r="Q27" i="2"/>
  <c r="S11" i="5"/>
  <c r="T11" i="5" s="1"/>
  <c r="R10" i="2"/>
  <c r="C9" i="4"/>
  <c r="C15" i="4" s="1"/>
  <c r="D15" i="4" s="1"/>
  <c r="S6" i="5"/>
  <c r="T6" i="5" s="1"/>
  <c r="S5" i="5"/>
  <c r="T5" i="5" s="1"/>
  <c r="Q26" i="2"/>
  <c r="S27" i="5" s="1"/>
  <c r="T27" i="5" s="1"/>
  <c r="R11" i="2"/>
  <c r="S13" i="5"/>
  <c r="T13" i="5" s="1"/>
  <c r="R18" i="2"/>
  <c r="J32" i="5"/>
  <c r="K32" i="5" s="1"/>
  <c r="S10" i="5"/>
  <c r="T10" i="5" s="1"/>
  <c r="R9" i="2"/>
  <c r="R13" i="2"/>
  <c r="S14" i="5"/>
  <c r="T14" i="5" s="1"/>
  <c r="S4" i="5"/>
  <c r="T4" i="5" s="1"/>
  <c r="P36" i="5"/>
  <c r="Q36" i="5" s="1"/>
  <c r="Q8" i="5"/>
  <c r="P32" i="5"/>
  <c r="Q32" i="5" s="1"/>
  <c r="Q25" i="2"/>
  <c r="R25" i="2" s="1"/>
  <c r="R26" i="2"/>
  <c r="R27" i="2"/>
  <c r="S28" i="5"/>
  <c r="T28" i="5" s="1"/>
  <c r="S9" i="5"/>
  <c r="T9" i="5" s="1"/>
  <c r="R21" i="2"/>
  <c r="S22" i="5"/>
  <c r="T22" i="5" s="1"/>
  <c r="R6" i="2"/>
  <c r="S7" i="5"/>
  <c r="T7" i="5" s="1"/>
  <c r="R28" i="2"/>
  <c r="S29" i="5"/>
  <c r="T29" i="5" s="1"/>
  <c r="R20" i="2"/>
  <c r="S21" i="5"/>
  <c r="T21" i="5" s="1"/>
  <c r="R29" i="2"/>
  <c r="S30" i="5"/>
  <c r="T30" i="5" s="1"/>
  <c r="R7" i="2"/>
  <c r="S8" i="5"/>
  <c r="R23" i="2"/>
  <c r="S24" i="5"/>
  <c r="T24" i="5" s="1"/>
  <c r="R22" i="2"/>
  <c r="S23" i="5"/>
  <c r="T23" i="5" s="1"/>
  <c r="R19" i="2"/>
  <c r="S20" i="5"/>
  <c r="T20" i="5" s="1"/>
  <c r="R2" i="2"/>
  <c r="S3" i="5"/>
  <c r="T3" i="5" s="1"/>
  <c r="D20" i="4"/>
  <c r="D9" i="4"/>
  <c r="S26" i="5" l="1"/>
  <c r="T26" i="5" s="1"/>
  <c r="T8" i="5"/>
  <c r="S36" i="5"/>
  <c r="S32" i="5"/>
  <c r="T36" i="5" l="1"/>
  <c r="W36" i="5"/>
  <c r="X36" i="5" s="1"/>
  <c r="T32" i="5"/>
  <c r="W32" i="5"/>
  <c r="X32" i="5" s="1"/>
</calcChain>
</file>

<file path=xl/sharedStrings.xml><?xml version="1.0" encoding="utf-8"?>
<sst xmlns="http://schemas.openxmlformats.org/spreadsheetml/2006/main" count="246" uniqueCount="100">
  <si>
    <t>Sample ID</t>
  </si>
  <si>
    <t>Total aliquot (g)</t>
  </si>
  <si>
    <t>Total dilution mass (g)</t>
  </si>
  <si>
    <t>DF initial</t>
  </si>
  <si>
    <t>87G Trace</t>
  </si>
  <si>
    <t>90G Trace</t>
  </si>
  <si>
    <t>93G Trace</t>
  </si>
  <si>
    <t>96G Trace</t>
  </si>
  <si>
    <t>30G Trace Waste</t>
  </si>
  <si>
    <t>30G Trace Original</t>
  </si>
  <si>
    <t>86G Trace</t>
  </si>
  <si>
    <t>24G Taper Waste</t>
  </si>
  <si>
    <t>24G Trace Original</t>
  </si>
  <si>
    <t>47G</t>
  </si>
  <si>
    <t>48G</t>
  </si>
  <si>
    <t>49G</t>
  </si>
  <si>
    <t>50G</t>
  </si>
  <si>
    <t>51G</t>
  </si>
  <si>
    <t>52G</t>
  </si>
  <si>
    <t>42G taper</t>
  </si>
  <si>
    <t>70G</t>
  </si>
  <si>
    <t>71G</t>
  </si>
  <si>
    <t>72G</t>
  </si>
  <si>
    <t>73G</t>
  </si>
  <si>
    <t xml:space="preserve">74G </t>
  </si>
  <si>
    <t xml:space="preserve">75G trace waste </t>
  </si>
  <si>
    <t>**</t>
  </si>
  <si>
    <t>81G trace</t>
  </si>
  <si>
    <t>82G trace</t>
  </si>
  <si>
    <t>83G Trace</t>
  </si>
  <si>
    <t>84G trace</t>
  </si>
  <si>
    <t>53G</t>
  </si>
  <si>
    <t>94G</t>
  </si>
  <si>
    <t>±</t>
  </si>
  <si>
    <t>Avg (ppb/cps)</t>
  </si>
  <si>
    <t>g</t>
  </si>
  <si>
    <t>%</t>
  </si>
  <si>
    <t>Assumed Mass Error =</t>
  </si>
  <si>
    <t xml:space="preserve">Assumed Count Time = </t>
  </si>
  <si>
    <t>seconds</t>
  </si>
  <si>
    <t>ppb</t>
  </si>
  <si>
    <t>You may question, as I did, why the % error decreases…I plugged in the standard error propagation formula, and these are the results</t>
  </si>
  <si>
    <t>If you see an error in my calculations please let me know.</t>
  </si>
  <si>
    <t>These results are before background is subtracted out</t>
  </si>
  <si>
    <t>Some of the % errors drastically increase because the numbers are near the LLD</t>
  </si>
  <si>
    <t>In order to go up to original solutions 93G Trace and 96G Trace had to be multiplied by constants</t>
  </si>
  <si>
    <t>Vial 30G Trace Original is the original stock solution</t>
  </si>
  <si>
    <t>Mo DF</t>
  </si>
  <si>
    <t>Background subtracted Mo values reported above. Isotopes 98 and 100 had Ru subtracted out as well</t>
  </si>
  <si>
    <t>Lower limits of detection were determined based on the background Mo levels within each sample</t>
  </si>
  <si>
    <t>Vial 87G basically vial 30G after 4 TBP contacts…</t>
  </si>
  <si>
    <t>Based on dry run and blanks sent I would estimate the Mo concentration in TBP to be about ???? ppb</t>
  </si>
  <si>
    <t>Based on dry run and blanks sent I would estimate the Mo concentration in the vials themselves to be ????</t>
  </si>
  <si>
    <t>Estimate at 6 from the book</t>
  </si>
  <si>
    <t>Ru activity of 30G</t>
  </si>
  <si>
    <t>Ru-106</t>
  </si>
  <si>
    <t>Ru Activity of 87G</t>
  </si>
  <si>
    <t>DF from Activity</t>
  </si>
  <si>
    <t>% of STD</t>
  </si>
  <si>
    <t>% of Prop</t>
  </si>
  <si>
    <t>±^2</t>
  </si>
  <si>
    <t>Ru Response</t>
  </si>
  <si>
    <t>CPS</t>
  </si>
  <si>
    <t>± (ppb)</t>
  </si>
  <si>
    <t>Background</t>
  </si>
  <si>
    <t>Distribution 1</t>
  </si>
  <si>
    <t>Average</t>
  </si>
  <si>
    <t>x</t>
  </si>
  <si>
    <t>function</t>
  </si>
  <si>
    <t>DR=</t>
  </si>
  <si>
    <t>Multiplicity</t>
  </si>
  <si>
    <t>Pu ppb</t>
  </si>
  <si>
    <t>U ppb</t>
  </si>
  <si>
    <t>DF M1</t>
  </si>
  <si>
    <t>DF M2</t>
  </si>
  <si>
    <t>DF M3</t>
  </si>
  <si>
    <t>DF MT</t>
  </si>
  <si>
    <t>DF S</t>
  </si>
  <si>
    <t>DF P1</t>
  </si>
  <si>
    <t>DF P2</t>
  </si>
  <si>
    <t>Over Pu tot</t>
  </si>
  <si>
    <t>A decontamination factor boasts an engineering feat, we just don’t have that. We can use this data to support science though.</t>
  </si>
  <si>
    <t>Evaporation Correction</t>
  </si>
  <si>
    <t>DR (x3)</t>
  </si>
  <si>
    <t>MSCS-M 11.48 ppb</t>
  </si>
  <si>
    <t>Custom mix - see chart for concs</t>
  </si>
  <si>
    <t>Ba Response</t>
  </si>
  <si>
    <t>Ba132</t>
  </si>
  <si>
    <t>Ba134</t>
  </si>
  <si>
    <t>Ba138</t>
  </si>
  <si>
    <t>Background is itself (ppb)</t>
  </si>
  <si>
    <t>Ba138/Ba134 (mass abundances)</t>
  </si>
  <si>
    <t>Ba138 Subtracted Background</t>
  </si>
  <si>
    <t>Not real error but actually worse than the real</t>
  </si>
  <si>
    <t>Sum Ba</t>
  </si>
  <si>
    <t>y</t>
  </si>
  <si>
    <t>Ba 134 Instrument response (second half)</t>
  </si>
  <si>
    <t>Ba 134 Instrument response (first half)</t>
  </si>
  <si>
    <t>Ba 138 Instrument response (second half)</t>
  </si>
  <si>
    <t>Ba 138 Instrument response (first half)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</si>
</sst>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3" fillId="0" borderId="2" applyNumberFormat="0" applyFont="0" applyFill="0" applyAlignment="0" applyProtection="0"/>
  </cellStyleXfs>
  <cellXfs count="82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1" xfId="0" applyFont="1" applyFill="1" applyBorder="1"/>
    <xf numFmtId="0" fontId="0" fillId="0" borderId="0" xfId="0" applyAlignment="1">
      <alignment horizontal="center"/>
    </xf>
    <xf numFmtId="0" fontId="0" fillId="0" borderId="1" xfId="0" applyFill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ill="1"/>
    <xf numFmtId="2" fontId="0" fillId="0" borderId="0" xfId="0" applyNumberFormat="1" applyBorder="1"/>
    <xf numFmtId="10" fontId="0" fillId="0" borderId="0" xfId="0" applyNumberFormat="1" applyBorder="1"/>
    <xf numFmtId="10" fontId="0" fillId="0" borderId="0" xfId="0" applyNumberFormat="1"/>
    <xf numFmtId="0" fontId="0" fillId="0" borderId="2" xfId="0" applyBorder="1"/>
    <xf numFmtId="11" fontId="0" fillId="0" borderId="0" xfId="0" applyNumberFormat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2" fontId="0" fillId="4" borderId="0" xfId="0" applyNumberFormat="1" applyFill="1" applyBorder="1"/>
    <xf numFmtId="9" fontId="0" fillId="4" borderId="0" xfId="0" applyNumberFormat="1" applyFill="1" applyBorder="1"/>
    <xf numFmtId="0" fontId="0" fillId="4" borderId="0" xfId="0" applyFill="1"/>
    <xf numFmtId="10" fontId="0" fillId="4" borderId="0" xfId="0" applyNumberFormat="1" applyFill="1"/>
    <xf numFmtId="10" fontId="0" fillId="4" borderId="0" xfId="0" applyNumberFormat="1" applyFill="1" applyBorder="1"/>
    <xf numFmtId="0" fontId="0" fillId="0" borderId="0" xfId="0" applyAlignment="1">
      <alignment horizontal="left"/>
    </xf>
    <xf numFmtId="0" fontId="0" fillId="0" borderId="0" xfId="0" applyBorder="1"/>
    <xf numFmtId="0" fontId="0" fillId="0" borderId="2" xfId="1" applyFont="1"/>
    <xf numFmtId="0" fontId="0" fillId="3" borderId="0" xfId="0" applyFill="1" applyAlignment="1">
      <alignment wrapText="1"/>
    </xf>
    <xf numFmtId="0" fontId="0" fillId="0" borderId="0" xfId="0" applyNumberFormat="1"/>
    <xf numFmtId="0" fontId="0" fillId="3" borderId="0" xfId="0" applyFill="1"/>
    <xf numFmtId="0" fontId="0" fillId="0" borderId="0" xfId="0" applyAlignment="1">
      <alignment wrapText="1"/>
    </xf>
    <xf numFmtId="0" fontId="0" fillId="3" borderId="3" xfId="0" applyFill="1" applyBorder="1"/>
    <xf numFmtId="0" fontId="0" fillId="0" borderId="5" xfId="0" applyBorder="1"/>
    <xf numFmtId="11" fontId="0" fillId="0" borderId="5" xfId="0" applyNumberFormat="1" applyBorder="1"/>
    <xf numFmtId="0" fontId="0" fillId="4" borderId="5" xfId="0" applyFill="1" applyBorder="1"/>
    <xf numFmtId="0" fontId="0" fillId="3" borderId="5" xfId="0" applyFill="1" applyBorder="1"/>
    <xf numFmtId="0" fontId="0" fillId="3" borderId="4" xfId="0" applyFill="1" applyBorder="1"/>
    <xf numFmtId="0" fontId="0" fillId="0" borderId="7" xfId="0" applyBorder="1" applyAlignment="1">
      <alignment horizontal="center"/>
    </xf>
    <xf numFmtId="0" fontId="0" fillId="0" borderId="7" xfId="0" applyFill="1" applyBorder="1"/>
    <xf numFmtId="0" fontId="0" fillId="0" borderId="7" xfId="0" applyBorder="1"/>
    <xf numFmtId="0" fontId="0" fillId="4" borderId="7" xfId="0" applyFill="1" applyBorder="1"/>
    <xf numFmtId="0" fontId="0" fillId="3" borderId="7" xfId="0" applyFill="1" applyBorder="1"/>
    <xf numFmtId="0" fontId="0" fillId="3" borderId="6" xfId="0" applyFill="1" applyBorder="1"/>
    <xf numFmtId="0" fontId="0" fillId="0" borderId="4" xfId="0" applyFill="1" applyBorder="1"/>
    <xf numFmtId="0" fontId="2" fillId="0" borderId="3" xfId="0" applyFont="1" applyBorder="1" applyAlignment="1">
      <alignment horizontal="center"/>
    </xf>
    <xf numFmtId="11" fontId="0" fillId="0" borderId="3" xfId="0" applyNumberFormat="1" applyBorder="1" applyAlignment="1">
      <alignment horizontal="center"/>
    </xf>
    <xf numFmtId="0" fontId="0" fillId="0" borderId="6" xfId="0" applyFill="1" applyBorder="1"/>
    <xf numFmtId="0" fontId="0" fillId="0" borderId="3" xfId="0" applyBorder="1"/>
    <xf numFmtId="0" fontId="2" fillId="0" borderId="3" xfId="0" applyFont="1" applyBorder="1"/>
    <xf numFmtId="0" fontId="0" fillId="0" borderId="8" xfId="0" applyBorder="1"/>
    <xf numFmtId="0" fontId="0" fillId="0" borderId="9" xfId="0" applyBorder="1"/>
    <xf numFmtId="10" fontId="0" fillId="0" borderId="9" xfId="0" applyNumberFormat="1" applyBorder="1"/>
    <xf numFmtId="10" fontId="0" fillId="0" borderId="10" xfId="0" applyNumberFormat="1" applyBorder="1"/>
    <xf numFmtId="0" fontId="0" fillId="0" borderId="4" xfId="0" applyBorder="1"/>
    <xf numFmtId="0" fontId="0" fillId="0" borderId="11" xfId="0" applyBorder="1"/>
    <xf numFmtId="0" fontId="0" fillId="0" borderId="9" xfId="0" applyBorder="1" applyAlignment="1">
      <alignment wrapText="1"/>
    </xf>
    <xf numFmtId="0" fontId="0" fillId="0" borderId="12" xfId="0" applyBorder="1"/>
    <xf numFmtId="10" fontId="0" fillId="3" borderId="0" xfId="0" applyNumberFormat="1" applyFill="1"/>
    <xf numFmtId="0" fontId="0" fillId="5" borderId="0" xfId="0" applyFill="1"/>
    <xf numFmtId="0" fontId="0" fillId="5" borderId="5" xfId="0" applyFill="1" applyBorder="1"/>
    <xf numFmtId="10" fontId="0" fillId="5" borderId="0" xfId="0" applyNumberFormat="1" applyFill="1"/>
    <xf numFmtId="0" fontId="0" fillId="5" borderId="2" xfId="0" applyFill="1" applyBorder="1"/>
    <xf numFmtId="0" fontId="0" fillId="6" borderId="0" xfId="0" applyFill="1"/>
    <xf numFmtId="0" fontId="0" fillId="6" borderId="5" xfId="0" applyFill="1" applyBorder="1"/>
    <xf numFmtId="10" fontId="0" fillId="6" borderId="0" xfId="0" applyNumberFormat="1" applyFill="1"/>
    <xf numFmtId="0" fontId="0" fillId="6" borderId="2" xfId="0" applyFill="1" applyBorder="1"/>
    <xf numFmtId="0" fontId="1" fillId="3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2" fillId="3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11" fontId="0" fillId="3" borderId="0" xfId="0" applyNumberFormat="1" applyFill="1" applyBorder="1" applyAlignment="1">
      <alignment horizontal="center"/>
    </xf>
    <xf numFmtId="0" fontId="0" fillId="3" borderId="0" xfId="0" applyFill="1" applyBorder="1"/>
    <xf numFmtId="0" fontId="2" fillId="3" borderId="0" xfId="0" applyFont="1" applyFill="1" applyBorder="1"/>
    <xf numFmtId="0" fontId="2" fillId="3" borderId="0" xfId="0" applyFont="1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2" fontId="0" fillId="3" borderId="0" xfId="0" applyNumberFormat="1" applyFill="1" applyBorder="1"/>
    <xf numFmtId="9" fontId="0" fillId="3" borderId="0" xfId="0" applyNumberFormat="1" applyFill="1" applyBorder="1"/>
    <xf numFmtId="11" fontId="0" fillId="0" borderId="0" xfId="0" applyNumberFormat="1"/>
    <xf numFmtId="11" fontId="4" fillId="0" borderId="0" xfId="0" applyNumberFormat="1" applyFont="1" applyAlignment="1">
      <alignment horizontal="center"/>
    </xf>
    <xf numFmtId="11" fontId="4" fillId="3" borderId="0" xfId="0" applyNumberFormat="1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4" fillId="3" borderId="0" xfId="0" applyFont="1" applyFill="1"/>
    <xf numFmtId="168" fontId="0" fillId="0" borderId="0" xfId="0" applyNumberFormat="1"/>
  </cellXfs>
  <cellStyles count="2">
    <cellStyle name="Normal" xfId="0" builtinId="0"/>
    <cellStyle name="Style 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27561242344707"/>
                  <c:y val="-0.131787693205016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Ba_Calculations!$A$51:$A$53</c:f>
              <c:numCache>
                <c:formatCode>General</c:formatCode>
                <c:ptCount val="3"/>
                <c:pt idx="0">
                  <c:v>0</c:v>
                </c:pt>
                <c:pt idx="1">
                  <c:v>16</c:v>
                </c:pt>
                <c:pt idx="2">
                  <c:v>17</c:v>
                </c:pt>
              </c:numCache>
            </c:numRef>
          </c:xVal>
          <c:yVal>
            <c:numRef>
              <c:f>Ba_Calculations!$B$51:$B$53</c:f>
              <c:numCache>
                <c:formatCode>General</c:formatCode>
                <c:ptCount val="3"/>
                <c:pt idx="0">
                  <c:v>1.1374447234721601E-5</c:v>
                </c:pt>
                <c:pt idx="1">
                  <c:v>1.00815985266921E-5</c:v>
                </c:pt>
                <c:pt idx="2">
                  <c:v>1.0065499877974399E-5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660096"/>
        <c:axId val="332659536"/>
      </c:scatterChart>
      <c:valAx>
        <c:axId val="33266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659536"/>
        <c:crosses val="autoZero"/>
        <c:crossBetween val="midCat"/>
      </c:valAx>
      <c:valAx>
        <c:axId val="3326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66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44</xdr:row>
      <xdr:rowOff>152400</xdr:rowOff>
    </xdr:from>
    <xdr:to>
      <xdr:col>13</xdr:col>
      <xdr:colOff>723900</xdr:colOff>
      <xdr:row>59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3"/>
  <sheetViews>
    <sheetView workbookViewId="0">
      <pane ySplit="1" topLeftCell="A41" activePane="bottomLeft" state="frozen"/>
      <selection activeCell="G1" sqref="G1"/>
      <selection pane="bottomLeft" activeCell="E56" sqref="E56"/>
    </sheetView>
  </sheetViews>
  <sheetFormatPr defaultRowHeight="15" x14ac:dyDescent="0.25"/>
  <cols>
    <col min="1" max="1" width="17.85546875" customWidth="1"/>
    <col min="2" max="2" width="14.42578125" customWidth="1"/>
    <col min="4" max="4" width="14.28515625" customWidth="1"/>
    <col min="6" max="6" width="5.5703125" bestFit="1" customWidth="1"/>
    <col min="7" max="7" width="8.42578125" bestFit="1" customWidth="1"/>
    <col min="8" max="8" width="13.5703125" customWidth="1"/>
    <col min="9" max="9" width="13.42578125" bestFit="1" customWidth="1"/>
    <col min="10" max="10" width="12" bestFit="1" customWidth="1"/>
    <col min="11" max="11" width="13.42578125" bestFit="1" customWidth="1"/>
    <col min="12" max="12" width="11" customWidth="1"/>
    <col min="13" max="13" width="13.42578125" bestFit="1" customWidth="1"/>
    <col min="14" max="14" width="12" bestFit="1" customWidth="1"/>
    <col min="15" max="15" width="13.42578125" bestFit="1" customWidth="1"/>
    <col min="17" max="17" width="13.42578125" bestFit="1" customWidth="1"/>
    <col min="18" max="18" width="12" bestFit="1" customWidth="1"/>
    <col min="19" max="19" width="13.42578125" bestFit="1" customWidth="1"/>
    <col min="20" max="20" width="12" bestFit="1" customWidth="1"/>
    <col min="23" max="23" width="11.5703125" bestFit="1" customWidth="1"/>
    <col min="26" max="26" width="12" bestFit="1" customWidth="1"/>
  </cols>
  <sheetData>
    <row r="1" spans="1:28" x14ac:dyDescent="0.25">
      <c r="H1" s="30"/>
      <c r="J1" s="5">
        <v>132</v>
      </c>
      <c r="K1" s="5"/>
      <c r="L1" s="5">
        <v>134</v>
      </c>
      <c r="M1" s="5"/>
      <c r="N1" s="5">
        <v>138</v>
      </c>
      <c r="O1" s="5"/>
      <c r="P1" s="35"/>
      <c r="Q1" s="5" t="s">
        <v>40</v>
      </c>
      <c r="R1" s="5"/>
      <c r="S1" s="5"/>
      <c r="T1" s="5" t="s">
        <v>40</v>
      </c>
      <c r="U1" s="5"/>
      <c r="V1" s="5"/>
      <c r="W1" s="5" t="s">
        <v>40</v>
      </c>
      <c r="X1" s="5"/>
    </row>
    <row r="2" spans="1:28" x14ac:dyDescent="0.25">
      <c r="C2" t="s">
        <v>38</v>
      </c>
      <c r="E2">
        <v>40</v>
      </c>
      <c r="F2" t="s">
        <v>39</v>
      </c>
      <c r="H2" s="30" t="s">
        <v>61</v>
      </c>
      <c r="I2" s="5" t="s">
        <v>34</v>
      </c>
      <c r="J2" s="77">
        <f>J6</f>
        <v>1.1579114096192599E-5</v>
      </c>
      <c r="K2" s="5" t="s">
        <v>34</v>
      </c>
      <c r="L2" s="14">
        <f>AVERAGE(L6,L20)</f>
        <v>1.156857198205765E-5</v>
      </c>
      <c r="M2" s="5" t="s">
        <v>34</v>
      </c>
      <c r="N2" s="14">
        <f>AVERAGE(N6,N20)</f>
        <v>1.166806345833185E-5</v>
      </c>
      <c r="O2" s="5"/>
      <c r="P2" s="35"/>
    </row>
    <row r="3" spans="1:28" x14ac:dyDescent="0.25">
      <c r="C3" t="s">
        <v>37</v>
      </c>
      <c r="E3">
        <v>2.0000000000000001E-4</v>
      </c>
      <c r="F3" t="s">
        <v>35</v>
      </c>
      <c r="H3" s="30"/>
      <c r="I3" s="8" t="s">
        <v>33</v>
      </c>
      <c r="J3" s="77">
        <f>K6</f>
        <v>3.8117365387567598E-7</v>
      </c>
      <c r="K3" s="8" t="s">
        <v>33</v>
      </c>
      <c r="L3" s="14">
        <f>AVERAGE(M6,M20)</f>
        <v>1.162895941361065E-7</v>
      </c>
      <c r="M3" s="8" t="s">
        <v>33</v>
      </c>
      <c r="N3" s="14">
        <f>AVERAGE(O6,O20)</f>
        <v>8.4969872291814151E-8</v>
      </c>
      <c r="O3" s="8"/>
      <c r="P3" s="35"/>
      <c r="Q3" s="5"/>
      <c r="R3" s="5"/>
      <c r="S3" s="5"/>
      <c r="T3" s="5"/>
      <c r="U3" s="5"/>
      <c r="V3" s="5"/>
      <c r="W3" s="5"/>
      <c r="X3" s="5"/>
    </row>
    <row r="4" spans="1:28" x14ac:dyDescent="0.25">
      <c r="H4" s="30"/>
      <c r="I4" s="5"/>
      <c r="J4" s="14"/>
      <c r="K4" s="5"/>
      <c r="L4" s="14"/>
      <c r="M4" s="5" t="s">
        <v>93</v>
      </c>
      <c r="N4" s="14"/>
      <c r="O4" s="5"/>
      <c r="P4" s="35"/>
      <c r="Q4" s="5"/>
      <c r="R4" s="5"/>
      <c r="S4" s="22" t="s">
        <v>43</v>
      </c>
      <c r="T4" s="5"/>
      <c r="U4" s="5"/>
      <c r="V4" s="5"/>
      <c r="W4" s="5"/>
      <c r="X4" s="5"/>
    </row>
    <row r="5" spans="1:28" ht="60.75" thickBot="1" x14ac:dyDescent="0.3">
      <c r="A5" s="28" t="s">
        <v>82</v>
      </c>
      <c r="B5" s="1" t="s">
        <v>0</v>
      </c>
      <c r="C5" s="2" t="s">
        <v>1</v>
      </c>
      <c r="D5" s="2" t="s">
        <v>2</v>
      </c>
      <c r="E5" s="2" t="s">
        <v>3</v>
      </c>
      <c r="F5" s="8" t="s">
        <v>33</v>
      </c>
      <c r="G5" s="8" t="s">
        <v>36</v>
      </c>
      <c r="H5" s="41"/>
      <c r="I5" s="42" t="s">
        <v>33</v>
      </c>
      <c r="J5" s="43" t="s">
        <v>62</v>
      </c>
      <c r="K5" s="42" t="s">
        <v>33</v>
      </c>
      <c r="L5" s="43" t="s">
        <v>62</v>
      </c>
      <c r="M5" s="42" t="s">
        <v>33</v>
      </c>
      <c r="N5" s="43">
        <f>O37</f>
        <v>6.9065189734490605E-8</v>
      </c>
      <c r="O5" s="42" t="s">
        <v>33</v>
      </c>
      <c r="P5" s="44"/>
      <c r="Q5" s="45" t="s">
        <v>87</v>
      </c>
      <c r="R5" s="46" t="s">
        <v>33</v>
      </c>
      <c r="S5" s="46" t="s">
        <v>36</v>
      </c>
      <c r="T5" s="45" t="s">
        <v>88</v>
      </c>
      <c r="U5" s="46" t="s">
        <v>33</v>
      </c>
      <c r="V5" s="46" t="s">
        <v>36</v>
      </c>
      <c r="W5" s="46" t="s">
        <v>89</v>
      </c>
      <c r="X5" s="46" t="s">
        <v>33</v>
      </c>
      <c r="Y5" s="46" t="s">
        <v>36</v>
      </c>
      <c r="Z5" s="7"/>
      <c r="AA5" s="7"/>
      <c r="AB5" s="7"/>
    </row>
    <row r="6" spans="1:28" s="27" customFormat="1" ht="30.75" thickTop="1" x14ac:dyDescent="0.25">
      <c r="A6" s="25"/>
      <c r="B6" s="64"/>
      <c r="C6" s="65"/>
      <c r="D6" s="65"/>
      <c r="E6" s="65"/>
      <c r="F6" s="66"/>
      <c r="G6" s="66"/>
      <c r="H6" s="33" t="s">
        <v>86</v>
      </c>
      <c r="I6" s="25" t="s">
        <v>84</v>
      </c>
      <c r="J6" s="78">
        <v>1.1579114096192599E-5</v>
      </c>
      <c r="K6" s="79">
        <v>3.8117365387567598E-7</v>
      </c>
      <c r="L6" s="68">
        <v>1.17626967293937E-5</v>
      </c>
      <c r="M6" s="67">
        <v>1.0999563830224099E-7</v>
      </c>
      <c r="N6" s="68">
        <v>1.17338668895255E-5</v>
      </c>
      <c r="O6" s="67">
        <v>7.9052759046785904E-8</v>
      </c>
      <c r="P6" s="39"/>
      <c r="Q6" s="69"/>
      <c r="R6" s="70"/>
      <c r="S6" s="70"/>
      <c r="T6" s="69"/>
      <c r="U6" s="70"/>
      <c r="V6" s="70"/>
      <c r="W6" s="70"/>
      <c r="X6" s="70"/>
      <c r="Y6" s="70"/>
      <c r="Z6" s="71"/>
      <c r="AA6" s="71"/>
      <c r="AB6" s="71"/>
    </row>
    <row r="7" spans="1:28" x14ac:dyDescent="0.25">
      <c r="A7">
        <v>1</v>
      </c>
      <c r="B7" s="6" t="s">
        <v>4</v>
      </c>
      <c r="C7" s="3">
        <v>1.34E-2</v>
      </c>
      <c r="D7" s="3">
        <v>5.0464000000000002</v>
      </c>
      <c r="E7" s="3">
        <v>376.597014925373</v>
      </c>
      <c r="F7" s="10">
        <f>(((1/C7)^2)*($E$3^2)+((D7/(C7^2))^2)*($E$3^2))^0.5</f>
        <v>5.6208707851070203</v>
      </c>
      <c r="G7" s="11">
        <f>F7/E7</f>
        <v>1.4925425753098069E-2</v>
      </c>
      <c r="H7" s="30"/>
      <c r="I7" t="s">
        <v>4</v>
      </c>
      <c r="J7">
        <v>185.68000000000029</v>
      </c>
      <c r="K7">
        <f>(J7/$E$2)^0.5</f>
        <v>2.1545301111843407</v>
      </c>
      <c r="L7">
        <v>3244.68</v>
      </c>
      <c r="M7">
        <f>(L7/$E$2)^0.5</f>
        <v>9.006497654471465</v>
      </c>
      <c r="N7">
        <v>106346.09999999999</v>
      </c>
      <c r="O7" s="9">
        <f>(N7/$E$2)^0.5</f>
        <v>51.5621227258925</v>
      </c>
      <c r="P7" s="36"/>
      <c r="Q7">
        <f t="shared" ref="Q7:Q35" si="0">$J$2*J7*E7</f>
        <v>0.80968731242648528</v>
      </c>
      <c r="R7">
        <f t="shared" ref="R7:R35" si="1">((J7*E7*$J$3)^2+($J$2*E7*K7)^2+($J$2*J7*F7)^2)^0.5</f>
        <v>3.0736925557668358E-2</v>
      </c>
      <c r="S7" s="12">
        <f>R7/Q7</f>
        <v>3.7961476098168558E-2</v>
      </c>
      <c r="T7" s="26">
        <f>A61*L7*E7</f>
        <v>14.339750967339707</v>
      </c>
      <c r="U7">
        <f t="shared" ref="U7:U35" si="2">((L7*E7*$L$3)^2+($L$2*E7*M7)^2+($L$2*L7*F7)^2)^0.5</f>
        <v>0.25738506646477932</v>
      </c>
      <c r="V7" s="12">
        <f>U7/T7</f>
        <v>1.7949061113474069E-2</v>
      </c>
      <c r="W7">
        <f>D61*N7*E7</f>
        <v>469.56581931047617</v>
      </c>
      <c r="X7">
        <f t="shared" ref="X7:X35" si="3">((N7*E7*$N$3)^2+($N$2*E7*O7)^2+($N$2*N7*F7)^2)^0.5</f>
        <v>7.7638848330780279</v>
      </c>
      <c r="Y7" s="12">
        <f>X7/W7</f>
        <v>1.6534177986972598E-2</v>
      </c>
      <c r="AB7" s="12"/>
    </row>
    <row r="8" spans="1:28" x14ac:dyDescent="0.25">
      <c r="A8">
        <v>1</v>
      </c>
      <c r="B8" s="6" t="s">
        <v>5</v>
      </c>
      <c r="C8" s="3">
        <v>3.9E-2</v>
      </c>
      <c r="D8" s="3">
        <v>4.9492000000000003</v>
      </c>
      <c r="E8" s="3">
        <v>126.90256410256411</v>
      </c>
      <c r="F8" s="10">
        <f t="shared" ref="F8:F12" si="4">(((1/C8)^2)*($E$3^2)+((D8/(C8^2))^2)*($E$3^2))^0.5</f>
        <v>0.65080258498519816</v>
      </c>
      <c r="G8" s="11">
        <f t="shared" ref="G8:G12" si="5">F8/E8</f>
        <v>5.1283643446259448E-3</v>
      </c>
      <c r="H8" s="30"/>
      <c r="I8" t="s">
        <v>5</v>
      </c>
      <c r="J8">
        <v>111.21999999999935</v>
      </c>
      <c r="K8">
        <f t="shared" ref="K8:K12" si="6">(J8/$E$2)^0.5</f>
        <v>1.6674831333479758</v>
      </c>
      <c r="L8">
        <v>3852.9</v>
      </c>
      <c r="M8">
        <f t="shared" ref="M8:M12" si="7">(L8/$E$2)^0.5</f>
        <v>9.8144026817733536</v>
      </c>
      <c r="N8">
        <v>122212.58</v>
      </c>
      <c r="O8" s="9">
        <f t="shared" ref="O8:O12" si="8">(N8/$E$2)^0.5</f>
        <v>55.274899366710748</v>
      </c>
      <c r="P8" s="37"/>
      <c r="Q8">
        <f t="shared" si="0"/>
        <v>0.16342881108071583</v>
      </c>
      <c r="R8">
        <f t="shared" si="1"/>
        <v>5.9707345164620495E-3</v>
      </c>
      <c r="S8" s="12">
        <f t="shared" ref="S8:S35" si="9">R8/Q8</f>
        <v>3.6534161124828622E-2</v>
      </c>
      <c r="T8" s="26">
        <f t="shared" ref="T8:T18" si="10">A62*L8*E8</f>
        <v>5.7243125660701306</v>
      </c>
      <c r="U8">
        <f t="shared" si="2"/>
        <v>6.5437014782617417E-2</v>
      </c>
      <c r="V8" s="12">
        <f t="shared" ref="V8:V12" si="11">U8/T8</f>
        <v>1.1431418886956656E-2</v>
      </c>
      <c r="W8">
        <f t="shared" ref="W8:W18" si="12">D62*N8*E8</f>
        <v>181.69208844526736</v>
      </c>
      <c r="X8">
        <f t="shared" si="3"/>
        <v>1.6138640519909242</v>
      </c>
      <c r="Y8" s="12">
        <f t="shared" ref="Y8:Y35" si="13">X8/W8</f>
        <v>8.8824123592870802E-3</v>
      </c>
      <c r="AB8" s="12"/>
    </row>
    <row r="9" spans="1:28" x14ac:dyDescent="0.25">
      <c r="A9">
        <v>1</v>
      </c>
      <c r="B9" s="6" t="s">
        <v>6</v>
      </c>
      <c r="C9" s="3">
        <v>5.0299999999999997E-2</v>
      </c>
      <c r="D9" s="3">
        <v>4.9884000000000004</v>
      </c>
      <c r="E9" s="3">
        <v>99.172962226640166</v>
      </c>
      <c r="F9" s="10">
        <f t="shared" si="4"/>
        <v>0.39434593954365693</v>
      </c>
      <c r="G9" s="11">
        <f t="shared" si="5"/>
        <v>3.9763452728421821E-3</v>
      </c>
      <c r="H9" s="30"/>
      <c r="I9" t="s">
        <v>6</v>
      </c>
      <c r="J9">
        <v>0</v>
      </c>
      <c r="K9">
        <f t="shared" si="6"/>
        <v>0</v>
      </c>
      <c r="L9">
        <v>789.69999999999993</v>
      </c>
      <c r="M9">
        <f t="shared" si="7"/>
        <v>4.4432533126077791</v>
      </c>
      <c r="N9">
        <v>24770.2</v>
      </c>
      <c r="O9" s="9">
        <f t="shared" si="8"/>
        <v>24.884834739254348</v>
      </c>
      <c r="P9" s="37"/>
      <c r="Q9">
        <f t="shared" si="0"/>
        <v>0</v>
      </c>
      <c r="R9">
        <f t="shared" si="1"/>
        <v>0</v>
      </c>
      <c r="S9" s="12" t="e">
        <f t="shared" si="9"/>
        <v>#DIV/0!</v>
      </c>
      <c r="T9" s="26">
        <f t="shared" si="10"/>
        <v>0.9147249650852517</v>
      </c>
      <c r="U9">
        <f t="shared" si="2"/>
        <v>1.1041326598485926E-2</v>
      </c>
      <c r="V9" s="12">
        <f t="shared" si="11"/>
        <v>1.2070651857038671E-2</v>
      </c>
      <c r="W9">
        <f t="shared" si="12"/>
        <v>28.755696972503859</v>
      </c>
      <c r="X9">
        <f t="shared" si="3"/>
        <v>0.23955802558554087</v>
      </c>
      <c r="Y9" s="12">
        <f t="shared" si="13"/>
        <v>8.330802269011452E-3</v>
      </c>
      <c r="AB9" s="12"/>
    </row>
    <row r="10" spans="1:28" x14ac:dyDescent="0.25">
      <c r="A10">
        <v>1</v>
      </c>
      <c r="B10" s="6" t="s">
        <v>7</v>
      </c>
      <c r="C10" s="3">
        <v>3.6399999999999995E-2</v>
      </c>
      <c r="D10" s="3">
        <v>4.9635000000000007</v>
      </c>
      <c r="E10" s="3">
        <v>136.35989010989016</v>
      </c>
      <c r="F10" s="10">
        <f t="shared" si="4"/>
        <v>0.74925031224172078</v>
      </c>
      <c r="G10" s="11">
        <f t="shared" si="5"/>
        <v>5.4946532417847541E-3</v>
      </c>
      <c r="H10" s="30"/>
      <c r="I10" t="s">
        <v>7</v>
      </c>
      <c r="J10">
        <v>86.419999999999618</v>
      </c>
      <c r="K10">
        <f t="shared" si="6"/>
        <v>1.4698639392814528</v>
      </c>
      <c r="L10">
        <v>4868.5400000000009</v>
      </c>
      <c r="M10">
        <f t="shared" si="7"/>
        <v>11.032384148496645</v>
      </c>
      <c r="N10">
        <v>148166.34</v>
      </c>
      <c r="O10" s="9">
        <f t="shared" si="8"/>
        <v>60.861798363176881</v>
      </c>
      <c r="P10" s="37"/>
      <c r="Q10">
        <f t="shared" si="0"/>
        <v>0.13645084763730109</v>
      </c>
      <c r="R10">
        <f t="shared" si="1"/>
        <v>5.1112476681619461E-3</v>
      </c>
      <c r="S10" s="12">
        <f t="shared" si="9"/>
        <v>3.7458526324058557E-2</v>
      </c>
      <c r="T10" s="26">
        <f t="shared" si="10"/>
        <v>7.7354921240380339</v>
      </c>
      <c r="U10">
        <f t="shared" si="2"/>
        <v>8.9686946809830581E-2</v>
      </c>
      <c r="V10" s="12">
        <f t="shared" si="11"/>
        <v>1.1594213447794547E-2</v>
      </c>
      <c r="W10">
        <f t="shared" si="12"/>
        <v>236.3134321274747</v>
      </c>
      <c r="X10">
        <f t="shared" si="3"/>
        <v>2.1527581030038196</v>
      </c>
      <c r="Y10" s="12">
        <f t="shared" si="13"/>
        <v>9.1097576791257309E-3</v>
      </c>
      <c r="AB10" s="12"/>
    </row>
    <row r="11" spans="1:28" x14ac:dyDescent="0.25">
      <c r="A11">
        <v>1</v>
      </c>
      <c r="B11" s="6" t="s">
        <v>8</v>
      </c>
      <c r="C11" s="3">
        <v>2.8899999999999999E-2</v>
      </c>
      <c r="D11" s="3">
        <v>4.9984000000000002</v>
      </c>
      <c r="E11" s="3">
        <v>172.95501730103808</v>
      </c>
      <c r="F11" s="10">
        <f t="shared" si="4"/>
        <v>1.1969405411901297</v>
      </c>
      <c r="G11" s="11">
        <f t="shared" si="5"/>
        <v>6.9205308979662979E-3</v>
      </c>
      <c r="H11" s="30"/>
      <c r="I11" t="s">
        <v>8</v>
      </c>
      <c r="J11">
        <v>343.2800000000002</v>
      </c>
      <c r="K11">
        <f t="shared" si="6"/>
        <v>2.9295050776539036</v>
      </c>
      <c r="L11">
        <v>9787.7800000000025</v>
      </c>
      <c r="M11">
        <f t="shared" si="7"/>
        <v>15.642713958901124</v>
      </c>
      <c r="N11">
        <v>313373.92000000004</v>
      </c>
      <c r="O11" s="9">
        <f t="shared" si="8"/>
        <v>88.511852313687356</v>
      </c>
      <c r="P11" s="37"/>
      <c r="Q11">
        <f t="shared" si="0"/>
        <v>0.68747514288740097</v>
      </c>
      <c r="R11">
        <f t="shared" si="1"/>
        <v>2.3858316350081222E-2</v>
      </c>
      <c r="S11" s="12">
        <f t="shared" si="9"/>
        <v>3.4704260360419882E-2</v>
      </c>
      <c r="T11" s="26">
        <f t="shared" si="10"/>
        <v>19.678179653602246</v>
      </c>
      <c r="U11">
        <f t="shared" si="2"/>
        <v>0.24104370436350861</v>
      </c>
      <c r="V11" s="12">
        <f t="shared" si="11"/>
        <v>1.2249288735372616E-2</v>
      </c>
      <c r="W11">
        <f t="shared" si="12"/>
        <v>633.43062884412257</v>
      </c>
      <c r="X11">
        <f t="shared" si="3"/>
        <v>6.3557364750106577</v>
      </c>
      <c r="Y11" s="12">
        <f t="shared" si="13"/>
        <v>1.0033831939274136E-2</v>
      </c>
      <c r="AB11" s="12"/>
    </row>
    <row r="12" spans="1:28" x14ac:dyDescent="0.25">
      <c r="A12">
        <v>1</v>
      </c>
      <c r="B12" s="6" t="s">
        <v>9</v>
      </c>
      <c r="C12" s="3">
        <v>4.4299999999999999E-2</v>
      </c>
      <c r="D12" s="3">
        <v>4.9031000000000002</v>
      </c>
      <c r="E12" s="3">
        <v>110.67945823927766</v>
      </c>
      <c r="F12" s="10">
        <f t="shared" si="4"/>
        <v>0.499701921883555</v>
      </c>
      <c r="G12" s="11">
        <f t="shared" si="5"/>
        <v>4.5148569556895607E-3</v>
      </c>
      <c r="H12" s="30"/>
      <c r="I12" t="s">
        <v>9</v>
      </c>
      <c r="J12">
        <v>0</v>
      </c>
      <c r="K12">
        <f t="shared" si="6"/>
        <v>0</v>
      </c>
      <c r="L12">
        <v>1289.7999999999997</v>
      </c>
      <c r="M12">
        <f t="shared" si="7"/>
        <v>5.6784681032827846</v>
      </c>
      <c r="N12">
        <v>63047.6</v>
      </c>
      <c r="O12" s="9">
        <f t="shared" si="8"/>
        <v>39.701259425867086</v>
      </c>
      <c r="P12" s="37"/>
      <c r="Q12">
        <f t="shared" si="0"/>
        <v>0</v>
      </c>
      <c r="R12">
        <f t="shared" si="1"/>
        <v>0</v>
      </c>
      <c r="S12" s="12" t="e">
        <f t="shared" si="9"/>
        <v>#DIV/0!</v>
      </c>
      <c r="T12" s="26">
        <f t="shared" si="10"/>
        <v>1.655462987837786</v>
      </c>
      <c r="U12">
        <f t="shared" si="2"/>
        <v>1.9597076862625327E-2</v>
      </c>
      <c r="V12" s="12">
        <f t="shared" si="11"/>
        <v>1.183782241378965E-2</v>
      </c>
      <c r="W12">
        <f t="shared" si="12"/>
        <v>81.487159409721357</v>
      </c>
      <c r="X12">
        <f t="shared" si="3"/>
        <v>0.69951523481672417</v>
      </c>
      <c r="Y12" s="12">
        <f t="shared" si="13"/>
        <v>8.5843615102537563E-3</v>
      </c>
      <c r="AB12" s="12"/>
    </row>
    <row r="13" spans="1:28" x14ac:dyDescent="0.25">
      <c r="A13">
        <v>1</v>
      </c>
      <c r="B13" s="6" t="s">
        <v>19</v>
      </c>
      <c r="C13" s="3">
        <v>9.3700000000000006E-2</v>
      </c>
      <c r="D13" s="3">
        <v>5.0049000000000001</v>
      </c>
      <c r="E13" s="3">
        <v>53.414087513340448</v>
      </c>
      <c r="F13" s="10">
        <f t="shared" ref="F13:F18" si="14">(((1/C13)^2)*($E$3^2)+((D13/(C13^2))^2)*($E$3^2))^0.5</f>
        <v>0.11403083782205169</v>
      </c>
      <c r="G13" s="11">
        <f t="shared" ref="G13:G18" si="15">F13/E13</f>
        <v>2.1348457519483393E-3</v>
      </c>
      <c r="H13" s="31"/>
      <c r="I13" t="s">
        <v>19</v>
      </c>
      <c r="J13">
        <v>691.37999999999965</v>
      </c>
      <c r="K13">
        <f>(J13/$E$2)^0.5</f>
        <v>4.1574631688085937</v>
      </c>
      <c r="L13">
        <v>16340.720000000001</v>
      </c>
      <c r="M13">
        <f>(L13/$E$2)^0.5</f>
        <v>20.211828220128925</v>
      </c>
      <c r="N13">
        <v>488218.37999999995</v>
      </c>
      <c r="O13">
        <f>(N13/$E$2)^0.5</f>
        <v>110.47832140288881</v>
      </c>
      <c r="P13" s="37"/>
      <c r="Q13">
        <f t="shared" si="0"/>
        <v>0.42761010460893195</v>
      </c>
      <c r="R13">
        <f t="shared" si="1"/>
        <v>1.4338540410744886E-2</v>
      </c>
      <c r="S13" s="12">
        <f t="shared" si="9"/>
        <v>3.353180913219557E-2</v>
      </c>
      <c r="T13" s="26">
        <f t="shared" si="10"/>
        <v>10.097575684649561</v>
      </c>
      <c r="U13">
        <f t="shared" si="2"/>
        <v>0.10451312318177892</v>
      </c>
      <c r="V13" s="12">
        <f t="shared" ref="V13:V35" si="16">U13/T13</f>
        <v>1.0350318377970749E-2</v>
      </c>
      <c r="W13">
        <f t="shared" si="12"/>
        <v>304.28027740787002</v>
      </c>
      <c r="X13">
        <f t="shared" si="3"/>
        <v>2.3101013026945858</v>
      </c>
      <c r="Y13" s="12">
        <f t="shared" si="13"/>
        <v>7.5920178671259374E-3</v>
      </c>
      <c r="AB13" s="12"/>
    </row>
    <row r="14" spans="1:28" x14ac:dyDescent="0.25">
      <c r="A14">
        <v>1</v>
      </c>
      <c r="B14" s="6" t="s">
        <v>20</v>
      </c>
      <c r="C14" s="3">
        <v>2.87E-2</v>
      </c>
      <c r="D14" s="3">
        <v>4.9332000000000003</v>
      </c>
      <c r="E14" s="3">
        <v>171.88850174216029</v>
      </c>
      <c r="F14" s="10">
        <f t="shared" si="14"/>
        <v>1.1978495510797849</v>
      </c>
      <c r="G14" s="11">
        <f t="shared" si="15"/>
        <v>6.968759044026154E-3</v>
      </c>
      <c r="H14" s="31"/>
      <c r="I14" t="s">
        <v>20</v>
      </c>
      <c r="J14">
        <v>105.63999999999987</v>
      </c>
      <c r="K14">
        <f t="shared" ref="K14:K35" si="17">(J14/$E$2)^0.5</f>
        <v>1.6251153805191794</v>
      </c>
      <c r="L14">
        <v>3183.8599999999997</v>
      </c>
      <c r="M14">
        <f t="shared" ref="M14:M35" si="18">(L14/$E$2)^0.5</f>
        <v>8.9216870601921467</v>
      </c>
      <c r="N14">
        <v>97211.540000000008</v>
      </c>
      <c r="O14">
        <f t="shared" ref="O14:O35" si="19">(N14/$E$2)^0.5</f>
        <v>49.29795634709415</v>
      </c>
      <c r="P14" s="37"/>
      <c r="Q14">
        <f t="shared" si="0"/>
        <v>0.21025704282412502</v>
      </c>
      <c r="R14">
        <f t="shared" si="1"/>
        <v>7.7791738193396381E-3</v>
      </c>
      <c r="S14" s="12">
        <f t="shared" si="9"/>
        <v>3.6998398316896004E-2</v>
      </c>
      <c r="T14" s="26">
        <f t="shared" si="10"/>
        <v>6.3160919593541829</v>
      </c>
      <c r="U14">
        <f t="shared" si="2"/>
        <v>7.944544581688838E-2</v>
      </c>
      <c r="V14" s="12">
        <f t="shared" si="16"/>
        <v>1.257825983664298E-2</v>
      </c>
      <c r="W14">
        <f t="shared" si="12"/>
        <v>194.81325446932149</v>
      </c>
      <c r="X14">
        <f t="shared" si="3"/>
        <v>1.9676524637789687</v>
      </c>
      <c r="Y14" s="12">
        <f t="shared" si="13"/>
        <v>1.0100198105816397E-2</v>
      </c>
      <c r="AB14" s="12"/>
    </row>
    <row r="15" spans="1:28" x14ac:dyDescent="0.25">
      <c r="A15">
        <v>1</v>
      </c>
      <c r="B15" s="6" t="s">
        <v>21</v>
      </c>
      <c r="C15" s="3">
        <v>4.0600000000000004E-2</v>
      </c>
      <c r="D15" s="3">
        <v>5.0502000000000002</v>
      </c>
      <c r="E15" s="3">
        <v>124.38916256157634</v>
      </c>
      <c r="F15" s="10">
        <f t="shared" si="14"/>
        <v>0.61277429625328761</v>
      </c>
      <c r="G15" s="11">
        <f t="shared" si="15"/>
        <v>4.9262675592815098E-3</v>
      </c>
      <c r="H15" s="30"/>
      <c r="I15" t="s">
        <v>21</v>
      </c>
      <c r="J15">
        <v>0</v>
      </c>
      <c r="K15">
        <f t="shared" si="17"/>
        <v>0</v>
      </c>
      <c r="L15">
        <v>1133.7799999999995</v>
      </c>
      <c r="M15">
        <f t="shared" si="18"/>
        <v>5.3239552965816674</v>
      </c>
      <c r="N15">
        <v>34162.720000000001</v>
      </c>
      <c r="O15">
        <f t="shared" si="19"/>
        <v>29.224441825294114</v>
      </c>
      <c r="P15" s="37"/>
      <c r="Q15">
        <f t="shared" si="0"/>
        <v>0</v>
      </c>
      <c r="R15">
        <f t="shared" si="1"/>
        <v>0</v>
      </c>
      <c r="S15" s="12" t="e">
        <f t="shared" si="9"/>
        <v>#DIV/0!</v>
      </c>
      <c r="T15" s="26">
        <f t="shared" si="10"/>
        <v>1.6237307809249315</v>
      </c>
      <c r="U15">
        <f t="shared" si="2"/>
        <v>1.9805609221974354E-2</v>
      </c>
      <c r="V15" s="12">
        <f t="shared" si="16"/>
        <v>1.2197594240772115E-2</v>
      </c>
      <c r="W15">
        <f t="shared" si="12"/>
        <v>49.503800650159448</v>
      </c>
      <c r="X15">
        <f t="shared" si="3"/>
        <v>0.43799379014740669</v>
      </c>
      <c r="Y15" s="12">
        <f t="shared" si="13"/>
        <v>8.8476800648637863E-3</v>
      </c>
      <c r="AB15" s="12"/>
    </row>
    <row r="16" spans="1:28" x14ac:dyDescent="0.25">
      <c r="A16">
        <v>1</v>
      </c>
      <c r="B16" s="6" t="s">
        <v>22</v>
      </c>
      <c r="C16" s="3">
        <v>3.2599999999999997E-2</v>
      </c>
      <c r="D16" s="3">
        <v>4.9707999999999997</v>
      </c>
      <c r="E16" s="3">
        <v>152.47852760736197</v>
      </c>
      <c r="F16" s="10">
        <f t="shared" si="14"/>
        <v>0.93547120688552143</v>
      </c>
      <c r="G16" s="11">
        <f t="shared" si="15"/>
        <v>6.1351012602534798E-3</v>
      </c>
      <c r="H16" s="30"/>
      <c r="I16" t="s">
        <v>22</v>
      </c>
      <c r="J16">
        <v>0</v>
      </c>
      <c r="K16">
        <f t="shared" si="17"/>
        <v>0</v>
      </c>
      <c r="L16">
        <v>803.3</v>
      </c>
      <c r="M16">
        <f t="shared" si="18"/>
        <v>4.4813502429513363</v>
      </c>
      <c r="N16">
        <v>24912.879999999997</v>
      </c>
      <c r="O16">
        <f t="shared" si="19"/>
        <v>24.95640198426047</v>
      </c>
      <c r="P16" s="37"/>
      <c r="Q16">
        <f t="shared" si="0"/>
        <v>0</v>
      </c>
      <c r="R16">
        <f t="shared" si="1"/>
        <v>0</v>
      </c>
      <c r="S16" s="12" t="e">
        <f t="shared" si="9"/>
        <v>#DIV/0!</v>
      </c>
      <c r="T16" s="26">
        <f t="shared" si="10"/>
        <v>1.4068301151328098</v>
      </c>
      <c r="U16">
        <f t="shared" si="2"/>
        <v>1.8464818197194043E-2</v>
      </c>
      <c r="V16" s="12">
        <f t="shared" si="16"/>
        <v>1.3125122926054862E-2</v>
      </c>
      <c r="W16">
        <f t="shared" si="12"/>
        <v>44.216626596397546</v>
      </c>
      <c r="X16">
        <f t="shared" si="3"/>
        <v>0.42438023799383334</v>
      </c>
      <c r="Y16" s="12">
        <f t="shared" si="13"/>
        <v>9.5977524895218668E-3</v>
      </c>
      <c r="AB16" s="12"/>
    </row>
    <row r="17" spans="1:28" x14ac:dyDescent="0.25">
      <c r="A17">
        <v>1</v>
      </c>
      <c r="B17" s="6" t="s">
        <v>23</v>
      </c>
      <c r="C17" s="3">
        <v>3.2399999999999998E-2</v>
      </c>
      <c r="D17" s="3">
        <v>5.0772000000000004</v>
      </c>
      <c r="E17" s="3">
        <v>156.70370370370372</v>
      </c>
      <c r="F17" s="10">
        <f t="shared" si="14"/>
        <v>0.96732650868068526</v>
      </c>
      <c r="G17" s="11">
        <f t="shared" si="15"/>
        <v>6.1729651936607184E-3</v>
      </c>
      <c r="H17" s="30"/>
      <c r="I17" t="s">
        <v>23</v>
      </c>
      <c r="J17">
        <v>0</v>
      </c>
      <c r="K17">
        <f t="shared" si="17"/>
        <v>0</v>
      </c>
      <c r="L17">
        <v>1949.1199999999997</v>
      </c>
      <c r="M17">
        <f t="shared" si="18"/>
        <v>6.980544391378082</v>
      </c>
      <c r="N17">
        <v>60843.140000000007</v>
      </c>
      <c r="O17">
        <f t="shared" si="19"/>
        <v>39.00100639727134</v>
      </c>
      <c r="P17" s="37"/>
      <c r="Q17">
        <f t="shared" si="0"/>
        <v>0</v>
      </c>
      <c r="R17">
        <f t="shared" si="1"/>
        <v>0</v>
      </c>
      <c r="S17" s="12" t="e">
        <f t="shared" si="9"/>
        <v>#DIV/0!</v>
      </c>
      <c r="T17" s="26">
        <f t="shared" si="10"/>
        <v>3.4996371508146247</v>
      </c>
      <c r="U17">
        <f t="shared" si="2"/>
        <v>4.3560082373990817E-2</v>
      </c>
      <c r="V17" s="12">
        <f t="shared" si="16"/>
        <v>1.2447028219440166E-2</v>
      </c>
      <c r="W17">
        <f t="shared" si="12"/>
        <v>110.89015741108908</v>
      </c>
      <c r="X17">
        <f t="shared" si="3"/>
        <v>1.0644208900597922</v>
      </c>
      <c r="Y17" s="12">
        <f t="shared" si="13"/>
        <v>9.598876175401205E-3</v>
      </c>
      <c r="AB17" s="12"/>
    </row>
    <row r="18" spans="1:28" x14ac:dyDescent="0.25">
      <c r="A18">
        <v>1</v>
      </c>
      <c r="B18" s="6" t="s">
        <v>24</v>
      </c>
      <c r="C18" s="3">
        <v>6.7900000000000002E-2</v>
      </c>
      <c r="D18" s="3">
        <v>4.9969000000000001</v>
      </c>
      <c r="E18" s="3">
        <v>73.592047128129607</v>
      </c>
      <c r="F18" s="10">
        <f t="shared" si="14"/>
        <v>0.21678598240630462</v>
      </c>
      <c r="G18" s="11">
        <f t="shared" si="15"/>
        <v>2.9457800246929259E-3</v>
      </c>
      <c r="H18" s="30"/>
      <c r="I18" t="s">
        <v>24</v>
      </c>
      <c r="J18">
        <v>205.65999999999985</v>
      </c>
      <c r="K18">
        <f t="shared" si="17"/>
        <v>2.2674875964379599</v>
      </c>
      <c r="L18">
        <v>7798.22</v>
      </c>
      <c r="M18">
        <f t="shared" si="18"/>
        <v>13.96264659726085</v>
      </c>
      <c r="N18">
        <v>239432.83999999997</v>
      </c>
      <c r="O18">
        <f t="shared" si="19"/>
        <v>77.368087736482153</v>
      </c>
      <c r="P18" s="37"/>
      <c r="Q18">
        <f t="shared" si="0"/>
        <v>0.17524920187392151</v>
      </c>
      <c r="R18">
        <f t="shared" si="1"/>
        <v>6.1058757701458492E-3</v>
      </c>
      <c r="S18" s="12">
        <f t="shared" si="9"/>
        <v>3.4841104580542188E-2</v>
      </c>
      <c r="T18" s="26">
        <f t="shared" si="10"/>
        <v>6.5596245230372183</v>
      </c>
      <c r="U18">
        <f t="shared" si="2"/>
        <v>7.0552297452296894E-2</v>
      </c>
      <c r="V18" s="12">
        <f t="shared" si="16"/>
        <v>1.0755539010581962E-2</v>
      </c>
      <c r="W18">
        <f t="shared" si="12"/>
        <v>204.7696444858226</v>
      </c>
      <c r="X18">
        <f t="shared" si="3"/>
        <v>1.6164210785439657</v>
      </c>
      <c r="Y18" s="12">
        <f t="shared" si="13"/>
        <v>7.8938510764269068E-3</v>
      </c>
      <c r="AB18" s="12"/>
    </row>
    <row r="19" spans="1:28" s="19" customFormat="1" x14ac:dyDescent="0.25">
      <c r="A19" s="19">
        <v>1</v>
      </c>
      <c r="B19" s="15" t="s">
        <v>25</v>
      </c>
      <c r="C19" s="16" t="s">
        <v>26</v>
      </c>
      <c r="D19" s="15">
        <v>5.5175000000000001</v>
      </c>
      <c r="E19" s="16" t="s">
        <v>26</v>
      </c>
      <c r="F19" s="17"/>
      <c r="G19" s="18"/>
      <c r="H19" s="32"/>
      <c r="I19" s="19" t="s">
        <v>25</v>
      </c>
      <c r="J19" s="19">
        <v>47.199999999999818</v>
      </c>
      <c r="K19" s="19">
        <f t="shared" si="17"/>
        <v>1.0862780491200195</v>
      </c>
      <c r="L19" s="19">
        <v>3709.6399999999994</v>
      </c>
      <c r="M19" s="19">
        <f t="shared" si="18"/>
        <v>9.6302128740750064</v>
      </c>
      <c r="N19" s="19">
        <v>110890.76000000001</v>
      </c>
      <c r="O19" s="19">
        <f t="shared" si="19"/>
        <v>52.652340878635208</v>
      </c>
      <c r="P19" s="38"/>
      <c r="Q19" s="19" t="e">
        <f t="shared" si="0"/>
        <v>#VALUE!</v>
      </c>
      <c r="R19" s="19" t="e">
        <f t="shared" si="1"/>
        <v>#VALUE!</v>
      </c>
      <c r="S19" s="20" t="e">
        <f t="shared" si="9"/>
        <v>#VALUE!</v>
      </c>
      <c r="T19" s="19" t="e">
        <f t="shared" ref="T7:T35" si="20">$L$2*L19*E19</f>
        <v>#VALUE!</v>
      </c>
      <c r="U19" s="19" t="e">
        <f t="shared" si="2"/>
        <v>#VALUE!</v>
      </c>
      <c r="V19" s="20" t="e">
        <f t="shared" si="16"/>
        <v>#VALUE!</v>
      </c>
      <c r="W19" s="19" t="e">
        <f t="shared" ref="W7:W35" si="21">$N$2*N19*E19</f>
        <v>#VALUE!</v>
      </c>
      <c r="X19" s="19" t="e">
        <f t="shared" si="3"/>
        <v>#VALUE!</v>
      </c>
      <c r="Y19" s="20" t="e">
        <f t="shared" si="13"/>
        <v>#VALUE!</v>
      </c>
      <c r="AB19" s="20"/>
    </row>
    <row r="20" spans="1:28" s="27" customFormat="1" ht="45" x14ac:dyDescent="0.25">
      <c r="B20" s="72"/>
      <c r="C20" s="73"/>
      <c r="D20" s="72"/>
      <c r="E20" s="73"/>
      <c r="F20" s="74"/>
      <c r="G20" s="75"/>
      <c r="H20" s="33" t="s">
        <v>86</v>
      </c>
      <c r="I20" s="25" t="s">
        <v>85</v>
      </c>
      <c r="J20" s="80">
        <v>1.22910450198286E-5</v>
      </c>
      <c r="K20" s="80">
        <v>4.8346375501881602E-7</v>
      </c>
      <c r="L20" s="27">
        <v>1.1374447234721601E-5</v>
      </c>
      <c r="M20" s="27">
        <v>1.2258354996997201E-7</v>
      </c>
      <c r="N20" s="27">
        <v>1.16022600271382E-5</v>
      </c>
      <c r="O20" s="27">
        <v>9.0886985536842398E-8</v>
      </c>
      <c r="P20" s="39"/>
      <c r="S20" s="55"/>
      <c r="V20" s="55"/>
      <c r="Y20" s="55"/>
      <c r="AB20" s="55"/>
    </row>
    <row r="21" spans="1:28" x14ac:dyDescent="0.25">
      <c r="A21">
        <v>1</v>
      </c>
      <c r="B21" s="6" t="s">
        <v>27</v>
      </c>
      <c r="C21" s="3">
        <v>1.6500000000000001E-2</v>
      </c>
      <c r="D21" s="3">
        <v>4.8581000000000003</v>
      </c>
      <c r="E21" s="3">
        <v>294.43030303030304</v>
      </c>
      <c r="F21" s="10">
        <f>(((1/C21)^2)*($E$3^2)+((D21/(C21^2))^2)*($E$3^2))^0.5</f>
        <v>3.5688727420627053</v>
      </c>
      <c r="G21" s="11">
        <f>F21/E21</f>
        <v>1.2121282032900648E-2</v>
      </c>
      <c r="H21" s="30"/>
      <c r="I21" t="s">
        <v>27</v>
      </c>
      <c r="J21">
        <v>96</v>
      </c>
      <c r="K21">
        <f t="shared" si="17"/>
        <v>1.5491933384829668</v>
      </c>
      <c r="L21">
        <v>197.64</v>
      </c>
      <c r="M21">
        <f t="shared" si="18"/>
        <v>2.2228360263411244</v>
      </c>
      <c r="N21">
        <v>6328.0199999999995</v>
      </c>
      <c r="O21">
        <f t="shared" si="19"/>
        <v>12.577778023164504</v>
      </c>
      <c r="P21" s="37"/>
      <c r="Q21">
        <f t="shared" si="0"/>
        <v>0.32728723892778633</v>
      </c>
      <c r="R21">
        <f t="shared" si="1"/>
        <v>1.2637726375350994E-2</v>
      </c>
      <c r="S21" s="12">
        <f t="shared" si="9"/>
        <v>3.8613562865307503E-2</v>
      </c>
      <c r="T21">
        <f t="shared" si="20"/>
        <v>0.67318914481686143</v>
      </c>
      <c r="U21">
        <f t="shared" si="2"/>
        <v>1.3026945862081404E-2</v>
      </c>
      <c r="V21" s="12">
        <f t="shared" si="16"/>
        <v>1.9351093169550939E-2</v>
      </c>
      <c r="W21">
        <f t="shared" si="21"/>
        <v>21.739478986328724</v>
      </c>
      <c r="X21">
        <f t="shared" si="3"/>
        <v>0.31043144178214382</v>
      </c>
      <c r="Y21" s="12">
        <f t="shared" si="13"/>
        <v>1.4279617371573827E-2</v>
      </c>
      <c r="AB21" s="12"/>
    </row>
    <row r="22" spans="1:28" x14ac:dyDescent="0.25">
      <c r="A22">
        <v>1</v>
      </c>
      <c r="B22" s="6" t="s">
        <v>28</v>
      </c>
      <c r="C22" s="3">
        <v>4.0399999999999998E-2</v>
      </c>
      <c r="D22" s="3">
        <v>4.9471999999999996</v>
      </c>
      <c r="E22" s="3">
        <v>122.45544554455445</v>
      </c>
      <c r="F22" s="10">
        <f>(((1/C22)^2)*($E$3^2)+((D22/(C22^2))^2)*($E$3^2))^0.5</f>
        <v>0.6062352900703305</v>
      </c>
      <c r="G22" s="11">
        <f>F22/E22</f>
        <v>4.9506601145782167E-3</v>
      </c>
      <c r="H22" s="30"/>
      <c r="I22" t="s">
        <v>28</v>
      </c>
      <c r="J22">
        <v>148.79999999999973</v>
      </c>
      <c r="K22">
        <f t="shared" si="17"/>
        <v>1.9287301521985891</v>
      </c>
      <c r="L22">
        <v>3283.9</v>
      </c>
      <c r="M22">
        <f t="shared" si="18"/>
        <v>9.0607670756950807</v>
      </c>
      <c r="N22">
        <v>97443.46</v>
      </c>
      <c r="O22">
        <f t="shared" si="19"/>
        <v>49.356726998454832</v>
      </c>
      <c r="P22" s="37"/>
      <c r="Q22">
        <f t="shared" si="0"/>
        <v>0.21098732565828138</v>
      </c>
      <c r="R22">
        <f t="shared" si="1"/>
        <v>7.5372542419811766E-3</v>
      </c>
      <c r="S22" s="12">
        <f t="shared" si="9"/>
        <v>3.572372993716523E-2</v>
      </c>
      <c r="T22">
        <f t="shared" si="20"/>
        <v>4.6520864823988211</v>
      </c>
      <c r="U22">
        <f t="shared" si="2"/>
        <v>5.3684483546506678E-2</v>
      </c>
      <c r="V22" s="12">
        <f t="shared" si="16"/>
        <v>1.1539872216396241E-2</v>
      </c>
      <c r="W22">
        <f t="shared" si="21"/>
        <v>139.22896080503645</v>
      </c>
      <c r="X22">
        <f t="shared" si="3"/>
        <v>1.2280349981488152</v>
      </c>
      <c r="Y22" s="12">
        <f t="shared" si="13"/>
        <v>8.8202554342730714E-3</v>
      </c>
      <c r="AB22" s="12"/>
    </row>
    <row r="23" spans="1:28" s="19" customFormat="1" x14ac:dyDescent="0.25">
      <c r="A23" s="19">
        <v>1</v>
      </c>
      <c r="B23" s="15" t="s">
        <v>29</v>
      </c>
      <c r="C23" s="16" t="s">
        <v>26</v>
      </c>
      <c r="D23" s="15">
        <v>4.9318</v>
      </c>
      <c r="E23" s="16" t="s">
        <v>26</v>
      </c>
      <c r="F23" s="17"/>
      <c r="G23" s="21"/>
      <c r="H23" s="32"/>
      <c r="I23" s="19" t="s">
        <v>29</v>
      </c>
      <c r="J23" s="19">
        <v>44.799999999999727</v>
      </c>
      <c r="K23" s="19">
        <f t="shared" si="17"/>
        <v>1.058300524425833</v>
      </c>
      <c r="L23" s="19">
        <v>1293</v>
      </c>
      <c r="M23" s="19">
        <f t="shared" si="18"/>
        <v>5.6855078928799321</v>
      </c>
      <c r="N23" s="19">
        <v>40803.42</v>
      </c>
      <c r="O23" s="19">
        <f t="shared" si="19"/>
        <v>31.938777371715403</v>
      </c>
      <c r="P23" s="38"/>
      <c r="Q23" s="19" t="e">
        <f t="shared" si="0"/>
        <v>#VALUE!</v>
      </c>
      <c r="R23" s="19" t="e">
        <f t="shared" si="1"/>
        <v>#VALUE!</v>
      </c>
      <c r="S23" s="20" t="e">
        <f t="shared" si="9"/>
        <v>#VALUE!</v>
      </c>
      <c r="T23" s="19" t="e">
        <f t="shared" si="20"/>
        <v>#VALUE!</v>
      </c>
      <c r="U23" s="19" t="e">
        <f t="shared" si="2"/>
        <v>#VALUE!</v>
      </c>
      <c r="V23" s="20" t="e">
        <f t="shared" si="16"/>
        <v>#VALUE!</v>
      </c>
      <c r="W23" s="19" t="e">
        <f t="shared" si="21"/>
        <v>#VALUE!</v>
      </c>
      <c r="X23" s="19" t="e">
        <f t="shared" si="3"/>
        <v>#VALUE!</v>
      </c>
      <c r="Y23" s="20" t="e">
        <f t="shared" si="13"/>
        <v>#VALUE!</v>
      </c>
      <c r="AB23" s="20"/>
    </row>
    <row r="24" spans="1:28" x14ac:dyDescent="0.25">
      <c r="A24">
        <v>1</v>
      </c>
      <c r="B24" s="6" t="s">
        <v>30</v>
      </c>
      <c r="C24" s="3">
        <v>3.6400000000000002E-2</v>
      </c>
      <c r="D24" s="3">
        <v>4.9192</v>
      </c>
      <c r="E24" s="3">
        <v>135.14285714285714</v>
      </c>
      <c r="F24" s="10">
        <f t="shared" ref="F24:F35" si="22">(((1/C24)^2)*($E$3^2)+((D24/(C24^2))^2)*($E$3^2))^0.5</f>
        <v>0.7425634993450424</v>
      </c>
      <c r="G24" s="11">
        <f t="shared" ref="G24:G35" si="23">F24/E24</f>
        <v>5.4946559148153244E-3</v>
      </c>
      <c r="H24" s="30"/>
      <c r="I24" t="s">
        <v>30</v>
      </c>
      <c r="J24">
        <v>84.799999999999727</v>
      </c>
      <c r="K24">
        <f t="shared" si="17"/>
        <v>1.4560219778561012</v>
      </c>
      <c r="L24">
        <v>3160.6400000000003</v>
      </c>
      <c r="M24">
        <f t="shared" si="18"/>
        <v>8.8890944420677638</v>
      </c>
      <c r="N24">
        <v>99263.37999999999</v>
      </c>
      <c r="O24">
        <f t="shared" si="19"/>
        <v>49.815504614527391</v>
      </c>
      <c r="P24" s="37"/>
      <c r="Q24">
        <f t="shared" si="0"/>
        <v>0.13269797086969204</v>
      </c>
      <c r="R24">
        <f t="shared" si="1"/>
        <v>4.9804496459188502E-3</v>
      </c>
      <c r="S24" s="12">
        <f t="shared" si="9"/>
        <v>3.7532221580159633E-2</v>
      </c>
      <c r="T24">
        <f t="shared" si="20"/>
        <v>4.9413757737863824</v>
      </c>
      <c r="U24">
        <f t="shared" si="2"/>
        <v>5.8288915584225505E-2</v>
      </c>
      <c r="V24" s="12">
        <f t="shared" si="16"/>
        <v>1.1796090451862355E-2</v>
      </c>
      <c r="W24">
        <f t="shared" si="21"/>
        <v>156.52400005919557</v>
      </c>
      <c r="X24">
        <f t="shared" si="3"/>
        <v>1.4300710582438554</v>
      </c>
      <c r="Y24" s="12">
        <f t="shared" si="13"/>
        <v>9.1364331201797752E-3</v>
      </c>
      <c r="AB24" s="12"/>
    </row>
    <row r="25" spans="1:28" x14ac:dyDescent="0.25">
      <c r="A25">
        <v>1</v>
      </c>
      <c r="B25" s="3" t="s">
        <v>10</v>
      </c>
      <c r="C25" s="3">
        <v>1.21E-2</v>
      </c>
      <c r="D25" s="3">
        <v>4.9885000000000002</v>
      </c>
      <c r="E25" s="3">
        <v>412.27272727272731</v>
      </c>
      <c r="F25" s="10">
        <f t="shared" si="22"/>
        <v>6.8144452902538699</v>
      </c>
      <c r="G25" s="11">
        <f t="shared" si="23"/>
        <v>1.6528974243173664E-2</v>
      </c>
      <c r="H25" s="30"/>
      <c r="I25" t="s">
        <v>10</v>
      </c>
      <c r="J25">
        <v>0</v>
      </c>
      <c r="K25">
        <f t="shared" si="17"/>
        <v>0</v>
      </c>
      <c r="L25">
        <v>261.65999999999974</v>
      </c>
      <c r="M25">
        <f t="shared" si="18"/>
        <v>2.5576356269023144</v>
      </c>
      <c r="N25">
        <v>6993.9800000000005</v>
      </c>
      <c r="O25">
        <f t="shared" si="19"/>
        <v>13.223066966479449</v>
      </c>
      <c r="P25" s="37"/>
      <c r="Q25">
        <f t="shared" si="0"/>
        <v>0</v>
      </c>
      <c r="R25">
        <f t="shared" si="1"/>
        <v>0</v>
      </c>
      <c r="S25" s="12" t="e">
        <f t="shared" si="9"/>
        <v>#DIV/0!</v>
      </c>
      <c r="T25" s="81">
        <f>A55*E25*L25</f>
        <v>1.0995722081963171</v>
      </c>
      <c r="U25">
        <f t="shared" si="2"/>
        <v>2.704936449335622E-2</v>
      </c>
      <c r="V25" s="12">
        <f t="shared" si="16"/>
        <v>2.4599898298381547E-2</v>
      </c>
      <c r="W25" s="81">
        <f>D55*N25*E25</f>
        <v>33.439105343827279</v>
      </c>
      <c r="X25">
        <f t="shared" si="3"/>
        <v>0.61100045029647931</v>
      </c>
      <c r="Y25" s="12">
        <f t="shared" si="13"/>
        <v>1.827203341758267E-2</v>
      </c>
      <c r="AB25" s="12"/>
    </row>
    <row r="26" spans="1:28" x14ac:dyDescent="0.25">
      <c r="A26">
        <v>1</v>
      </c>
      <c r="B26" s="3" t="s">
        <v>11</v>
      </c>
      <c r="C26" s="3">
        <v>4.9700000000000001E-2</v>
      </c>
      <c r="D26" s="3">
        <v>4.8765000000000001</v>
      </c>
      <c r="E26" s="3">
        <v>98.118712273641847</v>
      </c>
      <c r="F26" s="10">
        <f t="shared" si="22"/>
        <v>0.39486441854832172</v>
      </c>
      <c r="G26" s="11">
        <f t="shared" si="23"/>
        <v>4.0243538607303581E-3</v>
      </c>
      <c r="H26" s="30"/>
      <c r="I26" t="s">
        <v>11</v>
      </c>
      <c r="J26">
        <v>3463.4800000000005</v>
      </c>
      <c r="K26">
        <f t="shared" si="17"/>
        <v>9.3052135923900217</v>
      </c>
      <c r="L26">
        <v>89418.68</v>
      </c>
      <c r="M26">
        <f t="shared" si="18"/>
        <v>47.28072545974733</v>
      </c>
      <c r="N26">
        <v>2817778.2799999993</v>
      </c>
      <c r="O26">
        <f t="shared" si="19"/>
        <v>265.41374681805758</v>
      </c>
      <c r="P26" s="36"/>
      <c r="Q26">
        <f t="shared" si="0"/>
        <v>3.9349557894025233</v>
      </c>
      <c r="R26">
        <f t="shared" si="1"/>
        <v>0.13092696565871495</v>
      </c>
      <c r="S26" s="12">
        <f t="shared" si="9"/>
        <v>3.3272792037796865E-2</v>
      </c>
      <c r="T26" s="76">
        <f>$L$2*L26*E26</f>
        <v>101.49855222820929</v>
      </c>
      <c r="U26">
        <f t="shared" si="2"/>
        <v>1.1003197886186264</v>
      </c>
      <c r="V26" s="12">
        <f t="shared" si="16"/>
        <v>1.0840743680211989E-2</v>
      </c>
      <c r="W26">
        <f t="shared" si="21"/>
        <v>3225.9485706961968</v>
      </c>
      <c r="X26">
        <f t="shared" si="3"/>
        <v>26.842452496660311</v>
      </c>
      <c r="Y26" s="12">
        <f t="shared" si="13"/>
        <v>8.3207936854577322E-3</v>
      </c>
      <c r="AB26" s="12"/>
    </row>
    <row r="27" spans="1:28" x14ac:dyDescent="0.25">
      <c r="A27">
        <v>1</v>
      </c>
      <c r="B27" s="3" t="s">
        <v>12</v>
      </c>
      <c r="C27" s="3">
        <v>2.7699999999999999E-2</v>
      </c>
      <c r="D27" s="3">
        <v>4.9138999999999999</v>
      </c>
      <c r="E27" s="3">
        <v>177.39711191335741</v>
      </c>
      <c r="F27" s="10">
        <f t="shared" si="22"/>
        <v>1.2808659236544595</v>
      </c>
      <c r="G27" s="11">
        <f t="shared" si="23"/>
        <v>7.2203313224177392E-3</v>
      </c>
      <c r="H27" s="30"/>
      <c r="I27" t="s">
        <v>12</v>
      </c>
      <c r="J27">
        <v>520.89999999999964</v>
      </c>
      <c r="K27">
        <f t="shared" si="17"/>
        <v>3.6086701151532252</v>
      </c>
      <c r="L27">
        <v>6992.88</v>
      </c>
      <c r="M27">
        <f t="shared" si="18"/>
        <v>13.222027076057589</v>
      </c>
      <c r="N27">
        <v>222543.03999999998</v>
      </c>
      <c r="O27">
        <f t="shared" si="19"/>
        <v>74.589382622461756</v>
      </c>
      <c r="P27" s="37"/>
      <c r="Q27">
        <f t="shared" si="0"/>
        <v>1.0699814188327637</v>
      </c>
      <c r="R27">
        <f t="shared" si="1"/>
        <v>3.6814080759479319E-2</v>
      </c>
      <c r="S27" s="12">
        <f t="shared" si="9"/>
        <v>3.4406280437691693E-2</v>
      </c>
      <c r="T27">
        <f t="shared" si="20"/>
        <v>14.351006923490601</v>
      </c>
      <c r="U27">
        <f t="shared" si="2"/>
        <v>0.17967722310423326</v>
      </c>
      <c r="V27" s="12">
        <f t="shared" si="16"/>
        <v>1.2520182316275427E-2</v>
      </c>
      <c r="W27">
        <f t="shared" si="21"/>
        <v>460.63755657426481</v>
      </c>
      <c r="X27">
        <f t="shared" si="3"/>
        <v>4.7263486026390158</v>
      </c>
      <c r="Y27" s="12">
        <f t="shared" si="13"/>
        <v>1.0260449968058619E-2</v>
      </c>
      <c r="AB27" s="12"/>
    </row>
    <row r="28" spans="1:28" x14ac:dyDescent="0.25">
      <c r="A28">
        <v>1</v>
      </c>
      <c r="B28" s="3" t="s">
        <v>31</v>
      </c>
      <c r="C28" s="3">
        <v>1.01E-2</v>
      </c>
      <c r="D28" s="3">
        <v>5.0003000000000002</v>
      </c>
      <c r="E28" s="3">
        <v>495.0792079207921</v>
      </c>
      <c r="F28" s="10">
        <f t="shared" si="22"/>
        <v>9.8035686704785281</v>
      </c>
      <c r="G28" s="11">
        <f t="shared" si="23"/>
        <v>1.9802020593131037E-2</v>
      </c>
      <c r="H28" s="30"/>
      <c r="I28" t="s">
        <v>31</v>
      </c>
      <c r="J28">
        <v>223.2800000000002</v>
      </c>
      <c r="K28">
        <f t="shared" si="17"/>
        <v>2.3626256580338758</v>
      </c>
      <c r="L28">
        <v>2574.9</v>
      </c>
      <c r="M28">
        <f t="shared" si="18"/>
        <v>8.0232474721897997</v>
      </c>
      <c r="N28">
        <v>78293.2</v>
      </c>
      <c r="O28">
        <f t="shared" si="19"/>
        <v>44.241722389617699</v>
      </c>
      <c r="P28" s="37"/>
      <c r="Q28">
        <f t="shared" si="0"/>
        <v>1.2799701576602029</v>
      </c>
      <c r="R28">
        <f t="shared" si="1"/>
        <v>5.100246879849929E-2</v>
      </c>
      <c r="S28" s="12">
        <f t="shared" si="9"/>
        <v>3.9846607745708904E-2</v>
      </c>
      <c r="T28">
        <f t="shared" si="20"/>
        <v>14.747377857207942</v>
      </c>
      <c r="U28">
        <f t="shared" si="2"/>
        <v>0.33070837847875267</v>
      </c>
      <c r="V28" s="12">
        <f t="shared" si="16"/>
        <v>2.2424893542489339E-2</v>
      </c>
      <c r="W28">
        <f t="shared" si="21"/>
        <v>452.2697216620914</v>
      </c>
      <c r="X28">
        <f t="shared" si="3"/>
        <v>9.5456841100394243</v>
      </c>
      <c r="Y28" s="12">
        <f t="shared" si="13"/>
        <v>2.1106175480770702E-2</v>
      </c>
      <c r="AB28" s="12"/>
    </row>
    <row r="29" spans="1:28" x14ac:dyDescent="0.25">
      <c r="A29">
        <v>1</v>
      </c>
      <c r="B29" s="3" t="s">
        <v>32</v>
      </c>
      <c r="C29" s="3">
        <v>5.7000000000000002E-3</v>
      </c>
      <c r="D29" s="3">
        <v>4.8712999999999997</v>
      </c>
      <c r="E29" s="3">
        <v>854.61403508771923</v>
      </c>
      <c r="F29" s="10">
        <f t="shared" si="22"/>
        <v>29.986477899892936</v>
      </c>
      <c r="G29" s="11">
        <f t="shared" si="23"/>
        <v>3.5087743318906607E-2</v>
      </c>
      <c r="H29" s="30"/>
      <c r="I29" t="s">
        <v>32</v>
      </c>
      <c r="J29">
        <v>146.46000000000004</v>
      </c>
      <c r="K29">
        <f t="shared" si="17"/>
        <v>1.9135046380921059</v>
      </c>
      <c r="L29">
        <v>2826.16</v>
      </c>
      <c r="M29">
        <f t="shared" si="18"/>
        <v>8.4055933758420647</v>
      </c>
      <c r="N29">
        <v>83927.260000000009</v>
      </c>
      <c r="O29">
        <f t="shared" si="19"/>
        <v>45.805911190587622</v>
      </c>
      <c r="P29" s="37"/>
      <c r="Q29">
        <f t="shared" si="0"/>
        <v>1.449320329164709</v>
      </c>
      <c r="R29">
        <f t="shared" si="1"/>
        <v>7.225570321590051E-2</v>
      </c>
      <c r="S29" s="12">
        <f t="shared" si="9"/>
        <v>4.9854888365185528E-2</v>
      </c>
      <c r="T29">
        <f t="shared" si="20"/>
        <v>27.941294278772862</v>
      </c>
      <c r="U29">
        <f t="shared" si="2"/>
        <v>1.0232170529673015</v>
      </c>
      <c r="V29" s="12">
        <f t="shared" si="16"/>
        <v>3.6620245388727199E-2</v>
      </c>
      <c r="W29">
        <f t="shared" si="21"/>
        <v>836.89668588956238</v>
      </c>
      <c r="X29">
        <f t="shared" si="3"/>
        <v>29.994065714008499</v>
      </c>
      <c r="Y29" s="12">
        <f t="shared" si="13"/>
        <v>3.5839627781686E-2</v>
      </c>
      <c r="AB29" s="12"/>
    </row>
    <row r="30" spans="1:28" x14ac:dyDescent="0.25">
      <c r="A30">
        <v>1</v>
      </c>
      <c r="B30" s="3" t="s">
        <v>13</v>
      </c>
      <c r="C30" s="4">
        <v>2.5381</v>
      </c>
      <c r="D30" s="3">
        <v>5.0625</v>
      </c>
      <c r="E30" s="3">
        <v>1.9946022615342185</v>
      </c>
      <c r="F30" s="10">
        <f t="shared" si="22"/>
        <v>1.7581981791480486E-4</v>
      </c>
      <c r="G30" s="11">
        <f t="shared" si="23"/>
        <v>8.8147808365346417E-5</v>
      </c>
      <c r="H30" s="30"/>
      <c r="I30" t="s">
        <v>13</v>
      </c>
      <c r="J30">
        <v>919.41999999999962</v>
      </c>
      <c r="K30">
        <f t="shared" si="17"/>
        <v>4.7943195554739564</v>
      </c>
      <c r="L30">
        <v>20889.399999999998</v>
      </c>
      <c r="M30">
        <f t="shared" si="18"/>
        <v>22.852461574193708</v>
      </c>
      <c r="N30">
        <v>642681.34000000008</v>
      </c>
      <c r="O30">
        <f t="shared" si="19"/>
        <v>126.75580262851875</v>
      </c>
      <c r="P30" s="37"/>
      <c r="Q30">
        <f t="shared" si="0"/>
        <v>2.1234673468047777E-2</v>
      </c>
      <c r="R30">
        <f t="shared" si="1"/>
        <v>7.0774370846302245E-4</v>
      </c>
      <c r="S30" s="12">
        <f t="shared" si="9"/>
        <v>3.3329625224893522E-2</v>
      </c>
      <c r="T30">
        <f t="shared" si="20"/>
        <v>0.48201663479870765</v>
      </c>
      <c r="U30">
        <f t="shared" si="2"/>
        <v>4.8741217314446058E-3</v>
      </c>
      <c r="V30" s="12">
        <f t="shared" si="16"/>
        <v>1.0111936766414838E-2</v>
      </c>
      <c r="W30">
        <f t="shared" si="21"/>
        <v>14.957216504153344</v>
      </c>
      <c r="X30">
        <f t="shared" si="3"/>
        <v>0.10897025744269244</v>
      </c>
      <c r="Y30" s="12">
        <f t="shared" si="13"/>
        <v>7.2854636698234197E-3</v>
      </c>
      <c r="AB30" s="12"/>
    </row>
    <row r="31" spans="1:28" x14ac:dyDescent="0.25">
      <c r="A31">
        <v>1</v>
      </c>
      <c r="B31" s="3" t="s">
        <v>14</v>
      </c>
      <c r="C31" s="4">
        <v>2.7002000000000002</v>
      </c>
      <c r="D31" s="3">
        <v>5.3585000000000003</v>
      </c>
      <c r="E31" s="3">
        <v>1.9844826309162285</v>
      </c>
      <c r="F31" s="10">
        <f t="shared" si="22"/>
        <v>1.6459518971101252E-4</v>
      </c>
      <c r="G31" s="11">
        <f t="shared" si="23"/>
        <v>8.2941108753881867E-5</v>
      </c>
      <c r="H31" s="30"/>
      <c r="I31" t="s">
        <v>14</v>
      </c>
      <c r="J31">
        <v>512.11999999999989</v>
      </c>
      <c r="K31">
        <f t="shared" si="17"/>
        <v>3.5781280021821464</v>
      </c>
      <c r="L31">
        <v>13754.2</v>
      </c>
      <c r="M31">
        <f t="shared" si="18"/>
        <v>18.543327640960239</v>
      </c>
      <c r="N31">
        <v>414741.84</v>
      </c>
      <c r="O31">
        <f t="shared" si="19"/>
        <v>101.82605756877756</v>
      </c>
      <c r="P31" s="37"/>
      <c r="Q31">
        <f t="shared" si="0"/>
        <v>1.1767775438405868E-2</v>
      </c>
      <c r="R31">
        <f t="shared" si="1"/>
        <v>3.9601469558487099E-4</v>
      </c>
      <c r="S31" s="12">
        <f t="shared" si="9"/>
        <v>3.365246878287792E-2</v>
      </c>
      <c r="T31">
        <f t="shared" si="20"/>
        <v>0.31576383678652525</v>
      </c>
      <c r="U31">
        <f t="shared" si="2"/>
        <v>3.2026489655494336E-3</v>
      </c>
      <c r="V31" s="12">
        <f t="shared" si="16"/>
        <v>1.0142545131647265E-2</v>
      </c>
      <c r="W31">
        <f t="shared" si="21"/>
        <v>9.6033760341548664</v>
      </c>
      <c r="X31">
        <f t="shared" si="3"/>
        <v>6.997854917253038E-2</v>
      </c>
      <c r="Y31" s="12">
        <f t="shared" si="13"/>
        <v>7.2868696303933448E-3</v>
      </c>
      <c r="AB31" s="12"/>
    </row>
    <row r="32" spans="1:28" x14ac:dyDescent="0.25">
      <c r="A32">
        <v>1</v>
      </c>
      <c r="B32" s="3" t="s">
        <v>15</v>
      </c>
      <c r="C32" s="4">
        <v>2.6623999999999999</v>
      </c>
      <c r="D32" s="3">
        <v>5.5254000000000003</v>
      </c>
      <c r="E32" s="3">
        <v>2.0753455528846154</v>
      </c>
      <c r="F32" s="10">
        <f t="shared" si="22"/>
        <v>1.7305480235115642E-4</v>
      </c>
      <c r="G32" s="11">
        <f t="shared" si="23"/>
        <v>8.3386018347942026E-5</v>
      </c>
      <c r="H32" s="30"/>
      <c r="I32" t="s">
        <v>15</v>
      </c>
      <c r="J32">
        <v>355.30000000000018</v>
      </c>
      <c r="K32">
        <f t="shared" si="17"/>
        <v>2.9803523281652464</v>
      </c>
      <c r="L32">
        <v>9819.0399999999991</v>
      </c>
      <c r="M32">
        <f t="shared" si="18"/>
        <v>15.667673726498135</v>
      </c>
      <c r="N32">
        <v>306679.09999999998</v>
      </c>
      <c r="O32">
        <f t="shared" si="19"/>
        <v>87.561278542515581</v>
      </c>
      <c r="P32" s="37"/>
      <c r="Q32">
        <f t="shared" si="0"/>
        <v>8.5380945446700569E-3</v>
      </c>
      <c r="R32">
        <f t="shared" si="1"/>
        <v>2.9004839872243717E-4</v>
      </c>
      <c r="S32" s="12">
        <f t="shared" si="9"/>
        <v>3.3971092402988338E-2</v>
      </c>
      <c r="T32">
        <f t="shared" si="20"/>
        <v>0.23574321453393549</v>
      </c>
      <c r="U32">
        <f t="shared" si="2"/>
        <v>2.3994877657823876E-3</v>
      </c>
      <c r="V32" s="12">
        <f t="shared" si="16"/>
        <v>1.0178395889468873E-2</v>
      </c>
      <c r="W32">
        <f t="shared" si="21"/>
        <v>7.4263152498783827</v>
      </c>
      <c r="X32">
        <f t="shared" si="3"/>
        <v>5.4125450895048013E-2</v>
      </c>
      <c r="Y32" s="12">
        <f t="shared" si="13"/>
        <v>7.2883319753944461E-3</v>
      </c>
      <c r="AB32" s="12"/>
    </row>
    <row r="33" spans="1:28" x14ac:dyDescent="0.25">
      <c r="A33">
        <v>1</v>
      </c>
      <c r="B33" s="3" t="s">
        <v>16</v>
      </c>
      <c r="C33" s="4">
        <v>2.5741999999999998</v>
      </c>
      <c r="D33" s="3">
        <v>5.1252000000000004</v>
      </c>
      <c r="E33" s="3">
        <v>1.9909874912594208</v>
      </c>
      <c r="F33" s="10">
        <f t="shared" si="22"/>
        <v>1.7310314585262601E-4</v>
      </c>
      <c r="G33" s="11">
        <f t="shared" si="23"/>
        <v>8.6943361830529498E-5</v>
      </c>
      <c r="H33" s="30"/>
      <c r="I33" t="s">
        <v>16</v>
      </c>
      <c r="J33">
        <v>489.7199999999998</v>
      </c>
      <c r="K33">
        <f t="shared" si="17"/>
        <v>3.4989998571020253</v>
      </c>
      <c r="L33">
        <v>13709.34</v>
      </c>
      <c r="M33">
        <f t="shared" si="18"/>
        <v>18.513062955653773</v>
      </c>
      <c r="N33">
        <v>424216.1</v>
      </c>
      <c r="O33">
        <f t="shared" si="19"/>
        <v>102.9825349270448</v>
      </c>
      <c r="P33" s="37"/>
      <c r="Q33">
        <f t="shared" si="0"/>
        <v>1.1289941865467586E-2</v>
      </c>
      <c r="R33">
        <f t="shared" si="1"/>
        <v>3.8030889864215108E-4</v>
      </c>
      <c r="S33" s="12">
        <f t="shared" si="9"/>
        <v>3.3685638347297209E-2</v>
      </c>
      <c r="T33">
        <f t="shared" si="20"/>
        <v>0.31576561199863934</v>
      </c>
      <c r="U33">
        <f t="shared" si="2"/>
        <v>3.2027701368261522E-3</v>
      </c>
      <c r="V33" s="12">
        <f t="shared" si="16"/>
        <v>1.0142871849009173E-2</v>
      </c>
      <c r="W33">
        <f t="shared" si="21"/>
        <v>9.8549508107998527</v>
      </c>
      <c r="X33">
        <f t="shared" si="3"/>
        <v>7.1811291201635638E-2</v>
      </c>
      <c r="Y33" s="12">
        <f t="shared" si="13"/>
        <v>7.2868239101649308E-3</v>
      </c>
      <c r="AB33" s="12"/>
    </row>
    <row r="34" spans="1:28" x14ac:dyDescent="0.25">
      <c r="A34">
        <v>1</v>
      </c>
      <c r="B34" s="3" t="s">
        <v>17</v>
      </c>
      <c r="C34" s="4">
        <v>2.5093000000000001</v>
      </c>
      <c r="D34" s="3">
        <v>5.0574000000000003</v>
      </c>
      <c r="E34" s="3">
        <v>2.0154624795759775</v>
      </c>
      <c r="F34" s="10">
        <f t="shared" si="22"/>
        <v>1.7932560206231394E-4</v>
      </c>
      <c r="G34" s="11">
        <f t="shared" si="23"/>
        <v>8.8974914631028662E-5</v>
      </c>
      <c r="H34" s="30"/>
      <c r="I34" t="s">
        <v>17</v>
      </c>
      <c r="J34">
        <v>563.34000000000015</v>
      </c>
      <c r="K34">
        <f t="shared" si="17"/>
        <v>3.7527989554464551</v>
      </c>
      <c r="L34">
        <v>17596.879999999997</v>
      </c>
      <c r="M34">
        <f t="shared" si="18"/>
        <v>20.974317628948025</v>
      </c>
      <c r="N34">
        <v>537511.92000000004</v>
      </c>
      <c r="O34">
        <f t="shared" si="19"/>
        <v>115.92151655322665</v>
      </c>
      <c r="P34" s="37"/>
      <c r="Q34">
        <f t="shared" si="0"/>
        <v>1.3146817686084481E-2</v>
      </c>
      <c r="R34">
        <f t="shared" si="1"/>
        <v>4.4155523986443148E-4</v>
      </c>
      <c r="S34" s="12">
        <f t="shared" si="9"/>
        <v>3.3586473198894719E-2</v>
      </c>
      <c r="T34">
        <f t="shared" si="20"/>
        <v>0.41028925479810613</v>
      </c>
      <c r="U34">
        <f t="shared" si="2"/>
        <v>4.1533623787180412E-3</v>
      </c>
      <c r="V34" s="12">
        <f t="shared" si="16"/>
        <v>1.0123010364387473E-2</v>
      </c>
      <c r="W34">
        <f t="shared" si="21"/>
        <v>12.640422776104696</v>
      </c>
      <c r="X34">
        <f t="shared" si="3"/>
        <v>9.2098070428030657E-2</v>
      </c>
      <c r="Y34" s="12">
        <f t="shared" si="13"/>
        <v>7.2859960508703673E-3</v>
      </c>
      <c r="AB34" s="12"/>
    </row>
    <row r="35" spans="1:28" x14ac:dyDescent="0.25">
      <c r="A35">
        <v>1</v>
      </c>
      <c r="B35" s="3" t="s">
        <v>18</v>
      </c>
      <c r="C35" s="4">
        <v>2.4788999999999999</v>
      </c>
      <c r="D35" s="3">
        <v>5.0540000000000003</v>
      </c>
      <c r="E35" s="3">
        <v>2.0388075356004682</v>
      </c>
      <c r="F35" s="10">
        <f t="shared" si="22"/>
        <v>1.8321391048842223E-4</v>
      </c>
      <c r="G35" s="11">
        <f t="shared" si="23"/>
        <v>8.9863269234220384E-5</v>
      </c>
      <c r="H35" s="30"/>
      <c r="I35" t="s">
        <v>18</v>
      </c>
      <c r="J35">
        <v>556.11999999999989</v>
      </c>
      <c r="K35">
        <f t="shared" si="17"/>
        <v>3.7286726860908557</v>
      </c>
      <c r="L35">
        <v>17273.22</v>
      </c>
      <c r="M35">
        <f t="shared" si="18"/>
        <v>20.780531754505226</v>
      </c>
      <c r="N35">
        <v>530777.74</v>
      </c>
      <c r="O35">
        <f t="shared" si="19"/>
        <v>115.19307053811873</v>
      </c>
      <c r="P35" s="36"/>
      <c r="Q35">
        <f t="shared" si="0"/>
        <v>1.3128650211850647E-2</v>
      </c>
      <c r="R35">
        <f t="shared" si="1"/>
        <v>4.4105768172950836E-4</v>
      </c>
      <c r="S35" s="12">
        <f t="shared" si="9"/>
        <v>3.3595051632298444E-2</v>
      </c>
      <c r="T35">
        <f t="shared" si="20"/>
        <v>0.40740775144697766</v>
      </c>
      <c r="U35">
        <f t="shared" si="2"/>
        <v>4.1247317374108489E-3</v>
      </c>
      <c r="V35" s="12">
        <f t="shared" si="16"/>
        <v>1.0124332987679211E-2</v>
      </c>
      <c r="W35">
        <f t="shared" si="21"/>
        <v>12.626637530352044</v>
      </c>
      <c r="X35">
        <f t="shared" si="3"/>
        <v>9.1998280161968801E-2</v>
      </c>
      <c r="Y35" s="12">
        <f t="shared" si="13"/>
        <v>7.2860474485643839E-3</v>
      </c>
    </row>
    <row r="36" spans="1:28" s="27" customFormat="1" ht="45" x14ac:dyDescent="0.25">
      <c r="H36" s="33" t="s">
        <v>86</v>
      </c>
      <c r="I36" s="25" t="s">
        <v>85</v>
      </c>
      <c r="J36" s="27">
        <v>1.03037525823497E-5</v>
      </c>
      <c r="K36" s="27">
        <v>3.7245838268844E-7</v>
      </c>
      <c r="L36" s="27">
        <v>1.00815985266921E-5</v>
      </c>
      <c r="M36" s="27">
        <v>1.05594444910508E-7</v>
      </c>
      <c r="N36" s="27">
        <v>1.0167361094775499E-5</v>
      </c>
      <c r="O36" s="27">
        <v>7.9494604681934094E-8</v>
      </c>
      <c r="P36" s="39"/>
    </row>
    <row r="37" spans="1:28" s="27" customFormat="1" ht="30.75" thickBot="1" x14ac:dyDescent="0.3">
      <c r="A37" s="29"/>
      <c r="B37" s="29"/>
      <c r="C37" s="29"/>
      <c r="D37" s="29"/>
      <c r="E37" s="29"/>
      <c r="F37" s="29"/>
      <c r="G37" s="29"/>
      <c r="H37" s="34" t="s">
        <v>86</v>
      </c>
      <c r="I37" s="25" t="s">
        <v>84</v>
      </c>
      <c r="J37" s="29">
        <v>1.0386301637632E-5</v>
      </c>
      <c r="K37" s="29">
        <v>3.24571801308055E-7</v>
      </c>
      <c r="L37" s="29">
        <v>1.0065499877974399E-5</v>
      </c>
      <c r="M37" s="29">
        <v>9.06858805973131E-8</v>
      </c>
      <c r="N37" s="29">
        <v>1.0271442506792101E-5</v>
      </c>
      <c r="O37" s="29">
        <v>6.9065189734490605E-8</v>
      </c>
      <c r="P37" s="40"/>
      <c r="Q37" s="29"/>
      <c r="R37" s="29"/>
      <c r="S37" s="29"/>
      <c r="T37" s="29"/>
      <c r="U37" s="29"/>
      <c r="V37" s="29"/>
      <c r="W37" s="29"/>
      <c r="X37" s="29"/>
      <c r="Y37" s="29"/>
    </row>
    <row r="38" spans="1:28" ht="30.75" thickTop="1" x14ac:dyDescent="0.25">
      <c r="A38" s="28" t="s">
        <v>58</v>
      </c>
      <c r="B38">
        <f>1/8</f>
        <v>0.125</v>
      </c>
    </row>
    <row r="39" spans="1:28" ht="30" x14ac:dyDescent="0.25">
      <c r="A39" s="28" t="s">
        <v>59</v>
      </c>
      <c r="B39">
        <v>0.5</v>
      </c>
    </row>
    <row r="50" spans="1:8" x14ac:dyDescent="0.25">
      <c r="A50" t="s">
        <v>96</v>
      </c>
      <c r="D50" t="s">
        <v>98</v>
      </c>
    </row>
    <row r="51" spans="1:8" x14ac:dyDescent="0.25">
      <c r="A51">
        <v>0</v>
      </c>
      <c r="B51">
        <v>1.1374447234721601E-5</v>
      </c>
      <c r="D51">
        <v>0</v>
      </c>
      <c r="E51">
        <v>1.16022600271382E-5</v>
      </c>
    </row>
    <row r="52" spans="1:8" x14ac:dyDescent="0.25">
      <c r="A52">
        <v>16</v>
      </c>
      <c r="B52">
        <v>1.00815985266921E-5</v>
      </c>
      <c r="D52">
        <v>16</v>
      </c>
      <c r="E52">
        <v>1.0167361094775499E-5</v>
      </c>
    </row>
    <row r="53" spans="1:8" x14ac:dyDescent="0.25">
      <c r="A53">
        <v>17</v>
      </c>
      <c r="B53">
        <v>1.0065499877974399E-5</v>
      </c>
      <c r="D53">
        <v>17</v>
      </c>
      <c r="E53">
        <v>1.0271442506792101E-5</v>
      </c>
    </row>
    <row r="54" spans="1:8" x14ac:dyDescent="0.25">
      <c r="A54" t="s">
        <v>95</v>
      </c>
      <c r="B54" t="s">
        <v>67</v>
      </c>
      <c r="D54" t="s">
        <v>95</v>
      </c>
      <c r="E54" t="s">
        <v>67</v>
      </c>
    </row>
    <row r="55" spans="1:8" x14ac:dyDescent="0.25">
      <c r="A55" s="81">
        <f>B55*-0.000000078667+0.000011373</f>
        <v>1.0192994999999998E-5</v>
      </c>
      <c r="B55">
        <v>15</v>
      </c>
      <c r="D55" s="81">
        <f>E55*-0.000000083296+0.000011597</f>
        <v>1.1596999999999999E-5</v>
      </c>
      <c r="E55">
        <v>0</v>
      </c>
    </row>
    <row r="57" spans="1:8" x14ac:dyDescent="0.25">
      <c r="A57" t="s">
        <v>97</v>
      </c>
      <c r="D57" t="s">
        <v>99</v>
      </c>
    </row>
    <row r="58" spans="1:8" x14ac:dyDescent="0.25">
      <c r="A58">
        <v>0</v>
      </c>
      <c r="B58">
        <v>1.17626967293937E-5</v>
      </c>
      <c r="D58">
        <v>0</v>
      </c>
      <c r="E58">
        <v>1.17338668895255E-5</v>
      </c>
    </row>
    <row r="59" spans="1:8" x14ac:dyDescent="0.25">
      <c r="A59">
        <v>14</v>
      </c>
      <c r="B59">
        <v>1.1374447234721601E-5</v>
      </c>
      <c r="D59">
        <v>14</v>
      </c>
      <c r="E59">
        <v>1.16022600271382E-5</v>
      </c>
    </row>
    <row r="60" spans="1:8" x14ac:dyDescent="0.25">
      <c r="A60" t="s">
        <v>95</v>
      </c>
      <c r="B60" t="s">
        <v>67</v>
      </c>
      <c r="D60" t="s">
        <v>95</v>
      </c>
      <c r="E60" t="s">
        <v>67</v>
      </c>
    </row>
    <row r="61" spans="1:8" x14ac:dyDescent="0.25">
      <c r="A61">
        <f>-0.000000027736*B61+0.000011763</f>
        <v>1.1735264000000001E-5</v>
      </c>
      <c r="B61">
        <v>1</v>
      </c>
      <c r="D61">
        <f>-0.0000000094*E61+0.000011734</f>
        <v>1.17246E-5</v>
      </c>
      <c r="E61">
        <v>1</v>
      </c>
      <c r="H61" t="s">
        <v>4</v>
      </c>
    </row>
    <row r="62" spans="1:8" x14ac:dyDescent="0.25">
      <c r="A62">
        <f t="shared" ref="A62:A73" si="24">-0.000000027736*B62+0.000011763</f>
        <v>1.1707528000000001E-5</v>
      </c>
      <c r="B62">
        <f>B61+1</f>
        <v>2</v>
      </c>
      <c r="D62">
        <f t="shared" ref="D62:D73" si="25">-0.0000000094*E62+0.000011734</f>
        <v>1.1715199999999999E-5</v>
      </c>
      <c r="E62">
        <f>E61+1</f>
        <v>2</v>
      </c>
      <c r="H62" t="s">
        <v>5</v>
      </c>
    </row>
    <row r="63" spans="1:8" x14ac:dyDescent="0.25">
      <c r="A63">
        <f t="shared" si="24"/>
        <v>1.1679792000000001E-5</v>
      </c>
      <c r="B63">
        <f t="shared" ref="B63:B73" si="26">B62+1</f>
        <v>3</v>
      </c>
      <c r="D63">
        <f t="shared" si="25"/>
        <v>1.1705799999999999E-5</v>
      </c>
      <c r="E63">
        <f t="shared" ref="E63:E73" si="27">E62+1</f>
        <v>3</v>
      </c>
      <c r="H63" t="s">
        <v>6</v>
      </c>
    </row>
    <row r="64" spans="1:8" x14ac:dyDescent="0.25">
      <c r="A64">
        <f t="shared" si="24"/>
        <v>1.1652056000000001E-5</v>
      </c>
      <c r="B64">
        <f t="shared" si="26"/>
        <v>4</v>
      </c>
      <c r="D64">
        <f t="shared" si="25"/>
        <v>1.16964E-5</v>
      </c>
      <c r="E64">
        <f t="shared" si="27"/>
        <v>4</v>
      </c>
      <c r="H64" t="s">
        <v>7</v>
      </c>
    </row>
    <row r="65" spans="1:8" x14ac:dyDescent="0.25">
      <c r="A65">
        <f t="shared" si="24"/>
        <v>1.1624320000000001E-5</v>
      </c>
      <c r="B65">
        <f t="shared" si="26"/>
        <v>5</v>
      </c>
      <c r="D65">
        <f t="shared" si="25"/>
        <v>1.1687E-5</v>
      </c>
      <c r="E65">
        <f t="shared" si="27"/>
        <v>5</v>
      </c>
      <c r="H65" t="s">
        <v>8</v>
      </c>
    </row>
    <row r="66" spans="1:8" x14ac:dyDescent="0.25">
      <c r="A66">
        <f t="shared" si="24"/>
        <v>1.1596584000000001E-5</v>
      </c>
      <c r="B66">
        <f t="shared" si="26"/>
        <v>6</v>
      </c>
      <c r="D66">
        <f t="shared" si="25"/>
        <v>1.16776E-5</v>
      </c>
      <c r="E66">
        <f t="shared" si="27"/>
        <v>6</v>
      </c>
      <c r="H66" t="s">
        <v>9</v>
      </c>
    </row>
    <row r="67" spans="1:8" x14ac:dyDescent="0.25">
      <c r="A67">
        <f t="shared" si="24"/>
        <v>1.1568848000000001E-5</v>
      </c>
      <c r="B67">
        <f t="shared" si="26"/>
        <v>7</v>
      </c>
      <c r="D67">
        <f t="shared" si="25"/>
        <v>1.16682E-5</v>
      </c>
      <c r="E67">
        <f t="shared" si="27"/>
        <v>7</v>
      </c>
      <c r="H67" t="s">
        <v>19</v>
      </c>
    </row>
    <row r="68" spans="1:8" x14ac:dyDescent="0.25">
      <c r="A68">
        <f t="shared" si="24"/>
        <v>1.1541112000000002E-5</v>
      </c>
      <c r="B68">
        <f t="shared" si="26"/>
        <v>8</v>
      </c>
      <c r="D68">
        <f t="shared" si="25"/>
        <v>1.1658799999999999E-5</v>
      </c>
      <c r="E68">
        <f t="shared" si="27"/>
        <v>8</v>
      </c>
      <c r="H68" t="s">
        <v>20</v>
      </c>
    </row>
    <row r="69" spans="1:8" x14ac:dyDescent="0.25">
      <c r="A69">
        <f t="shared" si="24"/>
        <v>1.1513376E-5</v>
      </c>
      <c r="B69">
        <f t="shared" si="26"/>
        <v>9</v>
      </c>
      <c r="D69">
        <f t="shared" si="25"/>
        <v>1.1649400000000001E-5</v>
      </c>
      <c r="E69">
        <f t="shared" si="27"/>
        <v>9</v>
      </c>
      <c r="H69" t="s">
        <v>21</v>
      </c>
    </row>
    <row r="70" spans="1:8" x14ac:dyDescent="0.25">
      <c r="A70">
        <f t="shared" si="24"/>
        <v>1.148564E-5</v>
      </c>
      <c r="B70">
        <f t="shared" si="26"/>
        <v>10</v>
      </c>
      <c r="D70">
        <f t="shared" si="25"/>
        <v>1.164E-5</v>
      </c>
      <c r="E70">
        <f t="shared" si="27"/>
        <v>10</v>
      </c>
      <c r="H70" t="s">
        <v>22</v>
      </c>
    </row>
    <row r="71" spans="1:8" x14ac:dyDescent="0.25">
      <c r="A71">
        <f t="shared" si="24"/>
        <v>1.1457904E-5</v>
      </c>
      <c r="B71">
        <f t="shared" si="26"/>
        <v>11</v>
      </c>
      <c r="D71">
        <f t="shared" si="25"/>
        <v>1.16306E-5</v>
      </c>
      <c r="E71">
        <f t="shared" si="27"/>
        <v>11</v>
      </c>
      <c r="H71" t="s">
        <v>23</v>
      </c>
    </row>
    <row r="72" spans="1:8" x14ac:dyDescent="0.25">
      <c r="A72">
        <f t="shared" si="24"/>
        <v>1.1430168E-5</v>
      </c>
      <c r="B72">
        <f t="shared" si="26"/>
        <v>12</v>
      </c>
      <c r="D72">
        <f t="shared" si="25"/>
        <v>1.16212E-5</v>
      </c>
      <c r="E72">
        <f t="shared" si="27"/>
        <v>12</v>
      </c>
      <c r="H72" t="s">
        <v>24</v>
      </c>
    </row>
    <row r="73" spans="1:8" x14ac:dyDescent="0.25">
      <c r="A73">
        <f t="shared" si="24"/>
        <v>1.1402432E-5</v>
      </c>
      <c r="B73">
        <f t="shared" si="26"/>
        <v>13</v>
      </c>
      <c r="D73">
        <f t="shared" si="25"/>
        <v>1.16118E-5</v>
      </c>
      <c r="E73">
        <f t="shared" si="27"/>
        <v>13</v>
      </c>
      <c r="H73" t="s">
        <v>25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tabSelected="1" topLeftCell="G1" workbookViewId="0">
      <pane ySplit="1" topLeftCell="A2" activePane="bottomLeft" state="frozen"/>
      <selection pane="bottomLeft" activeCell="P14" sqref="P14"/>
    </sheetView>
  </sheetViews>
  <sheetFormatPr defaultRowHeight="15" x14ac:dyDescent="0.25"/>
  <cols>
    <col min="1" max="1" width="17" bestFit="1" customWidth="1"/>
    <col min="7" max="7" width="10.140625" bestFit="1" customWidth="1"/>
    <col min="10" max="10" width="12.140625" bestFit="1" customWidth="1"/>
    <col min="20" max="20" width="13.28515625" customWidth="1"/>
    <col min="21" max="21" width="9.85546875" customWidth="1"/>
    <col min="22" max="22" width="17" bestFit="1" customWidth="1"/>
    <col min="23" max="23" width="13.140625" customWidth="1"/>
  </cols>
  <sheetData>
    <row r="1" spans="1:25" ht="45" x14ac:dyDescent="0.25">
      <c r="A1" t="str">
        <f>Ba_Calculations!B5</f>
        <v>Sample ID</v>
      </c>
      <c r="B1" s="30" t="str">
        <f>Ba_Calculations!Q5</f>
        <v>Ba132</v>
      </c>
      <c r="C1" t="str">
        <f>Ba_Calculations!R5</f>
        <v>±</v>
      </c>
      <c r="D1" t="str">
        <f>Ba_Calculations!S5</f>
        <v>%</v>
      </c>
      <c r="E1" s="13" t="str">
        <f>Ba_Calculations!T5</f>
        <v>Ba134</v>
      </c>
      <c r="F1" t="str">
        <f>Ba_Calculations!U5</f>
        <v>±</v>
      </c>
      <c r="G1" s="12" t="str">
        <f>Ba_Calculations!V5</f>
        <v>%</v>
      </c>
      <c r="H1" s="13" t="str">
        <f>Ba_Calculations!W5</f>
        <v>Ba138</v>
      </c>
      <c r="I1" t="str">
        <f>Ba_Calculations!X5</f>
        <v>±</v>
      </c>
      <c r="J1" t="str">
        <f>Ba_Calculations!Y5</f>
        <v>%</v>
      </c>
      <c r="K1" s="13"/>
      <c r="L1" t="s">
        <v>60</v>
      </c>
      <c r="M1" t="s">
        <v>60</v>
      </c>
      <c r="N1" t="s">
        <v>60</v>
      </c>
      <c r="P1" t="s">
        <v>94</v>
      </c>
      <c r="Q1" t="s">
        <v>33</v>
      </c>
      <c r="R1" t="s">
        <v>36</v>
      </c>
      <c r="T1" s="28" t="s">
        <v>91</v>
      </c>
      <c r="V1" t="s">
        <v>0</v>
      </c>
      <c r="W1" s="28" t="s">
        <v>92</v>
      </c>
      <c r="X1" t="s">
        <v>33</v>
      </c>
      <c r="Y1" t="s">
        <v>36</v>
      </c>
    </row>
    <row r="2" spans="1:25" x14ac:dyDescent="0.25">
      <c r="A2" t="str">
        <f>Ba_Calculations!B7</f>
        <v>87G Trace</v>
      </c>
      <c r="B2" s="30">
        <f>IF(Ba_Calculations!Q7&gt;SUM($B$30:$D$30),(Ba_Calculations!Q7-SUM($B$30:$D$30))*Ba_Calculations!A7,"LLD")</f>
        <v>0.80968731242648528</v>
      </c>
      <c r="C2">
        <f>IF(Ba_Calculations!Q7&gt;SUM($B$30:$D$30),((Ba_Calculations!R7^2+$B$31^2+$C$31^2+$D$31^2)^0.5)*Ba_Calculations!A7,"LLD")</f>
        <v>3.0736925557668358E-2</v>
      </c>
      <c r="D2" s="12">
        <f>IF(Ba_Calculations!Q7&gt;SUM($B$30:$D$30),C2/B2,"LLD")</f>
        <v>3.7961476098168558E-2</v>
      </c>
      <c r="E2" s="13">
        <f>IF(Ba_Calculations!T7&gt;SUM($E$30:$G$30),(Ba_Calculations!T7-SUM($E$30:$G$30))*Ba_Calculations!A7,"LLD")</f>
        <v>14.339750967339707</v>
      </c>
      <c r="F2">
        <f>IF(Ba_Calculations!T7&gt;SUM($E$30:$G$30),((Ba_Calculations!U7^2+$E$31^2+$F$31^2+$G$31^2)^0.5)*Ba_Calculations!A7,"LLD")</f>
        <v>0.25738506646477932</v>
      </c>
      <c r="G2" s="12">
        <f>IF(Ba_Calculations!T7&gt;SUM($E$30:$G$30),F2/E2,"LLD")</f>
        <v>1.7949061113474069E-2</v>
      </c>
      <c r="H2" s="13">
        <f>IF(Ba_Calculations!W7&gt;SUM($H$30:$J$30),(Ba_Calculations!W7-SUM($H$30:$J$30))*Ba_Calculations!A7,"LLD")</f>
        <v>469.56581931047617</v>
      </c>
      <c r="I2">
        <f>IF(Ba_Calculations!W7&gt;SUM($H$30:$J$30),((Ba_Calculations!X7^2+$H$31^2+$I$31^2+$J$31^2)^0.5)*Ba_Calculations!A7,"LLD")</f>
        <v>7.7638848330780279</v>
      </c>
      <c r="J2" s="12">
        <f>IF(Ba_Calculations!W7&gt;SUM($H$30:$J$30),I2/H2,"LLD")</f>
        <v>1.6534177986972598E-2</v>
      </c>
      <c r="K2" s="13"/>
      <c r="L2">
        <f t="shared" ref="L2:L29" si="0">IF(C2="LLD","LLD",C2^2)</f>
        <v>9.4475859273764626E-4</v>
      </c>
      <c r="M2">
        <f t="shared" ref="M2:M29" si="1">IF(F2="LLD","LLD",F2^2)</f>
        <v>6.6247072439078875E-2</v>
      </c>
      <c r="N2">
        <f t="shared" ref="N2:N29" si="2">IF(I2="LLD","LLD",I2^2)</f>
        <v>60.277907701299036</v>
      </c>
      <c r="P2">
        <f>IF(SUM(B2,E2,H2)=0,"LLD",SUM(B2,E2,H2))</f>
        <v>484.71525759024235</v>
      </c>
      <c r="Q2">
        <f>IF(P2="LLD","LLD",SUM(L2:N2)^0.5)</f>
        <v>7.7682108321241419</v>
      </c>
      <c r="R2">
        <f>IF(P2="LLD","LLD",Q2/P2)</f>
        <v>1.6026338578124678E-2</v>
      </c>
      <c r="T2">
        <f>0.719999578/0.023567649</f>
        <v>30.550335249816392</v>
      </c>
      <c r="V2" t="s">
        <v>4</v>
      </c>
      <c r="W2">
        <f>H2-E2*T2</f>
        <v>31.481619859369175</v>
      </c>
      <c r="X2">
        <f>(I2^2+F2^2)^0.5</f>
        <v>7.7681500226075775</v>
      </c>
      <c r="Y2" s="12">
        <f>X2/W2</f>
        <v>0.24675191611195685</v>
      </c>
    </row>
    <row r="3" spans="1:25" x14ac:dyDescent="0.25">
      <c r="A3" t="str">
        <f>Ba_Calculations!B8</f>
        <v>90G Trace</v>
      </c>
      <c r="B3" s="30">
        <f>IF(Ba_Calculations!Q8&gt;SUM($B$30:$D$30),(Ba_Calculations!Q8-SUM($B$30:$D$30))*Ba_Calculations!A8,"LLD")</f>
        <v>0.16342881108071583</v>
      </c>
      <c r="C3">
        <f>IF(Ba_Calculations!Q8&gt;SUM($B$30:$D$30),((Ba_Calculations!R8^2+$B$31^2+$C$31^2+$D$31^2)^0.5)*Ba_Calculations!A8,"LLD")</f>
        <v>5.9707345164620495E-3</v>
      </c>
      <c r="D3" s="12">
        <f>IF(Ba_Calculations!Q8&gt;SUM($B$30:$D$30),C3/B3,"LLD")</f>
        <v>3.6534161124828622E-2</v>
      </c>
      <c r="E3" s="13">
        <f>IF(Ba_Calculations!T8&gt;SUM($E$30:$G$30),(Ba_Calculations!T8-SUM($E$30:$G$30))*Ba_Calculations!A8,"LLD")</f>
        <v>5.7243125660701306</v>
      </c>
      <c r="F3">
        <f>IF(Ba_Calculations!T8&gt;SUM($E$30:$G$30),((Ba_Calculations!U8^2+$E$31^2+$F$31^2+$G$31^2)^0.5)*Ba_Calculations!A8,"LLD")</f>
        <v>6.5437014782617417E-2</v>
      </c>
      <c r="G3" s="12">
        <f>IF(Ba_Calculations!T8&gt;SUM($E$30:$G$30),F3/E3,"LLD")</f>
        <v>1.1431418886956656E-2</v>
      </c>
      <c r="H3" s="13">
        <f>IF(Ba_Calculations!W8&gt;SUM($H$30:$J$30),(Ba_Calculations!W8-SUM($H$30:$J$30))*Ba_Calculations!A8,"LLD")</f>
        <v>181.69208844526736</v>
      </c>
      <c r="I3">
        <f>IF(Ba_Calculations!W8&gt;SUM($H$30:$J$30),((Ba_Calculations!X8^2+$H$31^2+$I$31^2+$J$31^2)^0.5)*Ba_Calculations!A8,"LLD")</f>
        <v>1.6138640519909242</v>
      </c>
      <c r="J3" s="12">
        <f>IF(Ba_Calculations!W8&gt;SUM($H$30:$J$30),I3/H3,"LLD")</f>
        <v>8.8824123592870802E-3</v>
      </c>
      <c r="K3" s="13"/>
      <c r="L3">
        <f t="shared" si="0"/>
        <v>3.56496706660713E-5</v>
      </c>
      <c r="M3">
        <f t="shared" si="1"/>
        <v>4.2820029036604902E-3</v>
      </c>
      <c r="N3">
        <f t="shared" si="2"/>
        <v>2.6045571783085646</v>
      </c>
      <c r="P3">
        <f t="shared" ref="P3:P29" si="3">IF(SUM(B3,E3,H3)=0,"LLD",SUM(B3,E3,H3))</f>
        <v>187.57982982241822</v>
      </c>
      <c r="Q3">
        <f t="shared" ref="Q3:Q29" si="4">IF(P3="LLD","LLD",SUM(L3:N3)^0.5)</f>
        <v>1.6152011735022023</v>
      </c>
      <c r="R3">
        <f t="shared" ref="R3:R29" si="5">IF(P3="LLD","LLD",Q3/P3)</f>
        <v>8.6107401581039539E-3</v>
      </c>
      <c r="T3">
        <f t="shared" ref="T3:T29" si="6">0.719999578/0.023567649</f>
        <v>30.550335249816392</v>
      </c>
      <c r="V3" t="s">
        <v>5</v>
      </c>
      <c r="W3">
        <f t="shared" ref="W3:W29" si="7">H3-E3*T3</f>
        <v>6.8124204770881249</v>
      </c>
      <c r="X3">
        <f t="shared" ref="X3:X29" si="8">(I3^2+F3^2)^0.5</f>
        <v>1.615190137789426</v>
      </c>
      <c r="Y3" s="12">
        <f t="shared" ref="Y3:Y29" si="9">X3/W3</f>
        <v>0.23709489794731764</v>
      </c>
    </row>
    <row r="4" spans="1:25" x14ac:dyDescent="0.25">
      <c r="A4" t="str">
        <f>Ba_Calculations!B9</f>
        <v>93G Trace</v>
      </c>
      <c r="B4" s="30" t="str">
        <f>IF(Ba_Calculations!Q9&gt;SUM($B$30:$D$30),(Ba_Calculations!Q9-SUM($B$30:$D$30))*Ba_Calculations!A9,"LLD")</f>
        <v>LLD</v>
      </c>
      <c r="C4" t="str">
        <f>IF(Ba_Calculations!Q9&gt;SUM($B$30:$D$30),((Ba_Calculations!R9^2+$B$31^2+$C$31^2+$D$31^2)^0.5)*Ba_Calculations!A9,"LLD")</f>
        <v>LLD</v>
      </c>
      <c r="D4" s="12" t="str">
        <f>IF(Ba_Calculations!Q9&gt;SUM($B$30:$D$30),C4/B4,"LLD")</f>
        <v>LLD</v>
      </c>
      <c r="E4" s="13">
        <f>IF(Ba_Calculations!T9&gt;SUM($E$30:$G$30),(Ba_Calculations!T9-SUM($E$30:$G$30))*Ba_Calculations!A9,"LLD")</f>
        <v>0.9147249650852517</v>
      </c>
      <c r="F4">
        <f>IF(Ba_Calculations!T9&gt;SUM($E$30:$G$30),((Ba_Calculations!U9^2+$E$31^2+$F$31^2+$G$31^2)^0.5)*Ba_Calculations!A9,"LLD")</f>
        <v>1.1041326598485926E-2</v>
      </c>
      <c r="G4" s="12">
        <f>IF(Ba_Calculations!T9&gt;SUM($E$30:$G$30),F4/E4,"LLD")</f>
        <v>1.2070651857038671E-2</v>
      </c>
      <c r="H4" s="13">
        <f>IF(Ba_Calculations!W9&gt;SUM($H$30:$J$30),(Ba_Calculations!W9-SUM($H$30:$J$30))*Ba_Calculations!A9,"LLD")</f>
        <v>28.755696972503859</v>
      </c>
      <c r="I4">
        <f>IF(Ba_Calculations!W9&gt;SUM($H$30:$J$30),((Ba_Calculations!X9^2+$H$31^2+$I$31^2+$J$31^2)^0.5)*Ba_Calculations!A9,"LLD")</f>
        <v>0.23955802558554087</v>
      </c>
      <c r="J4" s="12">
        <f>IF(Ba_Calculations!W9&gt;SUM($H$30:$J$30),I4/H4,"LLD")</f>
        <v>8.330802269011452E-3</v>
      </c>
      <c r="K4" s="13"/>
      <c r="L4" t="str">
        <f t="shared" si="0"/>
        <v>LLD</v>
      </c>
      <c r="M4">
        <f t="shared" si="1"/>
        <v>1.219108930544328E-4</v>
      </c>
      <c r="N4">
        <f t="shared" si="2"/>
        <v>5.7388047622442658E-2</v>
      </c>
      <c r="P4">
        <f t="shared" si="3"/>
        <v>29.670421937589111</v>
      </c>
      <c r="Q4">
        <f t="shared" si="4"/>
        <v>0.2398123402068732</v>
      </c>
      <c r="R4">
        <f t="shared" si="5"/>
        <v>8.0825389241619694E-3</v>
      </c>
      <c r="T4">
        <f t="shared" si="6"/>
        <v>30.550335249816392</v>
      </c>
      <c r="V4" t="s">
        <v>6</v>
      </c>
      <c r="W4">
        <f t="shared" si="7"/>
        <v>0.8105426277728256</v>
      </c>
      <c r="X4">
        <f t="shared" si="8"/>
        <v>0.2398123402068732</v>
      </c>
      <c r="Y4" s="12">
        <f t="shared" si="9"/>
        <v>0.29586641342457126</v>
      </c>
    </row>
    <row r="5" spans="1:25" x14ac:dyDescent="0.25">
      <c r="A5" t="str">
        <f>Ba_Calculations!B10</f>
        <v>96G Trace</v>
      </c>
      <c r="B5" s="30">
        <f>IF(Ba_Calculations!Q10&gt;SUM($B$30:$D$30),(Ba_Calculations!Q10-SUM($B$30:$D$30))*Ba_Calculations!A10,"LLD")</f>
        <v>0.13645084763730109</v>
      </c>
      <c r="C5">
        <f>IF(Ba_Calculations!Q10&gt;SUM($B$30:$D$30),((Ba_Calculations!R10^2+$B$31^2+$C$31^2+$D$31^2)^0.5)*Ba_Calculations!A10,"LLD")</f>
        <v>5.1112476681619461E-3</v>
      </c>
      <c r="D5" s="12">
        <f>IF(Ba_Calculations!Q10&gt;SUM($B$30:$D$30),C5/B5,"LLD")</f>
        <v>3.7458526324058557E-2</v>
      </c>
      <c r="E5" s="13">
        <f>IF(Ba_Calculations!T10&gt;SUM($E$30:$G$30),(Ba_Calculations!T10-SUM($E$30:$G$30))*Ba_Calculations!A10,"LLD")</f>
        <v>7.7354921240380339</v>
      </c>
      <c r="F5">
        <f>IF(Ba_Calculations!T10&gt;SUM($E$30:$G$30),((Ba_Calculations!U10^2+$E$31^2+$F$31^2+$G$31^2)^0.5)*Ba_Calculations!A10,"LLD")</f>
        <v>8.9686946809830581E-2</v>
      </c>
      <c r="G5" s="12">
        <f>IF(Ba_Calculations!T10&gt;SUM($E$30:$G$30),F5/E5,"LLD")</f>
        <v>1.1594213447794547E-2</v>
      </c>
      <c r="H5" s="13">
        <f>IF(Ba_Calculations!W10&gt;SUM($H$30:$J$30),(Ba_Calculations!W10-SUM($H$30:$J$30))*Ba_Calculations!A10,"LLD")</f>
        <v>236.3134321274747</v>
      </c>
      <c r="I5">
        <f>IF(Ba_Calculations!W10&gt;SUM($H$30:$J$30),((Ba_Calculations!X10^2+$H$31^2+$I$31^2+$J$31^2)^0.5)*Ba_Calculations!A10,"LLD")</f>
        <v>2.1527581030038196</v>
      </c>
      <c r="J5" s="12">
        <f>IF(Ba_Calculations!W10&gt;SUM($H$30:$J$30),I5/H5,"LLD")</f>
        <v>9.1097576791257309E-3</v>
      </c>
      <c r="K5" s="13"/>
      <c r="L5">
        <f t="shared" si="0"/>
        <v>2.6124852725290931E-5</v>
      </c>
      <c r="M5">
        <f t="shared" si="1"/>
        <v>8.0437484280693802E-3</v>
      </c>
      <c r="N5">
        <f t="shared" si="2"/>
        <v>4.6343674500486038</v>
      </c>
      <c r="P5">
        <f t="shared" si="3"/>
        <v>244.18537509915004</v>
      </c>
      <c r="Q5">
        <f t="shared" si="4"/>
        <v>2.1546315980532258</v>
      </c>
      <c r="R5">
        <f t="shared" si="5"/>
        <v>8.8237536632910559E-3</v>
      </c>
      <c r="T5">
        <f t="shared" si="6"/>
        <v>30.550335249816392</v>
      </c>
      <c r="V5" t="s">
        <v>7</v>
      </c>
      <c r="W5">
        <f t="shared" si="7"/>
        <v>-8.4455842015245253E-3</v>
      </c>
      <c r="X5">
        <f t="shared" si="8"/>
        <v>2.1546255355575532</v>
      </c>
      <c r="Y5" s="12">
        <f t="shared" si="9"/>
        <v>-255.11859027687137</v>
      </c>
    </row>
    <row r="6" spans="1:25" x14ac:dyDescent="0.25">
      <c r="A6" t="str">
        <f>Ba_Calculations!B11</f>
        <v>30G Trace Waste</v>
      </c>
      <c r="B6" s="30">
        <f>IF(Ba_Calculations!Q11&gt;SUM($B$30:$D$30),(Ba_Calculations!Q11-SUM($B$30:$D$30))*Ba_Calculations!A11,"LLD")</f>
        <v>0.68747514288740097</v>
      </c>
      <c r="C6">
        <f>IF(Ba_Calculations!Q11&gt;SUM($B$30:$D$30),((Ba_Calculations!R11^2+$B$31^2+$C$31^2+$D$31^2)^0.5)*Ba_Calculations!A11,"LLD")</f>
        <v>2.3858316350081222E-2</v>
      </c>
      <c r="D6" s="12">
        <f>IF(Ba_Calculations!Q11&gt;SUM($B$30:$D$30),C6/B6,"LLD")</f>
        <v>3.4704260360419882E-2</v>
      </c>
      <c r="E6" s="13">
        <f>IF(Ba_Calculations!T11&gt;SUM($E$30:$G$30),(Ba_Calculations!T11-SUM($E$30:$G$30))*Ba_Calculations!A11,"LLD")</f>
        <v>19.678179653602246</v>
      </c>
      <c r="F6">
        <f>IF(Ba_Calculations!T11&gt;SUM($E$30:$G$30),((Ba_Calculations!U11^2+$E$31^2+$F$31^2+$G$31^2)^0.5)*Ba_Calculations!A11,"LLD")</f>
        <v>0.24104370436350861</v>
      </c>
      <c r="G6" s="12">
        <f>IF(Ba_Calculations!T11&gt;SUM($E$30:$G$30),F6/E6,"LLD")</f>
        <v>1.2249288735372616E-2</v>
      </c>
      <c r="H6" s="13">
        <f>IF(Ba_Calculations!W11&gt;SUM($H$30:$J$30),(Ba_Calculations!W11-SUM($H$30:$J$30))*Ba_Calculations!A11,"LLD")</f>
        <v>633.43062884412257</v>
      </c>
      <c r="I6">
        <f>IF(Ba_Calculations!W11&gt;SUM($H$30:$J$30),((Ba_Calculations!X11^2+$H$31^2+$I$31^2+$J$31^2)^0.5)*Ba_Calculations!A11,"LLD")</f>
        <v>6.3557364750106577</v>
      </c>
      <c r="J6" s="12">
        <f>IF(Ba_Calculations!W11&gt;SUM($H$30:$J$30),I6/H6,"LLD")</f>
        <v>1.0033831939274136E-2</v>
      </c>
      <c r="K6" s="13"/>
      <c r="L6">
        <f t="shared" si="0"/>
        <v>5.69219259060553E-4</v>
      </c>
      <c r="M6">
        <f t="shared" si="1"/>
        <v>5.810206741328254E-2</v>
      </c>
      <c r="N6">
        <f t="shared" si="2"/>
        <v>40.395386139780904</v>
      </c>
      <c r="P6">
        <f t="shared" si="3"/>
        <v>653.79628364061216</v>
      </c>
      <c r="Q6">
        <f t="shared" si="4"/>
        <v>6.3603504169544971</v>
      </c>
      <c r="R6">
        <f t="shared" si="5"/>
        <v>9.7283367558123699E-3</v>
      </c>
      <c r="T6">
        <f t="shared" si="6"/>
        <v>30.550335249816392</v>
      </c>
      <c r="V6" t="s">
        <v>8</v>
      </c>
      <c r="W6">
        <f t="shared" si="7"/>
        <v>32.255643320458148</v>
      </c>
      <c r="X6">
        <f t="shared" si="8"/>
        <v>6.3603056693207902</v>
      </c>
      <c r="Y6" s="12">
        <f t="shared" si="9"/>
        <v>0.1971842758221091</v>
      </c>
    </row>
    <row r="7" spans="1:25" s="56" customFormat="1" x14ac:dyDescent="0.25">
      <c r="A7" s="56" t="str">
        <f>Ba_Calculations!B12</f>
        <v>30G Trace Original</v>
      </c>
      <c r="B7" s="57" t="str">
        <f>IF(Ba_Calculations!Q12&gt;SUM($B$30:$D$30),(Ba_Calculations!Q12-SUM($B$30:$D$30))*Ba_Calculations!A12,"LLD")</f>
        <v>LLD</v>
      </c>
      <c r="C7" s="56" t="str">
        <f>IF(Ba_Calculations!Q12&gt;SUM($B$30:$D$30),((Ba_Calculations!R12^2+$B$31^2+$C$31^2+$D$31^2)^0.5)*Ba_Calculations!A12,"LLD")</f>
        <v>LLD</v>
      </c>
      <c r="D7" s="58" t="str">
        <f>IF(Ba_Calculations!Q12&gt;SUM($B$30:$D$30),C7/B7,"LLD")</f>
        <v>LLD</v>
      </c>
      <c r="E7" s="59">
        <f>IF(Ba_Calculations!T12&gt;SUM($E$30:$G$30),(Ba_Calculations!T12-SUM($E$30:$G$30))*Ba_Calculations!A12,"LLD")</f>
        <v>1.655462987837786</v>
      </c>
      <c r="F7" s="56">
        <f>IF(Ba_Calculations!T12&gt;SUM($E$30:$G$30),((Ba_Calculations!U12^2+$E$31^2+$F$31^2+$G$31^2)^0.5)*Ba_Calculations!A12,"LLD")</f>
        <v>1.9597076862625327E-2</v>
      </c>
      <c r="G7" s="58">
        <f>IF(Ba_Calculations!T12&gt;SUM($E$30:$G$30),F7/E7,"LLD")</f>
        <v>1.183782241378965E-2</v>
      </c>
      <c r="H7" s="59">
        <f>IF(Ba_Calculations!W12&gt;SUM($H$30:$J$30),(Ba_Calculations!W12-SUM($H$30:$J$30))*Ba_Calculations!A12,"LLD")</f>
        <v>81.487159409721357</v>
      </c>
      <c r="I7" s="56">
        <f>IF(Ba_Calculations!W12&gt;SUM($H$30:$J$30),((Ba_Calculations!X12^2+$H$31^2+$I$31^2+$J$31^2)^0.5)*Ba_Calculations!A12,"LLD")</f>
        <v>0.69951523481672417</v>
      </c>
      <c r="J7" s="58">
        <f>IF(Ba_Calculations!W12&gt;SUM($H$30:$J$30),I7/H7,"LLD")</f>
        <v>8.5843615102537563E-3</v>
      </c>
      <c r="K7" s="59"/>
      <c r="L7" s="56" t="str">
        <f t="shared" si="0"/>
        <v>LLD</v>
      </c>
      <c r="M7" s="56">
        <f t="shared" si="1"/>
        <v>3.840454215596449E-4</v>
      </c>
      <c r="N7" s="56">
        <f t="shared" si="2"/>
        <v>0.48932156374069674</v>
      </c>
      <c r="P7" s="56">
        <f t="shared" si="3"/>
        <v>83.142622397559137</v>
      </c>
      <c r="Q7" s="56">
        <f t="shared" si="4"/>
        <v>0.69978968923688523</v>
      </c>
      <c r="R7" s="56">
        <f t="shared" si="5"/>
        <v>8.4167382391516828E-3</v>
      </c>
      <c r="T7" s="56">
        <f t="shared" si="6"/>
        <v>30.550335249816392</v>
      </c>
      <c r="V7" s="56" t="s">
        <v>9</v>
      </c>
      <c r="W7" s="56">
        <f t="shared" si="7"/>
        <v>30.912210137614281</v>
      </c>
      <c r="X7" s="56">
        <f t="shared" si="8"/>
        <v>0.69978968923688523</v>
      </c>
      <c r="Y7" s="58">
        <f t="shared" si="9"/>
        <v>2.2637970113478696E-2</v>
      </c>
    </row>
    <row r="8" spans="1:25" x14ac:dyDescent="0.25">
      <c r="A8" t="str">
        <f>Ba_Calculations!B13</f>
        <v>42G taper</v>
      </c>
      <c r="B8" s="30">
        <f>IF(Ba_Calculations!Q13&gt;SUM($B$30:$D$30),(Ba_Calculations!Q13-SUM($B$30:$D$30))*Ba_Calculations!A13,"LLD")</f>
        <v>0.42761010460893195</v>
      </c>
      <c r="C8">
        <f>IF(Ba_Calculations!Q13&gt;SUM($B$30:$D$30),((Ba_Calculations!R13^2+$B$31^2+$C$31^2+$D$31^2)^0.5)*Ba_Calculations!A13,"LLD")</f>
        <v>1.4338540410744886E-2</v>
      </c>
      <c r="D8" s="12">
        <f>IF(Ba_Calculations!Q13&gt;SUM($B$30:$D$30),C8/B8,"LLD")</f>
        <v>3.353180913219557E-2</v>
      </c>
      <c r="E8" s="13">
        <f>IF(Ba_Calculations!T13&gt;SUM($E$30:$G$30),(Ba_Calculations!T13-SUM($E$30:$G$30))*Ba_Calculations!A13,"LLD")</f>
        <v>10.097575684649561</v>
      </c>
      <c r="F8">
        <f>IF(Ba_Calculations!T13&gt;SUM($E$30:$G$30),((Ba_Calculations!U13^2+$E$31^2+$F$31^2+$G$31^2)^0.5)*Ba_Calculations!A13,"LLD")</f>
        <v>0.10451312318177892</v>
      </c>
      <c r="G8" s="12">
        <f>IF(Ba_Calculations!T13&gt;SUM($E$30:$G$30),F8/E8,"LLD")</f>
        <v>1.0350318377970749E-2</v>
      </c>
      <c r="H8" s="13">
        <f>IF(Ba_Calculations!W13&gt;SUM($H$30:$J$30),(Ba_Calculations!W13-SUM($H$30:$J$30))*Ba_Calculations!A13,"LLD")</f>
        <v>304.28027740787002</v>
      </c>
      <c r="I8">
        <f>IF(Ba_Calculations!W13&gt;SUM($H$30:$J$30),((Ba_Calculations!X13^2+$H$31^2+$I$31^2+$J$31^2)^0.5)*Ba_Calculations!A13,"LLD")</f>
        <v>2.3101013026945858</v>
      </c>
      <c r="J8" s="12">
        <f>IF(Ba_Calculations!W13&gt;SUM($H$30:$J$30),I8/H8,"LLD")</f>
        <v>7.5920178671259374E-3</v>
      </c>
      <c r="K8" s="13"/>
      <c r="L8">
        <f t="shared" si="0"/>
        <v>2.0559374111056412E-4</v>
      </c>
      <c r="M8">
        <f t="shared" si="1"/>
        <v>1.0922992917209695E-2</v>
      </c>
      <c r="N8">
        <f t="shared" si="2"/>
        <v>5.3365680287112225</v>
      </c>
      <c r="P8">
        <f t="shared" si="3"/>
        <v>314.80546319712852</v>
      </c>
      <c r="Q8">
        <f t="shared" si="4"/>
        <v>2.3125087276309992</v>
      </c>
      <c r="R8">
        <f t="shared" si="5"/>
        <v>7.3458341673788737E-3</v>
      </c>
      <c r="T8">
        <f t="shared" si="6"/>
        <v>30.550335249816392</v>
      </c>
      <c r="V8" t="s">
        <v>19</v>
      </c>
      <c r="W8">
        <f t="shared" si="7"/>
        <v>-4.2040449685683825</v>
      </c>
      <c r="X8">
        <f t="shared" si="8"/>
        <v>2.3124642746707313</v>
      </c>
      <c r="Y8" s="12">
        <f t="shared" si="9"/>
        <v>-0.55005697892384875</v>
      </c>
    </row>
    <row r="9" spans="1:25" x14ac:dyDescent="0.25">
      <c r="A9" t="str">
        <f>Ba_Calculations!B14</f>
        <v>70G</v>
      </c>
      <c r="B9" s="30">
        <f>IF(Ba_Calculations!Q14&gt;SUM($B$30:$D$30),(Ba_Calculations!Q14-SUM($B$30:$D$30))*Ba_Calculations!A14,"LLD")</f>
        <v>0.21025704282412502</v>
      </c>
      <c r="C9">
        <f>IF(Ba_Calculations!Q14&gt;SUM($B$30:$D$30),((Ba_Calculations!R14^2+$B$31^2+$C$31^2+$D$31^2)^0.5)*Ba_Calculations!A14,"LLD")</f>
        <v>7.7791738193396381E-3</v>
      </c>
      <c r="D9" s="12">
        <f>IF(Ba_Calculations!Q14&gt;SUM($B$30:$D$30),C9/B9,"LLD")</f>
        <v>3.6998398316896004E-2</v>
      </c>
      <c r="E9" s="13">
        <f>IF(Ba_Calculations!T14&gt;SUM($E$30:$G$30),(Ba_Calculations!T14-SUM($E$30:$G$30))*Ba_Calculations!A14,"LLD")</f>
        <v>6.3160919593541829</v>
      </c>
      <c r="F9">
        <f>IF(Ba_Calculations!T14&gt;SUM($E$30:$G$30),((Ba_Calculations!U14^2+$E$31^2+$F$31^2+$G$31^2)^0.5)*Ba_Calculations!A14,"LLD")</f>
        <v>7.944544581688838E-2</v>
      </c>
      <c r="G9" s="12">
        <f>IF(Ba_Calculations!T14&gt;SUM($E$30:$G$30),F9/E9,"LLD")</f>
        <v>1.257825983664298E-2</v>
      </c>
      <c r="H9" s="13">
        <f>IF(Ba_Calculations!W14&gt;SUM($H$30:$J$30),(Ba_Calculations!W14-SUM($H$30:$J$30))*Ba_Calculations!A14,"LLD")</f>
        <v>194.81325446932149</v>
      </c>
      <c r="I9">
        <f>IF(Ba_Calculations!W14&gt;SUM($H$30:$J$30),((Ba_Calculations!X14^2+$H$31^2+$I$31^2+$J$31^2)^0.5)*Ba_Calculations!A14,"LLD")</f>
        <v>1.9676524637789687</v>
      </c>
      <c r="J9" s="12">
        <f>IF(Ba_Calculations!W14&gt;SUM($H$30:$J$30),I9/H9,"LLD")</f>
        <v>1.0100198105816397E-2</v>
      </c>
      <c r="K9" s="13"/>
      <c r="L9">
        <f t="shared" si="0"/>
        <v>6.051554531149925E-5</v>
      </c>
      <c r="M9">
        <f t="shared" si="1"/>
        <v>6.3115788610441474E-3</v>
      </c>
      <c r="N9">
        <f t="shared" si="2"/>
        <v>3.8716562182154459</v>
      </c>
      <c r="P9">
        <f t="shared" si="3"/>
        <v>201.3396034714998</v>
      </c>
      <c r="Q9">
        <f t="shared" si="4"/>
        <v>1.9692710104558493</v>
      </c>
      <c r="R9">
        <f t="shared" si="5"/>
        <v>9.7808427974509504E-3</v>
      </c>
      <c r="T9">
        <f t="shared" si="6"/>
        <v>30.550335249816392</v>
      </c>
      <c r="V9" t="s">
        <v>20</v>
      </c>
      <c r="W9">
        <f t="shared" si="7"/>
        <v>1.8545276423815267</v>
      </c>
      <c r="X9">
        <f t="shared" si="8"/>
        <v>1.9692556454347134</v>
      </c>
      <c r="Y9" s="12">
        <f t="shared" si="9"/>
        <v>1.0618637330775273</v>
      </c>
    </row>
    <row r="10" spans="1:25" x14ac:dyDescent="0.25">
      <c r="A10" t="str">
        <f>Ba_Calculations!B15</f>
        <v>71G</v>
      </c>
      <c r="B10" s="30" t="str">
        <f>IF(Ba_Calculations!Q15&gt;SUM($B$30:$D$30),(Ba_Calculations!Q15-SUM($B$30:$D$30))*Ba_Calculations!A15,"LLD")</f>
        <v>LLD</v>
      </c>
      <c r="C10" t="str">
        <f>IF(Ba_Calculations!Q15&gt;SUM($B$30:$D$30),((Ba_Calculations!R15^2+$B$31^2+$C$31^2+$D$31^2)^0.5)*Ba_Calculations!A15,"LLD")</f>
        <v>LLD</v>
      </c>
      <c r="D10" s="12" t="str">
        <f>IF(Ba_Calculations!Q15&gt;SUM($B$30:$D$30),C10/B10,"LLD")</f>
        <v>LLD</v>
      </c>
      <c r="E10" s="13">
        <f>IF(Ba_Calculations!T15&gt;SUM($E$30:$G$30),(Ba_Calculations!T15-SUM($E$30:$G$30))*Ba_Calculations!A15,"LLD")</f>
        <v>1.6237307809249315</v>
      </c>
      <c r="F10">
        <f>IF(Ba_Calculations!T15&gt;SUM($E$30:$G$30),((Ba_Calculations!U15^2+$E$31^2+$F$31^2+$G$31^2)^0.5)*Ba_Calculations!A15,"LLD")</f>
        <v>1.9805609221974354E-2</v>
      </c>
      <c r="G10" s="12">
        <f>IF(Ba_Calculations!T15&gt;SUM($E$30:$G$30),F10/E10,"LLD")</f>
        <v>1.2197594240772115E-2</v>
      </c>
      <c r="H10" s="13">
        <f>IF(Ba_Calculations!W15&gt;SUM($H$30:$J$30),(Ba_Calculations!W15-SUM($H$30:$J$30))*Ba_Calculations!A15,"LLD")</f>
        <v>49.503800650159448</v>
      </c>
      <c r="I10">
        <f>IF(Ba_Calculations!W15&gt;SUM($H$30:$J$30),((Ba_Calculations!X15^2+$H$31^2+$I$31^2+$J$31^2)^0.5)*Ba_Calculations!A15,"LLD")</f>
        <v>0.43799379014740669</v>
      </c>
      <c r="J10" s="12">
        <f>IF(Ba_Calculations!W15&gt;SUM($H$30:$J$30),I10/H10,"LLD")</f>
        <v>8.8476800648637863E-3</v>
      </c>
      <c r="K10" s="13"/>
      <c r="L10" t="str">
        <f t="shared" si="0"/>
        <v>LLD</v>
      </c>
      <c r="M10">
        <f t="shared" si="1"/>
        <v>3.9226215665355557E-4</v>
      </c>
      <c r="N10">
        <f t="shared" si="2"/>
        <v>0.19183856020769052</v>
      </c>
      <c r="P10">
        <f t="shared" si="3"/>
        <v>51.127531431084378</v>
      </c>
      <c r="Q10">
        <f t="shared" si="4"/>
        <v>0.43844135567296122</v>
      </c>
      <c r="R10">
        <f t="shared" si="5"/>
        <v>8.5754454283391984E-3</v>
      </c>
      <c r="T10">
        <f t="shared" si="6"/>
        <v>30.550335249816392</v>
      </c>
      <c r="V10" t="s">
        <v>21</v>
      </c>
      <c r="W10">
        <f t="shared" si="7"/>
        <v>-0.10171906254338126</v>
      </c>
      <c r="X10">
        <f t="shared" si="8"/>
        <v>0.43844135567296122</v>
      </c>
      <c r="Y10" s="12">
        <f t="shared" si="9"/>
        <v>-4.3103165199342479</v>
      </c>
    </row>
    <row r="11" spans="1:25" x14ac:dyDescent="0.25">
      <c r="A11" t="str">
        <f>Ba_Calculations!B16</f>
        <v>72G</v>
      </c>
      <c r="B11" s="30" t="str">
        <f>IF(Ba_Calculations!Q16&gt;SUM($B$30:$D$30),(Ba_Calculations!Q16-SUM($B$30:$D$30))*Ba_Calculations!A16,"LLD")</f>
        <v>LLD</v>
      </c>
      <c r="C11" t="str">
        <f>IF(Ba_Calculations!Q16&gt;SUM($B$30:$D$30),((Ba_Calculations!R16^2+$B$31^2+$C$31^2+$D$31^2)^0.5)*Ba_Calculations!A16,"LLD")</f>
        <v>LLD</v>
      </c>
      <c r="D11" s="12" t="str">
        <f>IF(Ba_Calculations!Q16&gt;SUM($B$30:$D$30),C11/B11,"LLD")</f>
        <v>LLD</v>
      </c>
      <c r="E11" s="13">
        <f>IF(Ba_Calculations!T16&gt;SUM($E$30:$G$30),(Ba_Calculations!T16-SUM($E$30:$G$30))*Ba_Calculations!A16,"LLD")</f>
        <v>1.4068301151328098</v>
      </c>
      <c r="F11">
        <f>IF(Ba_Calculations!T16&gt;SUM($E$30:$G$30),((Ba_Calculations!U16^2+$E$31^2+$F$31^2+$G$31^2)^0.5)*Ba_Calculations!A16,"LLD")</f>
        <v>1.8464818197194043E-2</v>
      </c>
      <c r="G11" s="12">
        <f>IF(Ba_Calculations!T16&gt;SUM($E$30:$G$30),F11/E11,"LLD")</f>
        <v>1.3125122926054862E-2</v>
      </c>
      <c r="H11" s="13">
        <f>IF(Ba_Calculations!W16&gt;SUM($H$30:$J$30),(Ba_Calculations!W16-SUM($H$30:$J$30))*Ba_Calculations!A16,"LLD")</f>
        <v>44.216626596397546</v>
      </c>
      <c r="I11">
        <f>IF(Ba_Calculations!W16&gt;SUM($H$30:$J$30),((Ba_Calculations!X16^2+$H$31^2+$I$31^2+$J$31^2)^0.5)*Ba_Calculations!A16,"LLD")</f>
        <v>0.42438023799383334</v>
      </c>
      <c r="J11" s="12">
        <f>IF(Ba_Calculations!W16&gt;SUM($H$30:$J$30),I11/H11,"LLD")</f>
        <v>9.5977524895218668E-3</v>
      </c>
      <c r="K11" s="13"/>
      <c r="L11" t="str">
        <f t="shared" si="0"/>
        <v>LLD</v>
      </c>
      <c r="M11">
        <f t="shared" si="1"/>
        <v>3.4094951105542829E-4</v>
      </c>
      <c r="N11">
        <f t="shared" si="2"/>
        <v>0.18009858639970264</v>
      </c>
      <c r="P11">
        <f t="shared" si="3"/>
        <v>45.623456711530359</v>
      </c>
      <c r="Q11">
        <f t="shared" si="4"/>
        <v>0.42478175091540604</v>
      </c>
      <c r="R11">
        <f t="shared" si="5"/>
        <v>9.3105998872735889E-3</v>
      </c>
      <c r="T11">
        <f t="shared" si="6"/>
        <v>30.550335249816392</v>
      </c>
      <c r="V11" t="s">
        <v>22</v>
      </c>
      <c r="W11">
        <f t="shared" si="7"/>
        <v>1.2374949395524126</v>
      </c>
      <c r="X11">
        <f t="shared" si="8"/>
        <v>0.42478175091540604</v>
      </c>
      <c r="Y11" s="12">
        <f t="shared" si="9"/>
        <v>0.34325938421133634</v>
      </c>
    </row>
    <row r="12" spans="1:25" x14ac:dyDescent="0.25">
      <c r="A12" t="str">
        <f>Ba_Calculations!B17</f>
        <v>73G</v>
      </c>
      <c r="B12" s="30" t="str">
        <f>IF(Ba_Calculations!Q17&gt;SUM($B$30:$D$30),(Ba_Calculations!Q17-SUM($B$30:$D$30))*Ba_Calculations!A17,"LLD")</f>
        <v>LLD</v>
      </c>
      <c r="C12" t="str">
        <f>IF(Ba_Calculations!Q17&gt;SUM($B$30:$D$30),((Ba_Calculations!R17^2+$B$31^2+$C$31^2+$D$31^2)^0.5)*Ba_Calculations!A17,"LLD")</f>
        <v>LLD</v>
      </c>
      <c r="D12" s="12" t="str">
        <f>IF(Ba_Calculations!Q17&gt;SUM($B$30:$D$30),C12/B12,"LLD")</f>
        <v>LLD</v>
      </c>
      <c r="E12" s="13">
        <f>IF(Ba_Calculations!T17&gt;SUM($E$30:$G$30),(Ba_Calculations!T17-SUM($E$30:$G$30))*Ba_Calculations!A17,"LLD")</f>
        <v>3.4996371508146247</v>
      </c>
      <c r="F12">
        <f>IF(Ba_Calculations!T17&gt;SUM($E$30:$G$30),((Ba_Calculations!U17^2+$E$31^2+$F$31^2+$G$31^2)^0.5)*Ba_Calculations!A17,"LLD")</f>
        <v>4.3560082373990817E-2</v>
      </c>
      <c r="G12" s="12">
        <f>IF(Ba_Calculations!T17&gt;SUM($E$30:$G$30),F12/E12,"LLD")</f>
        <v>1.2447028219440166E-2</v>
      </c>
      <c r="H12" s="13">
        <f>IF(Ba_Calculations!W17&gt;SUM($H$30:$J$30),(Ba_Calculations!W17-SUM($H$30:$J$30))*Ba_Calculations!A17,"LLD")</f>
        <v>110.89015741108908</v>
      </c>
      <c r="I12">
        <f>IF(Ba_Calculations!W17&gt;SUM($H$30:$J$30),((Ba_Calculations!X17^2+$H$31^2+$I$31^2+$J$31^2)^0.5)*Ba_Calculations!A17,"LLD")</f>
        <v>1.0644208900597922</v>
      </c>
      <c r="J12" s="12">
        <f>IF(Ba_Calculations!W17&gt;SUM($H$30:$J$30),I12/H12,"LLD")</f>
        <v>9.598876175401205E-3</v>
      </c>
      <c r="K12" s="13"/>
      <c r="L12" t="str">
        <f t="shared" si="0"/>
        <v>LLD</v>
      </c>
      <c r="M12">
        <f t="shared" si="1"/>
        <v>1.8974807764288654E-3</v>
      </c>
      <c r="N12">
        <f t="shared" si="2"/>
        <v>1.1329918311956804</v>
      </c>
      <c r="P12">
        <f t="shared" si="3"/>
        <v>114.3897945619037</v>
      </c>
      <c r="Q12">
        <f t="shared" si="4"/>
        <v>1.0653118379010482</v>
      </c>
      <c r="R12">
        <f t="shared" si="5"/>
        <v>9.3129972125663638E-3</v>
      </c>
      <c r="T12">
        <f t="shared" si="6"/>
        <v>30.550335249816392</v>
      </c>
      <c r="V12" t="s">
        <v>23</v>
      </c>
      <c r="W12">
        <f t="shared" si="7"/>
        <v>3.975069200990049</v>
      </c>
      <c r="X12">
        <f t="shared" si="8"/>
        <v>1.0653118379010482</v>
      </c>
      <c r="Y12" s="12">
        <f t="shared" si="9"/>
        <v>0.26799831249119305</v>
      </c>
    </row>
    <row r="13" spans="1:25" x14ac:dyDescent="0.25">
      <c r="A13" t="str">
        <f>Ba_Calculations!B18</f>
        <v xml:space="preserve">74G </v>
      </c>
      <c r="B13" s="30">
        <f>IF(Ba_Calculations!Q18&gt;SUM($B$30:$D$30),(Ba_Calculations!Q18-SUM($B$30:$D$30))*Ba_Calculations!A18,"LLD")</f>
        <v>0.17524920187392151</v>
      </c>
      <c r="C13">
        <f>IF(Ba_Calculations!Q18&gt;SUM($B$30:$D$30),((Ba_Calculations!R18^2+$B$31^2+$C$31^2+$D$31^2)^0.5)*Ba_Calculations!A18,"LLD")</f>
        <v>6.1058757701458492E-3</v>
      </c>
      <c r="D13" s="12">
        <f>IF(Ba_Calculations!Q18&gt;SUM($B$30:$D$30),C13/B13,"LLD")</f>
        <v>3.4841104580542188E-2</v>
      </c>
      <c r="E13" s="13">
        <f>IF(Ba_Calculations!T18&gt;SUM($E$30:$G$30),(Ba_Calculations!T18-SUM($E$30:$G$30))*Ba_Calculations!A18,"LLD")</f>
        <v>6.5596245230372183</v>
      </c>
      <c r="F13">
        <f>IF(Ba_Calculations!T18&gt;SUM($E$30:$G$30),((Ba_Calculations!U18^2+$E$31^2+$F$31^2+$G$31^2)^0.5)*Ba_Calculations!A18,"LLD")</f>
        <v>7.0552297452296894E-2</v>
      </c>
      <c r="G13" s="12">
        <f>IF(Ba_Calculations!T18&gt;SUM($E$30:$G$30),F13/E13,"LLD")</f>
        <v>1.0755539010581962E-2</v>
      </c>
      <c r="H13" s="13">
        <f>IF(Ba_Calculations!W18&gt;SUM($H$30:$J$30),(Ba_Calculations!W18-SUM($H$30:$J$30))*Ba_Calculations!A18,"LLD")</f>
        <v>204.7696444858226</v>
      </c>
      <c r="I13">
        <f>IF(Ba_Calculations!W18&gt;SUM($H$30:$J$30),((Ba_Calculations!X18^2+$H$31^2+$I$31^2+$J$31^2)^0.5)*Ba_Calculations!A18,"LLD")</f>
        <v>1.6164210785439657</v>
      </c>
      <c r="J13" s="12">
        <f>IF(Ba_Calculations!W18&gt;SUM($H$30:$J$30),I13/H13,"LLD")</f>
        <v>7.8938510764269068E-3</v>
      </c>
      <c r="K13" s="13"/>
      <c r="L13">
        <f t="shared" si="0"/>
        <v>3.7281718920454165E-5</v>
      </c>
      <c r="M13">
        <f t="shared" si="1"/>
        <v>4.9776266757973787E-3</v>
      </c>
      <c r="N13">
        <f t="shared" si="2"/>
        <v>2.6128171031612371</v>
      </c>
      <c r="P13">
        <f t="shared" si="3"/>
        <v>211.50451821073375</v>
      </c>
      <c r="Q13">
        <f t="shared" si="4"/>
        <v>1.6179715731606519</v>
      </c>
      <c r="R13">
        <f t="shared" si="5"/>
        <v>7.6498203766435695E-3</v>
      </c>
      <c r="T13">
        <f t="shared" si="6"/>
        <v>30.550335249816392</v>
      </c>
      <c r="V13" t="s">
        <v>24</v>
      </c>
      <c r="W13">
        <f t="shared" si="7"/>
        <v>4.370916194118621</v>
      </c>
      <c r="X13">
        <f t="shared" si="8"/>
        <v>1.6179600519904793</v>
      </c>
      <c r="Y13" s="12">
        <f t="shared" si="9"/>
        <v>0.3701649677400724</v>
      </c>
    </row>
    <row r="14" spans="1:25" x14ac:dyDescent="0.25">
      <c r="A14" t="str">
        <f>Ba_Calculations!B19</f>
        <v xml:space="preserve">75G trace waste </v>
      </c>
      <c r="B14" s="30" t="e">
        <f>IF(Ba_Calculations!Q19&gt;SUM($B$30:$D$30),(Ba_Calculations!Q19-SUM($B$30:$D$30))*Ba_Calculations!A19,"LLD")</f>
        <v>#VALUE!</v>
      </c>
      <c r="C14" t="e">
        <f>IF(Ba_Calculations!Q19&gt;SUM($B$30:$D$30),((Ba_Calculations!R19^2+$B$31^2+$C$31^2+$D$31^2)^0.5)*Ba_Calculations!A19,"LLD")</f>
        <v>#VALUE!</v>
      </c>
      <c r="D14" s="12" t="e">
        <f>IF(Ba_Calculations!Q19&gt;SUM($B$30:$D$30),C14/B14,"LLD")</f>
        <v>#VALUE!</v>
      </c>
      <c r="E14" s="13" t="e">
        <f>IF(Ba_Calculations!T19&gt;SUM($E$30:$G$30),(Ba_Calculations!T19-SUM($E$30:$G$30))*Ba_Calculations!A19,"LLD")</f>
        <v>#VALUE!</v>
      </c>
      <c r="F14" t="e">
        <f>IF(Ba_Calculations!T19&gt;SUM($E$30:$G$30),((Ba_Calculations!U19^2+$E$31^2+$F$31^2+$G$31^2)^0.5)*Ba_Calculations!A19,"LLD")</f>
        <v>#VALUE!</v>
      </c>
      <c r="G14" s="12" t="e">
        <f>IF(Ba_Calculations!T19&gt;SUM($E$30:$G$30),F14/E14,"LLD")</f>
        <v>#VALUE!</v>
      </c>
      <c r="H14" s="13" t="e">
        <f>IF(Ba_Calculations!W19&gt;SUM($H$30:$J$30),(Ba_Calculations!W19-SUM($H$30:$J$30))*Ba_Calculations!A19,"LLD")</f>
        <v>#VALUE!</v>
      </c>
      <c r="I14" t="e">
        <f>IF(Ba_Calculations!W19&gt;SUM($H$30:$J$30),((Ba_Calculations!X19^2+$H$31^2+$I$31^2+$J$31^2)^0.5)*Ba_Calculations!A19,"LLD")</f>
        <v>#VALUE!</v>
      </c>
      <c r="J14" s="12" t="e">
        <f>IF(Ba_Calculations!W19&gt;SUM($H$30:$J$30),I14/H14,"LLD")</f>
        <v>#VALUE!</v>
      </c>
      <c r="K14" s="13"/>
      <c r="L14" t="e">
        <f t="shared" si="0"/>
        <v>#VALUE!</v>
      </c>
      <c r="M14" t="e">
        <f t="shared" si="1"/>
        <v>#VALUE!</v>
      </c>
      <c r="N14" t="e">
        <f t="shared" si="2"/>
        <v>#VALUE!</v>
      </c>
      <c r="P14" t="e">
        <f t="shared" si="3"/>
        <v>#VALUE!</v>
      </c>
      <c r="Q14" t="e">
        <f t="shared" si="4"/>
        <v>#VALUE!</v>
      </c>
      <c r="R14" t="e">
        <f t="shared" si="5"/>
        <v>#VALUE!</v>
      </c>
      <c r="T14">
        <f t="shared" si="6"/>
        <v>30.550335249816392</v>
      </c>
      <c r="V14" t="s">
        <v>25</v>
      </c>
      <c r="W14" t="e">
        <f t="shared" si="7"/>
        <v>#VALUE!</v>
      </c>
      <c r="X14" t="e">
        <f t="shared" si="8"/>
        <v>#VALUE!</v>
      </c>
      <c r="Y14" s="12" t="e">
        <f t="shared" si="9"/>
        <v>#VALUE!</v>
      </c>
    </row>
    <row r="15" spans="1:25" x14ac:dyDescent="0.25">
      <c r="A15" t="str">
        <f>Ba_Calculations!B21</f>
        <v>81G trace</v>
      </c>
      <c r="B15" s="30">
        <f>IF(Ba_Calculations!Q21&gt;SUM($B$30:$D$30),(Ba_Calculations!Q21-SUM($B$30:$D$30))*Ba_Calculations!A21,"LLD")</f>
        <v>0.32728723892778633</v>
      </c>
      <c r="C15">
        <f>IF(Ba_Calculations!Q21&gt;SUM($B$30:$D$30),((Ba_Calculations!R21^2+$B$31^2+$C$31^2+$D$31^2)^0.5)*Ba_Calculations!A21,"LLD")</f>
        <v>1.2637726375350994E-2</v>
      </c>
      <c r="D15" s="12">
        <f>IF(Ba_Calculations!Q21&gt;SUM($B$30:$D$30),C15/B15,"LLD")</f>
        <v>3.8613562865307503E-2</v>
      </c>
      <c r="E15" s="13">
        <f>IF(Ba_Calculations!T21&gt;SUM($E$30:$G$30),(Ba_Calculations!T21-SUM($E$30:$G$30))*Ba_Calculations!A21,"LLD")</f>
        <v>0.67318914481686143</v>
      </c>
      <c r="F15">
        <f>IF(Ba_Calculations!T21&gt;SUM($E$30:$G$30),((Ba_Calculations!U21^2+$E$31^2+$F$31^2+$G$31^2)^0.5)*Ba_Calculations!A21,"LLD")</f>
        <v>1.3026945862081404E-2</v>
      </c>
      <c r="G15" s="12">
        <f>IF(Ba_Calculations!T21&gt;SUM($E$30:$G$30),F15/E15,"LLD")</f>
        <v>1.9351093169550939E-2</v>
      </c>
      <c r="H15" s="13">
        <f>IF(Ba_Calculations!W21&gt;SUM($H$30:$J$30),(Ba_Calculations!W21-SUM($H$30:$J$30))*Ba_Calculations!A21,"LLD")</f>
        <v>21.739478986328724</v>
      </c>
      <c r="I15">
        <f>IF(Ba_Calculations!W21&gt;SUM($H$30:$J$30),((Ba_Calculations!X21^2+$H$31^2+$I$31^2+$J$31^2)^0.5)*Ba_Calculations!A21,"LLD")</f>
        <v>0.31043144178214382</v>
      </c>
      <c r="J15" s="12">
        <f>IF(Ba_Calculations!W21&gt;SUM($H$30:$J$30),I15/H15,"LLD")</f>
        <v>1.4279617371573827E-2</v>
      </c>
      <c r="K15" s="13"/>
      <c r="L15">
        <f t="shared" si="0"/>
        <v>1.5971212793824217E-4</v>
      </c>
      <c r="M15">
        <f t="shared" si="1"/>
        <v>1.6970131849359981E-4</v>
      </c>
      <c r="N15">
        <f t="shared" si="2"/>
        <v>9.6367680046940546E-2</v>
      </c>
      <c r="P15">
        <f t="shared" si="3"/>
        <v>22.739955370073371</v>
      </c>
      <c r="Q15">
        <f t="shared" si="4"/>
        <v>0.31096156272660513</v>
      </c>
      <c r="R15">
        <f t="shared" si="5"/>
        <v>1.367467779360034E-2</v>
      </c>
      <c r="T15">
        <f t="shared" si="6"/>
        <v>30.550335249816392</v>
      </c>
      <c r="V15" t="s">
        <v>27</v>
      </c>
      <c r="W15">
        <f t="shared" si="7"/>
        <v>1.1733249256364111</v>
      </c>
      <c r="X15">
        <f t="shared" si="8"/>
        <v>0.31070465295105276</v>
      </c>
      <c r="Y15" s="12">
        <f t="shared" si="9"/>
        <v>0.26480699946140379</v>
      </c>
    </row>
    <row r="16" spans="1:25" x14ac:dyDescent="0.25">
      <c r="A16" t="str">
        <f>Ba_Calculations!B22</f>
        <v>82G trace</v>
      </c>
      <c r="B16" s="30">
        <f>IF(Ba_Calculations!Q22&gt;SUM($B$30:$D$30),(Ba_Calculations!Q22-SUM($B$30:$D$30))*Ba_Calculations!A22,"LLD")</f>
        <v>0.21098732565828138</v>
      </c>
      <c r="C16">
        <f>IF(Ba_Calculations!Q22&gt;SUM($B$30:$D$30),((Ba_Calculations!R22^2+$B$31^2+$C$31^2+$D$31^2)^0.5)*Ba_Calculations!A22,"LLD")</f>
        <v>7.5372542419811766E-3</v>
      </c>
      <c r="D16" s="12">
        <f>IF(Ba_Calculations!Q22&gt;SUM($B$30:$D$30),C16/B16,"LLD")</f>
        <v>3.572372993716523E-2</v>
      </c>
      <c r="E16" s="13">
        <f>IF(Ba_Calculations!T22&gt;SUM($E$30:$G$30),(Ba_Calculations!T22-SUM($E$30:$G$30))*Ba_Calculations!A22,"LLD")</f>
        <v>4.6520864823988211</v>
      </c>
      <c r="F16">
        <f>IF(Ba_Calculations!T22&gt;SUM($E$30:$G$30),((Ba_Calculations!U22^2+$E$31^2+$F$31^2+$G$31^2)^0.5)*Ba_Calculations!A22,"LLD")</f>
        <v>5.3684483546506678E-2</v>
      </c>
      <c r="G16" s="12">
        <f>IF(Ba_Calculations!T22&gt;SUM($E$30:$G$30),F16/E16,"LLD")</f>
        <v>1.1539872216396241E-2</v>
      </c>
      <c r="H16" s="13">
        <f>IF(Ba_Calculations!W22&gt;SUM($H$30:$J$30),(Ba_Calculations!W22-SUM($H$30:$J$30))*Ba_Calculations!A22,"LLD")</f>
        <v>139.22896080503645</v>
      </c>
      <c r="I16">
        <f>IF(Ba_Calculations!W22&gt;SUM($H$30:$J$30),((Ba_Calculations!X22^2+$H$31^2+$I$31^2+$J$31^2)^0.5)*Ba_Calculations!A22,"LLD")</f>
        <v>1.2280349981488152</v>
      </c>
      <c r="J16" s="12">
        <f>IF(Ba_Calculations!W22&gt;SUM($H$30:$J$30),I16/H16,"LLD")</f>
        <v>8.8202554342730714E-3</v>
      </c>
      <c r="K16" s="13"/>
      <c r="L16">
        <f t="shared" si="0"/>
        <v>5.6810201508263241E-5</v>
      </c>
      <c r="M16">
        <f t="shared" si="1"/>
        <v>2.8820237736551461E-3</v>
      </c>
      <c r="N16">
        <f t="shared" si="2"/>
        <v>1.5080699566783606</v>
      </c>
      <c r="P16">
        <f t="shared" si="3"/>
        <v>144.09203461309355</v>
      </c>
      <c r="Q16">
        <f t="shared" si="4"/>
        <v>1.2292309753067256</v>
      </c>
      <c r="R16">
        <f t="shared" si="5"/>
        <v>8.5308738863142282E-3</v>
      </c>
      <c r="T16">
        <f t="shared" si="6"/>
        <v>30.550335249816392</v>
      </c>
      <c r="V16" t="s">
        <v>28</v>
      </c>
      <c r="W16">
        <f t="shared" si="7"/>
        <v>-2.8938408433865845</v>
      </c>
      <c r="X16">
        <f t="shared" si="8"/>
        <v>1.229207867063995</v>
      </c>
      <c r="Y16" s="12">
        <f t="shared" si="9"/>
        <v>-0.42476692174455799</v>
      </c>
    </row>
    <row r="17" spans="1:25" x14ac:dyDescent="0.25">
      <c r="A17" t="str">
        <f>Ba_Calculations!B23</f>
        <v>83G Trace</v>
      </c>
      <c r="B17" s="30" t="e">
        <f>IF(Ba_Calculations!Q23&gt;SUM($B$30:$D$30),(Ba_Calculations!Q23-SUM($B$30:$D$30))*Ba_Calculations!A23,"LLD")</f>
        <v>#VALUE!</v>
      </c>
      <c r="C17" t="e">
        <f>IF(Ba_Calculations!Q23&gt;SUM($B$30:$D$30),((Ba_Calculations!R23^2+$B$31^2+$C$31^2+$D$31^2)^0.5)*Ba_Calculations!A23,"LLD")</f>
        <v>#VALUE!</v>
      </c>
      <c r="D17" s="12" t="e">
        <f>IF(Ba_Calculations!Q23&gt;SUM($B$30:$D$30),C17/B17,"LLD")</f>
        <v>#VALUE!</v>
      </c>
      <c r="E17" s="13" t="e">
        <f>IF(Ba_Calculations!T23&gt;SUM($E$30:$G$30),(Ba_Calculations!T23-SUM($E$30:$G$30))*Ba_Calculations!A23,"LLD")</f>
        <v>#VALUE!</v>
      </c>
      <c r="F17" t="e">
        <f>IF(Ba_Calculations!T23&gt;SUM($E$30:$G$30),((Ba_Calculations!U23^2+$E$31^2+$F$31^2+$G$31^2)^0.5)*Ba_Calculations!A23,"LLD")</f>
        <v>#VALUE!</v>
      </c>
      <c r="G17" s="12" t="e">
        <f>IF(Ba_Calculations!T23&gt;SUM($E$30:$G$30),F17/E17,"LLD")</f>
        <v>#VALUE!</v>
      </c>
      <c r="H17" s="13" t="e">
        <f>IF(Ba_Calculations!W23&gt;SUM($H$30:$J$30),(Ba_Calculations!W23-SUM($H$30:$J$30))*Ba_Calculations!A23,"LLD")</f>
        <v>#VALUE!</v>
      </c>
      <c r="I17" t="e">
        <f>IF(Ba_Calculations!W23&gt;SUM($H$30:$J$30),((Ba_Calculations!X23^2+$H$31^2+$I$31^2+$J$31^2)^0.5)*Ba_Calculations!A23,"LLD")</f>
        <v>#VALUE!</v>
      </c>
      <c r="J17" s="12" t="e">
        <f>IF(Ba_Calculations!W23&gt;SUM($H$30:$J$30),I17/H17,"LLD")</f>
        <v>#VALUE!</v>
      </c>
      <c r="K17" s="13"/>
      <c r="L17" t="e">
        <f t="shared" si="0"/>
        <v>#VALUE!</v>
      </c>
      <c r="M17" t="e">
        <f t="shared" si="1"/>
        <v>#VALUE!</v>
      </c>
      <c r="N17" t="e">
        <f t="shared" si="2"/>
        <v>#VALUE!</v>
      </c>
      <c r="P17" t="e">
        <f t="shared" si="3"/>
        <v>#VALUE!</v>
      </c>
      <c r="Q17" t="e">
        <f t="shared" si="4"/>
        <v>#VALUE!</v>
      </c>
      <c r="R17" t="e">
        <f t="shared" si="5"/>
        <v>#VALUE!</v>
      </c>
      <c r="T17">
        <f t="shared" si="6"/>
        <v>30.550335249816392</v>
      </c>
      <c r="V17" t="s">
        <v>29</v>
      </c>
      <c r="W17" t="e">
        <f t="shared" si="7"/>
        <v>#VALUE!</v>
      </c>
      <c r="X17" t="e">
        <f t="shared" si="8"/>
        <v>#VALUE!</v>
      </c>
      <c r="Y17" s="12" t="e">
        <f t="shared" si="9"/>
        <v>#VALUE!</v>
      </c>
    </row>
    <row r="18" spans="1:25" x14ac:dyDescent="0.25">
      <c r="A18" t="str">
        <f>Ba_Calculations!B24</f>
        <v>84G trace</v>
      </c>
      <c r="B18" s="30">
        <f>IF(Ba_Calculations!Q24&gt;SUM($B$30:$D$30),(Ba_Calculations!Q24-SUM($B$30:$D$30))*Ba_Calculations!A24,"LLD")</f>
        <v>0.13269797086969204</v>
      </c>
      <c r="C18">
        <f>IF(Ba_Calculations!Q24&gt;SUM($B$30:$D$30),((Ba_Calculations!R24^2+$B$31^2+$C$31^2+$D$31^2)^0.5)*Ba_Calculations!A24,"LLD")</f>
        <v>4.9804496459188502E-3</v>
      </c>
      <c r="D18" s="12">
        <f>IF(Ba_Calculations!Q24&gt;SUM($B$30:$D$30),C18/B18,"LLD")</f>
        <v>3.7532221580159633E-2</v>
      </c>
      <c r="E18" s="13">
        <f>IF(Ba_Calculations!T24&gt;SUM($E$30:$G$30),(Ba_Calculations!T24-SUM($E$30:$G$30))*Ba_Calculations!A24,"LLD")</f>
        <v>4.9413757737863824</v>
      </c>
      <c r="F18">
        <f>IF(Ba_Calculations!T24&gt;SUM($E$30:$G$30),((Ba_Calculations!U24^2+$E$31^2+$F$31^2+$G$31^2)^0.5)*Ba_Calculations!A24,"LLD")</f>
        <v>5.8288915584225505E-2</v>
      </c>
      <c r="G18" s="12">
        <f>IF(Ba_Calculations!T24&gt;SUM($E$30:$G$30),F18/E18,"LLD")</f>
        <v>1.1796090451862355E-2</v>
      </c>
      <c r="H18" s="13">
        <f>IF(Ba_Calculations!W24&gt;SUM($H$30:$J$30),(Ba_Calculations!W24-SUM($H$30:$J$30))*Ba_Calculations!A24,"LLD")</f>
        <v>156.52400005919557</v>
      </c>
      <c r="I18">
        <f>IF(Ba_Calculations!W24&gt;SUM($H$30:$J$30),((Ba_Calculations!X24^2+$H$31^2+$I$31^2+$J$31^2)^0.5)*Ba_Calculations!A24,"LLD")</f>
        <v>1.4300710582438554</v>
      </c>
      <c r="J18" s="12">
        <f>IF(Ba_Calculations!W24&gt;SUM($H$30:$J$30),I18/H18,"LLD")</f>
        <v>9.1364331201797752E-3</v>
      </c>
      <c r="K18" s="13"/>
      <c r="L18">
        <f t="shared" si="0"/>
        <v>2.4804878675533201E-5</v>
      </c>
      <c r="M18">
        <f t="shared" si="1"/>
        <v>3.3975976799849668E-3</v>
      </c>
      <c r="N18">
        <f t="shared" si="2"/>
        <v>2.0451032316267006</v>
      </c>
      <c r="P18">
        <f t="shared" si="3"/>
        <v>161.59807380385163</v>
      </c>
      <c r="Q18">
        <f t="shared" si="4"/>
        <v>1.4312671428441865</v>
      </c>
      <c r="R18">
        <f t="shared" si="5"/>
        <v>8.8569567022281723E-3</v>
      </c>
      <c r="T18">
        <f t="shared" si="6"/>
        <v>30.550335249816392</v>
      </c>
      <c r="V18" t="s">
        <v>30</v>
      </c>
      <c r="W18">
        <f t="shared" si="7"/>
        <v>5.5633135747007145</v>
      </c>
      <c r="X18">
        <f t="shared" si="8"/>
        <v>1.4312584774619452</v>
      </c>
      <c r="Y18" s="12">
        <f t="shared" si="9"/>
        <v>0.25726726675458728</v>
      </c>
    </row>
    <row r="19" spans="1:25" s="60" customFormat="1" x14ac:dyDescent="0.25">
      <c r="A19" s="60" t="str">
        <f>Ba_Calculations!B25</f>
        <v>86G Trace</v>
      </c>
      <c r="B19" s="61" t="str">
        <f>IF(Ba_Calculations!Q25&gt;SUM($B$30:$D$30),(Ba_Calculations!Q25-SUM($B$30:$D$30))*Ba_Calculations!A25,"LLD")</f>
        <v>LLD</v>
      </c>
      <c r="C19" s="60" t="str">
        <f>IF(Ba_Calculations!Q25&gt;SUM($B$30:$D$30),((Ba_Calculations!R25^2+$B$31^2+$C$31^2+$D$31^2)^0.5)*Ba_Calculations!A25,"LLD")</f>
        <v>LLD</v>
      </c>
      <c r="D19" s="62" t="str">
        <f>IF(Ba_Calculations!Q25&gt;SUM($B$30:$D$30),C19/B19,"LLD")</f>
        <v>LLD</v>
      </c>
      <c r="E19" s="63">
        <f>IF(Ba_Calculations!T25&gt;SUM($E$30:$G$30),(Ba_Calculations!T25-SUM($E$30:$G$30))*Ba_Calculations!A25,"LLD")</f>
        <v>1.0995722081963171</v>
      </c>
      <c r="F19" s="60">
        <f>IF(Ba_Calculations!T25&gt;SUM($E$30:$G$30),((Ba_Calculations!U25^2+$E$31^2+$F$31^2+$G$31^2)^0.5)*Ba_Calculations!A25,"LLD")</f>
        <v>2.704936449335622E-2</v>
      </c>
      <c r="G19" s="62">
        <f>IF(Ba_Calculations!T25&gt;SUM($E$30:$G$30),F19/E19,"LLD")</f>
        <v>2.4599898298381547E-2</v>
      </c>
      <c r="H19" s="63">
        <f>IF(Ba_Calculations!W25&gt;SUM($H$30:$J$30),(Ba_Calculations!W25-SUM($H$30:$J$30))*Ba_Calculations!A25,"LLD")</f>
        <v>33.439105343827279</v>
      </c>
      <c r="I19" s="60">
        <f>IF(Ba_Calculations!W25&gt;SUM($H$30:$J$30),((Ba_Calculations!X25^2+$H$31^2+$I$31^2+$J$31^2)^0.5)*Ba_Calculations!A25,"LLD")</f>
        <v>0.61100045029647931</v>
      </c>
      <c r="J19" s="62">
        <f>IF(Ba_Calculations!W25&gt;SUM($H$30:$J$30),I19/H19,"LLD")</f>
        <v>1.827203341758267E-2</v>
      </c>
      <c r="K19" s="63"/>
      <c r="L19" s="60" t="str">
        <f t="shared" si="0"/>
        <v>LLD</v>
      </c>
      <c r="M19" s="60">
        <f t="shared" si="1"/>
        <v>7.3166811949444016E-4</v>
      </c>
      <c r="N19" s="60">
        <f t="shared" si="2"/>
        <v>0.37332155026250047</v>
      </c>
      <c r="P19" s="60">
        <f t="shared" si="3"/>
        <v>34.538677552023593</v>
      </c>
      <c r="Q19" s="60">
        <f t="shared" si="4"/>
        <v>0.61159890318900578</v>
      </c>
      <c r="R19" s="60">
        <f t="shared" si="5"/>
        <v>1.7707652595204033E-2</v>
      </c>
      <c r="T19" s="60">
        <f t="shared" si="6"/>
        <v>30.550335249816392</v>
      </c>
      <c r="V19" s="60" t="s">
        <v>10</v>
      </c>
      <c r="W19" s="60">
        <f t="shared" si="7"/>
        <v>-0.15319424795111303</v>
      </c>
      <c r="X19" s="60">
        <f t="shared" si="8"/>
        <v>0.61159890318900578</v>
      </c>
      <c r="Y19" s="62">
        <f t="shared" si="9"/>
        <v>-3.9923098377961144</v>
      </c>
    </row>
    <row r="20" spans="1:25" x14ac:dyDescent="0.25">
      <c r="A20" t="str">
        <f>Ba_Calculations!B26</f>
        <v>24G Taper Waste</v>
      </c>
      <c r="B20" s="30">
        <f>IF(Ba_Calculations!Q26&gt;SUM($B$30:$D$30),(Ba_Calculations!Q26-SUM($B$30:$D$30))*Ba_Calculations!A26,"LLD")</f>
        <v>3.9349557894025233</v>
      </c>
      <c r="C20">
        <f>IF(Ba_Calculations!Q26&gt;SUM($B$30:$D$30),((Ba_Calculations!R26^2+$B$31^2+$C$31^2+$D$31^2)^0.5)*Ba_Calculations!A26,"LLD")</f>
        <v>0.13092696565871495</v>
      </c>
      <c r="D20" s="12">
        <f>IF(Ba_Calculations!Q26&gt;SUM($B$30:$D$30),C20/B20,"LLD")</f>
        <v>3.3272792037796865E-2</v>
      </c>
      <c r="E20" s="13">
        <f>IF(Ba_Calculations!T26&gt;SUM($E$30:$G$30),(Ba_Calculations!T26-SUM($E$30:$G$30))*Ba_Calculations!A26,"LLD")</f>
        <v>101.49855222820929</v>
      </c>
      <c r="F20">
        <f>IF(Ba_Calculations!T26&gt;SUM($E$30:$G$30),((Ba_Calculations!U26^2+$E$31^2+$F$31^2+$G$31^2)^0.5)*Ba_Calculations!A26,"LLD")</f>
        <v>1.1003197886186264</v>
      </c>
      <c r="G20" s="12">
        <f>IF(Ba_Calculations!T26&gt;SUM($E$30:$G$30),F20/E20,"LLD")</f>
        <v>1.0840743680211989E-2</v>
      </c>
      <c r="H20" s="13">
        <f>IF(Ba_Calculations!W26&gt;SUM($H$30:$J$30),(Ba_Calculations!W26-SUM($H$30:$J$30))*Ba_Calculations!A26,"LLD")</f>
        <v>3225.9485706961968</v>
      </c>
      <c r="I20">
        <f>IF(Ba_Calculations!W26&gt;SUM($H$30:$J$30),((Ba_Calculations!X26^2+$H$31^2+$I$31^2+$J$31^2)^0.5)*Ba_Calculations!A26,"LLD")</f>
        <v>26.842452496660311</v>
      </c>
      <c r="J20" s="12">
        <f>IF(Ba_Calculations!W26&gt;SUM($H$30:$J$30),I20/H20,"LLD")</f>
        <v>8.3207936854577322E-3</v>
      </c>
      <c r="K20" s="13"/>
      <c r="L20">
        <f t="shared" si="0"/>
        <v>1.7141870336598322E-2</v>
      </c>
      <c r="M20">
        <f t="shared" si="1"/>
        <v>1.2107036372257387</v>
      </c>
      <c r="N20">
        <f t="shared" si="2"/>
        <v>720.51725603546538</v>
      </c>
      <c r="P20">
        <f t="shared" si="3"/>
        <v>3331.3820787138088</v>
      </c>
      <c r="Q20">
        <f t="shared" si="4"/>
        <v>26.865314097233775</v>
      </c>
      <c r="R20">
        <f t="shared" si="5"/>
        <v>8.06431488867408E-3</v>
      </c>
      <c r="T20">
        <f t="shared" si="6"/>
        <v>30.550335249816392</v>
      </c>
      <c r="V20" t="s">
        <v>11</v>
      </c>
      <c r="W20">
        <f t="shared" si="7"/>
        <v>125.13377275340463</v>
      </c>
      <c r="X20">
        <f t="shared" si="8"/>
        <v>26.864995061840066</v>
      </c>
      <c r="Y20" s="12">
        <f t="shared" si="9"/>
        <v>0.21469020289815505</v>
      </c>
    </row>
    <row r="21" spans="1:25" x14ac:dyDescent="0.25">
      <c r="A21" t="str">
        <f>Ba_Calculations!B27</f>
        <v>24G Trace Original</v>
      </c>
      <c r="B21" s="30">
        <f>IF(Ba_Calculations!Q27&gt;SUM($B$30:$D$30),(Ba_Calculations!Q27-SUM($B$30:$D$30))*Ba_Calculations!A27,"LLD")</f>
        <v>1.0699814188327637</v>
      </c>
      <c r="C21">
        <f>IF(Ba_Calculations!Q27&gt;SUM($B$30:$D$30),((Ba_Calculations!R27^2+$B$31^2+$C$31^2+$D$31^2)^0.5)*Ba_Calculations!A27,"LLD")</f>
        <v>3.6814080759479319E-2</v>
      </c>
      <c r="D21" s="12">
        <f>IF(Ba_Calculations!Q27&gt;SUM($B$30:$D$30),C21/B21,"LLD")</f>
        <v>3.4406280437691693E-2</v>
      </c>
      <c r="E21" s="13">
        <f>IF(Ba_Calculations!T27&gt;SUM($E$30:$G$30),(Ba_Calculations!T27-SUM($E$30:$G$30))*Ba_Calculations!A27,"LLD")</f>
        <v>14.351006923490601</v>
      </c>
      <c r="F21">
        <f>IF(Ba_Calculations!T27&gt;SUM($E$30:$G$30),((Ba_Calculations!U27^2+$E$31^2+$F$31^2+$G$31^2)^0.5)*Ba_Calculations!A27,"LLD")</f>
        <v>0.17967722310423326</v>
      </c>
      <c r="G21" s="12">
        <f>IF(Ba_Calculations!T27&gt;SUM($E$30:$G$30),F21/E21,"LLD")</f>
        <v>1.2520182316275427E-2</v>
      </c>
      <c r="H21" s="13">
        <f>IF(Ba_Calculations!W27&gt;SUM($H$30:$J$30),(Ba_Calculations!W27-SUM($H$30:$J$30))*Ba_Calculations!A27,"LLD")</f>
        <v>460.63755657426481</v>
      </c>
      <c r="I21">
        <f>IF(Ba_Calculations!W27&gt;SUM($H$30:$J$30),((Ba_Calculations!X27^2+$H$31^2+$I$31^2+$J$31^2)^0.5)*Ba_Calculations!A27,"LLD")</f>
        <v>4.7263486026390158</v>
      </c>
      <c r="J21" s="12">
        <f>IF(Ba_Calculations!W27&gt;SUM($H$30:$J$30),I21/H21,"LLD")</f>
        <v>1.0260449968058619E-2</v>
      </c>
      <c r="K21" s="13"/>
      <c r="L21">
        <f t="shared" si="0"/>
        <v>1.3552765421654654E-3</v>
      </c>
      <c r="M21">
        <f t="shared" si="1"/>
        <v>3.2283904502448411E-2</v>
      </c>
      <c r="N21">
        <f t="shared" si="2"/>
        <v>22.338371113667776</v>
      </c>
      <c r="P21">
        <f t="shared" si="3"/>
        <v>476.05854491658818</v>
      </c>
      <c r="Q21">
        <f t="shared" si="4"/>
        <v>4.7299059498802292</v>
      </c>
      <c r="R21">
        <f t="shared" si="5"/>
        <v>9.9355551967016415E-3</v>
      </c>
      <c r="T21">
        <f t="shared" si="6"/>
        <v>30.550335249816392</v>
      </c>
      <c r="V21" t="s">
        <v>12</v>
      </c>
      <c r="W21">
        <f t="shared" si="7"/>
        <v>22.209483889190778</v>
      </c>
      <c r="X21">
        <f t="shared" si="8"/>
        <v>4.7297626809566484</v>
      </c>
      <c r="Y21" s="12">
        <f t="shared" si="9"/>
        <v>0.21296139543605491</v>
      </c>
    </row>
    <row r="22" spans="1:25" x14ac:dyDescent="0.25">
      <c r="A22" t="str">
        <f>Ba_Calculations!B28</f>
        <v>53G</v>
      </c>
      <c r="B22" s="30">
        <f>IF(Ba_Calculations!Q28&gt;SUM($B$30:$D$30),(Ba_Calculations!Q28-SUM($B$30:$D$30))*Ba_Calculations!A28,"LLD")</f>
        <v>1.2799701576602029</v>
      </c>
      <c r="C22">
        <f>IF(Ba_Calculations!Q28&gt;SUM($B$30:$D$30),((Ba_Calculations!R28^2+$B$31^2+$C$31^2+$D$31^2)^0.5)*Ba_Calculations!A28,"LLD")</f>
        <v>5.100246879849929E-2</v>
      </c>
      <c r="D22" s="12">
        <f>IF(Ba_Calculations!Q28&gt;SUM($B$30:$D$30),C22/B22,"LLD")</f>
        <v>3.9846607745708904E-2</v>
      </c>
      <c r="E22" s="13">
        <f>IF(Ba_Calculations!T28&gt;SUM($E$30:$G$30),(Ba_Calculations!T28-SUM($E$30:$G$30))*Ba_Calculations!A28,"LLD")</f>
        <v>14.747377857207942</v>
      </c>
      <c r="F22">
        <f>IF(Ba_Calculations!T28&gt;SUM($E$30:$G$30),((Ba_Calculations!U28^2+$E$31^2+$F$31^2+$G$31^2)^0.5)*Ba_Calculations!A28,"LLD")</f>
        <v>0.33070837847875267</v>
      </c>
      <c r="G22" s="12">
        <f>IF(Ba_Calculations!T28&gt;SUM($E$30:$G$30),F22/E22,"LLD")</f>
        <v>2.2424893542489339E-2</v>
      </c>
      <c r="H22" s="13">
        <f>IF(Ba_Calculations!W28&gt;SUM($H$30:$J$30),(Ba_Calculations!W28-SUM($H$30:$J$30))*Ba_Calculations!A28,"LLD")</f>
        <v>452.2697216620914</v>
      </c>
      <c r="I22">
        <f>IF(Ba_Calculations!W28&gt;SUM($H$30:$J$30),((Ba_Calculations!X28^2+$H$31^2+$I$31^2+$J$31^2)^0.5)*Ba_Calculations!A28,"LLD")</f>
        <v>9.5456841100394243</v>
      </c>
      <c r="J22" s="12">
        <f>IF(Ba_Calculations!W28&gt;SUM($H$30:$J$30),I22/H22,"LLD")</f>
        <v>2.1106175480770702E-2</v>
      </c>
      <c r="K22" s="13"/>
      <c r="L22">
        <f t="shared" si="0"/>
        <v>2.6012518235418937E-3</v>
      </c>
      <c r="M22">
        <f t="shared" si="1"/>
        <v>0.10936803159604593</v>
      </c>
      <c r="N22">
        <f t="shared" si="2"/>
        <v>91.120085128659156</v>
      </c>
      <c r="P22">
        <f t="shared" si="3"/>
        <v>468.29706967695955</v>
      </c>
      <c r="Q22">
        <f t="shared" si="4"/>
        <v>9.5515472260822083</v>
      </c>
      <c r="R22">
        <f t="shared" si="5"/>
        <v>2.0396342075492915E-2</v>
      </c>
      <c r="T22">
        <f t="shared" si="6"/>
        <v>30.550335249816392</v>
      </c>
      <c r="V22" t="s">
        <v>31</v>
      </c>
      <c r="W22">
        <f t="shared" si="7"/>
        <v>1.7323840686698873</v>
      </c>
      <c r="X22">
        <f t="shared" si="8"/>
        <v>9.5514110559778125</v>
      </c>
      <c r="Y22" s="12">
        <f t="shared" si="9"/>
        <v>5.5134489105013076</v>
      </c>
    </row>
    <row r="23" spans="1:25" x14ac:dyDescent="0.25">
      <c r="A23" t="str">
        <f>Ba_Calculations!B29</f>
        <v>94G</v>
      </c>
      <c r="B23" s="30">
        <f>IF(Ba_Calculations!Q29&gt;SUM($B$30:$D$30),(Ba_Calculations!Q29-SUM($B$30:$D$30))*Ba_Calculations!A29,"LLD")</f>
        <v>1.449320329164709</v>
      </c>
      <c r="C23">
        <f>IF(Ba_Calculations!Q29&gt;SUM($B$30:$D$30),((Ba_Calculations!R29^2+$B$31^2+$C$31^2+$D$31^2)^0.5)*Ba_Calculations!A29,"LLD")</f>
        <v>7.225570321590051E-2</v>
      </c>
      <c r="D23" s="12">
        <f>IF(Ba_Calculations!Q29&gt;SUM($B$30:$D$30),C23/B23,"LLD")</f>
        <v>4.9854888365185528E-2</v>
      </c>
      <c r="E23" s="13">
        <f>IF(Ba_Calculations!T29&gt;SUM($E$30:$G$30),(Ba_Calculations!T29-SUM($E$30:$G$30))*Ba_Calculations!A29,"LLD")</f>
        <v>27.941294278772862</v>
      </c>
      <c r="F23">
        <f>IF(Ba_Calculations!T29&gt;SUM($E$30:$G$30),((Ba_Calculations!U29^2+$E$31^2+$F$31^2+$G$31^2)^0.5)*Ba_Calculations!A29,"LLD")</f>
        <v>1.0232170529673015</v>
      </c>
      <c r="G23" s="12">
        <f>IF(Ba_Calculations!T29&gt;SUM($E$30:$G$30),F23/E23,"LLD")</f>
        <v>3.6620245388727199E-2</v>
      </c>
      <c r="H23" s="13">
        <f>IF(Ba_Calculations!W29&gt;SUM($H$30:$J$30),(Ba_Calculations!W29-SUM($H$30:$J$30))*Ba_Calculations!A29,"LLD")</f>
        <v>836.89668588956238</v>
      </c>
      <c r="I23">
        <f>IF(Ba_Calculations!W29&gt;SUM($H$30:$J$30),((Ba_Calculations!X29^2+$H$31^2+$I$31^2+$J$31^2)^0.5)*Ba_Calculations!A29,"LLD")</f>
        <v>29.994065714008499</v>
      </c>
      <c r="J23" s="12">
        <f>IF(Ba_Calculations!W29&gt;SUM($H$30:$J$30),I23/H23,"LLD")</f>
        <v>3.5839627781686E-2</v>
      </c>
      <c r="K23" s="13"/>
      <c r="L23">
        <f t="shared" si="0"/>
        <v>5.2208866472242951E-3</v>
      </c>
      <c r="M23">
        <f t="shared" si="1"/>
        <v>1.0469731374830895</v>
      </c>
      <c r="N23">
        <f t="shared" si="2"/>
        <v>899.64397805626015</v>
      </c>
      <c r="P23">
        <f t="shared" si="3"/>
        <v>866.28730049749993</v>
      </c>
      <c r="Q23">
        <f t="shared" si="4"/>
        <v>30.011600625098129</v>
      </c>
      <c r="R23">
        <f t="shared" si="5"/>
        <v>3.4643934648312141E-2</v>
      </c>
      <c r="T23">
        <f t="shared" si="6"/>
        <v>30.550335249816392</v>
      </c>
      <c r="V23" t="s">
        <v>32</v>
      </c>
      <c r="W23">
        <f t="shared" si="7"/>
        <v>-16.719221640725209</v>
      </c>
      <c r="X23">
        <f t="shared" si="8"/>
        <v>30.011513643829151</v>
      </c>
      <c r="Y23" s="12">
        <f t="shared" si="9"/>
        <v>-1.7950305515853775</v>
      </c>
    </row>
    <row r="24" spans="1:25" x14ac:dyDescent="0.25">
      <c r="A24" t="str">
        <f>Ba_Calculations!B30</f>
        <v>47G</v>
      </c>
      <c r="B24" s="30">
        <f>IF(Ba_Calculations!Q30&gt;SUM($B$30:$D$30),(Ba_Calculations!Q30-SUM($B$30:$D$30))*Ba_Calculations!A30,"LLD")</f>
        <v>2.1234673468047777E-2</v>
      </c>
      <c r="C24">
        <f>IF(Ba_Calculations!Q30&gt;SUM($B$30:$D$30),((Ba_Calculations!R30^2+$B$31^2+$C$31^2+$D$31^2)^0.5)*Ba_Calculations!A30,"LLD")</f>
        <v>7.0774370846302245E-4</v>
      </c>
      <c r="D24" s="12">
        <f>IF(Ba_Calculations!Q30&gt;SUM($B$30:$D$30),C24/B24,"LLD")</f>
        <v>3.3329625224893522E-2</v>
      </c>
      <c r="E24" s="13">
        <f>IF(Ba_Calculations!T30&gt;SUM($E$30:$G$30),(Ba_Calculations!T30-SUM($E$30:$G$30))*Ba_Calculations!A30,"LLD")</f>
        <v>0.48201663479870765</v>
      </c>
      <c r="F24">
        <f>IF(Ba_Calculations!T30&gt;SUM($E$30:$G$30),((Ba_Calculations!U30^2+$E$31^2+$F$31^2+$G$31^2)^0.5)*Ba_Calculations!A30,"LLD")</f>
        <v>4.8741217314446058E-3</v>
      </c>
      <c r="G24" s="12">
        <f>IF(Ba_Calculations!T30&gt;SUM($E$30:$G$30),F24/E24,"LLD")</f>
        <v>1.0111936766414838E-2</v>
      </c>
      <c r="H24" s="13">
        <f>IF(Ba_Calculations!W30&gt;SUM($H$30:$J$30),(Ba_Calculations!W30-SUM($H$30:$J$30))*Ba_Calculations!A30,"LLD")</f>
        <v>14.957216504153344</v>
      </c>
      <c r="I24">
        <f>IF(Ba_Calculations!W30&gt;SUM($H$30:$J$30),((Ba_Calculations!X30^2+$H$31^2+$I$31^2+$J$31^2)^0.5)*Ba_Calculations!A30,"LLD")</f>
        <v>0.10897025744269244</v>
      </c>
      <c r="J24" s="12">
        <f>IF(Ba_Calculations!W30&gt;SUM($H$30:$J$30),I24/H24,"LLD")</f>
        <v>7.2854636698234197E-3</v>
      </c>
      <c r="K24" s="13"/>
      <c r="L24">
        <f t="shared" si="0"/>
        <v>5.0090115686899175E-7</v>
      </c>
      <c r="M24">
        <f t="shared" si="1"/>
        <v>2.3757062652940561E-5</v>
      </c>
      <c r="N24">
        <f t="shared" si="2"/>
        <v>1.1874517007126667E-2</v>
      </c>
      <c r="P24">
        <f t="shared" si="3"/>
        <v>15.460467812420099</v>
      </c>
      <c r="Q24">
        <f t="shared" si="4"/>
        <v>0.10908150609033813</v>
      </c>
      <c r="R24">
        <f t="shared" si="5"/>
        <v>7.0555113476390404E-3</v>
      </c>
      <c r="T24">
        <f t="shared" si="6"/>
        <v>30.550335249816392</v>
      </c>
      <c r="V24" t="s">
        <v>13</v>
      </c>
      <c r="W24">
        <f t="shared" si="7"/>
        <v>0.23144671506451076</v>
      </c>
      <c r="X24">
        <f t="shared" si="8"/>
        <v>0.10907921007130372</v>
      </c>
      <c r="Y24" s="12">
        <f t="shared" si="9"/>
        <v>0.47129297143362031</v>
      </c>
    </row>
    <row r="25" spans="1:25" x14ac:dyDescent="0.25">
      <c r="A25" t="str">
        <f>Ba_Calculations!B31</f>
        <v>48G</v>
      </c>
      <c r="B25" s="30">
        <f>IF(Ba_Calculations!Q31&gt;SUM($B$30:$D$30),(Ba_Calculations!Q31-SUM($B$30:$D$30))*Ba_Calculations!A31,"LLD")</f>
        <v>1.1767775438405868E-2</v>
      </c>
      <c r="C25">
        <f>IF(Ba_Calculations!Q31&gt;SUM($B$30:$D$30),((Ba_Calculations!R31^2+$B$31^2+$C$31^2+$D$31^2)^0.5)*Ba_Calculations!A31,"LLD")</f>
        <v>3.9601469558487099E-4</v>
      </c>
      <c r="D25" s="12">
        <f>IF(Ba_Calculations!Q31&gt;SUM($B$30:$D$30),C25/B25,"LLD")</f>
        <v>3.365246878287792E-2</v>
      </c>
      <c r="E25" s="13">
        <f>IF(Ba_Calculations!T31&gt;SUM($E$30:$G$30),(Ba_Calculations!T31-SUM($E$30:$G$30))*Ba_Calculations!A31,"LLD")</f>
        <v>0.31576383678652525</v>
      </c>
      <c r="F25">
        <f>IF(Ba_Calculations!T31&gt;SUM($E$30:$G$30),((Ba_Calculations!U31^2+$E$31^2+$F$31^2+$G$31^2)^0.5)*Ba_Calculations!A31,"LLD")</f>
        <v>3.2026489655494336E-3</v>
      </c>
      <c r="G25" s="12">
        <f>IF(Ba_Calculations!T31&gt;SUM($E$30:$G$30),F25/E25,"LLD")</f>
        <v>1.0142545131647265E-2</v>
      </c>
      <c r="H25" s="13">
        <f>IF(Ba_Calculations!W31&gt;SUM($H$30:$J$30),(Ba_Calculations!W31-SUM($H$30:$J$30))*Ba_Calculations!A31,"LLD")</f>
        <v>9.6033760341548664</v>
      </c>
      <c r="I25">
        <f>IF(Ba_Calculations!W31&gt;SUM($H$30:$J$30),((Ba_Calculations!X31^2+$H$31^2+$I$31^2+$J$31^2)^0.5)*Ba_Calculations!A31,"LLD")</f>
        <v>6.997854917253038E-2</v>
      </c>
      <c r="J25" s="12">
        <f>IF(Ba_Calculations!W31&gt;SUM($H$30:$J$30),I25/H25,"LLD")</f>
        <v>7.2868696303933448E-3</v>
      </c>
      <c r="K25" s="13"/>
      <c r="L25">
        <f t="shared" si="0"/>
        <v>1.5682763911917803E-7</v>
      </c>
      <c r="M25">
        <f t="shared" si="1"/>
        <v>1.0256960396534857E-5</v>
      </c>
      <c r="N25">
        <f t="shared" si="2"/>
        <v>4.896997344292252E-3</v>
      </c>
      <c r="P25">
        <f t="shared" si="3"/>
        <v>9.9309076463797972</v>
      </c>
      <c r="Q25">
        <f t="shared" si="4"/>
        <v>7.0052916658251321E-2</v>
      </c>
      <c r="R25">
        <f t="shared" si="5"/>
        <v>7.0540296166975575E-3</v>
      </c>
      <c r="T25">
        <f t="shared" si="6"/>
        <v>30.550335249816392</v>
      </c>
      <c r="V25" t="s">
        <v>14</v>
      </c>
      <c r="W25">
        <f t="shared" si="7"/>
        <v>-4.3315039441786496E-2</v>
      </c>
      <c r="X25">
        <f t="shared" si="8"/>
        <v>7.0051797298062143E-2</v>
      </c>
      <c r="Y25" s="12">
        <f t="shared" si="9"/>
        <v>-1.6172626921466544</v>
      </c>
    </row>
    <row r="26" spans="1:25" x14ac:dyDescent="0.25">
      <c r="A26" t="str">
        <f>Ba_Calculations!B32</f>
        <v>49G</v>
      </c>
      <c r="B26" s="30">
        <f>IF(Ba_Calculations!Q32&gt;SUM($B$30:$D$30),(Ba_Calculations!Q32-SUM($B$30:$D$30))*Ba_Calculations!A32,"LLD")</f>
        <v>8.5380945446700569E-3</v>
      </c>
      <c r="C26">
        <f>IF(Ba_Calculations!Q32&gt;SUM($B$30:$D$30),((Ba_Calculations!R32^2+$B$31^2+$C$31^2+$D$31^2)^0.5)*Ba_Calculations!A32,"LLD")</f>
        <v>2.9004839872243717E-4</v>
      </c>
      <c r="D26" s="12">
        <f>IF(Ba_Calculations!Q32&gt;SUM($B$30:$D$30),C26/B26,"LLD")</f>
        <v>3.3971092402988338E-2</v>
      </c>
      <c r="E26" s="13">
        <f>IF(Ba_Calculations!T32&gt;SUM($E$30:$G$30),(Ba_Calculations!T32-SUM($E$30:$G$30))*Ba_Calculations!A32,"LLD")</f>
        <v>0.23574321453393549</v>
      </c>
      <c r="F26">
        <f>IF(Ba_Calculations!T32&gt;SUM($E$30:$G$30),((Ba_Calculations!U32^2+$E$31^2+$F$31^2+$G$31^2)^0.5)*Ba_Calculations!A32,"LLD")</f>
        <v>2.3994877657823876E-3</v>
      </c>
      <c r="G26" s="12">
        <f>IF(Ba_Calculations!T32&gt;SUM($E$30:$G$30),F26/E26,"LLD")</f>
        <v>1.0178395889468873E-2</v>
      </c>
      <c r="H26" s="13">
        <f>IF(Ba_Calculations!W32&gt;SUM($H$30:$J$30),(Ba_Calculations!W32-SUM($H$30:$J$30))*Ba_Calculations!A32,"LLD")</f>
        <v>7.4263152498783827</v>
      </c>
      <c r="I26">
        <f>IF(Ba_Calculations!W32&gt;SUM($H$30:$J$30),((Ba_Calculations!X32^2+$H$31^2+$I$31^2+$J$31^2)^0.5)*Ba_Calculations!A32,"LLD")</f>
        <v>5.4125450895048013E-2</v>
      </c>
      <c r="J26" s="12">
        <f>IF(Ba_Calculations!W32&gt;SUM($H$30:$J$30),I26/H26,"LLD")</f>
        <v>7.2883319753944461E-3</v>
      </c>
      <c r="K26" s="13"/>
      <c r="L26">
        <f t="shared" si="0"/>
        <v>8.412807360144989E-8</v>
      </c>
      <c r="M26">
        <f t="shared" si="1"/>
        <v>5.7575415381393548E-6</v>
      </c>
      <c r="N26">
        <f t="shared" si="2"/>
        <v>2.9295644345922536E-3</v>
      </c>
      <c r="P26">
        <f t="shared" si="3"/>
        <v>7.670596558956988</v>
      </c>
      <c r="Q26">
        <f t="shared" si="4"/>
        <v>5.4179388185951256E-2</v>
      </c>
      <c r="R26">
        <f t="shared" si="5"/>
        <v>7.0632561326257936E-3</v>
      </c>
      <c r="T26">
        <f t="shared" si="6"/>
        <v>30.550335249816392</v>
      </c>
      <c r="V26" t="s">
        <v>15</v>
      </c>
      <c r="W26">
        <f t="shared" si="7"/>
        <v>0.22428101299726499</v>
      </c>
      <c r="X26">
        <f t="shared" si="8"/>
        <v>5.4178611795895927E-2</v>
      </c>
      <c r="Y26" s="12">
        <f t="shared" si="9"/>
        <v>0.24156575303392538</v>
      </c>
    </row>
    <row r="27" spans="1:25" x14ac:dyDescent="0.25">
      <c r="A27" t="str">
        <f>Ba_Calculations!B33</f>
        <v>50G</v>
      </c>
      <c r="B27" s="30">
        <f>IF(Ba_Calculations!Q33&gt;SUM($B$30:$D$30),(Ba_Calculations!Q33-SUM($B$30:$D$30))*Ba_Calculations!A33,"LLD")</f>
        <v>1.1289941865467586E-2</v>
      </c>
      <c r="C27">
        <f>IF(Ba_Calculations!Q33&gt;SUM($B$30:$D$30),((Ba_Calculations!R33^2+$B$31^2+$C$31^2+$D$31^2)^0.5)*Ba_Calculations!A33,"LLD")</f>
        <v>3.8030889864215108E-4</v>
      </c>
      <c r="D27" s="12">
        <f>IF(Ba_Calculations!Q33&gt;SUM($B$30:$D$30),C27/B27,"LLD")</f>
        <v>3.3685638347297209E-2</v>
      </c>
      <c r="E27" s="13">
        <f>IF(Ba_Calculations!T33&gt;SUM($E$30:$G$30),(Ba_Calculations!T33-SUM($E$30:$G$30))*Ba_Calculations!A33,"LLD")</f>
        <v>0.31576561199863934</v>
      </c>
      <c r="F27">
        <f>IF(Ba_Calculations!T33&gt;SUM($E$30:$G$30),((Ba_Calculations!U33^2+$E$31^2+$F$31^2+$G$31^2)^0.5)*Ba_Calculations!A33,"LLD")</f>
        <v>3.2027701368261522E-3</v>
      </c>
      <c r="G27" s="12">
        <f>IF(Ba_Calculations!T33&gt;SUM($E$30:$G$30),F27/E27,"LLD")</f>
        <v>1.0142871849009173E-2</v>
      </c>
      <c r="H27" s="13">
        <f>IF(Ba_Calculations!W33&gt;SUM($H$30:$J$30),(Ba_Calculations!W33-SUM($H$30:$J$30))*Ba_Calculations!A33,"LLD")</f>
        <v>9.8549508107998527</v>
      </c>
      <c r="I27">
        <f>IF(Ba_Calculations!W33&gt;SUM($H$30:$J$30),((Ba_Calculations!X33^2+$H$31^2+$I$31^2+$J$31^2)^0.5)*Ba_Calculations!A33,"LLD")</f>
        <v>7.1811291201635638E-2</v>
      </c>
      <c r="J27" s="12">
        <f>IF(Ba_Calculations!W33&gt;SUM($H$30:$J$30),I27/H27,"LLD")</f>
        <v>7.2868239101649308E-3</v>
      </c>
      <c r="K27" s="13"/>
      <c r="L27">
        <f t="shared" si="0"/>
        <v>1.4463485838640593E-7</v>
      </c>
      <c r="M27">
        <f t="shared" si="1"/>
        <v>1.0257736549345409E-5</v>
      </c>
      <c r="N27">
        <f t="shared" si="2"/>
        <v>5.1568615440461124E-3</v>
      </c>
      <c r="P27">
        <f t="shared" si="3"/>
        <v>10.182006364663959</v>
      </c>
      <c r="Q27">
        <f t="shared" si="4"/>
        <v>7.1883683235167098E-2</v>
      </c>
      <c r="R27">
        <f t="shared" si="5"/>
        <v>7.0598741211393362E-3</v>
      </c>
      <c r="T27">
        <f t="shared" si="6"/>
        <v>30.550335249816392</v>
      </c>
      <c r="V27" t="s">
        <v>16</v>
      </c>
      <c r="W27">
        <f t="shared" si="7"/>
        <v>0.20820550387797532</v>
      </c>
      <c r="X27">
        <f t="shared" si="8"/>
        <v>7.1882677194129732E-2</v>
      </c>
      <c r="Y27" s="12">
        <f t="shared" si="9"/>
        <v>0.34524868870065317</v>
      </c>
    </row>
    <row r="28" spans="1:25" x14ac:dyDescent="0.25">
      <c r="A28" t="str">
        <f>Ba_Calculations!B34</f>
        <v>51G</v>
      </c>
      <c r="B28" s="30">
        <f>IF(Ba_Calculations!Q34&gt;SUM($B$30:$D$30),(Ba_Calculations!Q34-SUM($B$30:$D$30))*Ba_Calculations!A34,"LLD")</f>
        <v>1.3146817686084481E-2</v>
      </c>
      <c r="C28">
        <f>IF(Ba_Calculations!Q34&gt;SUM($B$30:$D$30),((Ba_Calculations!R34^2+$B$31^2+$C$31^2+$D$31^2)^0.5)*Ba_Calculations!A34,"LLD")</f>
        <v>4.4155523986443148E-4</v>
      </c>
      <c r="D28" s="12">
        <f>IF(Ba_Calculations!Q34&gt;SUM($B$30:$D$30),C28/B28,"LLD")</f>
        <v>3.3586473198894719E-2</v>
      </c>
      <c r="E28" s="13">
        <f>IF(Ba_Calculations!T34&gt;SUM($E$30:$G$30),(Ba_Calculations!T34-SUM($E$30:$G$30))*Ba_Calculations!A34,"LLD")</f>
        <v>0.41028925479810613</v>
      </c>
      <c r="F28">
        <f>IF(Ba_Calculations!T34&gt;SUM($E$30:$G$30),((Ba_Calculations!U34^2+$E$31^2+$F$31^2+$G$31^2)^0.5)*Ba_Calculations!A34,"LLD")</f>
        <v>4.1533623787180412E-3</v>
      </c>
      <c r="G28" s="12">
        <f>IF(Ba_Calculations!T34&gt;SUM($E$30:$G$30),F28/E28,"LLD")</f>
        <v>1.0123010364387473E-2</v>
      </c>
      <c r="H28" s="13">
        <f>IF(Ba_Calculations!W34&gt;SUM($H$30:$J$30),(Ba_Calculations!W34-SUM($H$30:$J$30))*Ba_Calculations!A34,"LLD")</f>
        <v>12.640422776104696</v>
      </c>
      <c r="I28">
        <f>IF(Ba_Calculations!W34&gt;SUM($H$30:$J$30),((Ba_Calculations!X34^2+$H$31^2+$I$31^2+$J$31^2)^0.5)*Ba_Calculations!A34,"LLD")</f>
        <v>9.2098070428030657E-2</v>
      </c>
      <c r="J28" s="12">
        <f>IF(Ba_Calculations!W34&gt;SUM($H$30:$J$30),I28/H28,"LLD")</f>
        <v>7.2859960508703673E-3</v>
      </c>
      <c r="K28" s="13"/>
      <c r="L28">
        <f t="shared" si="0"/>
        <v>1.9497102985173563E-7</v>
      </c>
      <c r="M28">
        <f t="shared" si="1"/>
        <v>1.7250419048950385E-5</v>
      </c>
      <c r="N28">
        <f t="shared" si="2"/>
        <v>8.4820545765664952E-3</v>
      </c>
      <c r="P28">
        <f t="shared" si="3"/>
        <v>13.063858848588886</v>
      </c>
      <c r="Q28">
        <f t="shared" si="4"/>
        <v>9.2192732721431456E-2</v>
      </c>
      <c r="R28">
        <f t="shared" si="5"/>
        <v>7.0570827341256675E-3</v>
      </c>
      <c r="T28">
        <f t="shared" si="6"/>
        <v>30.550335249816392</v>
      </c>
      <c r="V28" t="s">
        <v>17</v>
      </c>
      <c r="W28">
        <f t="shared" si="7"/>
        <v>0.105948492625215</v>
      </c>
      <c r="X28">
        <f t="shared" si="8"/>
        <v>9.2191675305395362E-2</v>
      </c>
      <c r="Y28" s="12">
        <f t="shared" si="9"/>
        <v>0.87015561072224634</v>
      </c>
    </row>
    <row r="29" spans="1:25" ht="15.75" thickBot="1" x14ac:dyDescent="0.3">
      <c r="A29" t="str">
        <f>Ba_Calculations!B35</f>
        <v>52G</v>
      </c>
      <c r="B29" s="30">
        <f>IF(Ba_Calculations!Q35&gt;SUM($B$30:$D$30),(Ba_Calculations!Q35-SUM($B$30:$D$30))*Ba_Calculations!A35,"LLD")</f>
        <v>1.3128650211850647E-2</v>
      </c>
      <c r="C29">
        <f>IF(Ba_Calculations!Q35&gt;SUM($B$30:$D$30),((Ba_Calculations!R35^2+$B$31^2+$C$31^2+$D$31^2)^0.5)*Ba_Calculations!A35,"LLD")</f>
        <v>4.4105768172950836E-4</v>
      </c>
      <c r="D29" s="12">
        <f>IF(Ba_Calculations!Q35&gt;SUM($B$30:$D$30),C29/B29,"LLD")</f>
        <v>3.3595051632298444E-2</v>
      </c>
      <c r="E29" s="13">
        <f>IF(Ba_Calculations!T35&gt;SUM($E$30:$G$30),(Ba_Calculations!T35-SUM($E$30:$G$30))*Ba_Calculations!A35,"LLD")</f>
        <v>0.40740775144697766</v>
      </c>
      <c r="F29">
        <f>IF(Ba_Calculations!T35&gt;SUM($E$30:$G$30),((Ba_Calculations!U35^2+$E$31^2+$F$31^2+$G$31^2)^0.5)*Ba_Calculations!A35,"LLD")</f>
        <v>4.1247317374108489E-3</v>
      </c>
      <c r="G29" s="12">
        <f>IF(Ba_Calculations!T35&gt;SUM($E$30:$G$30),F29/E29,"LLD")</f>
        <v>1.0124332987679211E-2</v>
      </c>
      <c r="H29" s="13">
        <f>IF(Ba_Calculations!W35&gt;SUM($H$30:$J$30),(Ba_Calculations!W35-SUM($H$30:$J$30))*Ba_Calculations!A35,"LLD")</f>
        <v>12.626637530352044</v>
      </c>
      <c r="I29">
        <f>IF(Ba_Calculations!W35&gt;SUM($H$30:$J$30),((Ba_Calculations!X35^2+$H$31^2+$I$31^2+$J$31^2)^0.5)*Ba_Calculations!A35,"LLD")</f>
        <v>9.1998280161968801E-2</v>
      </c>
      <c r="J29" s="12">
        <f>IF(Ba_Calculations!W35&gt;SUM($H$30:$J$30),I29/H29,"LLD")</f>
        <v>7.2860474485643839E-3</v>
      </c>
      <c r="K29" s="13"/>
      <c r="L29">
        <f t="shared" si="0"/>
        <v>1.9453187861260829E-7</v>
      </c>
      <c r="M29">
        <f t="shared" si="1"/>
        <v>1.7013411905604319E-5</v>
      </c>
      <c r="N29">
        <f t="shared" si="2"/>
        <v>8.4636835527601029E-3</v>
      </c>
      <c r="P29">
        <f t="shared" si="3"/>
        <v>13.047173932010873</v>
      </c>
      <c r="Q29">
        <f t="shared" si="4"/>
        <v>9.2091755855474494E-2</v>
      </c>
      <c r="R29">
        <f t="shared" si="5"/>
        <v>7.0583680677031501E-3</v>
      </c>
      <c r="T29">
        <f t="shared" si="6"/>
        <v>30.550335249816392</v>
      </c>
      <c r="V29" t="s">
        <v>18</v>
      </c>
      <c r="W29">
        <f t="shared" si="7"/>
        <v>0.18019414027300762</v>
      </c>
      <c r="X29">
        <f t="shared" si="8"/>
        <v>9.209069966432934E-2</v>
      </c>
      <c r="Y29" s="12">
        <f t="shared" si="9"/>
        <v>0.51106378667366781</v>
      </c>
    </row>
    <row r="30" spans="1:25" ht="31.5" thickTop="1" thickBot="1" x14ac:dyDescent="0.3">
      <c r="A30" s="53" t="s">
        <v>90</v>
      </c>
      <c r="B30" s="47">
        <v>0</v>
      </c>
      <c r="C30" s="47">
        <f>C35/PPB_Ru_to_Stock_NOT_CHECKED!$B$24</f>
        <v>0</v>
      </c>
      <c r="D30" s="47">
        <f>D35/PPB_Ru_to_Stock_NOT_CHECKED!$B$24</f>
        <v>0</v>
      </c>
      <c r="E30" s="47">
        <v>0</v>
      </c>
      <c r="F30" s="47">
        <f>F35/PPB_Ru_to_Stock_NOT_CHECKED!$B$24</f>
        <v>0</v>
      </c>
      <c r="G30" s="47">
        <f>G35/PPB_Ru_to_Stock_NOT_CHECKED!$B$24</f>
        <v>0</v>
      </c>
      <c r="H30" s="47">
        <v>0</v>
      </c>
      <c r="I30" s="47">
        <v>0</v>
      </c>
      <c r="J30" s="47">
        <f>J35/PPB_Ru_to_Stock_NOT_CHECKED!$B$24</f>
        <v>0</v>
      </c>
      <c r="K30" s="23"/>
    </row>
    <row r="31" spans="1:25" ht="16.5" thickTop="1" thickBot="1" x14ac:dyDescent="0.3">
      <c r="A31" s="54" t="s">
        <v>63</v>
      </c>
      <c r="B31" s="47">
        <v>0</v>
      </c>
      <c r="C31" s="47">
        <f>C36/PPB_Ru_to_Stock_NOT_CHECKED!$B$24</f>
        <v>0</v>
      </c>
      <c r="D31" s="47">
        <f>D36/PPB_Ru_to_Stock_NOT_CHECKED!$B$24</f>
        <v>0</v>
      </c>
      <c r="E31" s="47">
        <v>0</v>
      </c>
      <c r="F31" s="47">
        <v>0</v>
      </c>
      <c r="G31" s="47">
        <f>G36/PPB_Ru_to_Stock_NOT_CHECKED!$B$24</f>
        <v>0</v>
      </c>
      <c r="H31" s="47">
        <v>0</v>
      </c>
      <c r="I31" s="47">
        <v>0</v>
      </c>
      <c r="J31" s="47">
        <f>J36/PPB_Ru_to_Stock_NOT_CHECKED!$B$24</f>
        <v>0</v>
      </c>
    </row>
    <row r="32" spans="1:25" x14ac:dyDescent="0.25">
      <c r="B32" t="s">
        <v>48</v>
      </c>
      <c r="N32" s="23"/>
      <c r="P32" t="s">
        <v>41</v>
      </c>
    </row>
    <row r="33" spans="2:16" x14ac:dyDescent="0.25">
      <c r="B33" t="s">
        <v>49</v>
      </c>
      <c r="N33" s="23"/>
      <c r="P33" t="s">
        <v>42</v>
      </c>
    </row>
    <row r="34" spans="2:16" ht="15.75" thickBot="1" x14ac:dyDescent="0.3">
      <c r="P34" t="s">
        <v>44</v>
      </c>
    </row>
    <row r="35" spans="2:16" ht="15.75" thickTop="1" x14ac:dyDescent="0.25">
      <c r="B35" s="47">
        <v>1.4E-2</v>
      </c>
      <c r="C35" s="48"/>
      <c r="D35" s="49"/>
      <c r="E35" s="47">
        <v>2.5999999999999999E-2</v>
      </c>
      <c r="F35" s="48">
        <v>0</v>
      </c>
      <c r="G35" s="49"/>
      <c r="H35" s="47">
        <v>1.6E-2</v>
      </c>
      <c r="I35" s="48">
        <v>4.0000000000000001E-3</v>
      </c>
      <c r="J35" s="50"/>
    </row>
    <row r="36" spans="2:16" ht="15.75" thickBot="1" x14ac:dyDescent="0.3">
      <c r="B36" s="51">
        <v>0.18</v>
      </c>
      <c r="C36" s="45"/>
      <c r="D36" s="45"/>
      <c r="E36" s="51">
        <v>0.33700000000000002</v>
      </c>
      <c r="F36" s="45">
        <v>2E-3</v>
      </c>
      <c r="G36" s="45"/>
      <c r="H36" s="51">
        <v>0.20300000000000001</v>
      </c>
      <c r="I36" s="45">
        <v>2.1999999999999999E-2</v>
      </c>
      <c r="J36" s="52"/>
    </row>
    <row r="37" spans="2:16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3"/>
  <sheetViews>
    <sheetView topLeftCell="D1" workbookViewId="0">
      <selection activeCell="R7" sqref="R7"/>
    </sheetView>
  </sheetViews>
  <sheetFormatPr defaultRowHeight="15" x14ac:dyDescent="0.25"/>
  <cols>
    <col min="14" max="14" width="10.140625" bestFit="1" customWidth="1"/>
    <col min="17" max="17" width="12.140625" bestFit="1" customWidth="1"/>
    <col min="20" max="20" width="12.140625" bestFit="1" customWidth="1"/>
  </cols>
  <sheetData>
    <row r="1" spans="1:20" x14ac:dyDescent="0.25">
      <c r="I1" t="s">
        <v>80</v>
      </c>
    </row>
    <row r="2" spans="1:20" x14ac:dyDescent="0.25">
      <c r="A2" t="s">
        <v>0</v>
      </c>
      <c r="B2" t="s">
        <v>71</v>
      </c>
      <c r="C2" t="s">
        <v>33</v>
      </c>
      <c r="D2" t="s">
        <v>36</v>
      </c>
      <c r="E2" t="s">
        <v>72</v>
      </c>
      <c r="F2" t="s">
        <v>33</v>
      </c>
      <c r="G2" t="s">
        <v>36</v>
      </c>
      <c r="I2" t="str">
        <f>PPB_Ba_Aliquot_Sent!B1</f>
        <v>Ba132</v>
      </c>
      <c r="J2" t="str">
        <f>PPB_Ba_Aliquot_Sent!C1</f>
        <v>±</v>
      </c>
      <c r="K2" t="str">
        <f>PPB_Ba_Aliquot_Sent!D1</f>
        <v>%</v>
      </c>
      <c r="L2" t="str">
        <f>PPB_Ba_Aliquot_Sent!E1</f>
        <v>Ba134</v>
      </c>
      <c r="M2" t="str">
        <f>PPB_Ba_Aliquot_Sent!F1</f>
        <v>±</v>
      </c>
      <c r="N2" t="str">
        <f>PPB_Ba_Aliquot_Sent!G1</f>
        <v>%</v>
      </c>
      <c r="O2" t="str">
        <f>PPB_Ba_Aliquot_Sent!H1</f>
        <v>Ba138</v>
      </c>
      <c r="P2" t="str">
        <f>PPB_Ba_Aliquot_Sent!I1</f>
        <v>±</v>
      </c>
      <c r="Q2" t="str">
        <f>PPB_Ba_Aliquot_Sent!J1</f>
        <v>%</v>
      </c>
      <c r="R2" t="str">
        <f>PPB_Ba_Aliquot_Sent!P1</f>
        <v>Sum Ba</v>
      </c>
      <c r="S2" t="str">
        <f>PPB_Ba_Aliquot_Sent!Q1</f>
        <v>±</v>
      </c>
      <c r="T2" t="str">
        <f>PPB_Ba_Aliquot_Sent!R1</f>
        <v>%</v>
      </c>
    </row>
    <row r="3" spans="1:20" x14ac:dyDescent="0.25">
      <c r="A3" t="s">
        <v>4</v>
      </c>
      <c r="B3">
        <v>16.222168082066549</v>
      </c>
      <c r="C3">
        <v>0.18048887306052336</v>
      </c>
      <c r="D3">
        <v>1.1126063553739901E-2</v>
      </c>
      <c r="E3">
        <v>147.14483425909813</v>
      </c>
      <c r="F3">
        <v>3.3284350764654405</v>
      </c>
      <c r="G3">
        <v>2.2620128618342165E-2</v>
      </c>
      <c r="I3">
        <f>IF(PPB_Ba_Aliquot_Sent!B2="LLD","LLD",PPB_Ba_Aliquot_Sent!B2/B3)</f>
        <v>4.991239816591389E-2</v>
      </c>
      <c r="J3">
        <f>IF(I3="LLD","LLD",((PPB_Ba_Aliquot_Sent!C2/B3)^2+((PPB_Ba_Aliquot_Sent!B2*C3)^2)/(B3^4))^0.5)</f>
        <v>1.9744520548118046E-3</v>
      </c>
      <c r="K3" s="12">
        <f>IF(I3="LLD","LLD",J3/I3)</f>
        <v>3.9558348774357127E-2</v>
      </c>
      <c r="L3">
        <f>IF(PPB_Ba_Aliquot_Sent!E2="LLD","LLD",PPB_Ba_Aliquot_Sent!E2/B3)</f>
        <v>0.88396020154618937</v>
      </c>
      <c r="M3">
        <f>IF(L3="LLD","LLD",((PPB_Ba_Aliquot_Sent!F2/B3)^2+((L3*C3)^2)/(B3^2))^0.5)</f>
        <v>1.8667223756542742E-2</v>
      </c>
      <c r="N3" s="12">
        <f>IF(L3="LLD","LLD",M3/L3)</f>
        <v>2.1117719693591122E-2</v>
      </c>
      <c r="O3">
        <f>IF(PPB_Ba_Aliquot_Sent!H2="LLD","LLD",PPB_Ba_Aliquot_Sent!H2/B3)</f>
        <v>28.945934781034396</v>
      </c>
      <c r="P3">
        <f>IF(O3="LLD","LLD",((PPB_Ba_Aliquot_Sent!I2/B3)^2+((O3*C3)^2)/(B3^2))^0.5)</f>
        <v>0.57686592418988647</v>
      </c>
      <c r="Q3" s="12">
        <f>IF(O3="LLD","LLD",P3/O3)</f>
        <v>1.9929082565606191E-2</v>
      </c>
      <c r="R3">
        <f>IF(PPB_Ba_Aliquot_Sent!P2="LLD","LLD",PPB_Ba_Aliquot_Sent!P2/B3)</f>
        <v>29.879807380746499</v>
      </c>
      <c r="S3">
        <f>IF(R3="LLD","LLD",((PPB_Ba_Aliquot_Sent!Q2/B3)^2+((R3*C3)^2)/(B3^2))^0.5)</f>
        <v>0.5829494660585316</v>
      </c>
      <c r="T3" s="12">
        <f>IF(R3="LLD","LLD",S3/R3)</f>
        <v>1.9509813387691508E-2</v>
      </c>
    </row>
    <row r="4" spans="1:20" x14ac:dyDescent="0.25">
      <c r="A4" t="s">
        <v>5</v>
      </c>
      <c r="B4">
        <v>317.03283010032436</v>
      </c>
      <c r="C4">
        <v>1.7785995702331086</v>
      </c>
      <c r="D4">
        <v>5.6101431819230666E-3</v>
      </c>
      <c r="E4">
        <v>1209.5541597455838</v>
      </c>
      <c r="F4">
        <v>21.497816728767241</v>
      </c>
      <c r="G4">
        <v>1.7773339503283647E-2</v>
      </c>
      <c r="I4">
        <f>IF(PPB_Ba_Aliquot_Sent!B3="LLD","LLD",PPB_Ba_Aliquot_Sent!B3/B4)</f>
        <v>5.1549491271613457E-4</v>
      </c>
      <c r="J4">
        <f>IF(I4="LLD","LLD",((PPB_Ba_Aliquot_Sent!C3/B4)^2+((I4*C4)^2)/(B4^2))^0.5)</f>
        <v>1.9053926524896453E-5</v>
      </c>
      <c r="K4" s="12">
        <f t="shared" ref="K4:K30" si="0">IF(I4="LLD","LLD",J4/I4)</f>
        <v>3.696239488475573E-2</v>
      </c>
      <c r="L4">
        <f>IF(PPB_Ba_Aliquot_Sent!E3="LLD","LLD",PPB_Ba_Aliquot_Sent!E3/B4)</f>
        <v>1.8055898388374111E-2</v>
      </c>
      <c r="M4">
        <f>IF(L4="LLD","LLD",((PPB_Ba_Aliquot_Sent!F3/B4)^2+((L4*C4)^2)/(B4^2))^0.5)</f>
        <v>2.299211785937869E-4</v>
      </c>
      <c r="N4" s="12">
        <f t="shared" ref="N4:N30" si="1">IF(L4="LLD","LLD",M4/L4)</f>
        <v>1.2733854259050841E-2</v>
      </c>
      <c r="O4">
        <f>IF(PPB_Ba_Aliquot_Sent!H3="LLD","LLD",PPB_Ba_Aliquot_Sent!H3/B4)</f>
        <v>0.57310180900751284</v>
      </c>
      <c r="P4">
        <f>IF(O4="LLD","LLD",((PPB_Ba_Aliquot_Sent!I3/B4)^2+((O4*C4)^2)/(B4^2))^0.5)</f>
        <v>6.0208690426503579E-3</v>
      </c>
      <c r="Q4" s="12">
        <f t="shared" ref="Q4:Q30" si="2">IF(O4="LLD","LLD",P4/O4)</f>
        <v>1.050575822309336E-2</v>
      </c>
      <c r="R4">
        <f>IF(PPB_Ba_Aliquot_Sent!P3="LLD","LLD",PPB_Ba_Aliquot_Sent!P3/B4)</f>
        <v>0.5916732023086031</v>
      </c>
      <c r="S4">
        <f>IF(R4="LLD","LLD",((PPB_Ba_Aliquot_Sent!Q3/B4)^2+((R4*C4)^2)/(B4^2))^0.5)</f>
        <v>6.0806779943309072E-3</v>
      </c>
      <c r="T4" s="12">
        <f t="shared" ref="T4:T30" si="3">IF(R4="LLD","LLD",S4/R4)</f>
        <v>1.0277088721620632E-2</v>
      </c>
    </row>
    <row r="5" spans="1:20" x14ac:dyDescent="0.25">
      <c r="A5" t="s">
        <v>6</v>
      </c>
      <c r="B5">
        <v>23.657804657347775</v>
      </c>
      <c r="C5">
        <v>0.11346477136017526</v>
      </c>
      <c r="D5">
        <v>4.7960820119856183E-3</v>
      </c>
      <c r="E5">
        <v>5.997005804364143</v>
      </c>
      <c r="F5">
        <v>0.10559180913132844</v>
      </c>
      <c r="G5">
        <v>1.7607421532673379E-2</v>
      </c>
      <c r="I5" t="str">
        <f>IF(PPB_Ba_Aliquot_Sent!B4="LLD","LLD",PPB_Ba_Aliquot_Sent!B4/B5)</f>
        <v>LLD</v>
      </c>
      <c r="J5" t="str">
        <f>IF(I5="LLD","LLD",((PPB_Ba_Aliquot_Sent!C4/B5)^2+((I5*C5)^2)/(B5^2))^0.5)</f>
        <v>LLD</v>
      </c>
      <c r="K5" s="12" t="str">
        <f t="shared" si="0"/>
        <v>LLD</v>
      </c>
      <c r="L5">
        <f>IF(PPB_Ba_Aliquot_Sent!E4="LLD","LLD",PPB_Ba_Aliquot_Sent!E4/B5)</f>
        <v>3.8664828724974329E-2</v>
      </c>
      <c r="M5">
        <f>IF(L5="LLD","LLD",((PPB_Ba_Aliquot_Sent!F4/B5)^2+((L5*C5)^2)/(B5^2))^0.5)</f>
        <v>5.0220096582181289E-4</v>
      </c>
      <c r="N5" s="12">
        <f t="shared" si="1"/>
        <v>1.298857339816514E-2</v>
      </c>
      <c r="O5">
        <f>IF(PPB_Ba_Aliquot_Sent!H4="LLD","LLD",PPB_Ba_Aliquot_Sent!H4/B5)</f>
        <v>1.2154845890813775</v>
      </c>
      <c r="P5">
        <f>IF(O5="LLD","LLD",((PPB_Ba_Aliquot_Sent!I4/B5)^2+((O5*C5)^2)/(B5^2))^0.5)</f>
        <v>1.1684130930937174E-2</v>
      </c>
      <c r="Q5" s="12">
        <f t="shared" si="2"/>
        <v>9.6127347363306748E-3</v>
      </c>
      <c r="R5">
        <f>IF(PPB_Ba_Aliquot_Sent!P4="LLD","LLD",PPB_Ba_Aliquot_Sent!P4/B5)</f>
        <v>1.2541494178063519</v>
      </c>
      <c r="S5">
        <f>IF(R5="LLD","LLD",((PPB_Ba_Aliquot_Sent!Q4/B5)^2+((R5*C5)^2)/(B5^2))^0.5)</f>
        <v>1.17869922547715E-2</v>
      </c>
      <c r="T5" s="12">
        <f t="shared" si="3"/>
        <v>9.3983955080793099E-3</v>
      </c>
    </row>
    <row r="6" spans="1:20" x14ac:dyDescent="0.25">
      <c r="A6" t="s">
        <v>7</v>
      </c>
      <c r="B6">
        <v>1.8878511569293668</v>
      </c>
      <c r="C6">
        <v>1.1342253582892873E-2</v>
      </c>
      <c r="D6">
        <v>6.0080232179645504E-3</v>
      </c>
      <c r="E6">
        <v>4.8567704262399571</v>
      </c>
      <c r="F6">
        <v>8.7239407241545303E-2</v>
      </c>
      <c r="G6">
        <v>1.7962431736573723E-2</v>
      </c>
      <c r="I6">
        <f>IF(PPB_Ba_Aliquot_Sent!B5="LLD","LLD",PPB_Ba_Aliquot_Sent!B5/B6)</f>
        <v>7.2278392889427528E-2</v>
      </c>
      <c r="J6">
        <f>IF(I6="LLD","LLD",((PPB_Ba_Aliquot_Sent!C5/B6)^2+((I6*C6)^2)/(B6^2))^0.5)</f>
        <v>2.7420459372201021E-3</v>
      </c>
      <c r="K6" s="12">
        <f t="shared" si="0"/>
        <v>3.793728426439865E-2</v>
      </c>
      <c r="L6">
        <f>IF(PPB_Ba_Aliquot_Sent!E5="LLD","LLD",PPB_Ba_Aliquot_Sent!E5/B6)</f>
        <v>4.0975116579741329</v>
      </c>
      <c r="M6">
        <f>IF(L6="LLD","LLD",((PPB_Ba_Aliquot_Sent!F5/B6)^2+((L6*C6)^2)/(B6^2))^0.5)</f>
        <v>5.3506996110465548E-2</v>
      </c>
      <c r="N6" s="12">
        <f t="shared" si="1"/>
        <v>1.3058412172259726E-2</v>
      </c>
      <c r="O6">
        <f>IF(PPB_Ba_Aliquot_Sent!H5="LLD","LLD",PPB_Ba_Aliquot_Sent!H5/B6)</f>
        <v>125.17588119173755</v>
      </c>
      <c r="P6">
        <f>IF(O6="LLD","LLD",((PPB_Ba_Aliquot_Sent!I5/B6)^2+((O6*C6)^2)/(B6^2))^0.5)</f>
        <v>1.3659896708364483</v>
      </c>
      <c r="Q6" s="12">
        <f t="shared" si="2"/>
        <v>1.0912562850219527E-2</v>
      </c>
      <c r="R6">
        <f>IF(PPB_Ba_Aliquot_Sent!P5="LLD","LLD",PPB_Ba_Aliquot_Sent!P5/B6)</f>
        <v>129.3456712426011</v>
      </c>
      <c r="S6">
        <f>IF(R6="LLD","LLD",((PPB_Ba_Aliquot_Sent!Q5/B6)^2+((R6*C6)^2)/(B6^2))^0.5)</f>
        <v>1.3807610825802841</v>
      </c>
      <c r="T6" s="12">
        <f t="shared" si="3"/>
        <v>1.0674969400332886E-2</v>
      </c>
    </row>
    <row r="7" spans="1:20" x14ac:dyDescent="0.25">
      <c r="A7" t="s">
        <v>8</v>
      </c>
      <c r="B7">
        <v>171.80960542702243</v>
      </c>
      <c r="C7">
        <v>1.1436143422057752</v>
      </c>
      <c r="D7">
        <v>6.6562887410362799E-3</v>
      </c>
      <c r="E7">
        <v>4408.1109922014384</v>
      </c>
      <c r="F7">
        <v>80.968583733039324</v>
      </c>
      <c r="G7">
        <v>1.8368090975087518E-2</v>
      </c>
      <c r="I7">
        <f>IF(PPB_Ba_Aliquot_Sent!B6="LLD","LLD",PPB_Ba_Aliquot_Sent!B6/B7)</f>
        <v>4.0013778110875864E-3</v>
      </c>
      <c r="J7">
        <f>IF(I7="LLD","LLD",((PPB_Ba_Aliquot_Sent!C6/B7)^2+((I7*C7)^2)/(B7^2))^0.5)</f>
        <v>1.4139602517026758E-4</v>
      </c>
      <c r="K7" s="12">
        <f t="shared" si="0"/>
        <v>3.5336834422000182E-2</v>
      </c>
      <c r="L7">
        <f>IF(PPB_Ba_Aliquot_Sent!E6="LLD","LLD",PPB_Ba_Aliquot_Sent!E6/B7)</f>
        <v>0.11453480499354687</v>
      </c>
      <c r="M7">
        <f>IF(L7="LLD","LLD",((PPB_Ba_Aliquot_Sent!F6/B7)^2+((L7*C7)^2)/(B7^2))^0.5)</f>
        <v>1.596728785276512E-3</v>
      </c>
      <c r="N7" s="12">
        <f t="shared" si="1"/>
        <v>1.3940991870257036E-2</v>
      </c>
      <c r="O7">
        <f>IF(PPB_Ba_Aliquot_Sent!H6="LLD","LLD",PPB_Ba_Aliquot_Sent!H6/B7)</f>
        <v>3.6868173189139739</v>
      </c>
      <c r="P7">
        <f>IF(O7="LLD","LLD",((PPB_Ba_Aliquot_Sent!I6/B7)^2+((O7*C7)^2)/(B7^2))^0.5)</f>
        <v>4.4392704349262652E-2</v>
      </c>
      <c r="Q7" s="12">
        <f t="shared" si="2"/>
        <v>1.2040928668073908E-2</v>
      </c>
      <c r="R7">
        <f>IF(PPB_Ba_Aliquot_Sent!P6="LLD","LLD",PPB_Ba_Aliquot_Sent!P6/B7)</f>
        <v>3.8053535017186078</v>
      </c>
      <c r="S7">
        <f>IF(R7="LLD","LLD",((PPB_Ba_Aliquot_Sent!Q6/B7)^2+((R7*C7)^2)/(B7^2))^0.5)</f>
        <v>4.485585614144634E-2</v>
      </c>
      <c r="T7" s="12">
        <f t="shared" si="3"/>
        <v>1.1787566154153125E-2</v>
      </c>
    </row>
    <row r="8" spans="1:20" s="27" customFormat="1" x14ac:dyDescent="0.25">
      <c r="A8" s="27" t="s">
        <v>9</v>
      </c>
      <c r="B8" s="27">
        <v>4063.112460710674</v>
      </c>
      <c r="C8" s="27">
        <v>20.955813963647469</v>
      </c>
      <c r="D8" s="27">
        <v>5.1575766524518283E-3</v>
      </c>
      <c r="E8" s="27">
        <v>233709.3215890218</v>
      </c>
      <c r="F8" s="27">
        <v>4114.906078601146</v>
      </c>
      <c r="G8" s="27">
        <v>1.7606940324944396E-2</v>
      </c>
      <c r="I8" s="27" t="str">
        <f>IF(PPB_Ba_Aliquot_Sent!B7="LLD","LLD",PPB_Ba_Aliquot_Sent!B7/B8)</f>
        <v>LLD</v>
      </c>
      <c r="J8" s="27" t="str">
        <f>IF(I8="LLD","LLD",((PPB_Ba_Aliquot_Sent!C7/B8)^2+((I8*C8)^2)/(B8^2))^0.5)</f>
        <v>LLD</v>
      </c>
      <c r="K8" s="55" t="str">
        <f t="shared" si="0"/>
        <v>LLD</v>
      </c>
      <c r="L8" s="27">
        <f>IF(PPB_Ba_Aliquot_Sent!E7="LLD","LLD",PPB_Ba_Aliquot_Sent!E7/B8)</f>
        <v>4.0743715657533903E-4</v>
      </c>
      <c r="M8" s="27">
        <f>IF(L8="LLD","LLD",((PPB_Ba_Aliquot_Sent!F7/B8)^2+((L8*C8)^2)/(B8^2))^0.5)</f>
        <v>5.2610635251317569E-6</v>
      </c>
      <c r="N8" s="55">
        <f t="shared" si="1"/>
        <v>1.2912576676494E-2</v>
      </c>
      <c r="O8" s="27">
        <f>IF(PPB_Ba_Aliquot_Sent!H7="LLD","LLD",PPB_Ba_Aliquot_Sent!H7/B8)</f>
        <v>2.005535416449402E-2</v>
      </c>
      <c r="P8" s="27">
        <f>IF(O8="LLD","LLD",((PPB_Ba_Aliquot_Sent!I7/B8)^2+((O8*C8)^2)/(B8^2))^0.5)</f>
        <v>2.0084599565821587E-4</v>
      </c>
      <c r="Q8" s="55">
        <f t="shared" si="2"/>
        <v>1.0014582340998666E-2</v>
      </c>
      <c r="R8" s="27">
        <f>IF(PPB_Ba_Aliquot_Sent!P7="LLD","LLD",PPB_Ba_Aliquot_Sent!P7/B8)</f>
        <v>2.0462791321069356E-2</v>
      </c>
      <c r="S8" s="27">
        <f>IF(R8="LLD","LLD",((PPB_Ba_Aliquot_Sent!Q7/B8)^2+((R8*C8)^2)/(B8^2))^0.5)</f>
        <v>2.0199385012702024E-4</v>
      </c>
      <c r="T8" s="55">
        <f t="shared" si="3"/>
        <v>9.8712754754547508E-3</v>
      </c>
    </row>
    <row r="9" spans="1:20" x14ac:dyDescent="0.25">
      <c r="A9" t="s">
        <v>19</v>
      </c>
      <c r="B9">
        <v>251.28666680903572</v>
      </c>
      <c r="C9">
        <v>0.9380661224376633</v>
      </c>
      <c r="D9">
        <v>3.7330517147992686E-3</v>
      </c>
      <c r="E9">
        <v>5668.3036690166873</v>
      </c>
      <c r="F9">
        <v>97.239223219752219</v>
      </c>
      <c r="G9">
        <v>1.7154907164072395E-2</v>
      </c>
      <c r="I9">
        <f>IF(PPB_Ba_Aliquot_Sent!B8="LLD","LLD",PPB_Ba_Aliquot_Sent!B8/B9)</f>
        <v>1.7016824252513664E-3</v>
      </c>
      <c r="J9">
        <f>IF(I9="LLD","LLD",((PPB_Ba_Aliquot_Sent!C8/B9)^2+((I9*C9)^2)/(B9^2))^0.5)</f>
        <v>5.7413007304937465E-5</v>
      </c>
      <c r="K9" s="12">
        <f t="shared" si="0"/>
        <v>3.3738967067522378E-2</v>
      </c>
      <c r="L9">
        <f>IF(PPB_Ba_Aliquot_Sent!E8="LLD","LLD",PPB_Ba_Aliquot_Sent!E8/B9)</f>
        <v>4.0183491678542467E-2</v>
      </c>
      <c r="M9">
        <f>IF(L9="LLD","LLD",((PPB_Ba_Aliquot_Sent!F8/B9)^2+((L9*C9)^2)/(B9^2))^0.5)</f>
        <v>4.4213668851061022E-4</v>
      </c>
      <c r="N9" s="12">
        <f t="shared" si="1"/>
        <v>1.1002943498479158E-2</v>
      </c>
      <c r="O9">
        <f>IF(PPB_Ba_Aliquot_Sent!H8="LLD","LLD",PPB_Ba_Aliquot_Sent!H8/B9)</f>
        <v>1.2108890665460836</v>
      </c>
      <c r="P9">
        <f>IF(O9="LLD","LLD",((PPB_Ba_Aliquot_Sent!I8/B9)^2+((O9*C9)^2)/(B9^2))^0.5)</f>
        <v>1.0244322628829615E-2</v>
      </c>
      <c r="Q9" s="12">
        <f t="shared" si="2"/>
        <v>8.4601660976676603E-3</v>
      </c>
      <c r="R9">
        <f>IF(PPB_Ba_Aliquot_Sent!P8="LLD","LLD",PPB_Ba_Aliquot_Sent!P8/B9)</f>
        <v>1.2527742406498776</v>
      </c>
      <c r="S9">
        <f>IF(R9="LLD","LLD",((PPB_Ba_Aliquot_Sent!Q8/B9)^2+((R9*C9)^2)/(B9^2))^0.5)</f>
        <v>1.0322810690037097E-2</v>
      </c>
      <c r="T9" s="12">
        <f t="shared" si="3"/>
        <v>8.2399608445669591E-3</v>
      </c>
    </row>
    <row r="10" spans="1:20" x14ac:dyDescent="0.25">
      <c r="A10" t="s">
        <v>20</v>
      </c>
      <c r="B10">
        <v>35.959884095712276</v>
      </c>
      <c r="C10">
        <v>0.25252405264652589</v>
      </c>
      <c r="D10">
        <v>7.022382273936081E-3</v>
      </c>
      <c r="E10">
        <v>102.32821557923549</v>
      </c>
      <c r="F10">
        <v>1.882433071843796</v>
      </c>
      <c r="G10">
        <v>1.8396031448297635E-2</v>
      </c>
      <c r="I10">
        <f>IF(PPB_Ba_Aliquot_Sent!B9="LLD","LLD",PPB_Ba_Aliquot_Sent!B9/B10)</f>
        <v>5.8469888908567226E-3</v>
      </c>
      <c r="J10">
        <f>IF(I10="LLD","LLD",((PPB_Ba_Aliquot_Sent!C9/B10)^2+((I10*C10)^2)/(B10^2))^0.5)</f>
        <v>2.2019137035427666E-4</v>
      </c>
      <c r="K10" s="12">
        <f t="shared" si="0"/>
        <v>3.7658934276171237E-2</v>
      </c>
      <c r="L10">
        <f>IF(PPB_Ba_Aliquot_Sent!E9="LLD","LLD",PPB_Ba_Aliquot_Sent!E9/B10)</f>
        <v>0.17564272294490765</v>
      </c>
      <c r="M10">
        <f>IF(L10="LLD","LLD",((PPB_Ba_Aliquot_Sent!F9/B10)^2+((L10*C10)^2)/(B10^2))^0.5)</f>
        <v>2.5302702784924976E-3</v>
      </c>
      <c r="N10" s="12">
        <f t="shared" si="1"/>
        <v>1.4405779163911879E-2</v>
      </c>
      <c r="O10">
        <f>IF(PPB_Ba_Aliquot_Sent!H9="LLD","LLD",PPB_Ba_Aliquot_Sent!H9/B10)</f>
        <v>5.4175161952913609</v>
      </c>
      <c r="P10">
        <f>IF(O10="LLD","LLD",((PPB_Ba_Aliquot_Sent!I9/B10)^2+((O10*C10)^2)/(B10^2))^0.5)</f>
        <v>6.6643785176185744E-2</v>
      </c>
      <c r="Q10" s="12">
        <f t="shared" si="2"/>
        <v>1.2301538707740136E-2</v>
      </c>
      <c r="R10">
        <f>IF(PPB_Ba_Aliquot_Sent!P9="LLD","LLD",PPB_Ba_Aliquot_Sent!P9/B10)</f>
        <v>5.5990059071271254</v>
      </c>
      <c r="S10">
        <f>IF(R10="LLD","LLD",((PPB_Ba_Aliquot_Sent!Q9/B10)^2+((R10*C10)^2)/(B10^2))^0.5)</f>
        <v>6.7416016024345229E-2</v>
      </c>
      <c r="T10" s="12">
        <f t="shared" si="3"/>
        <v>1.2040711716079736E-2</v>
      </c>
    </row>
    <row r="11" spans="1:20" x14ac:dyDescent="0.25">
      <c r="A11" t="s">
        <v>21</v>
      </c>
      <c r="B11">
        <v>183.40042322239918</v>
      </c>
      <c r="C11">
        <v>0.99992008657755271</v>
      </c>
      <c r="D11">
        <v>5.4521143899706652E-3</v>
      </c>
      <c r="E11">
        <v>522.85463717311825</v>
      </c>
      <c r="F11">
        <v>9.2633466998310787</v>
      </c>
      <c r="G11">
        <v>1.7716868210090993E-2</v>
      </c>
      <c r="I11" t="str">
        <f>IF(PPB_Ba_Aliquot_Sent!B10="LLD","LLD",PPB_Ba_Aliquot_Sent!B10/B11)</f>
        <v>LLD</v>
      </c>
      <c r="J11" t="str">
        <f>IF(I11="LLD","LLD",((PPB_Ba_Aliquot_Sent!C10/B11)^2+((I11*C11)^2)/(B11^2))^0.5)</f>
        <v>LLD</v>
      </c>
      <c r="K11" s="12" t="str">
        <f t="shared" si="0"/>
        <v>LLD</v>
      </c>
      <c r="L11">
        <f>IF(PPB_Ba_Aliquot_Sent!E10="LLD","LLD",PPB_Ba_Aliquot_Sent!E10/B11)</f>
        <v>8.853473467484458E-3</v>
      </c>
      <c r="M11">
        <f>IF(L11="LLD","LLD",((PPB_Ba_Aliquot_Sent!F10/B11)^2+((L11*C11)^2)/(B11^2))^0.5)</f>
        <v>1.1828812322823498E-4</v>
      </c>
      <c r="N11" s="12">
        <f t="shared" si="1"/>
        <v>1.3360645814624466E-2</v>
      </c>
      <c r="O11">
        <f>IF(PPB_Ba_Aliquot_Sent!H10="LLD","LLD",PPB_Ba_Aliquot_Sent!H10/B11)</f>
        <v>0.26992195427013288</v>
      </c>
      <c r="P11">
        <f>IF(O11="LLD","LLD",((PPB_Ba_Aliquot_Sent!I10/B11)^2+((O11*C11)^2)/(B11^2))^0.5)</f>
        <v>2.805202058308994E-3</v>
      </c>
      <c r="Q11" s="12">
        <f t="shared" si="2"/>
        <v>1.0392641331803636E-2</v>
      </c>
      <c r="R11">
        <f>IF(PPB_Ba_Aliquot_Sent!P10="LLD","LLD",PPB_Ba_Aliquot_Sent!P10/B11)</f>
        <v>0.27877542773761732</v>
      </c>
      <c r="S11">
        <f>IF(R11="LLD","LLD",((PPB_Ba_Aliquot_Sent!Q10/B11)^2+((R11*C11)^2)/(B11^2))^0.5)</f>
        <v>2.8328825873881157E-3</v>
      </c>
      <c r="T11" s="12">
        <f t="shared" si="3"/>
        <v>1.0161880515718973E-2</v>
      </c>
    </row>
    <row r="12" spans="1:20" x14ac:dyDescent="0.25">
      <c r="A12" t="s">
        <v>22</v>
      </c>
      <c r="B12">
        <v>10.023590741023934</v>
      </c>
      <c r="C12">
        <v>6.4224821054148507E-2</v>
      </c>
      <c r="D12">
        <v>6.4073666526799737E-3</v>
      </c>
      <c r="E12">
        <v>31.436836099355151</v>
      </c>
      <c r="F12">
        <v>0.56958926599643611</v>
      </c>
      <c r="G12">
        <v>1.8118530255279722E-2</v>
      </c>
      <c r="I12" t="str">
        <f>IF(PPB_Ba_Aliquot_Sent!B11="LLD","LLD",PPB_Ba_Aliquot_Sent!B11/B12)</f>
        <v>LLD</v>
      </c>
      <c r="J12" t="str">
        <f>IF(I12="LLD","LLD",((PPB_Ba_Aliquot_Sent!C11/B12)^2+((I12*C12)^2)/(B12^2))^0.5)</f>
        <v>LLD</v>
      </c>
      <c r="K12" s="12" t="str">
        <f t="shared" si="0"/>
        <v>LLD</v>
      </c>
      <c r="L12">
        <f>IF(PPB_Ba_Aliquot_Sent!E11="LLD","LLD",PPB_Ba_Aliquot_Sent!E11/B12)</f>
        <v>0.14035191095492577</v>
      </c>
      <c r="M12">
        <f>IF(L12="LLD","LLD",((PPB_Ba_Aliquot_Sent!F11/B12)^2+((L12*C12)^2)/(B12^2))^0.5)</f>
        <v>2.0499221788297297E-3</v>
      </c>
      <c r="N12" s="12">
        <f t="shared" si="1"/>
        <v>1.4605587945917355E-2</v>
      </c>
      <c r="O12">
        <f>IF(PPB_Ba_Aliquot_Sent!H11="LLD","LLD",PPB_Ba_Aliquot_Sent!H11/B12)</f>
        <v>4.4112561794278431</v>
      </c>
      <c r="P12">
        <f>IF(O12="LLD","LLD",((PPB_Ba_Aliquot_Sent!I11/B12)^2+((O12*C12)^2)/(B12^2))^0.5)</f>
        <v>5.0905819910946545E-2</v>
      </c>
      <c r="Q12" s="12">
        <f t="shared" si="2"/>
        <v>1.1539982680749506E-2</v>
      </c>
      <c r="R12">
        <f>IF(PPB_Ba_Aliquot_Sent!P11="LLD","LLD",PPB_Ba_Aliquot_Sent!P11/B12)</f>
        <v>4.5516080903827696</v>
      </c>
      <c r="S12">
        <f>IF(R12="LLD","LLD",((PPB_Ba_Aliquot_Sent!Q11/B12)^2+((R12*C12)^2)/(B12^2))^0.5)</f>
        <v>5.1443566099369835E-2</v>
      </c>
      <c r="T12" s="12">
        <f t="shared" si="3"/>
        <v>1.1302283737491921E-2</v>
      </c>
    </row>
    <row r="13" spans="1:20" x14ac:dyDescent="0.25">
      <c r="A13" t="s">
        <v>23</v>
      </c>
      <c r="B13">
        <v>3.8710145055081004</v>
      </c>
      <c r="C13">
        <v>2.4758152127887532E-2</v>
      </c>
      <c r="D13">
        <v>6.3957787015933264E-3</v>
      </c>
      <c r="E13">
        <v>12.165403327394344</v>
      </c>
      <c r="F13">
        <v>0.22105887514097666</v>
      </c>
      <c r="G13">
        <v>1.8171109431546015E-2</v>
      </c>
      <c r="I13" t="str">
        <f>IF(PPB_Ba_Aliquot_Sent!B12="LLD","LLD",PPB_Ba_Aliquot_Sent!B12/B13)</f>
        <v>LLD</v>
      </c>
      <c r="J13" t="str">
        <f>IF(I13="LLD","LLD",((PPB_Ba_Aliquot_Sent!C12/B13)^2+((I13*C13)^2)/(B13^2))^0.5)</f>
        <v>LLD</v>
      </c>
      <c r="K13" s="12" t="str">
        <f t="shared" si="0"/>
        <v>LLD</v>
      </c>
      <c r="L13">
        <f>IF(PPB_Ba_Aliquot_Sent!E12="LLD","LLD",PPB_Ba_Aliquot_Sent!E12/B13)</f>
        <v>0.9040620090250141</v>
      </c>
      <c r="M13">
        <f>IF(L13="LLD","LLD",((PPB_Ba_Aliquot_Sent!F12/B13)^2+((L13*C13)^2)/(B13^2))^0.5)</f>
        <v>1.2651523238865987E-2</v>
      </c>
      <c r="N13" s="12">
        <f t="shared" si="1"/>
        <v>1.3994087919378478E-2</v>
      </c>
      <c r="O13">
        <f>IF(PPB_Ba_Aliquot_Sent!H12="LLD","LLD",PPB_Ba_Aliquot_Sent!H12/B13)</f>
        <v>28.646277933937604</v>
      </c>
      <c r="P13">
        <f>IF(O13="LLD","LLD",((PPB_Ba_Aliquot_Sent!I12/B13)^2+((O13*C13)^2)/(B13^2))^0.5)</f>
        <v>0.33042014362019739</v>
      </c>
      <c r="Q13" s="12">
        <f t="shared" si="2"/>
        <v>1.153448780962725E-2</v>
      </c>
      <c r="R13">
        <f>IF(PPB_Ba_Aliquot_Sent!P12="LLD","LLD",PPB_Ba_Aliquot_Sent!P12/B13)</f>
        <v>29.550339942962616</v>
      </c>
      <c r="S13">
        <f>IF(R13="LLD","LLD",((PPB_Ba_Aliquot_Sent!Q12/B13)^2+((R13*C13)^2)/(B13^2))^0.5)</f>
        <v>0.33385071470201799</v>
      </c>
      <c r="T13" s="12">
        <f t="shared" si="3"/>
        <v>1.1297694556015564E-2</v>
      </c>
    </row>
    <row r="14" spans="1:20" x14ac:dyDescent="0.25">
      <c r="A14" t="s">
        <v>24</v>
      </c>
      <c r="B14">
        <v>29.396766085112688</v>
      </c>
      <c r="C14">
        <v>0.12222887139311493</v>
      </c>
      <c r="D14">
        <v>4.1579019623867713E-3</v>
      </c>
      <c r="E14">
        <v>83.35764650467523</v>
      </c>
      <c r="F14">
        <v>1.4403676725814387</v>
      </c>
      <c r="G14">
        <v>1.7279370675378339E-2</v>
      </c>
      <c r="I14">
        <f>IF(PPB_Ba_Aliquot_Sent!B13="LLD","LLD",PPB_Ba_Aliquot_Sent!B13/B14)</f>
        <v>5.9615129557625867E-3</v>
      </c>
      <c r="J14">
        <f>IF(I14="LLD","LLD",((PPB_Ba_Aliquot_Sent!C13/B14)^2+((I14*C14)^2)/(B14^2))^0.5)</f>
        <v>2.0917951816954765E-4</v>
      </c>
      <c r="K14" s="12">
        <f t="shared" si="0"/>
        <v>3.5088327362829616E-2</v>
      </c>
      <c r="L14">
        <f>IF(PPB_Ba_Aliquot_Sent!E13="LLD","LLD",PPB_Ba_Aliquot_Sent!E13/B14)</f>
        <v>0.22314102524220134</v>
      </c>
      <c r="M14">
        <f>IF(L14="LLD","LLD",((PPB_Ba_Aliquot_Sent!F13/B14)^2+((L14*C14)^2)/(B14^2))^0.5)</f>
        <v>2.5730953495775397E-3</v>
      </c>
      <c r="N14" s="12">
        <f t="shared" si="1"/>
        <v>1.1531251802686911E-2</v>
      </c>
      <c r="O14">
        <f>IF(PPB_Ba_Aliquot_Sent!H13="LLD","LLD",PPB_Ba_Aliquot_Sent!H13/B14)</f>
        <v>6.9657201031212557</v>
      </c>
      <c r="P14">
        <f>IF(O14="LLD","LLD",((PPB_Ba_Aliquot_Sent!I13/B14)^2+((O14*C14)^2)/(B14^2))^0.5)</f>
        <v>6.214774469530393E-2</v>
      </c>
      <c r="Q14" s="12">
        <f t="shared" si="2"/>
        <v>8.9219411310334264E-3</v>
      </c>
      <c r="R14">
        <f>IF(PPB_Ba_Aliquot_Sent!P13="LLD","LLD",PPB_Ba_Aliquot_Sent!P13/B14)</f>
        <v>7.1948226413192202</v>
      </c>
      <c r="S14">
        <f>IF(R14="LLD","LLD",((PPB_Ba_Aliquot_Sent!Q13/B14)^2+((R14*C14)^2)/(B14^2))^0.5)</f>
        <v>6.2643689351934109E-2</v>
      </c>
      <c r="T14" s="12">
        <f t="shared" si="3"/>
        <v>8.7067732555597722E-3</v>
      </c>
    </row>
    <row r="15" spans="1:20" x14ac:dyDescent="0.25">
      <c r="A15" t="s">
        <v>25</v>
      </c>
      <c r="B15" t="e">
        <v>#VALUE!</v>
      </c>
      <c r="C15" t="e">
        <v>#VALUE!</v>
      </c>
      <c r="D15" t="e">
        <v>#VALUE!</v>
      </c>
      <c r="E15" t="e">
        <v>#VALUE!</v>
      </c>
      <c r="F15" t="e">
        <v>#VALUE!</v>
      </c>
      <c r="G15" t="e">
        <v>#VALUE!</v>
      </c>
      <c r="I15" t="e">
        <f>IF(PPB_Ba_Aliquot_Sent!B14="LLD","LLD",PPB_Ba_Aliquot_Sent!B14/B15)</f>
        <v>#VALUE!</v>
      </c>
      <c r="J15" t="e">
        <f>IF(I15="LLD","LLD",((PPB_Ba_Aliquot_Sent!C14/B15)^2+((I15*C15)^2)/(B15^2))^0.5)</f>
        <v>#VALUE!</v>
      </c>
      <c r="K15" s="12" t="e">
        <f t="shared" si="0"/>
        <v>#VALUE!</v>
      </c>
      <c r="L15" t="e">
        <f>IF(PPB_Ba_Aliquot_Sent!E14="LLD","LLD",PPB_Ba_Aliquot_Sent!E14/B15)</f>
        <v>#VALUE!</v>
      </c>
      <c r="M15" t="e">
        <f>IF(L15="LLD","LLD",((PPB_Ba_Aliquot_Sent!F14/B15)^2+((L15*C15)^2)/(B15^2))^0.5)</f>
        <v>#VALUE!</v>
      </c>
      <c r="N15" s="12" t="e">
        <f t="shared" si="1"/>
        <v>#VALUE!</v>
      </c>
      <c r="O15" t="e">
        <f>IF(PPB_Ba_Aliquot_Sent!H14="LLD","LLD",PPB_Ba_Aliquot_Sent!H14/B15)</f>
        <v>#VALUE!</v>
      </c>
      <c r="P15" t="e">
        <f>IF(O15="LLD","LLD",((PPB_Ba_Aliquot_Sent!I14/B15)^2+((O15*C15)^2)/(B15^2))^0.5)</f>
        <v>#VALUE!</v>
      </c>
      <c r="Q15" s="12" t="e">
        <f t="shared" si="2"/>
        <v>#VALUE!</v>
      </c>
      <c r="R15" t="e">
        <f>IF(PPB_Ba_Aliquot_Sent!P14="LLD","LLD",PPB_Ba_Aliquot_Sent!P14/B15)</f>
        <v>#VALUE!</v>
      </c>
      <c r="S15" t="e">
        <f>IF(R15="LLD","LLD",((PPB_Ba_Aliquot_Sent!Q14/B15)^2+((R15*C15)^2)/(B15^2))^0.5)</f>
        <v>#VALUE!</v>
      </c>
      <c r="T15" s="12" t="e">
        <f t="shared" si="3"/>
        <v>#VALUE!</v>
      </c>
    </row>
    <row r="16" spans="1:20" x14ac:dyDescent="0.25">
      <c r="A16" t="s">
        <v>27</v>
      </c>
      <c r="B16">
        <v>25.024731219806906</v>
      </c>
      <c r="C16">
        <v>0.28447079217182136</v>
      </c>
      <c r="D16">
        <v>1.1367586315838816E-2</v>
      </c>
      <c r="E16">
        <v>10.397808635121049</v>
      </c>
      <c r="F16">
        <v>0.21792992917207379</v>
      </c>
      <c r="G16">
        <v>2.0959217160043137E-2</v>
      </c>
      <c r="I16">
        <f>IF(PPB_Ba_Aliquot_Sent!B15="LLD","LLD",PPB_Ba_Aliquot_Sent!B15/B16)</f>
        <v>1.307855161572088E-2</v>
      </c>
      <c r="J16">
        <f>IF(I16="LLD","LLD",((PPB_Ba_Aliquot_Sent!C15/B16)^2+((I16*C16)^2)/(B16^2))^0.5)</f>
        <v>5.2643879406361288E-4</v>
      </c>
      <c r="K16" s="12">
        <f t="shared" si="0"/>
        <v>4.0252071447331748E-2</v>
      </c>
      <c r="L16">
        <f>IF(PPB_Ba_Aliquot_Sent!E15="LLD","LLD",PPB_Ba_Aliquot_Sent!E15/B16)</f>
        <v>2.690095405636312E-2</v>
      </c>
      <c r="M16">
        <f>IF(L16="LLD","LLD",((PPB_Ba_Aliquot_Sent!F15/B16)^2+((L16*C16)^2)/(B16^2))^0.5)</f>
        <v>6.0373725876105915E-4</v>
      </c>
      <c r="N16" s="12">
        <f t="shared" si="1"/>
        <v>2.2442968286407367E-2</v>
      </c>
      <c r="O16">
        <f>IF(PPB_Ba_Aliquot_Sent!H15="LLD","LLD",PPB_Ba_Aliquot_Sent!H15/B16)</f>
        <v>0.86871977946049117</v>
      </c>
      <c r="P16">
        <f>IF(O16="LLD","LLD",((PPB_Ba_Aliquot_Sent!I15/B16)^2+((O16*C16)^2)/(B16^2))^0.5)</f>
        <v>1.5855730315343753E-2</v>
      </c>
      <c r="Q16" s="12">
        <f t="shared" si="2"/>
        <v>1.8251835275571577E-2</v>
      </c>
      <c r="R16">
        <f>IF(PPB_Ba_Aliquot_Sent!P15="LLD","LLD",PPB_Ba_Aliquot_Sent!P15/B16)</f>
        <v>0.90869928513257514</v>
      </c>
      <c r="S16">
        <f>IF(R16="LLD","LLD",((PPB_Ba_Aliquot_Sent!Q15/B16)^2+((R16*C16)^2)/(B16^2))^0.5)</f>
        <v>1.6158984006160528E-2</v>
      </c>
      <c r="T16" s="12">
        <f t="shared" si="3"/>
        <v>1.7782542883593228E-2</v>
      </c>
    </row>
    <row r="17" spans="1:24" x14ac:dyDescent="0.25">
      <c r="A17" t="s">
        <v>28</v>
      </c>
      <c r="B17">
        <v>6.2902910951364328</v>
      </c>
      <c r="C17">
        <v>3.4534602482299268E-2</v>
      </c>
      <c r="D17">
        <v>5.4901437723607017E-3</v>
      </c>
      <c r="E17">
        <v>2.6873581103720672</v>
      </c>
      <c r="F17">
        <v>4.8428642031228944E-2</v>
      </c>
      <c r="G17">
        <v>1.8020911260138661E-2</v>
      </c>
      <c r="I17">
        <f>IF(PPB_Ba_Aliquot_Sent!B16="LLD","LLD",PPB_Ba_Aliquot_Sent!B16/B17)</f>
        <v>3.3541742737695224E-2</v>
      </c>
      <c r="J17">
        <f>IF(I17="LLD","LLD",((PPB_Ba_Aliquot_Sent!C16/B17)^2+((I17*C17)^2)/(B17^2))^0.5)</f>
        <v>1.2123038990675479E-3</v>
      </c>
      <c r="K17" s="12">
        <f t="shared" si="0"/>
        <v>3.6143139864498582E-2</v>
      </c>
      <c r="L17">
        <f>IF(PPB_Ba_Aliquot_Sent!E16="LLD","LLD",PPB_Ba_Aliquot_Sent!E16/B17)</f>
        <v>0.73956616824867627</v>
      </c>
      <c r="M17">
        <f>IF(L17="LLD","LLD",((PPB_Ba_Aliquot_Sent!F16/B17)^2+((L17*C17)^2)/(B17^2))^0.5)</f>
        <v>9.4511327520786399E-3</v>
      </c>
      <c r="N17" s="12">
        <f t="shared" si="1"/>
        <v>1.277929299343062E-2</v>
      </c>
      <c r="O17">
        <f>IF(PPB_Ba_Aliquot_Sent!H16="LLD","LLD",PPB_Ba_Aliquot_Sent!H16/B17)</f>
        <v>22.133945583644991</v>
      </c>
      <c r="P17">
        <f>IF(O17="LLD","LLD",((PPB_Ba_Aliquot_Sent!I16/B17)^2+((O17*C17)^2)/(B17^2))^0.5)</f>
        <v>0.22995729811637672</v>
      </c>
      <c r="Q17" s="12">
        <f t="shared" si="2"/>
        <v>1.0389349573819076E-2</v>
      </c>
      <c r="R17">
        <f>IF(PPB_Ba_Aliquot_Sent!P16="LLD","LLD",PPB_Ba_Aliquot_Sent!P16/B17)</f>
        <v>22.907053494631359</v>
      </c>
      <c r="S17">
        <f>IF(R17="LLD","LLD",((PPB_Ba_Aliquot_Sent!Q16/B17)^2+((R17*C17)^2)/(B17^2))^0.5)</f>
        <v>0.2323880643510576</v>
      </c>
      <c r="T17" s="12">
        <f t="shared" si="3"/>
        <v>1.0144825671512992E-2</v>
      </c>
    </row>
    <row r="18" spans="1:24" x14ac:dyDescent="0.25">
      <c r="A18" t="s">
        <v>29</v>
      </c>
      <c r="B18" t="e">
        <v>#VALUE!</v>
      </c>
      <c r="C18" t="e">
        <v>#VALUE!</v>
      </c>
      <c r="D18" t="e">
        <v>#VALUE!</v>
      </c>
      <c r="E18" t="e">
        <v>#VALUE!</v>
      </c>
      <c r="F18" t="e">
        <v>#VALUE!</v>
      </c>
      <c r="G18" t="e">
        <v>#VALUE!</v>
      </c>
      <c r="I18" t="e">
        <f>IF(PPB_Ba_Aliquot_Sent!B17="LLD","LLD",PPB_Ba_Aliquot_Sent!B17/B18)</f>
        <v>#VALUE!</v>
      </c>
      <c r="J18" t="e">
        <f>IF(I18="LLD","LLD",((PPB_Ba_Aliquot_Sent!C17/B18)^2+((I18*C18)^2)/(B18^2))^0.5)</f>
        <v>#VALUE!</v>
      </c>
      <c r="K18" s="12" t="e">
        <f t="shared" si="0"/>
        <v>#VALUE!</v>
      </c>
      <c r="L18" t="e">
        <f>IF(PPB_Ba_Aliquot_Sent!E17="LLD","LLD",PPB_Ba_Aliquot_Sent!E17/B18)</f>
        <v>#VALUE!</v>
      </c>
      <c r="M18" t="e">
        <f>IF(L18="LLD","LLD",((PPB_Ba_Aliquot_Sent!F17/B18)^2+((L18*C18)^2)/(B18^2))^0.5)</f>
        <v>#VALUE!</v>
      </c>
      <c r="N18" s="12" t="e">
        <f t="shared" si="1"/>
        <v>#VALUE!</v>
      </c>
      <c r="O18" t="e">
        <f>IF(PPB_Ba_Aliquot_Sent!H17="LLD","LLD",PPB_Ba_Aliquot_Sent!H17/B18)</f>
        <v>#VALUE!</v>
      </c>
      <c r="P18" t="e">
        <f>IF(O18="LLD","LLD",((PPB_Ba_Aliquot_Sent!I17/B18)^2+((O18*C18)^2)/(B18^2))^0.5)</f>
        <v>#VALUE!</v>
      </c>
      <c r="Q18" s="12" t="e">
        <f t="shared" si="2"/>
        <v>#VALUE!</v>
      </c>
      <c r="R18" t="e">
        <f>IF(PPB_Ba_Aliquot_Sent!P17="LLD","LLD",PPB_Ba_Aliquot_Sent!P17/B18)</f>
        <v>#VALUE!</v>
      </c>
      <c r="S18" t="e">
        <f>IF(R18="LLD","LLD",((PPB_Ba_Aliquot_Sent!Q17/B18)^2+((R18*C18)^2)/(B18^2))^0.5)</f>
        <v>#VALUE!</v>
      </c>
      <c r="T18" s="12" t="e">
        <f t="shared" si="3"/>
        <v>#VALUE!</v>
      </c>
    </row>
    <row r="19" spans="1:24" x14ac:dyDescent="0.25">
      <c r="A19" t="s">
        <v>30</v>
      </c>
      <c r="B19">
        <v>0.72444462751365024</v>
      </c>
      <c r="C19">
        <v>4.4739299442153792E-3</v>
      </c>
      <c r="D19">
        <v>6.1756686077861483E-3</v>
      </c>
      <c r="E19">
        <v>0.31504785512795341</v>
      </c>
      <c r="F19">
        <v>6.4554446381029518E-3</v>
      </c>
      <c r="G19">
        <v>2.0490362124449761E-2</v>
      </c>
      <c r="I19">
        <f>IF(PPB_Ba_Aliquot_Sent!B18="LLD","LLD",PPB_Ba_Aliquot_Sent!B18/B19)</f>
        <v>0.18317199939092887</v>
      </c>
      <c r="J19">
        <f>IF(I19="LLD","LLD",((PPB_Ba_Aliquot_Sent!C18/B19)^2+((I19*C19)^2)/(B19^2))^0.5)</f>
        <v>6.9672968966404038E-3</v>
      </c>
      <c r="K19" s="12">
        <f t="shared" si="0"/>
        <v>3.8036910225403377E-2</v>
      </c>
      <c r="L19">
        <f>IF(PPB_Ba_Aliquot_Sent!E18="LLD","LLD",PPB_Ba_Aliquot_Sent!E18/B19)</f>
        <v>6.8209157554878486</v>
      </c>
      <c r="M19">
        <f>IF(L19="LLD","LLD",((PPB_Ba_Aliquot_Sent!F18/B19)^2+((L19*C19)^2)/(B19^2))^0.5)</f>
        <v>9.0819829299609439E-2</v>
      </c>
      <c r="N19" s="12">
        <f t="shared" si="1"/>
        <v>1.331490265460899E-2</v>
      </c>
      <c r="O19">
        <f>IF(PPB_Ba_Aliquot_Sent!H18="LLD","LLD",PPB_Ba_Aliquot_Sent!H18/B19)</f>
        <v>216.0606816788717</v>
      </c>
      <c r="P19">
        <f>IF(O19="LLD","LLD",((PPB_Ba_Aliquot_Sent!I18/B19)^2+((O19*C19)^2)/(B19^2))^0.5)</f>
        <v>2.3826829986013816</v>
      </c>
      <c r="Q19" s="12">
        <f t="shared" si="2"/>
        <v>1.1027841715980206E-2</v>
      </c>
      <c r="R19">
        <f>IF(PPB_Ba_Aliquot_Sent!P18="LLD","LLD",PPB_Ba_Aliquot_Sent!P18/B19)</f>
        <v>223.06476943375048</v>
      </c>
      <c r="S19">
        <f>IF(R19="LLD","LLD",((PPB_Ba_Aliquot_Sent!Q18/B19)^2+((R19*C19)^2)/(B19^2))^0.5)</f>
        <v>2.4085269582856528</v>
      </c>
      <c r="T19" s="12">
        <f t="shared" si="3"/>
        <v>1.0797433249543145E-2</v>
      </c>
    </row>
    <row r="20" spans="1:24" s="27" customFormat="1" x14ac:dyDescent="0.25">
      <c r="A20" s="27" t="s">
        <v>10</v>
      </c>
      <c r="B20" s="27">
        <v>3086.6870657605782</v>
      </c>
      <c r="C20" s="27">
        <v>46.860723262192394</v>
      </c>
      <c r="D20" s="27">
        <v>1.5181559472613928E-2</v>
      </c>
      <c r="E20" s="27">
        <v>25933.364145695159</v>
      </c>
      <c r="F20" s="27">
        <v>614.43376301976468</v>
      </c>
      <c r="G20" s="27">
        <v>2.3692790475151614E-2</v>
      </c>
      <c r="I20" s="27" t="str">
        <f>IF(PPB_Ba_Aliquot_Sent!B19="LLD","LLD",PPB_Ba_Aliquot_Sent!B19/B20)</f>
        <v>LLD</v>
      </c>
      <c r="J20" s="27" t="str">
        <f>IF(I20="LLD","LLD",((PPB_Ba_Aliquot_Sent!C19/B20)^2+((I20*C20)^2)/(B20^2))^0.5)</f>
        <v>LLD</v>
      </c>
      <c r="K20" s="55" t="str">
        <f t="shared" si="0"/>
        <v>LLD</v>
      </c>
      <c r="L20" s="27">
        <f>IF(PPB_Ba_Aliquot_Sent!E19="LLD","LLD",PPB_Ba_Aliquot_Sent!E19/B20)</f>
        <v>3.5623054257538606E-4</v>
      </c>
      <c r="M20" s="27">
        <f>IF(L20="LLD","LLD",((PPB_Ba_Aliquot_Sent!F19/B20)^2+((L20*C20)^2)/(B20^2))^0.5)</f>
        <v>1.029768011407282E-5</v>
      </c>
      <c r="N20" s="55">
        <f t="shared" si="1"/>
        <v>2.8907347583464461E-2</v>
      </c>
      <c r="O20" s="27">
        <f>IF(PPB_Ba_Aliquot_Sent!H19="LLD","LLD",PPB_Ba_Aliquot_Sent!H19/B20)</f>
        <v>1.0833331864040997E-2</v>
      </c>
      <c r="P20" s="27">
        <f>IF(O20="LLD","LLD",((PPB_Ba_Aliquot_Sent!I19/B20)^2+((O20*C20)^2)/(B20^2))^0.5)</f>
        <v>2.5735649888411488E-4</v>
      </c>
      <c r="Q20" s="55">
        <f t="shared" si="2"/>
        <v>2.3755987734332826E-2</v>
      </c>
      <c r="R20" s="27">
        <f>IF(PPB_Ba_Aliquot_Sent!P19="LLD","LLD",PPB_Ba_Aliquot_Sent!P19/B20)</f>
        <v>1.1189562406616381E-2</v>
      </c>
      <c r="S20" s="27">
        <f>IF(R20="LLD","LLD",((PPB_Ba_Aliquot_Sent!Q19/B20)^2+((R20*C20)^2)/(B20^2))^0.5)</f>
        <v>2.6099296519695994E-4</v>
      </c>
      <c r="T20" s="55">
        <f t="shared" si="3"/>
        <v>2.3324680243316305E-2</v>
      </c>
    </row>
    <row r="21" spans="1:24" x14ac:dyDescent="0.25">
      <c r="A21" t="s">
        <v>11</v>
      </c>
      <c r="B21">
        <v>103.91409023105972</v>
      </c>
      <c r="C21">
        <v>0.47975282980128503</v>
      </c>
      <c r="D21">
        <v>4.616821729705024E-3</v>
      </c>
      <c r="E21">
        <v>3022.0120722988809</v>
      </c>
      <c r="F21">
        <v>52.852057850790239</v>
      </c>
      <c r="G21">
        <v>1.7489029357379452E-2</v>
      </c>
      <c r="I21">
        <f>IF(PPB_Ba_Aliquot_Sent!B20="LLD","LLD",PPB_Ba_Aliquot_Sent!B20/B21)</f>
        <v>3.7867393927550091E-2</v>
      </c>
      <c r="J21">
        <f>IF(I21="LLD","LLD",((PPB_Ba_Aliquot_Sent!C20/B21)^2+((I21*C21)^2)/(B21^2))^0.5)</f>
        <v>1.2720253027832704E-3</v>
      </c>
      <c r="K21" s="12">
        <f t="shared" si="0"/>
        <v>3.3591572348944235E-2</v>
      </c>
      <c r="L21">
        <f>IF(PPB_Ba_Aliquot_Sent!E20="LLD","LLD",PPB_Ba_Aliquot_Sent!E20/B21)</f>
        <v>0.97675447095307943</v>
      </c>
      <c r="M21">
        <f>IF(L21="LLD","LLD",((PPB_Ba_Aliquot_Sent!F20/B21)^2+((L21*C21)^2)/(B21^2))^0.5)</f>
        <v>1.150900166560127E-2</v>
      </c>
      <c r="N21" s="12">
        <f t="shared" si="1"/>
        <v>1.1782901443359894E-2</v>
      </c>
      <c r="O21">
        <f>IF(PPB_Ba_Aliquot_Sent!H20="LLD","LLD",PPB_Ba_Aliquot_Sent!H20/B21)</f>
        <v>31.044380637150276</v>
      </c>
      <c r="P21">
        <f>IF(O21="LLD","LLD",((PPB_Ba_Aliquot_Sent!I20/B21)^2+((O21*C21)^2)/(B21^2))^0.5)</f>
        <v>0.29541244481186163</v>
      </c>
      <c r="Q21" s="12">
        <f t="shared" si="2"/>
        <v>9.5158105508584903E-3</v>
      </c>
      <c r="R21">
        <f>IF(PPB_Ba_Aliquot_Sent!P20="LLD","LLD",PPB_Ba_Aliquot_Sent!P20/B21)</f>
        <v>32.059002502030907</v>
      </c>
      <c r="S21">
        <f>IF(R21="LLD","LLD",((PPB_Ba_Aliquot_Sent!Q20/B21)^2+((R21*C21)^2)/(B21^2))^0.5)</f>
        <v>0.29790424640752333</v>
      </c>
      <c r="T21" s="12">
        <f t="shared" si="3"/>
        <v>9.2923741588232939E-3</v>
      </c>
    </row>
    <row r="22" spans="1:24" x14ac:dyDescent="0.25">
      <c r="A22" t="s">
        <v>12</v>
      </c>
      <c r="B22">
        <v>1256.8637463018074</v>
      </c>
      <c r="C22">
        <v>9.0424889215792632</v>
      </c>
      <c r="D22">
        <v>7.1944862346343102E-3</v>
      </c>
      <c r="E22">
        <v>25730.349676063488</v>
      </c>
      <c r="F22">
        <v>475.51948721702013</v>
      </c>
      <c r="G22">
        <v>1.8480879319700341E-2</v>
      </c>
      <c r="I22">
        <f>IF(PPB_Ba_Aliquot_Sent!B21="LLD","LLD",PPB_Ba_Aliquot_Sent!B21/B22)</f>
        <v>8.5131059112897019E-4</v>
      </c>
      <c r="J22">
        <f>IF(I22="LLD","LLD",((PPB_Ba_Aliquot_Sent!C21/B22)^2+((I22*C22)^2)/(B22^2))^0.5)</f>
        <v>2.992393378437154E-5</v>
      </c>
      <c r="K22" s="12">
        <f t="shared" si="0"/>
        <v>3.5150430519944258E-2</v>
      </c>
      <c r="L22">
        <f>IF(PPB_Ba_Aliquot_Sent!E21="LLD","LLD",PPB_Ba_Aliquot_Sent!E21/B22)</f>
        <v>1.1418108737495982E-2</v>
      </c>
      <c r="M22">
        <f>IF(L22="LLD","LLD",((PPB_Ba_Aliquot_Sent!F21/B22)^2+((L22*C22)^2)/(B22^2))^0.5)</f>
        <v>1.6487827987254319E-4</v>
      </c>
      <c r="N22" s="12">
        <f t="shared" si="1"/>
        <v>1.4440069162338472E-2</v>
      </c>
      <c r="O22">
        <f>IF(PPB_Ba_Aliquot_Sent!H21="LLD","LLD",PPB_Ba_Aliquot_Sent!H21/B22)</f>
        <v>0.36649760797830594</v>
      </c>
      <c r="P22">
        <f>IF(O22="LLD","LLD",((PPB_Ba_Aliquot_Sent!I21/B22)^2+((O22*C22)^2)/(B22^2))^0.5)</f>
        <v>4.592749763459629E-3</v>
      </c>
      <c r="Q22" s="12">
        <f t="shared" si="2"/>
        <v>1.2531459042241518E-2</v>
      </c>
      <c r="R22">
        <f>IF(PPB_Ba_Aliquot_Sent!P21="LLD","LLD",PPB_Ba_Aliquot_Sent!P21/B22)</f>
        <v>0.3787670273069309</v>
      </c>
      <c r="S22">
        <f>IF(R22="LLD","LLD",((PPB_Ba_Aliquot_Sent!Q21/B22)^2+((R22*C22)^2)/(B22^2))^0.5)</f>
        <v>4.646282636748527E-3</v>
      </c>
      <c r="T22" s="12">
        <f t="shared" si="3"/>
        <v>1.2266861426096226E-2</v>
      </c>
    </row>
    <row r="23" spans="1:24" x14ac:dyDescent="0.25">
      <c r="A23" t="s">
        <v>31</v>
      </c>
      <c r="B23">
        <v>0.75471987885446978</v>
      </c>
      <c r="C23">
        <v>1.22268542416416E-2</v>
      </c>
      <c r="D23">
        <v>1.6200519668568666E-2</v>
      </c>
      <c r="E23">
        <v>4.0019033608301093</v>
      </c>
      <c r="F23">
        <v>0.1043340411667537</v>
      </c>
      <c r="G23">
        <v>2.607110461185945E-2</v>
      </c>
      <c r="I23">
        <f>IF(PPB_Ba_Aliquot_Sent!B22="LLD","LLD",PPB_Ba_Aliquot_Sent!B22/B23)</f>
        <v>1.6959539473148229</v>
      </c>
      <c r="J23">
        <f>IF(I23="LLD","LLD",((PPB_Ba_Aliquot_Sent!C22/B23)^2+((I23*C23)^2)/(B23^2))^0.5)</f>
        <v>7.2949857527019782E-2</v>
      </c>
      <c r="K23" s="12">
        <f t="shared" si="0"/>
        <v>4.301405568383513E-2</v>
      </c>
      <c r="L23">
        <f>IF(PPB_Ba_Aliquot_Sent!E22="LLD","LLD",PPB_Ba_Aliquot_Sent!E22/B23)</f>
        <v>19.540200636548533</v>
      </c>
      <c r="M23">
        <f>IF(L23="LLD","LLD",((PPB_Ba_Aliquot_Sent!F22/B23)^2+((L23*C23)^2)/(B23^2))^0.5)</f>
        <v>0.54057275090240076</v>
      </c>
      <c r="N23" s="12">
        <f t="shared" si="1"/>
        <v>2.7664646896782549E-2</v>
      </c>
      <c r="O23">
        <f>IF(PPB_Ba_Aliquot_Sent!H22="LLD","LLD",PPB_Ba_Aliquot_Sent!H22/B23)</f>
        <v>599.25508037307327</v>
      </c>
      <c r="P23">
        <f>IF(O23="LLD","LLD",((PPB_Ba_Aliquot_Sent!I22/B23)^2+((O23*C23)^2)/(B23^2))^0.5)</f>
        <v>15.944323977111905</v>
      </c>
      <c r="Q23" s="12">
        <f t="shared" si="2"/>
        <v>2.6606906640133245E-2</v>
      </c>
      <c r="R23">
        <f>IF(PPB_Ba_Aliquot_Sent!P22="LLD","LLD",PPB_Ba_Aliquot_Sent!P22/B23)</f>
        <v>620.49123495693664</v>
      </c>
      <c r="S23">
        <f>IF(R23="LLD","LLD",((PPB_Ba_Aliquot_Sent!Q22/B23)^2+((R23*C23)^2)/(B23^2))^0.5)</f>
        <v>16.162190073381421</v>
      </c>
      <c r="T23" s="12">
        <f t="shared" si="3"/>
        <v>2.6047410765605915E-2</v>
      </c>
    </row>
    <row r="24" spans="1:24" x14ac:dyDescent="0.25">
      <c r="A24" t="s">
        <v>32</v>
      </c>
      <c r="B24">
        <v>4.8283712092505128E-2</v>
      </c>
      <c r="C24">
        <v>1.4047953297641707E-3</v>
      </c>
      <c r="D24">
        <v>2.9094600826729541E-2</v>
      </c>
      <c r="E24">
        <v>0</v>
      </c>
      <c r="F24">
        <v>0</v>
      </c>
      <c r="G24" t="e">
        <v>#DIV/0!</v>
      </c>
      <c r="I24">
        <f>IF(PPB_Ba_Aliquot_Sent!B23="LLD","LLD",PPB_Ba_Aliquot_Sent!B23/B24)</f>
        <v>30.016754436527275</v>
      </c>
      <c r="J24">
        <f>IF(I24="LLD","LLD",((PPB_Ba_Aliquot_Sent!C23/B24)^2+((I24*C24)^2)/(B24^2))^0.5)</f>
        <v>1.7326729668513505</v>
      </c>
      <c r="K24" s="12">
        <f t="shared" si="0"/>
        <v>5.7723528055480484E-2</v>
      </c>
      <c r="L24">
        <f>IF(PPB_Ba_Aliquot_Sent!E23="LLD","LLD",PPB_Ba_Aliquot_Sent!E23/B24)</f>
        <v>578.68985353158189</v>
      </c>
      <c r="M24">
        <f>IF(L24="LLD","LLD",((PPB_Ba_Aliquot_Sent!F23/B24)^2+((L24*C24)^2)/(B24^2))^0.5)</f>
        <v>27.065975697426577</v>
      </c>
      <c r="N24" s="12">
        <f t="shared" si="1"/>
        <v>4.6771125383053662E-2</v>
      </c>
      <c r="O24">
        <f>IF(PPB_Ba_Aliquot_Sent!H23="LLD","LLD",PPB_Ba_Aliquot_Sent!H23/B24)</f>
        <v>17332.89860328428</v>
      </c>
      <c r="P24">
        <f>IF(O24="LLD","LLD",((PPB_Ba_Aliquot_Sent!I23/B24)^2+((O24*C24)^2)/(B24^2))^0.5)</f>
        <v>800.12961459965618</v>
      </c>
      <c r="Q24" s="12">
        <f t="shared" si="2"/>
        <v>4.6162481701014835E-2</v>
      </c>
      <c r="R24">
        <f>IF(PPB_Ba_Aliquot_Sent!P23="LLD","LLD",PPB_Ba_Aliquot_Sent!P23/B24)</f>
        <v>17941.605211252387</v>
      </c>
      <c r="S24">
        <f>IF(R24="LLD","LLD",((PPB_Ba_Aliquot_Sent!Q23/B24)^2+((R24*C24)^2)/(B24^2))^0.5)</f>
        <v>811.68623180688724</v>
      </c>
      <c r="T24" s="12">
        <f t="shared" si="3"/>
        <v>4.524044656259766E-2</v>
      </c>
    </row>
    <row r="25" spans="1:24" x14ac:dyDescent="0.25">
      <c r="A25" t="s">
        <v>13</v>
      </c>
      <c r="B25">
        <v>75.817432579421535</v>
      </c>
      <c r="C25">
        <v>0.24281903359839671</v>
      </c>
      <c r="D25">
        <v>3.2026807732381981E-3</v>
      </c>
      <c r="E25">
        <v>923.52767495044168</v>
      </c>
      <c r="F25">
        <v>15.719511435930013</v>
      </c>
      <c r="G25">
        <v>1.7021159042985422E-2</v>
      </c>
      <c r="I25">
        <f>IF(PPB_Ba_Aliquot_Sent!B24="LLD","LLD",PPB_Ba_Aliquot_Sent!B24/B25)</f>
        <v>2.8007639860138604E-4</v>
      </c>
      <c r="J25">
        <f>IF(I25="LLD","LLD",((PPB_Ba_Aliquot_Sent!C24/B25)^2+((I25*C25)^2)/(B25^2))^0.5)</f>
        <v>9.3778390112283215E-6</v>
      </c>
      <c r="K25" s="12">
        <f t="shared" si="0"/>
        <v>3.3483146234592837E-2</v>
      </c>
      <c r="L25">
        <f>IF(PPB_Ba_Aliquot_Sent!E24="LLD","LLD",PPB_Ba_Aliquot_Sent!E24/B25)</f>
        <v>6.3575963785607956E-3</v>
      </c>
      <c r="M25">
        <f>IF(L25="LLD","LLD",((PPB_Ba_Aliquot_Sent!F24/B25)^2+((L25*C25)^2)/(B25^2))^0.5)</f>
        <v>6.7435018884497963E-5</v>
      </c>
      <c r="N25" s="12">
        <f t="shared" si="1"/>
        <v>1.0606999071520738E-2</v>
      </c>
      <c r="O25">
        <f>IF(PPB_Ba_Aliquot_Sent!H24="LLD","LLD",PPB_Ba_Aliquot_Sent!H24/B25)</f>
        <v>0.19727938543006071</v>
      </c>
      <c r="P25">
        <f>IF(O25="LLD","LLD",((PPB_Ba_Aliquot_Sent!I24/B25)^2+((O25*C25)^2)/(B25^2))^0.5)</f>
        <v>1.5700160457646226E-3</v>
      </c>
      <c r="Q25" s="12">
        <f t="shared" si="2"/>
        <v>7.9583380815083857E-3</v>
      </c>
      <c r="R25">
        <f>IF(PPB_Ba_Aliquot_Sent!P24="LLD","LLD",PPB_Ba_Aliquot_Sent!P24/B25)</f>
        <v>0.20391705820722289</v>
      </c>
      <c r="S25">
        <f>IF(R25="LLD","LLD",((PPB_Ba_Aliquot_Sent!Q24/B25)^2+((R25*C25)^2)/(B25^2))^0.5)</f>
        <v>1.580027011896032E-3</v>
      </c>
      <c r="T25" s="12">
        <f t="shared" si="3"/>
        <v>7.7483807670979156E-3</v>
      </c>
    </row>
    <row r="26" spans="1:24" x14ac:dyDescent="0.25">
      <c r="A26" t="s">
        <v>14</v>
      </c>
      <c r="B26">
        <v>14.39220773882896</v>
      </c>
      <c r="C26">
        <v>4.608868424402162E-2</v>
      </c>
      <c r="D26">
        <v>3.2023359501460119E-3</v>
      </c>
      <c r="E26">
        <v>940.58147763512409</v>
      </c>
      <c r="F26">
        <v>16.010499051571564</v>
      </c>
      <c r="G26">
        <v>1.7021916157467065E-2</v>
      </c>
      <c r="I26">
        <f>IF(PPB_Ba_Aliquot_Sent!B25="LLD","LLD",PPB_Ba_Aliquot_Sent!B25/B26)</f>
        <v>8.1764908149966492E-4</v>
      </c>
      <c r="J26">
        <f>IF(I26="LLD","LLD",((PPB_Ba_Aliquot_Sent!C25/B26)^2+((I26*C26)^2)/(B26^2))^0.5)</f>
        <v>2.764021100402838E-5</v>
      </c>
      <c r="K26" s="12">
        <f t="shared" si="0"/>
        <v>3.3804490984485631E-2</v>
      </c>
      <c r="L26">
        <f>IF(PPB_Ba_Aliquot_Sent!E25="LLD","LLD",PPB_Ba_Aliquot_Sent!E25/B26)</f>
        <v>2.1939916551831109E-2</v>
      </c>
      <c r="M26">
        <f>IF(L26="LLD","LLD",((PPB_Ba_Aliquot_Sent!F25/B26)^2+((L26*C26)^2)/(B26^2))^0.5)</f>
        <v>2.3335468651436745E-4</v>
      </c>
      <c r="N26" s="12">
        <f t="shared" si="1"/>
        <v>1.063607903717809E-2</v>
      </c>
      <c r="O26">
        <f>IF(PPB_Ba_Aliquot_Sent!H25="LLD","LLD",PPB_Ba_Aliquot_Sent!H25/B26)</f>
        <v>0.66726218856928876</v>
      </c>
      <c r="P26">
        <f>IF(O26="LLD","LLD",((PPB_Ba_Aliquot_Sent!I25/B26)^2+((O26*C26)^2)/(B26^2))^0.5)</f>
        <v>5.3110643485235181E-3</v>
      </c>
      <c r="Q26" s="12">
        <f t="shared" si="2"/>
        <v>7.9594864500133668E-3</v>
      </c>
      <c r="R26">
        <f>IF(PPB_Ba_Aliquot_Sent!P25="LLD","LLD",PPB_Ba_Aliquot_Sent!P25/B26)</f>
        <v>0.69001975420261952</v>
      </c>
      <c r="S26">
        <f>IF(R26="LLD","LLD",((PPB_Ba_Aliquot_Sent!Q25/B26)^2+((R26*C26)^2)/(B26^2))^0.5)</f>
        <v>5.3455064521890361E-3</v>
      </c>
      <c r="T26" s="12">
        <f t="shared" si="3"/>
        <v>7.7468890124258172E-3</v>
      </c>
    </row>
    <row r="27" spans="1:24" x14ac:dyDescent="0.25">
      <c r="A27" t="s">
        <v>15</v>
      </c>
      <c r="B27">
        <v>3.174427454378518</v>
      </c>
      <c r="C27">
        <v>1.0157668795235126E-2</v>
      </c>
      <c r="D27">
        <v>3.1998427877835281E-3</v>
      </c>
      <c r="E27">
        <v>797.09799106696073</v>
      </c>
      <c r="F27">
        <v>13.568077754957459</v>
      </c>
      <c r="G27">
        <v>1.7021844123325188E-2</v>
      </c>
      <c r="I27">
        <f>IF(PPB_Ba_Aliquot_Sent!B26="LLD","LLD",PPB_Ba_Aliquot_Sent!B26/B27)</f>
        <v>2.6896486586560301E-3</v>
      </c>
      <c r="J27">
        <f>IF(I27="LLD","LLD",((PPB_Ba_Aliquot_Sent!C26/B27)^2+((I27*C27)^2)/(B27^2))^0.5)</f>
        <v>9.1774742288678839E-5</v>
      </c>
      <c r="K27" s="12">
        <f t="shared" si="0"/>
        <v>3.4121461177958112E-2</v>
      </c>
      <c r="L27">
        <f>IF(PPB_Ba_Aliquot_Sent!E26="LLD","LLD",PPB_Ba_Aliquot_Sent!E26/B27)</f>
        <v>7.4263223186522231E-2</v>
      </c>
      <c r="M27">
        <f>IF(L27="LLD","LLD",((PPB_Ba_Aliquot_Sent!F26/B27)^2+((L27*C27)^2)/(B27^2))^0.5)</f>
        <v>7.923532224873084E-4</v>
      </c>
      <c r="N27" s="12">
        <f t="shared" si="1"/>
        <v>1.0669523735822846E-2</v>
      </c>
      <c r="O27">
        <f>IF(PPB_Ba_Aliquot_Sent!H26="LLD","LLD",PPB_Ba_Aliquot_Sent!H26/B27)</f>
        <v>2.3394187949184961</v>
      </c>
      <c r="P27">
        <f>IF(O27="LLD","LLD",((PPB_Ba_Aliquot_Sent!I26/B27)^2+((O27*C27)^2)/(B27^2))^0.5)</f>
        <v>1.862135874552006E-2</v>
      </c>
      <c r="Q27" s="12">
        <f t="shared" si="2"/>
        <v>7.9598226644874061E-3</v>
      </c>
      <c r="R27">
        <f>IF(PPB_Ba_Aliquot_Sent!P26="LLD","LLD",PPB_Ba_Aliquot_Sent!P26/B27)</f>
        <v>2.4163716667636743</v>
      </c>
      <c r="S27">
        <f>IF(R27="LLD","LLD",((PPB_Ba_Aliquot_Sent!Q26/B27)^2+((R27*C27)^2)/(B27^2))^0.5)</f>
        <v>1.8737179289026493E-2</v>
      </c>
      <c r="T27" s="12">
        <f t="shared" si="3"/>
        <v>7.7542621223173876E-3</v>
      </c>
    </row>
    <row r="28" spans="1:24" x14ac:dyDescent="0.25">
      <c r="A28" t="s">
        <v>16</v>
      </c>
      <c r="B28">
        <v>34.639361570936096</v>
      </c>
      <c r="C28">
        <v>0.11094976596509183</v>
      </c>
      <c r="D28">
        <v>3.2029968490580791E-3</v>
      </c>
      <c r="E28">
        <v>304.33186019584014</v>
      </c>
      <c r="F28">
        <v>5.1802011518064868</v>
      </c>
      <c r="G28">
        <v>1.7021553867127101E-2</v>
      </c>
      <c r="I28">
        <f>IF(PPB_Ba_Aliquot_Sent!B27="LLD","LLD",PPB_Ba_Aliquot_Sent!B27/B28)</f>
        <v>3.2592811626587048E-4</v>
      </c>
      <c r="J28">
        <f>IF(I28="LLD","LLD",((PPB_Ba_Aliquot_Sent!C27/B28)^2+((I28*C28)^2)/(B28^2))^0.5)</f>
        <v>1.1028616779192561E-5</v>
      </c>
      <c r="K28" s="12">
        <f t="shared" si="0"/>
        <v>3.3837574080893801E-2</v>
      </c>
      <c r="L28">
        <f>IF(PPB_Ba_Aliquot_Sent!E27="LLD","LLD",PPB_Ba_Aliquot_Sent!E27/B28)</f>
        <v>9.1158034582132768E-3</v>
      </c>
      <c r="M28">
        <f>IF(L28="LLD","LLD",((PPB_Ba_Aliquot_Sent!F27/B28)^2+((L28*C28)^2)/(B28^2))^0.5)</f>
        <v>9.6961060191429378E-5</v>
      </c>
      <c r="N28" s="12">
        <f t="shared" si="1"/>
        <v>1.0636589592557321E-2</v>
      </c>
      <c r="O28">
        <f>IF(PPB_Ba_Aliquot_Sent!H27="LLD","LLD",PPB_Ba_Aliquot_Sent!H27/B28)</f>
        <v>0.28450151399639473</v>
      </c>
      <c r="P28">
        <f>IF(O28="LLD","LLD",((PPB_Ba_Aliquot_Sent!I27/B28)^2+((O28*C28)^2)/(B28^2))^0.5)</f>
        <v>2.2645496930306977E-3</v>
      </c>
      <c r="Q28" s="12">
        <f t="shared" si="2"/>
        <v>7.9597105168986715E-3</v>
      </c>
      <c r="R28">
        <f>IF(PPB_Ba_Aliquot_Sent!P27="LLD","LLD",PPB_Ba_Aliquot_Sent!P27/B28)</f>
        <v>0.29394324557087381</v>
      </c>
      <c r="S28">
        <f>IF(R28="LLD","LLD",((PPB_Ba_Aliquot_Sent!Q27/B28)^2+((R28*C28)^2)/(B28^2))^0.5)</f>
        <v>2.2787903698316394E-3</v>
      </c>
      <c r="T28" s="12">
        <f t="shared" si="3"/>
        <v>7.7524842096845913E-3</v>
      </c>
    </row>
    <row r="29" spans="1:24" x14ac:dyDescent="0.25">
      <c r="A29" t="s">
        <v>17</v>
      </c>
      <c r="B29">
        <v>9.6309025495974812</v>
      </c>
      <c r="C29">
        <v>3.0777362136527073E-2</v>
      </c>
      <c r="D29">
        <v>3.1956882522722026E-3</v>
      </c>
      <c r="E29">
        <v>88.691330075357783</v>
      </c>
      <c r="F29">
        <v>1.5097444019041772</v>
      </c>
      <c r="G29">
        <v>1.7022457557253935E-2</v>
      </c>
      <c r="I29">
        <f>IF(PPB_Ba_Aliquot_Sent!B28="LLD","LLD",PPB_Ba_Aliquot_Sent!B28/B29)</f>
        <v>1.3650660068857145E-3</v>
      </c>
      <c r="J29">
        <f>IF(I29="LLD","LLD",((PPB_Ba_Aliquot_Sent!C28/B29)^2+((I29*C29)^2)/(B29^2))^0.5)</f>
        <v>4.6054818692110825E-5</v>
      </c>
      <c r="K29" s="12">
        <f t="shared" si="0"/>
        <v>3.3738162447676134E-2</v>
      </c>
      <c r="L29">
        <f>IF(PPB_Ba_Aliquot_Sent!E28="LLD","LLD",PPB_Ba_Aliquot_Sent!E28/B29)</f>
        <v>4.2601329697314193E-2</v>
      </c>
      <c r="M29">
        <f>IF(L29="LLD","LLD",((PPB_Ba_Aliquot_Sent!F28/B29)^2+((L29*C29)^2)/(B29^2))^0.5)</f>
        <v>4.5223225230859562E-4</v>
      </c>
      <c r="N29" s="12">
        <f t="shared" si="1"/>
        <v>1.0615449224748181E-2</v>
      </c>
      <c r="O29">
        <f>IF(PPB_Ba_Aliquot_Sent!H28="LLD","LLD",PPB_Ba_Aliquot_Sent!H28/B29)</f>
        <v>1.3124857936220107</v>
      </c>
      <c r="P29">
        <f>IF(O29="LLD","LLD",((PPB_Ba_Aliquot_Sent!I28/B29)^2+((O29*C29)^2)/(B29^2))^0.5)</f>
        <v>1.0442155603800083E-2</v>
      </c>
      <c r="Q29" s="12">
        <f t="shared" si="2"/>
        <v>7.9560141942438198E-3</v>
      </c>
      <c r="R29">
        <f>IF(PPB_Ba_Aliquot_Sent!P28="LLD","LLD",PPB_Ba_Aliquot_Sent!P28/B29)</f>
        <v>1.3564521893262105</v>
      </c>
      <c r="S29">
        <f>IF(R29="LLD","LLD",((PPB_Ba_Aliquot_Sent!Q28/B29)^2+((R29*C29)^2)/(B29^2))^0.5)</f>
        <v>1.0508332778527684E-2</v>
      </c>
      <c r="T29" s="12">
        <f t="shared" si="3"/>
        <v>7.7469245589462908E-3</v>
      </c>
    </row>
    <row r="30" spans="1:24" x14ac:dyDescent="0.25">
      <c r="A30" t="s">
        <v>18</v>
      </c>
      <c r="B30">
        <v>12.884693996362936</v>
      </c>
      <c r="C30">
        <v>4.121254196213224E-2</v>
      </c>
      <c r="D30">
        <v>3.1985658311920817E-3</v>
      </c>
      <c r="E30">
        <v>124.35968653875581</v>
      </c>
      <c r="F30">
        <v>2.1168136701904681</v>
      </c>
      <c r="G30">
        <v>1.7021703166892256E-2</v>
      </c>
      <c r="I30">
        <f>IF(PPB_Ba_Aliquot_Sent!B29="LLD","LLD",PPB_Ba_Aliquot_Sent!B29/B30)</f>
        <v>1.0189337997127891E-3</v>
      </c>
      <c r="J30">
        <f>IF(I30="LLD","LLD",((PPB_Ba_Aliquot_Sent!C29/B30)^2+((I30*C30)^2)/(B30^2))^0.5)</f>
        <v>3.4385933403706049E-5</v>
      </c>
      <c r="K30" s="12">
        <f t="shared" si="0"/>
        <v>3.3746974939292962E-2</v>
      </c>
      <c r="L30">
        <f>IF(PPB_Ba_Aliquot_Sent!E29="LLD","LLD",PPB_Ba_Aliquot_Sent!E29/B30)</f>
        <v>3.1619513165153934E-2</v>
      </c>
      <c r="M30">
        <f>IF(L30="LLD","LLD",((PPB_Ba_Aliquot_Sent!F29/B30)^2+((L30*C30)^2)/(B30^2))^0.5)</f>
        <v>3.3572261643478825E-4</v>
      </c>
      <c r="N30" s="12">
        <f t="shared" si="1"/>
        <v>1.0617577022177844E-2</v>
      </c>
      <c r="O30">
        <f>IF(PPB_Ba_Aliquot_Sent!H29="LLD","LLD",PPB_Ba_Aliquot_Sent!H29/B30)</f>
        <v>0.97997185916221718</v>
      </c>
      <c r="P30">
        <f>IF(O30="LLD","LLD",((PPB_Ba_Aliquot_Sent!I29/B30)^2+((O30*C30)^2)/(B30^2))^0.5)</f>
        <v>7.7978492553675916E-3</v>
      </c>
      <c r="Q30" s="12">
        <f t="shared" si="2"/>
        <v>7.957217528709459E-3</v>
      </c>
      <c r="R30">
        <f>IF(PPB_Ba_Aliquot_Sent!P29="LLD","LLD",PPB_Ba_Aliquot_Sent!P29/B30)</f>
        <v>1.0126103061270839</v>
      </c>
      <c r="S30">
        <f>IF(R30="LLD","LLD",((PPB_Ba_Aliquot_Sent!Q29/B30)^2+((R30*C30)^2)/(B30^2))^0.5)</f>
        <v>7.8470035788008406E-3</v>
      </c>
      <c r="T30" s="12">
        <f t="shared" si="3"/>
        <v>7.7492827510448345E-3</v>
      </c>
    </row>
    <row r="31" spans="1:24" x14ac:dyDescent="0.25">
      <c r="V31" t="s">
        <v>66</v>
      </c>
      <c r="W31" t="s">
        <v>33</v>
      </c>
      <c r="X31" t="s">
        <v>36</v>
      </c>
    </row>
    <row r="32" spans="1:24" x14ac:dyDescent="0.25">
      <c r="H32" t="s">
        <v>73</v>
      </c>
      <c r="I32" t="e">
        <f>I8/I4</f>
        <v>#VALUE!</v>
      </c>
      <c r="J32" t="e">
        <f>((J8/I4)^2+((I8*J4)/(I4^2))^2)^0.5</f>
        <v>#VALUE!</v>
      </c>
      <c r="K32" s="12" t="e">
        <f>J32/I32</f>
        <v>#VALUE!</v>
      </c>
      <c r="L32">
        <f t="shared" ref="L32:R32" si="4">L8/L4</f>
        <v>2.2565321747583657E-2</v>
      </c>
      <c r="M32">
        <f>((M8/L4)^2+((L8*M4)/(L4^2))^2)^0.5</f>
        <v>4.0922674842844742E-4</v>
      </c>
      <c r="N32" s="12">
        <f>M32/L32</f>
        <v>1.8135205560375768E-2</v>
      </c>
      <c r="O32">
        <f t="shared" si="4"/>
        <v>3.4994400382761859E-2</v>
      </c>
      <c r="P32">
        <f>((P8/O4)^2+((O8*P4)/(O4^2))^2)^0.5</f>
        <v>5.0791670692840239E-4</v>
      </c>
      <c r="Q32" s="12">
        <f>P32/O32</f>
        <v>1.4514228029996499E-2</v>
      </c>
      <c r="R32">
        <f t="shared" si="4"/>
        <v>3.4584617388834241E-2</v>
      </c>
      <c r="S32">
        <f>((S8/R4)^2+((R8*S4)/(R4^2))^2)^0.5</f>
        <v>4.928285311030275E-4</v>
      </c>
      <c r="T32" s="12">
        <f>S32/R32</f>
        <v>1.4249934459651961E-2</v>
      </c>
      <c r="V32" t="e">
        <f>AVERAGE(I32,L32,O32,R32)</f>
        <v>#VALUE!</v>
      </c>
      <c r="W32" t="e">
        <f>(1/4)*(J32^2+M32^2+P32^2+S32^2)^0.5</f>
        <v>#VALUE!</v>
      </c>
      <c r="X32" s="12" t="e">
        <f>W32/V32</f>
        <v>#VALUE!</v>
      </c>
    </row>
    <row r="33" spans="1:24" x14ac:dyDescent="0.25">
      <c r="H33" t="s">
        <v>74</v>
      </c>
      <c r="I33" t="e">
        <f>I4/I5</f>
        <v>#VALUE!</v>
      </c>
      <c r="K33" s="12"/>
      <c r="L33">
        <f t="shared" ref="L33:R34" si="5">L4/L5</f>
        <v>0.46698508654485443</v>
      </c>
      <c r="N33" s="12"/>
      <c r="O33">
        <f t="shared" si="5"/>
        <v>0.47150067895195941</v>
      </c>
      <c r="R33">
        <f t="shared" si="5"/>
        <v>0.47177249688757655</v>
      </c>
      <c r="X33" s="12"/>
    </row>
    <row r="34" spans="1:24" x14ac:dyDescent="0.25">
      <c r="H34" t="s">
        <v>75</v>
      </c>
      <c r="I34" t="e">
        <f>I5/I6</f>
        <v>#VALUE!</v>
      </c>
      <c r="K34" s="12"/>
      <c r="L34">
        <f t="shared" si="5"/>
        <v>9.4361729635909723E-3</v>
      </c>
      <c r="N34" s="12"/>
      <c r="O34">
        <f t="shared" si="5"/>
        <v>9.7102139606236506E-3</v>
      </c>
      <c r="R34">
        <f t="shared" si="5"/>
        <v>9.6961066091965746E-3</v>
      </c>
      <c r="X34" s="12"/>
    </row>
    <row r="35" spans="1:24" x14ac:dyDescent="0.25">
      <c r="H35" t="s">
        <v>76</v>
      </c>
      <c r="I35" t="e">
        <f>I8/I6</f>
        <v>#VALUE!</v>
      </c>
      <c r="K35" s="12"/>
      <c r="L35">
        <f t="shared" ref="L35:R35" si="6">L8/L6</f>
        <v>9.9435264761829051E-5</v>
      </c>
      <c r="N35" s="12"/>
      <c r="O35">
        <f t="shared" si="6"/>
        <v>1.6021739949866482E-4</v>
      </c>
      <c r="R35">
        <f t="shared" si="6"/>
        <v>1.5820236676254351E-4</v>
      </c>
      <c r="X35" s="12"/>
    </row>
    <row r="36" spans="1:24" x14ac:dyDescent="0.25">
      <c r="H36" t="s">
        <v>77</v>
      </c>
      <c r="I36" t="e">
        <f>I8/I20</f>
        <v>#VALUE!</v>
      </c>
      <c r="J36" t="e">
        <f>((J8/I20)^2+((I8*J20)/(I20^2))^2)^0.5</f>
        <v>#VALUE!</v>
      </c>
      <c r="K36" s="12" t="e">
        <f t="shared" ref="K36" si="7">J36/I36</f>
        <v>#VALUE!</v>
      </c>
      <c r="L36">
        <f t="shared" ref="L36:R36" si="8">L8/L20</f>
        <v>1.1437457148669854</v>
      </c>
      <c r="M36">
        <f>((M8/L20)^2+((L8*M20)/(L20^2))^2)^0.5</f>
        <v>3.6211238252546074E-2</v>
      </c>
      <c r="N36" s="12">
        <f t="shared" ref="N36" si="9">M36/L36</f>
        <v>3.1660217635663311E-2</v>
      </c>
      <c r="O36">
        <f t="shared" si="8"/>
        <v>1.8512637124192253</v>
      </c>
      <c r="P36">
        <f>((P8/O20)^2+((O8*P20)/(O20^2))^2)^0.5</f>
        <v>4.7726670462740289E-2</v>
      </c>
      <c r="Q36" s="12">
        <f>P36/O36</f>
        <v>2.5780589843880878E-2</v>
      </c>
      <c r="R36">
        <f t="shared" si="8"/>
        <v>1.828739192604147</v>
      </c>
      <c r="S36">
        <f>((S8/R20)^2+((R8*S20)/(R20^2))^2)^0.5</f>
        <v>4.6317411096582072E-2</v>
      </c>
      <c r="T36" s="12">
        <f>S36/R36</f>
        <v>2.5327510496795068E-2</v>
      </c>
      <c r="V36" t="e">
        <f>AVERAGE(I36,L36,O36,R36)</f>
        <v>#VALUE!</v>
      </c>
      <c r="W36" t="e">
        <f t="shared" ref="W36" si="10">(1/4)*(J36^2+M36^2+P36^2+S36^2)^0.5</f>
        <v>#VALUE!</v>
      </c>
      <c r="X36" s="12" t="e">
        <f t="shared" ref="X36" si="11">W36/V36</f>
        <v>#VALUE!</v>
      </c>
    </row>
    <row r="37" spans="1:24" x14ac:dyDescent="0.25">
      <c r="H37" t="s">
        <v>78</v>
      </c>
      <c r="I37">
        <f>I22/I9</f>
        <v>0.50027583202148762</v>
      </c>
      <c r="L37">
        <f t="shared" ref="L37:R37" si="12">L22/L9</f>
        <v>0.28414924289899685</v>
      </c>
      <c r="O37">
        <f t="shared" si="12"/>
        <v>0.30266819488567731</v>
      </c>
      <c r="R37">
        <f t="shared" si="12"/>
        <v>0.30234260492971599</v>
      </c>
    </row>
    <row r="38" spans="1:24" x14ac:dyDescent="0.25">
      <c r="H38" t="s">
        <v>79</v>
      </c>
      <c r="I38">
        <f>I14/I23</f>
        <v>3.5151384654054764E-3</v>
      </c>
      <c r="L38">
        <f t="shared" ref="L38:R38" si="13">L14/L23</f>
        <v>1.1419587208579229E-2</v>
      </c>
      <c r="O38">
        <f t="shared" si="13"/>
        <v>1.1623965038034662E-2</v>
      </c>
      <c r="R38">
        <f t="shared" si="13"/>
        <v>1.1595365471711387E-2</v>
      </c>
    </row>
    <row r="43" spans="1:24" x14ac:dyDescent="0.25">
      <c r="A43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6"/>
  <sheetViews>
    <sheetView workbookViewId="0">
      <selection activeCell="A24" sqref="A24:B24"/>
    </sheetView>
  </sheetViews>
  <sheetFormatPr defaultRowHeight="15" x14ac:dyDescent="0.25"/>
  <cols>
    <col min="1" max="1" width="17" bestFit="1" customWidth="1"/>
    <col min="4" max="4" width="10.140625" bestFit="1" customWidth="1"/>
    <col min="7" max="7" width="11.140625" bestFit="1" customWidth="1"/>
    <col min="15" max="15" width="16.140625" customWidth="1"/>
    <col min="16" max="16" width="16.28515625" bestFit="1" customWidth="1"/>
  </cols>
  <sheetData>
    <row r="1" spans="1:16" x14ac:dyDescent="0.25">
      <c r="A1" t="str">
        <f>PPB_Ba_Aliquot_Sent!A1</f>
        <v>Sample ID</v>
      </c>
      <c r="B1" s="24" t="str">
        <f>PPB_Ba_Aliquot_Sent!B1</f>
        <v>Ba132</v>
      </c>
      <c r="C1" t="str">
        <f>PPB_Ba_Aliquot_Sent!C1</f>
        <v>±</v>
      </c>
      <c r="D1" t="str">
        <f>PPB_Ba_Aliquot_Sent!D1</f>
        <v>%</v>
      </c>
      <c r="E1" s="24" t="str">
        <f>PPB_Ba_Aliquot_Sent!E1</f>
        <v>Ba134</v>
      </c>
      <c r="F1" t="str">
        <f>PPB_Ba_Aliquot_Sent!F1</f>
        <v>±</v>
      </c>
      <c r="G1" t="str">
        <f>PPB_Ba_Aliquot_Sent!G1</f>
        <v>%</v>
      </c>
      <c r="H1" s="24" t="str">
        <f>PPB_Ba_Aliquot_Sent!H1</f>
        <v>Ba138</v>
      </c>
      <c r="I1" t="str">
        <f>PPB_Ba_Aliquot_Sent!I1</f>
        <v>±</v>
      </c>
      <c r="J1" t="str">
        <f>PPB_Ba_Aliquot_Sent!J1</f>
        <v>%</v>
      </c>
      <c r="K1" s="24"/>
      <c r="N1" s="13"/>
      <c r="P1" t="s">
        <v>54</v>
      </c>
    </row>
    <row r="2" spans="1:16" x14ac:dyDescent="0.25">
      <c r="A2" t="str">
        <f>PPB_Ba_Aliquot_Sent!A2</f>
        <v>87G Trace</v>
      </c>
      <c r="B2" s="24">
        <f>PPB_Ba_Aliquot_Sent!B2</f>
        <v>0.80968731242648528</v>
      </c>
      <c r="C2">
        <f>PPB_Ba_Aliquot_Sent!C2</f>
        <v>3.0736925557668358E-2</v>
      </c>
      <c r="D2" s="12">
        <f>PPB_Ba_Aliquot_Sent!D2</f>
        <v>3.7961476098168558E-2</v>
      </c>
      <c r="E2" s="24">
        <f>PPB_Ba_Aliquot_Sent!E2</f>
        <v>14.339750967339707</v>
      </c>
      <c r="F2">
        <f>PPB_Ba_Aliquot_Sent!F2</f>
        <v>0.25738506646477932</v>
      </c>
      <c r="G2" s="12">
        <f>PPB_Ba_Aliquot_Sent!G2</f>
        <v>1.7949061113474069E-2</v>
      </c>
      <c r="H2" s="24">
        <f>PPB_Ba_Aliquot_Sent!H2</f>
        <v>469.56581931047617</v>
      </c>
      <c r="I2">
        <f>PPB_Ba_Aliquot_Sent!I2</f>
        <v>7.7638848330780279</v>
      </c>
      <c r="J2" s="12">
        <f>PPB_Ba_Aliquot_Sent!J2</f>
        <v>1.6534177986972598E-2</v>
      </c>
      <c r="K2" s="24"/>
      <c r="M2" s="12"/>
      <c r="N2" s="13"/>
      <c r="O2" t="s">
        <v>55</v>
      </c>
      <c r="P2" s="26">
        <v>327766.76101585187</v>
      </c>
    </row>
    <row r="3" spans="1:16" x14ac:dyDescent="0.25">
      <c r="A3" t="str">
        <f>PPB_Ba_Aliquot_Sent!A3</f>
        <v>90G Trace</v>
      </c>
      <c r="B3" s="24">
        <f>PPB_Ba_Aliquot_Sent!B3*12</f>
        <v>1.96114573296859</v>
      </c>
      <c r="C3">
        <f>PPB_Ba_Aliquot_Sent!C3*12</f>
        <v>7.1648814197544597E-2</v>
      </c>
      <c r="D3" s="12">
        <f>PPB_Ba_Aliquot_Sent!D3</f>
        <v>3.6534161124828622E-2</v>
      </c>
      <c r="E3" s="24">
        <f>PPB_Ba_Aliquot_Sent!E3*12</f>
        <v>68.69175079284156</v>
      </c>
      <c r="F3">
        <f>PPB_Ba_Aliquot_Sent!F3*12</f>
        <v>0.78524417739140895</v>
      </c>
      <c r="G3" s="12">
        <f>PPB_Ba_Aliquot_Sent!G3</f>
        <v>1.1431418886956656E-2</v>
      </c>
      <c r="H3" s="24">
        <f>PPB_Ba_Aliquot_Sent!H3*12</f>
        <v>2180.3050613432083</v>
      </c>
      <c r="I3">
        <f>PPB_Ba_Aliquot_Sent!I3*12</f>
        <v>19.366368623891091</v>
      </c>
      <c r="J3" s="12">
        <f>PPB_Ba_Aliquot_Sent!J3</f>
        <v>8.8824123592870802E-3</v>
      </c>
      <c r="K3" s="24"/>
      <c r="M3" s="12"/>
      <c r="N3" s="13"/>
      <c r="P3" s="12" t="s">
        <v>56</v>
      </c>
    </row>
    <row r="4" spans="1:16" x14ac:dyDescent="0.25">
      <c r="A4" t="str">
        <f>PPB_Ba_Aliquot_Sent!A4</f>
        <v>93G Trace</v>
      </c>
      <c r="B4" s="24" t="str">
        <f>IF(PPB_Ba_Aliquot_Sent!B4="LLD","LLD",PPB_Ba_Aliquot_Sent!B4*12)</f>
        <v>LLD</v>
      </c>
      <c r="C4" t="str">
        <f>IF(PPB_Ba_Aliquot_Sent!C4="LLD","LLD",PPB_Ba_Aliquot_Sent!C4*12)</f>
        <v>LLD</v>
      </c>
      <c r="D4" s="12" t="str">
        <f>IF(PPB_Ba_Aliquot_Sent!D4="LLD","LLD",PPB_Ba_Aliquot_Sent!D4*12)</f>
        <v>LLD</v>
      </c>
      <c r="E4" s="24">
        <f>IF(PPB_Ba_Aliquot_Sent!E4="LLD","LLD",PPB_Ba_Aliquot_Sent!E4*12)</f>
        <v>10.97669958102302</v>
      </c>
      <c r="F4">
        <f>IF(PPB_Ba_Aliquot_Sent!F4="LLD","LLD",PPB_Ba_Aliquot_Sent!F4*12)</f>
        <v>0.13249591918183112</v>
      </c>
      <c r="G4" s="12">
        <f>IF(PPB_Ba_Aliquot_Sent!G4="LLD","LLD",PPB_Ba_Aliquot_Sent!G4*12)</f>
        <v>0.14484782228446405</v>
      </c>
      <c r="H4" s="24">
        <f>IF(PPB_Ba_Aliquot_Sent!H4="LLD","LLD",PPB_Ba_Aliquot_Sent!H4*12)</f>
        <v>345.06836367004632</v>
      </c>
      <c r="I4">
        <f>IF(PPB_Ba_Aliquot_Sent!I4="LLD","LLD",PPB_Ba_Aliquot_Sent!I4*12)</f>
        <v>2.8746963070264906</v>
      </c>
      <c r="J4" s="12">
        <f>IF(PPB_Ba_Aliquot_Sent!J4="LLD","LLD",PPB_Ba_Aliquot_Sent!J4*12)</f>
        <v>9.9969627228137431E-2</v>
      </c>
      <c r="K4" s="24"/>
      <c r="M4" s="12"/>
      <c r="N4" s="24"/>
      <c r="O4" t="s">
        <v>55</v>
      </c>
      <c r="P4" s="26">
        <v>312969.79528593947</v>
      </c>
    </row>
    <row r="5" spans="1:16" x14ac:dyDescent="0.25">
      <c r="A5" t="str">
        <f>PPB_Ba_Aliquot_Sent!A5</f>
        <v>96G Trace</v>
      </c>
      <c r="B5" s="24">
        <f>IF(PPB_Ba_Aliquot_Sent!B5="LLD","LLD",PPB_Ba_Aliquot_Sent!B5*144)</f>
        <v>19.648922059771358</v>
      </c>
      <c r="C5">
        <f>IF(PPB_Ba_Aliquot_Sent!C5="LLD","LLD",PPB_Ba_Aliquot_Sent!C5*144)</f>
        <v>0.73601966421532028</v>
      </c>
      <c r="D5" s="12">
        <f>IF(PPB_Ba_Aliquot_Sent!D5="LLD","LLD",PPB_Ba_Aliquot_Sent!D5*144)</f>
        <v>5.3940277906644321</v>
      </c>
      <c r="E5" s="24">
        <f>IF(PPB_Ba_Aliquot_Sent!E5="LLD","LLD",PPB_Ba_Aliquot_Sent!E5*144)</f>
        <v>1113.9108658614769</v>
      </c>
      <c r="F5">
        <f>IF(PPB_Ba_Aliquot_Sent!F5="LLD","LLD",PPB_Ba_Aliquot_Sent!F5*144)</f>
        <v>12.914920340615604</v>
      </c>
      <c r="G5" s="12">
        <f>IF(PPB_Ba_Aliquot_Sent!G5="LLD","LLD",PPB_Ba_Aliquot_Sent!G5*144)</f>
        <v>1.6695667364824147</v>
      </c>
      <c r="H5" s="24">
        <f>IF(PPB_Ba_Aliquot_Sent!H5="LLD","LLD",PPB_Ba_Aliquot_Sent!H5*144)</f>
        <v>34029.134226356357</v>
      </c>
      <c r="I5">
        <f>IF(PPB_Ba_Aliquot_Sent!I5="LLD","LLD",PPB_Ba_Aliquot_Sent!I5*144)</f>
        <v>309.99716683255002</v>
      </c>
      <c r="J5" s="12">
        <f>IF(PPB_Ba_Aliquot_Sent!J5="LLD","LLD",PPB_Ba_Aliquot_Sent!J5*144)</f>
        <v>1.3118051057941051</v>
      </c>
      <c r="K5" s="24"/>
      <c r="M5" s="12"/>
      <c r="N5" s="24"/>
      <c r="P5" s="12"/>
    </row>
    <row r="6" spans="1:16" x14ac:dyDescent="0.25">
      <c r="A6" t="str">
        <f>PPB_Ba_Aliquot_Sent!A6</f>
        <v>30G Trace Waste</v>
      </c>
      <c r="B6" s="24">
        <f>PPB_Ba_Aliquot_Sent!B6</f>
        <v>0.68747514288740097</v>
      </c>
      <c r="C6">
        <f>PPB_Ba_Aliquot_Sent!C6</f>
        <v>2.3858316350081222E-2</v>
      </c>
      <c r="D6" s="12">
        <f>PPB_Ba_Aliquot_Sent!D6</f>
        <v>3.4704260360419882E-2</v>
      </c>
      <c r="E6" s="24">
        <f>PPB_Ba_Aliquot_Sent!E6</f>
        <v>19.678179653602246</v>
      </c>
      <c r="F6">
        <f>PPB_Ba_Aliquot_Sent!F6</f>
        <v>0.24104370436350861</v>
      </c>
      <c r="G6" s="12">
        <f>PPB_Ba_Aliquot_Sent!G6</f>
        <v>1.2249288735372616E-2</v>
      </c>
      <c r="H6" s="24">
        <f>PPB_Ba_Aliquot_Sent!H6</f>
        <v>633.43062884412257</v>
      </c>
      <c r="I6">
        <f>PPB_Ba_Aliquot_Sent!I6</f>
        <v>6.3557364750106577</v>
      </c>
      <c r="J6" s="12">
        <f>PPB_Ba_Aliquot_Sent!J6</f>
        <v>1.0033831939274136E-2</v>
      </c>
      <c r="K6" s="24"/>
      <c r="M6" s="12"/>
      <c r="N6" s="13"/>
      <c r="O6" t="s">
        <v>57</v>
      </c>
      <c r="P6" s="26">
        <f>P2/(P2-P4)</f>
        <v>22.150944119121942</v>
      </c>
    </row>
    <row r="7" spans="1:16" x14ac:dyDescent="0.25">
      <c r="A7" t="str">
        <f>PPB_Ba_Aliquot_Sent!A7</f>
        <v>30G Trace Original</v>
      </c>
      <c r="B7" s="24" t="str">
        <f>PPB_Ba_Aliquot_Sent!B7</f>
        <v>LLD</v>
      </c>
      <c r="C7" t="str">
        <f>PPB_Ba_Aliquot_Sent!C7</f>
        <v>LLD</v>
      </c>
      <c r="D7" s="12" t="str">
        <f>PPB_Ba_Aliquot_Sent!D7</f>
        <v>LLD</v>
      </c>
      <c r="E7" s="24">
        <f>PPB_Ba_Aliquot_Sent!E7</f>
        <v>1.655462987837786</v>
      </c>
      <c r="F7">
        <f>PPB_Ba_Aliquot_Sent!F7</f>
        <v>1.9597076862625327E-2</v>
      </c>
      <c r="G7" s="12">
        <f>PPB_Ba_Aliquot_Sent!G7</f>
        <v>1.183782241378965E-2</v>
      </c>
      <c r="H7" s="24">
        <f>PPB_Ba_Aliquot_Sent!H7</f>
        <v>81.487159409721357</v>
      </c>
      <c r="I7">
        <f>PPB_Ba_Aliquot_Sent!I7</f>
        <v>0.69951523481672417</v>
      </c>
      <c r="J7" s="12">
        <f>PPB_Ba_Aliquot_Sent!J7</f>
        <v>8.5843615102537563E-3</v>
      </c>
      <c r="K7" s="24"/>
      <c r="M7" s="12"/>
      <c r="N7" s="13"/>
      <c r="P7" s="12"/>
    </row>
    <row r="9" spans="1:16" x14ac:dyDescent="0.25">
      <c r="A9" t="s">
        <v>65</v>
      </c>
      <c r="B9" t="e">
        <f>(B7/B3)</f>
        <v>#VALUE!</v>
      </c>
      <c r="C9" t="e">
        <f>(($C$7/B3)^2+(($B$7/(B3^2))^2)*(C3^2))^0.5</f>
        <v>#VALUE!</v>
      </c>
      <c r="D9" s="12" t="e">
        <f>C9/B9</f>
        <v>#VALUE!</v>
      </c>
      <c r="E9">
        <f t="shared" ref="E9:H9" si="0">E7/E3</f>
        <v>2.4099880534858977E-2</v>
      </c>
      <c r="F9">
        <f>(($F$7/E3)^2+(($E$7/(E3^2))^2)*(F3^2))^0.5</f>
        <v>3.9659601188655888E-4</v>
      </c>
      <c r="G9" s="12">
        <f>F9/E9</f>
        <v>1.6456347628483362E-2</v>
      </c>
      <c r="H9">
        <f t="shared" si="0"/>
        <v>3.7374200910912904E-2</v>
      </c>
      <c r="I9">
        <f>(($I$7/H3)^2+(($H$7/(H3^2))^2)*(I3^2))^0.5</f>
        <v>4.6167125467482456E-4</v>
      </c>
      <c r="J9" s="12">
        <f>I9/H9</f>
        <v>1.2352672255797208E-2</v>
      </c>
      <c r="K9" t="s">
        <v>47</v>
      </c>
      <c r="M9" t="s">
        <v>53</v>
      </c>
    </row>
    <row r="11" spans="1:16" x14ac:dyDescent="0.25">
      <c r="A11" t="s">
        <v>83</v>
      </c>
      <c r="B11" t="e">
        <f>B7/B2-1</f>
        <v>#VALUE!</v>
      </c>
      <c r="E11">
        <f t="shared" ref="E11:H11" si="1">E7/E2-1</f>
        <v>-0.88455427213427362</v>
      </c>
      <c r="H11">
        <f t="shared" si="1"/>
        <v>-0.82646275333801034</v>
      </c>
    </row>
    <row r="15" spans="1:16" x14ac:dyDescent="0.25">
      <c r="A15" t="s">
        <v>66</v>
      </c>
      <c r="B15" t="e">
        <f>AVERAGE(B9,E9,H9)</f>
        <v>#VALUE!</v>
      </c>
      <c r="C15" t="e">
        <f>((C9^2+F9^2+I9^2)^0.5)/3</f>
        <v>#VALUE!</v>
      </c>
      <c r="D15" s="12" t="e">
        <f>C15/B15</f>
        <v>#VALUE!</v>
      </c>
    </row>
    <row r="16" spans="1:16" x14ac:dyDescent="0.25">
      <c r="M16" t="s">
        <v>45</v>
      </c>
    </row>
    <row r="19" spans="1:13" x14ac:dyDescent="0.25">
      <c r="D19" t="s">
        <v>69</v>
      </c>
    </row>
    <row r="20" spans="1:13" x14ac:dyDescent="0.25">
      <c r="D20" t="e">
        <f>(1/B1110-1)^-1</f>
        <v>#VALUE!</v>
      </c>
    </row>
    <row r="21" spans="1:13" x14ac:dyDescent="0.25">
      <c r="M21" t="s">
        <v>46</v>
      </c>
    </row>
    <row r="22" spans="1:13" x14ac:dyDescent="0.25">
      <c r="M22" t="s">
        <v>50</v>
      </c>
    </row>
    <row r="24" spans="1:13" x14ac:dyDescent="0.25">
      <c r="A24" t="s">
        <v>64</v>
      </c>
      <c r="B24">
        <v>4</v>
      </c>
      <c r="M24" t="s">
        <v>51</v>
      </c>
    </row>
    <row r="25" spans="1:13" x14ac:dyDescent="0.25">
      <c r="A25" t="s">
        <v>70</v>
      </c>
      <c r="B25">
        <v>3.2</v>
      </c>
      <c r="M25" t="s">
        <v>52</v>
      </c>
    </row>
    <row r="27" spans="1:13" x14ac:dyDescent="0.25">
      <c r="B27" t="e">
        <f>((B7-B2)/B7)*$B$25</f>
        <v>#VALUE!</v>
      </c>
      <c r="E27">
        <f t="shared" ref="E27:H27" si="2">((E7-E2)/E7)*$B$25</f>
        <v>-24.518652384624268</v>
      </c>
      <c r="H27">
        <f t="shared" si="2"/>
        <v>-15.239845402369781</v>
      </c>
    </row>
    <row r="29" spans="1:13" x14ac:dyDescent="0.25">
      <c r="A29" t="s">
        <v>67</v>
      </c>
      <c r="B29" t="s">
        <v>68</v>
      </c>
    </row>
    <row r="30" spans="1:13" x14ac:dyDescent="0.25">
      <c r="A30">
        <v>1</v>
      </c>
      <c r="B30" t="e">
        <f t="shared" ref="B30:B40" si="3">((1/(4/(A30^3)-6/(A30^2)+4/A30-$B$27)))^0.25</f>
        <v>#VALUE!</v>
      </c>
    </row>
    <row r="31" spans="1:13" x14ac:dyDescent="0.25">
      <c r="A31" t="e">
        <f>B30</f>
        <v>#VALUE!</v>
      </c>
      <c r="B31" t="e">
        <f t="shared" si="3"/>
        <v>#VALUE!</v>
      </c>
    </row>
    <row r="32" spans="1:13" x14ac:dyDescent="0.25">
      <c r="A32" t="e">
        <f>B31</f>
        <v>#VALUE!</v>
      </c>
      <c r="B32" t="e">
        <f t="shared" si="3"/>
        <v>#VALUE!</v>
      </c>
    </row>
    <row r="33" spans="1:2" x14ac:dyDescent="0.25">
      <c r="A33" t="e">
        <f>B32</f>
        <v>#VALUE!</v>
      </c>
      <c r="B33" t="e">
        <f t="shared" si="3"/>
        <v>#VALUE!</v>
      </c>
    </row>
    <row r="34" spans="1:2" x14ac:dyDescent="0.25">
      <c r="A34" t="e">
        <f t="shared" ref="A34:A36" si="4">B33</f>
        <v>#VALUE!</v>
      </c>
      <c r="B34" t="e">
        <f t="shared" si="3"/>
        <v>#VALUE!</v>
      </c>
    </row>
    <row r="35" spans="1:2" x14ac:dyDescent="0.25">
      <c r="A35" t="e">
        <f t="shared" si="4"/>
        <v>#VALUE!</v>
      </c>
      <c r="B35" t="e">
        <f t="shared" si="3"/>
        <v>#VALUE!</v>
      </c>
    </row>
    <row r="36" spans="1:2" x14ac:dyDescent="0.25">
      <c r="A36" t="e">
        <f t="shared" si="4"/>
        <v>#VALUE!</v>
      </c>
      <c r="B36" t="e">
        <f t="shared" si="3"/>
        <v>#VALUE!</v>
      </c>
    </row>
    <row r="37" spans="1:2" x14ac:dyDescent="0.25">
      <c r="A37" t="e">
        <f>B36</f>
        <v>#VALUE!</v>
      </c>
      <c r="B37" t="e">
        <f t="shared" si="3"/>
        <v>#VALUE!</v>
      </c>
    </row>
    <row r="38" spans="1:2" x14ac:dyDescent="0.25">
      <c r="A38" t="e">
        <f t="shared" ref="A38:A101" si="5">B37</f>
        <v>#VALUE!</v>
      </c>
      <c r="B38" t="e">
        <f t="shared" si="3"/>
        <v>#VALUE!</v>
      </c>
    </row>
    <row r="39" spans="1:2" x14ac:dyDescent="0.25">
      <c r="A39" t="e">
        <f t="shared" si="5"/>
        <v>#VALUE!</v>
      </c>
      <c r="B39" t="e">
        <f t="shared" si="3"/>
        <v>#VALUE!</v>
      </c>
    </row>
    <row r="40" spans="1:2" x14ac:dyDescent="0.25">
      <c r="A40" t="e">
        <f t="shared" si="5"/>
        <v>#VALUE!</v>
      </c>
      <c r="B40" t="e">
        <f t="shared" si="3"/>
        <v>#VALUE!</v>
      </c>
    </row>
    <row r="41" spans="1:2" x14ac:dyDescent="0.25">
      <c r="A41" t="e">
        <f t="shared" si="5"/>
        <v>#VALUE!</v>
      </c>
      <c r="B41" t="e">
        <f t="shared" ref="B41:B104" si="6">((1/(4/(A41^3)-6/(A41^2)+4/A41-$B$27)))^0.25</f>
        <v>#VALUE!</v>
      </c>
    </row>
    <row r="42" spans="1:2" x14ac:dyDescent="0.25">
      <c r="A42" t="e">
        <f t="shared" si="5"/>
        <v>#VALUE!</v>
      </c>
      <c r="B42" t="e">
        <f t="shared" si="6"/>
        <v>#VALUE!</v>
      </c>
    </row>
    <row r="43" spans="1:2" x14ac:dyDescent="0.25">
      <c r="A43" t="e">
        <f t="shared" si="5"/>
        <v>#VALUE!</v>
      </c>
      <c r="B43" t="e">
        <f t="shared" si="6"/>
        <v>#VALUE!</v>
      </c>
    </row>
    <row r="44" spans="1:2" x14ac:dyDescent="0.25">
      <c r="A44" t="e">
        <f t="shared" si="5"/>
        <v>#VALUE!</v>
      </c>
      <c r="B44" t="e">
        <f t="shared" si="6"/>
        <v>#VALUE!</v>
      </c>
    </row>
    <row r="45" spans="1:2" x14ac:dyDescent="0.25">
      <c r="A45" t="e">
        <f t="shared" si="5"/>
        <v>#VALUE!</v>
      </c>
      <c r="B45" t="e">
        <f t="shared" si="6"/>
        <v>#VALUE!</v>
      </c>
    </row>
    <row r="46" spans="1:2" x14ac:dyDescent="0.25">
      <c r="A46" t="e">
        <f t="shared" si="5"/>
        <v>#VALUE!</v>
      </c>
      <c r="B46" t="e">
        <f t="shared" si="6"/>
        <v>#VALUE!</v>
      </c>
    </row>
    <row r="47" spans="1:2" x14ac:dyDescent="0.25">
      <c r="A47" t="e">
        <f t="shared" si="5"/>
        <v>#VALUE!</v>
      </c>
      <c r="B47" t="e">
        <f t="shared" si="6"/>
        <v>#VALUE!</v>
      </c>
    </row>
    <row r="48" spans="1:2" x14ac:dyDescent="0.25">
      <c r="A48" t="e">
        <f t="shared" si="5"/>
        <v>#VALUE!</v>
      </c>
      <c r="B48" t="e">
        <f t="shared" si="6"/>
        <v>#VALUE!</v>
      </c>
    </row>
    <row r="49" spans="1:2" x14ac:dyDescent="0.25">
      <c r="A49" t="e">
        <f t="shared" si="5"/>
        <v>#VALUE!</v>
      </c>
      <c r="B49" t="e">
        <f t="shared" si="6"/>
        <v>#VALUE!</v>
      </c>
    </row>
    <row r="50" spans="1:2" x14ac:dyDescent="0.25">
      <c r="A50" t="e">
        <f t="shared" si="5"/>
        <v>#VALUE!</v>
      </c>
      <c r="B50" t="e">
        <f>((1/(4/(A50^3)-6/(A50^2)+4/A50-$B$27)))^0.25</f>
        <v>#VALUE!</v>
      </c>
    </row>
    <row r="51" spans="1:2" x14ac:dyDescent="0.25">
      <c r="A51" t="e">
        <f t="shared" si="5"/>
        <v>#VALUE!</v>
      </c>
      <c r="B51" t="e">
        <f t="shared" si="6"/>
        <v>#VALUE!</v>
      </c>
    </row>
    <row r="52" spans="1:2" x14ac:dyDescent="0.25">
      <c r="A52" t="e">
        <f t="shared" si="5"/>
        <v>#VALUE!</v>
      </c>
      <c r="B52" t="e">
        <f t="shared" si="6"/>
        <v>#VALUE!</v>
      </c>
    </row>
    <row r="53" spans="1:2" x14ac:dyDescent="0.25">
      <c r="A53" t="e">
        <f t="shared" si="5"/>
        <v>#VALUE!</v>
      </c>
      <c r="B53" t="e">
        <f t="shared" si="6"/>
        <v>#VALUE!</v>
      </c>
    </row>
    <row r="54" spans="1:2" x14ac:dyDescent="0.25">
      <c r="A54" t="e">
        <f t="shared" si="5"/>
        <v>#VALUE!</v>
      </c>
      <c r="B54" t="e">
        <f>((1/(4/(A54^3)-6/(A54^2)+4/A54-$B$27)))^0.25</f>
        <v>#VALUE!</v>
      </c>
    </row>
    <row r="55" spans="1:2" x14ac:dyDescent="0.25">
      <c r="A55" t="e">
        <f t="shared" si="5"/>
        <v>#VALUE!</v>
      </c>
      <c r="B55" t="e">
        <f t="shared" si="6"/>
        <v>#VALUE!</v>
      </c>
    </row>
    <row r="56" spans="1:2" x14ac:dyDescent="0.25">
      <c r="A56" t="e">
        <f t="shared" si="5"/>
        <v>#VALUE!</v>
      </c>
      <c r="B56" t="e">
        <f t="shared" si="6"/>
        <v>#VALUE!</v>
      </c>
    </row>
    <row r="57" spans="1:2" x14ac:dyDescent="0.25">
      <c r="A57" t="e">
        <f t="shared" si="5"/>
        <v>#VALUE!</v>
      </c>
      <c r="B57" t="e">
        <f>((1/(4/(A57^3)-6/(A57^2)+4/A57-$B$27)))^0.25</f>
        <v>#VALUE!</v>
      </c>
    </row>
    <row r="58" spans="1:2" x14ac:dyDescent="0.25">
      <c r="A58" t="e">
        <f t="shared" si="5"/>
        <v>#VALUE!</v>
      </c>
      <c r="B58" t="e">
        <f t="shared" si="6"/>
        <v>#VALUE!</v>
      </c>
    </row>
    <row r="59" spans="1:2" x14ac:dyDescent="0.25">
      <c r="A59" t="e">
        <f t="shared" si="5"/>
        <v>#VALUE!</v>
      </c>
      <c r="B59" t="e">
        <f t="shared" si="6"/>
        <v>#VALUE!</v>
      </c>
    </row>
    <row r="60" spans="1:2" x14ac:dyDescent="0.25">
      <c r="A60" t="e">
        <f t="shared" si="5"/>
        <v>#VALUE!</v>
      </c>
      <c r="B60" t="e">
        <f t="shared" si="6"/>
        <v>#VALUE!</v>
      </c>
    </row>
    <row r="61" spans="1:2" x14ac:dyDescent="0.25">
      <c r="A61" t="e">
        <f t="shared" si="5"/>
        <v>#VALUE!</v>
      </c>
      <c r="B61" t="e">
        <f>((1/(4/(A61^3)-6/(A61^2)+4/A61-$B$27)))^0.25</f>
        <v>#VALUE!</v>
      </c>
    </row>
    <row r="62" spans="1:2" x14ac:dyDescent="0.25">
      <c r="A62" t="e">
        <f t="shared" si="5"/>
        <v>#VALUE!</v>
      </c>
      <c r="B62" t="e">
        <f t="shared" si="6"/>
        <v>#VALUE!</v>
      </c>
    </row>
    <row r="63" spans="1:2" x14ac:dyDescent="0.25">
      <c r="A63" t="e">
        <f t="shared" si="5"/>
        <v>#VALUE!</v>
      </c>
      <c r="B63" t="e">
        <f t="shared" si="6"/>
        <v>#VALUE!</v>
      </c>
    </row>
    <row r="64" spans="1:2" x14ac:dyDescent="0.25">
      <c r="A64" t="e">
        <f t="shared" si="5"/>
        <v>#VALUE!</v>
      </c>
      <c r="B64" t="e">
        <f t="shared" si="6"/>
        <v>#VALUE!</v>
      </c>
    </row>
    <row r="65" spans="1:2" x14ac:dyDescent="0.25">
      <c r="A65" t="e">
        <f t="shared" si="5"/>
        <v>#VALUE!</v>
      </c>
      <c r="B65" t="e">
        <f t="shared" si="6"/>
        <v>#VALUE!</v>
      </c>
    </row>
    <row r="66" spans="1:2" x14ac:dyDescent="0.25">
      <c r="A66" t="e">
        <f t="shared" si="5"/>
        <v>#VALUE!</v>
      </c>
      <c r="B66" t="e">
        <f t="shared" si="6"/>
        <v>#VALUE!</v>
      </c>
    </row>
    <row r="67" spans="1:2" x14ac:dyDescent="0.25">
      <c r="A67" t="e">
        <f t="shared" si="5"/>
        <v>#VALUE!</v>
      </c>
      <c r="B67" t="e">
        <f>((1/(4/(A67^3)-6/(A67^2)+4/A67-$B$27)))^0.25</f>
        <v>#VALUE!</v>
      </c>
    </row>
    <row r="68" spans="1:2" x14ac:dyDescent="0.25">
      <c r="A68" t="e">
        <f t="shared" si="5"/>
        <v>#VALUE!</v>
      </c>
      <c r="B68" t="e">
        <f t="shared" si="6"/>
        <v>#VALUE!</v>
      </c>
    </row>
    <row r="69" spans="1:2" x14ac:dyDescent="0.25">
      <c r="A69" t="e">
        <f t="shared" si="5"/>
        <v>#VALUE!</v>
      </c>
      <c r="B69" t="e">
        <f t="shared" si="6"/>
        <v>#VALUE!</v>
      </c>
    </row>
    <row r="70" spans="1:2" x14ac:dyDescent="0.25">
      <c r="A70" t="e">
        <f t="shared" si="5"/>
        <v>#VALUE!</v>
      </c>
      <c r="B70" t="e">
        <f t="shared" si="6"/>
        <v>#VALUE!</v>
      </c>
    </row>
    <row r="71" spans="1:2" x14ac:dyDescent="0.25">
      <c r="A71" t="e">
        <f t="shared" si="5"/>
        <v>#VALUE!</v>
      </c>
      <c r="B71" t="e">
        <f>((1/(4/(A71^3)-6/(A71^2)+4/A71-$B$27)))^0.25</f>
        <v>#VALUE!</v>
      </c>
    </row>
    <row r="72" spans="1:2" x14ac:dyDescent="0.25">
      <c r="A72" t="e">
        <f t="shared" si="5"/>
        <v>#VALUE!</v>
      </c>
      <c r="B72" t="e">
        <f t="shared" si="6"/>
        <v>#VALUE!</v>
      </c>
    </row>
    <row r="73" spans="1:2" x14ac:dyDescent="0.25">
      <c r="A73" t="e">
        <f t="shared" si="5"/>
        <v>#VALUE!</v>
      </c>
      <c r="B73" t="e">
        <f t="shared" si="6"/>
        <v>#VALUE!</v>
      </c>
    </row>
    <row r="74" spans="1:2" x14ac:dyDescent="0.25">
      <c r="A74" t="e">
        <f t="shared" si="5"/>
        <v>#VALUE!</v>
      </c>
      <c r="B74" t="e">
        <f t="shared" si="6"/>
        <v>#VALUE!</v>
      </c>
    </row>
    <row r="75" spans="1:2" x14ac:dyDescent="0.25">
      <c r="A75" t="e">
        <f t="shared" si="5"/>
        <v>#VALUE!</v>
      </c>
      <c r="B75" t="e">
        <f>((1/(4/(A75^3)-6/(A75^2)+4/A75-$B$27)))^0.25</f>
        <v>#VALUE!</v>
      </c>
    </row>
    <row r="76" spans="1:2" x14ac:dyDescent="0.25">
      <c r="A76" t="e">
        <f t="shared" si="5"/>
        <v>#VALUE!</v>
      </c>
      <c r="B76" t="e">
        <f t="shared" si="6"/>
        <v>#VALUE!</v>
      </c>
    </row>
    <row r="77" spans="1:2" x14ac:dyDescent="0.25">
      <c r="A77" t="e">
        <f t="shared" si="5"/>
        <v>#VALUE!</v>
      </c>
      <c r="B77" t="e">
        <f t="shared" si="6"/>
        <v>#VALUE!</v>
      </c>
    </row>
    <row r="78" spans="1:2" x14ac:dyDescent="0.25">
      <c r="A78" t="e">
        <f t="shared" si="5"/>
        <v>#VALUE!</v>
      </c>
      <c r="B78" t="e">
        <f t="shared" si="6"/>
        <v>#VALUE!</v>
      </c>
    </row>
    <row r="79" spans="1:2" x14ac:dyDescent="0.25">
      <c r="A79" t="e">
        <f t="shared" si="5"/>
        <v>#VALUE!</v>
      </c>
      <c r="B79" t="e">
        <f t="shared" si="6"/>
        <v>#VALUE!</v>
      </c>
    </row>
    <row r="80" spans="1:2" x14ac:dyDescent="0.25">
      <c r="A80" t="e">
        <f t="shared" si="5"/>
        <v>#VALUE!</v>
      </c>
      <c r="B80" t="e">
        <f t="shared" si="6"/>
        <v>#VALUE!</v>
      </c>
    </row>
    <row r="81" spans="1:2" x14ac:dyDescent="0.25">
      <c r="A81" t="e">
        <f t="shared" si="5"/>
        <v>#VALUE!</v>
      </c>
      <c r="B81" t="e">
        <f t="shared" si="6"/>
        <v>#VALUE!</v>
      </c>
    </row>
    <row r="82" spans="1:2" x14ac:dyDescent="0.25">
      <c r="A82" t="e">
        <f t="shared" si="5"/>
        <v>#VALUE!</v>
      </c>
      <c r="B82" t="e">
        <f t="shared" si="6"/>
        <v>#VALUE!</v>
      </c>
    </row>
    <row r="83" spans="1:2" x14ac:dyDescent="0.25">
      <c r="A83" t="e">
        <f t="shared" si="5"/>
        <v>#VALUE!</v>
      </c>
      <c r="B83" t="e">
        <f t="shared" si="6"/>
        <v>#VALUE!</v>
      </c>
    </row>
    <row r="84" spans="1:2" x14ac:dyDescent="0.25">
      <c r="A84" t="e">
        <f t="shared" si="5"/>
        <v>#VALUE!</v>
      </c>
      <c r="B84" t="e">
        <f t="shared" si="6"/>
        <v>#VALUE!</v>
      </c>
    </row>
    <row r="85" spans="1:2" x14ac:dyDescent="0.25">
      <c r="A85" t="e">
        <f t="shared" si="5"/>
        <v>#VALUE!</v>
      </c>
      <c r="B85" t="e">
        <f>((1/(4/(A85^3)-6/(A85^2)+4/A85-$B$27)))^0.25</f>
        <v>#VALUE!</v>
      </c>
    </row>
    <row r="86" spans="1:2" x14ac:dyDescent="0.25">
      <c r="A86" t="e">
        <f t="shared" si="5"/>
        <v>#VALUE!</v>
      </c>
      <c r="B86" t="e">
        <f t="shared" si="6"/>
        <v>#VALUE!</v>
      </c>
    </row>
    <row r="87" spans="1:2" x14ac:dyDescent="0.25">
      <c r="A87" t="e">
        <f t="shared" si="5"/>
        <v>#VALUE!</v>
      </c>
      <c r="B87" t="e">
        <f>((1/(4/(A87^3)-6/(A87^2)+4/A87-$B$27)))^0.25</f>
        <v>#VALUE!</v>
      </c>
    </row>
    <row r="88" spans="1:2" x14ac:dyDescent="0.25">
      <c r="A88" t="e">
        <f t="shared" si="5"/>
        <v>#VALUE!</v>
      </c>
      <c r="B88" t="e">
        <f t="shared" si="6"/>
        <v>#VALUE!</v>
      </c>
    </row>
    <row r="89" spans="1:2" x14ac:dyDescent="0.25">
      <c r="A89" t="e">
        <f t="shared" si="5"/>
        <v>#VALUE!</v>
      </c>
      <c r="B89" t="e">
        <f t="shared" si="6"/>
        <v>#VALUE!</v>
      </c>
    </row>
    <row r="90" spans="1:2" x14ac:dyDescent="0.25">
      <c r="A90" t="e">
        <f t="shared" si="5"/>
        <v>#VALUE!</v>
      </c>
      <c r="B90" t="e">
        <f t="shared" si="6"/>
        <v>#VALUE!</v>
      </c>
    </row>
    <row r="91" spans="1:2" x14ac:dyDescent="0.25">
      <c r="A91" t="e">
        <f t="shared" si="5"/>
        <v>#VALUE!</v>
      </c>
      <c r="B91" t="e">
        <f t="shared" si="6"/>
        <v>#VALUE!</v>
      </c>
    </row>
    <row r="92" spans="1:2" x14ac:dyDescent="0.25">
      <c r="A92" t="e">
        <f t="shared" si="5"/>
        <v>#VALUE!</v>
      </c>
      <c r="B92" t="e">
        <f t="shared" si="6"/>
        <v>#VALUE!</v>
      </c>
    </row>
    <row r="93" spans="1:2" x14ac:dyDescent="0.25">
      <c r="A93" t="e">
        <f t="shared" si="5"/>
        <v>#VALUE!</v>
      </c>
      <c r="B93" t="e">
        <f t="shared" si="6"/>
        <v>#VALUE!</v>
      </c>
    </row>
    <row r="94" spans="1:2" x14ac:dyDescent="0.25">
      <c r="A94" t="e">
        <f t="shared" si="5"/>
        <v>#VALUE!</v>
      </c>
      <c r="B94" t="e">
        <f t="shared" si="6"/>
        <v>#VALUE!</v>
      </c>
    </row>
    <row r="95" spans="1:2" x14ac:dyDescent="0.25">
      <c r="A95" t="e">
        <f t="shared" si="5"/>
        <v>#VALUE!</v>
      </c>
      <c r="B95" t="e">
        <f t="shared" si="6"/>
        <v>#VALUE!</v>
      </c>
    </row>
    <row r="96" spans="1:2" x14ac:dyDescent="0.25">
      <c r="A96" t="e">
        <f t="shared" si="5"/>
        <v>#VALUE!</v>
      </c>
      <c r="B96" t="e">
        <f t="shared" si="6"/>
        <v>#VALUE!</v>
      </c>
    </row>
    <row r="97" spans="1:2" x14ac:dyDescent="0.25">
      <c r="A97" t="e">
        <f t="shared" si="5"/>
        <v>#VALUE!</v>
      </c>
      <c r="B97" t="e">
        <f>((1/(4/(A97^3)-6/(A97^2)+4/A97-$B$27)))^0.25</f>
        <v>#VALUE!</v>
      </c>
    </row>
    <row r="98" spans="1:2" x14ac:dyDescent="0.25">
      <c r="A98" t="e">
        <f t="shared" si="5"/>
        <v>#VALUE!</v>
      </c>
      <c r="B98" t="e">
        <f t="shared" si="6"/>
        <v>#VALUE!</v>
      </c>
    </row>
    <row r="99" spans="1:2" x14ac:dyDescent="0.25">
      <c r="A99" t="e">
        <f t="shared" si="5"/>
        <v>#VALUE!</v>
      </c>
      <c r="B99" t="e">
        <f t="shared" si="6"/>
        <v>#VALUE!</v>
      </c>
    </row>
    <row r="100" spans="1:2" x14ac:dyDescent="0.25">
      <c r="A100" t="e">
        <f t="shared" si="5"/>
        <v>#VALUE!</v>
      </c>
      <c r="B100" t="e">
        <f>((1/(4/(A100^3)-6/(A100^2)+4/A100-$B$27)))^0.25</f>
        <v>#VALUE!</v>
      </c>
    </row>
    <row r="101" spans="1:2" x14ac:dyDescent="0.25">
      <c r="A101" t="e">
        <f t="shared" si="5"/>
        <v>#VALUE!</v>
      </c>
      <c r="B101" t="e">
        <f t="shared" si="6"/>
        <v>#VALUE!</v>
      </c>
    </row>
    <row r="102" spans="1:2" x14ac:dyDescent="0.25">
      <c r="A102" t="e">
        <f t="shared" ref="A102:A165" si="7">B101</f>
        <v>#VALUE!</v>
      </c>
      <c r="B102" t="e">
        <f t="shared" si="6"/>
        <v>#VALUE!</v>
      </c>
    </row>
    <row r="103" spans="1:2" x14ac:dyDescent="0.25">
      <c r="A103" t="e">
        <f t="shared" si="7"/>
        <v>#VALUE!</v>
      </c>
      <c r="B103" t="e">
        <f t="shared" si="6"/>
        <v>#VALUE!</v>
      </c>
    </row>
    <row r="104" spans="1:2" x14ac:dyDescent="0.25">
      <c r="A104" t="e">
        <f t="shared" si="7"/>
        <v>#VALUE!</v>
      </c>
      <c r="B104" t="e">
        <f t="shared" si="6"/>
        <v>#VALUE!</v>
      </c>
    </row>
    <row r="105" spans="1:2" x14ac:dyDescent="0.25">
      <c r="A105" t="e">
        <f t="shared" si="7"/>
        <v>#VALUE!</v>
      </c>
      <c r="B105" t="e">
        <f t="shared" ref="B105:B107" si="8">((1/(4/(A105^3)-6/(A105^2)+4/A105-$B$27)))^0.25</f>
        <v>#VALUE!</v>
      </c>
    </row>
    <row r="106" spans="1:2" x14ac:dyDescent="0.25">
      <c r="A106" t="e">
        <f t="shared" si="7"/>
        <v>#VALUE!</v>
      </c>
      <c r="B106" t="e">
        <f t="shared" si="8"/>
        <v>#VALUE!</v>
      </c>
    </row>
    <row r="107" spans="1:2" x14ac:dyDescent="0.25">
      <c r="A107" t="e">
        <f t="shared" si="7"/>
        <v>#VALUE!</v>
      </c>
      <c r="B107" t="e">
        <f t="shared" si="8"/>
        <v>#VALUE!</v>
      </c>
    </row>
    <row r="108" spans="1:2" x14ac:dyDescent="0.25">
      <c r="A108" t="e">
        <f t="shared" si="7"/>
        <v>#VALUE!</v>
      </c>
      <c r="B108" t="e">
        <f>((1/(4/(A108^3)-6/(A108^2)+4/A108-$B$27)))^0.25</f>
        <v>#VALUE!</v>
      </c>
    </row>
    <row r="109" spans="1:2" x14ac:dyDescent="0.25">
      <c r="A109" t="e">
        <f t="shared" si="7"/>
        <v>#VALUE!</v>
      </c>
      <c r="B109" t="e">
        <f t="shared" ref="B109:B114" si="9">((1/(4/(A109^3)-6/(A109^2)+4/A109-$B$27)))^0.25</f>
        <v>#VALUE!</v>
      </c>
    </row>
    <row r="110" spans="1:2" x14ac:dyDescent="0.25">
      <c r="A110" t="e">
        <f t="shared" si="7"/>
        <v>#VALUE!</v>
      </c>
      <c r="B110" t="e">
        <f t="shared" si="9"/>
        <v>#VALUE!</v>
      </c>
    </row>
    <row r="111" spans="1:2" x14ac:dyDescent="0.25">
      <c r="A111" t="e">
        <f t="shared" si="7"/>
        <v>#VALUE!</v>
      </c>
      <c r="B111" t="e">
        <f t="shared" si="9"/>
        <v>#VALUE!</v>
      </c>
    </row>
    <row r="112" spans="1:2" x14ac:dyDescent="0.25">
      <c r="A112" t="e">
        <f t="shared" si="7"/>
        <v>#VALUE!</v>
      </c>
      <c r="B112" t="e">
        <f t="shared" si="9"/>
        <v>#VALUE!</v>
      </c>
    </row>
    <row r="113" spans="1:2" x14ac:dyDescent="0.25">
      <c r="A113" t="e">
        <f t="shared" si="7"/>
        <v>#VALUE!</v>
      </c>
      <c r="B113" t="e">
        <f t="shared" si="9"/>
        <v>#VALUE!</v>
      </c>
    </row>
    <row r="114" spans="1:2" x14ac:dyDescent="0.25">
      <c r="A114" t="e">
        <f t="shared" si="7"/>
        <v>#VALUE!</v>
      </c>
      <c r="B114" t="e">
        <f t="shared" si="9"/>
        <v>#VALUE!</v>
      </c>
    </row>
    <row r="115" spans="1:2" x14ac:dyDescent="0.25">
      <c r="A115" t="e">
        <f t="shared" si="7"/>
        <v>#VALUE!</v>
      </c>
      <c r="B115" t="e">
        <f>((1/(4/(A115^3)-6/(A115^2)+4/A115-$B$27)))^0.25</f>
        <v>#VALUE!</v>
      </c>
    </row>
    <row r="116" spans="1:2" x14ac:dyDescent="0.25">
      <c r="A116" t="e">
        <f t="shared" si="7"/>
        <v>#VALUE!</v>
      </c>
      <c r="B116" t="e">
        <f t="shared" ref="B116:B121" si="10">((1/(4/(A116^3)-6/(A116^2)+4/A116-$B$27)))^0.25</f>
        <v>#VALUE!</v>
      </c>
    </row>
    <row r="117" spans="1:2" x14ac:dyDescent="0.25">
      <c r="A117" t="e">
        <f t="shared" si="7"/>
        <v>#VALUE!</v>
      </c>
      <c r="B117" t="e">
        <f t="shared" si="10"/>
        <v>#VALUE!</v>
      </c>
    </row>
    <row r="118" spans="1:2" x14ac:dyDescent="0.25">
      <c r="A118" t="e">
        <f t="shared" si="7"/>
        <v>#VALUE!</v>
      </c>
      <c r="B118" t="e">
        <f t="shared" si="10"/>
        <v>#VALUE!</v>
      </c>
    </row>
    <row r="119" spans="1:2" x14ac:dyDescent="0.25">
      <c r="A119" t="e">
        <f t="shared" si="7"/>
        <v>#VALUE!</v>
      </c>
      <c r="B119" t="e">
        <f t="shared" si="10"/>
        <v>#VALUE!</v>
      </c>
    </row>
    <row r="120" spans="1:2" x14ac:dyDescent="0.25">
      <c r="A120" t="e">
        <f t="shared" si="7"/>
        <v>#VALUE!</v>
      </c>
      <c r="B120" t="e">
        <f t="shared" si="10"/>
        <v>#VALUE!</v>
      </c>
    </row>
    <row r="121" spans="1:2" x14ac:dyDescent="0.25">
      <c r="A121" t="e">
        <f t="shared" si="7"/>
        <v>#VALUE!</v>
      </c>
      <c r="B121" t="e">
        <f t="shared" si="10"/>
        <v>#VALUE!</v>
      </c>
    </row>
    <row r="122" spans="1:2" x14ac:dyDescent="0.25">
      <c r="A122" t="e">
        <f t="shared" si="7"/>
        <v>#VALUE!</v>
      </c>
      <c r="B122" t="e">
        <f>((1/(4/(A122^3)-6/(A122^2)+4/A122-$B$27)))^0.25</f>
        <v>#VALUE!</v>
      </c>
    </row>
    <row r="123" spans="1:2" x14ac:dyDescent="0.25">
      <c r="A123" t="e">
        <f t="shared" si="7"/>
        <v>#VALUE!</v>
      </c>
      <c r="B123" t="e">
        <f t="shared" ref="B123:B131" si="11">((1/(4/(A123^3)-6/(A123^2)+4/A123-$B$27)))^0.25</f>
        <v>#VALUE!</v>
      </c>
    </row>
    <row r="124" spans="1:2" x14ac:dyDescent="0.25">
      <c r="A124" t="e">
        <f t="shared" si="7"/>
        <v>#VALUE!</v>
      </c>
      <c r="B124" t="e">
        <f t="shared" si="11"/>
        <v>#VALUE!</v>
      </c>
    </row>
    <row r="125" spans="1:2" x14ac:dyDescent="0.25">
      <c r="A125" t="e">
        <f t="shared" si="7"/>
        <v>#VALUE!</v>
      </c>
      <c r="B125" t="e">
        <f t="shared" si="11"/>
        <v>#VALUE!</v>
      </c>
    </row>
    <row r="126" spans="1:2" x14ac:dyDescent="0.25">
      <c r="A126" t="e">
        <f t="shared" si="7"/>
        <v>#VALUE!</v>
      </c>
      <c r="B126" t="e">
        <f t="shared" si="11"/>
        <v>#VALUE!</v>
      </c>
    </row>
    <row r="127" spans="1:2" x14ac:dyDescent="0.25">
      <c r="A127" t="e">
        <f t="shared" si="7"/>
        <v>#VALUE!</v>
      </c>
      <c r="B127" t="e">
        <f t="shared" si="11"/>
        <v>#VALUE!</v>
      </c>
    </row>
    <row r="128" spans="1:2" x14ac:dyDescent="0.25">
      <c r="A128" t="e">
        <f t="shared" si="7"/>
        <v>#VALUE!</v>
      </c>
      <c r="B128" t="e">
        <f t="shared" si="11"/>
        <v>#VALUE!</v>
      </c>
    </row>
    <row r="129" spans="1:2" x14ac:dyDescent="0.25">
      <c r="A129" t="e">
        <f t="shared" si="7"/>
        <v>#VALUE!</v>
      </c>
      <c r="B129" t="e">
        <f t="shared" si="11"/>
        <v>#VALUE!</v>
      </c>
    </row>
    <row r="130" spans="1:2" x14ac:dyDescent="0.25">
      <c r="A130" t="e">
        <f t="shared" si="7"/>
        <v>#VALUE!</v>
      </c>
      <c r="B130" t="e">
        <f t="shared" si="11"/>
        <v>#VALUE!</v>
      </c>
    </row>
    <row r="131" spans="1:2" x14ac:dyDescent="0.25">
      <c r="A131" t="e">
        <f t="shared" si="7"/>
        <v>#VALUE!</v>
      </c>
      <c r="B131" t="e">
        <f t="shared" si="11"/>
        <v>#VALUE!</v>
      </c>
    </row>
    <row r="132" spans="1:2" x14ac:dyDescent="0.25">
      <c r="A132" t="e">
        <f t="shared" si="7"/>
        <v>#VALUE!</v>
      </c>
      <c r="B132" t="e">
        <f>((1/(4/(A132^3)-6/(A132^2)+4/A132-$B$27)))^0.25</f>
        <v>#VALUE!</v>
      </c>
    </row>
    <row r="133" spans="1:2" x14ac:dyDescent="0.25">
      <c r="A133" t="e">
        <f t="shared" si="7"/>
        <v>#VALUE!</v>
      </c>
      <c r="B133" t="e">
        <f t="shared" ref="B133:B196" si="12">((1/(4/(A133^3)-6/(A133^2)+4/A133-$B$27)))^0.25</f>
        <v>#VALUE!</v>
      </c>
    </row>
    <row r="134" spans="1:2" x14ac:dyDescent="0.25">
      <c r="A134" t="e">
        <f t="shared" si="7"/>
        <v>#VALUE!</v>
      </c>
      <c r="B134" t="e">
        <f t="shared" si="12"/>
        <v>#VALUE!</v>
      </c>
    </row>
    <row r="135" spans="1:2" x14ac:dyDescent="0.25">
      <c r="A135" t="e">
        <f t="shared" si="7"/>
        <v>#VALUE!</v>
      </c>
      <c r="B135" t="e">
        <f t="shared" si="12"/>
        <v>#VALUE!</v>
      </c>
    </row>
    <row r="136" spans="1:2" x14ac:dyDescent="0.25">
      <c r="A136" t="e">
        <f t="shared" si="7"/>
        <v>#VALUE!</v>
      </c>
      <c r="B136" t="e">
        <f t="shared" si="12"/>
        <v>#VALUE!</v>
      </c>
    </row>
    <row r="137" spans="1:2" x14ac:dyDescent="0.25">
      <c r="A137" t="e">
        <f t="shared" si="7"/>
        <v>#VALUE!</v>
      </c>
      <c r="B137" t="e">
        <f t="shared" si="12"/>
        <v>#VALUE!</v>
      </c>
    </row>
    <row r="138" spans="1:2" x14ac:dyDescent="0.25">
      <c r="A138" t="e">
        <f t="shared" si="7"/>
        <v>#VALUE!</v>
      </c>
      <c r="B138" t="e">
        <f t="shared" si="12"/>
        <v>#VALUE!</v>
      </c>
    </row>
    <row r="139" spans="1:2" x14ac:dyDescent="0.25">
      <c r="A139" t="e">
        <f t="shared" si="7"/>
        <v>#VALUE!</v>
      </c>
      <c r="B139" t="e">
        <f>((1/(4/(A139^3)-6/(A139^2)+4/A139-$B$27)))^0.25</f>
        <v>#VALUE!</v>
      </c>
    </row>
    <row r="140" spans="1:2" x14ac:dyDescent="0.25">
      <c r="A140" t="e">
        <f t="shared" si="7"/>
        <v>#VALUE!</v>
      </c>
      <c r="B140" t="e">
        <f t="shared" si="12"/>
        <v>#VALUE!</v>
      </c>
    </row>
    <row r="141" spans="1:2" x14ac:dyDescent="0.25">
      <c r="A141" t="e">
        <f t="shared" si="7"/>
        <v>#VALUE!</v>
      </c>
      <c r="B141" t="e">
        <f t="shared" si="12"/>
        <v>#VALUE!</v>
      </c>
    </row>
    <row r="142" spans="1:2" x14ac:dyDescent="0.25">
      <c r="A142" t="e">
        <f t="shared" si="7"/>
        <v>#VALUE!</v>
      </c>
      <c r="B142" t="e">
        <f t="shared" si="12"/>
        <v>#VALUE!</v>
      </c>
    </row>
    <row r="143" spans="1:2" x14ac:dyDescent="0.25">
      <c r="A143" t="e">
        <f t="shared" si="7"/>
        <v>#VALUE!</v>
      </c>
      <c r="B143" t="e">
        <f t="shared" si="12"/>
        <v>#VALUE!</v>
      </c>
    </row>
    <row r="144" spans="1:2" x14ac:dyDescent="0.25">
      <c r="A144" t="e">
        <f t="shared" si="7"/>
        <v>#VALUE!</v>
      </c>
      <c r="B144" t="e">
        <f t="shared" si="12"/>
        <v>#VALUE!</v>
      </c>
    </row>
    <row r="145" spans="1:2" x14ac:dyDescent="0.25">
      <c r="A145" t="e">
        <f t="shared" si="7"/>
        <v>#VALUE!</v>
      </c>
      <c r="B145" t="e">
        <f t="shared" si="12"/>
        <v>#VALUE!</v>
      </c>
    </row>
    <row r="146" spans="1:2" x14ac:dyDescent="0.25">
      <c r="A146" t="e">
        <f t="shared" si="7"/>
        <v>#VALUE!</v>
      </c>
      <c r="B146" t="e">
        <f t="shared" si="12"/>
        <v>#VALUE!</v>
      </c>
    </row>
    <row r="147" spans="1:2" x14ac:dyDescent="0.25">
      <c r="A147" t="e">
        <f t="shared" si="7"/>
        <v>#VALUE!</v>
      </c>
      <c r="B147" t="e">
        <f t="shared" si="12"/>
        <v>#VALUE!</v>
      </c>
    </row>
    <row r="148" spans="1:2" x14ac:dyDescent="0.25">
      <c r="A148" t="e">
        <f t="shared" si="7"/>
        <v>#VALUE!</v>
      </c>
      <c r="B148" t="e">
        <f t="shared" si="12"/>
        <v>#VALUE!</v>
      </c>
    </row>
    <row r="149" spans="1:2" x14ac:dyDescent="0.25">
      <c r="A149" t="e">
        <f t="shared" si="7"/>
        <v>#VALUE!</v>
      </c>
      <c r="B149" t="e">
        <f t="shared" si="12"/>
        <v>#VALUE!</v>
      </c>
    </row>
    <row r="150" spans="1:2" x14ac:dyDescent="0.25">
      <c r="A150" t="e">
        <f t="shared" si="7"/>
        <v>#VALUE!</v>
      </c>
      <c r="B150" t="e">
        <f t="shared" si="12"/>
        <v>#VALUE!</v>
      </c>
    </row>
    <row r="151" spans="1:2" x14ac:dyDescent="0.25">
      <c r="A151" t="e">
        <f t="shared" si="7"/>
        <v>#VALUE!</v>
      </c>
      <c r="B151" t="e">
        <f t="shared" si="12"/>
        <v>#VALUE!</v>
      </c>
    </row>
    <row r="152" spans="1:2" x14ac:dyDescent="0.25">
      <c r="A152" t="e">
        <f t="shared" si="7"/>
        <v>#VALUE!</v>
      </c>
      <c r="B152" t="e">
        <f t="shared" si="12"/>
        <v>#VALUE!</v>
      </c>
    </row>
    <row r="153" spans="1:2" x14ac:dyDescent="0.25">
      <c r="A153" t="e">
        <f t="shared" si="7"/>
        <v>#VALUE!</v>
      </c>
      <c r="B153" t="e">
        <f t="shared" si="12"/>
        <v>#VALUE!</v>
      </c>
    </row>
    <row r="154" spans="1:2" x14ac:dyDescent="0.25">
      <c r="A154" t="e">
        <f t="shared" si="7"/>
        <v>#VALUE!</v>
      </c>
      <c r="B154" t="e">
        <f t="shared" si="12"/>
        <v>#VALUE!</v>
      </c>
    </row>
    <row r="155" spans="1:2" x14ac:dyDescent="0.25">
      <c r="A155" t="e">
        <f t="shared" si="7"/>
        <v>#VALUE!</v>
      </c>
      <c r="B155" t="e">
        <f t="shared" si="12"/>
        <v>#VALUE!</v>
      </c>
    </row>
    <row r="156" spans="1:2" x14ac:dyDescent="0.25">
      <c r="A156" t="e">
        <f t="shared" si="7"/>
        <v>#VALUE!</v>
      </c>
      <c r="B156" t="e">
        <f t="shared" si="12"/>
        <v>#VALUE!</v>
      </c>
    </row>
    <row r="157" spans="1:2" x14ac:dyDescent="0.25">
      <c r="A157" t="e">
        <f t="shared" si="7"/>
        <v>#VALUE!</v>
      </c>
      <c r="B157" t="e">
        <f t="shared" si="12"/>
        <v>#VALUE!</v>
      </c>
    </row>
    <row r="158" spans="1:2" x14ac:dyDescent="0.25">
      <c r="A158" t="e">
        <f t="shared" si="7"/>
        <v>#VALUE!</v>
      </c>
      <c r="B158" t="e">
        <f t="shared" si="12"/>
        <v>#VALUE!</v>
      </c>
    </row>
    <row r="159" spans="1:2" x14ac:dyDescent="0.25">
      <c r="A159" t="e">
        <f t="shared" si="7"/>
        <v>#VALUE!</v>
      </c>
      <c r="B159" t="e">
        <f t="shared" si="12"/>
        <v>#VALUE!</v>
      </c>
    </row>
    <row r="160" spans="1:2" x14ac:dyDescent="0.25">
      <c r="A160" t="e">
        <f t="shared" si="7"/>
        <v>#VALUE!</v>
      </c>
      <c r="B160" t="e">
        <f t="shared" si="12"/>
        <v>#VALUE!</v>
      </c>
    </row>
    <row r="161" spans="1:2" x14ac:dyDescent="0.25">
      <c r="A161" t="e">
        <f t="shared" si="7"/>
        <v>#VALUE!</v>
      </c>
      <c r="B161" t="e">
        <f t="shared" si="12"/>
        <v>#VALUE!</v>
      </c>
    </row>
    <row r="162" spans="1:2" x14ac:dyDescent="0.25">
      <c r="A162" t="e">
        <f t="shared" si="7"/>
        <v>#VALUE!</v>
      </c>
      <c r="B162" t="e">
        <f t="shared" si="12"/>
        <v>#VALUE!</v>
      </c>
    </row>
    <row r="163" spans="1:2" x14ac:dyDescent="0.25">
      <c r="A163" t="e">
        <f t="shared" si="7"/>
        <v>#VALUE!</v>
      </c>
      <c r="B163" t="e">
        <f t="shared" si="12"/>
        <v>#VALUE!</v>
      </c>
    </row>
    <row r="164" spans="1:2" x14ac:dyDescent="0.25">
      <c r="A164" t="e">
        <f t="shared" si="7"/>
        <v>#VALUE!</v>
      </c>
      <c r="B164" t="e">
        <f t="shared" si="12"/>
        <v>#VALUE!</v>
      </c>
    </row>
    <row r="165" spans="1:2" x14ac:dyDescent="0.25">
      <c r="A165" t="e">
        <f t="shared" si="7"/>
        <v>#VALUE!</v>
      </c>
      <c r="B165" t="e">
        <f t="shared" si="12"/>
        <v>#VALUE!</v>
      </c>
    </row>
    <row r="166" spans="1:2" x14ac:dyDescent="0.25">
      <c r="A166" t="e">
        <f t="shared" ref="A166:A229" si="13">B165</f>
        <v>#VALUE!</v>
      </c>
      <c r="B166" t="e">
        <f t="shared" si="12"/>
        <v>#VALUE!</v>
      </c>
    </row>
    <row r="167" spans="1:2" x14ac:dyDescent="0.25">
      <c r="A167" t="e">
        <f t="shared" si="13"/>
        <v>#VALUE!</v>
      </c>
      <c r="B167" t="e">
        <f t="shared" si="12"/>
        <v>#VALUE!</v>
      </c>
    </row>
    <row r="168" spans="1:2" x14ac:dyDescent="0.25">
      <c r="A168" t="e">
        <f t="shared" si="13"/>
        <v>#VALUE!</v>
      </c>
      <c r="B168" t="e">
        <f t="shared" si="12"/>
        <v>#VALUE!</v>
      </c>
    </row>
    <row r="169" spans="1:2" x14ac:dyDescent="0.25">
      <c r="A169" t="e">
        <f t="shared" si="13"/>
        <v>#VALUE!</v>
      </c>
      <c r="B169" t="e">
        <f t="shared" si="12"/>
        <v>#VALUE!</v>
      </c>
    </row>
    <row r="170" spans="1:2" x14ac:dyDescent="0.25">
      <c r="A170" t="e">
        <f t="shared" si="13"/>
        <v>#VALUE!</v>
      </c>
      <c r="B170" t="e">
        <f t="shared" si="12"/>
        <v>#VALUE!</v>
      </c>
    </row>
    <row r="171" spans="1:2" x14ac:dyDescent="0.25">
      <c r="A171" t="e">
        <f t="shared" si="13"/>
        <v>#VALUE!</v>
      </c>
      <c r="B171" t="e">
        <f t="shared" si="12"/>
        <v>#VALUE!</v>
      </c>
    </row>
    <row r="172" spans="1:2" x14ac:dyDescent="0.25">
      <c r="A172" t="e">
        <f t="shared" si="13"/>
        <v>#VALUE!</v>
      </c>
      <c r="B172" t="e">
        <f t="shared" si="12"/>
        <v>#VALUE!</v>
      </c>
    </row>
    <row r="173" spans="1:2" x14ac:dyDescent="0.25">
      <c r="A173" t="e">
        <f t="shared" si="13"/>
        <v>#VALUE!</v>
      </c>
      <c r="B173" t="e">
        <f t="shared" si="12"/>
        <v>#VALUE!</v>
      </c>
    </row>
    <row r="174" spans="1:2" x14ac:dyDescent="0.25">
      <c r="A174" t="e">
        <f t="shared" si="13"/>
        <v>#VALUE!</v>
      </c>
      <c r="B174" t="e">
        <f t="shared" si="12"/>
        <v>#VALUE!</v>
      </c>
    </row>
    <row r="175" spans="1:2" x14ac:dyDescent="0.25">
      <c r="A175" t="e">
        <f t="shared" si="13"/>
        <v>#VALUE!</v>
      </c>
      <c r="B175" t="e">
        <f t="shared" si="12"/>
        <v>#VALUE!</v>
      </c>
    </row>
    <row r="176" spans="1:2" x14ac:dyDescent="0.25">
      <c r="A176" t="e">
        <f t="shared" si="13"/>
        <v>#VALUE!</v>
      </c>
      <c r="B176" t="e">
        <f t="shared" si="12"/>
        <v>#VALUE!</v>
      </c>
    </row>
    <row r="177" spans="1:2" x14ac:dyDescent="0.25">
      <c r="A177" t="e">
        <f t="shared" si="13"/>
        <v>#VALUE!</v>
      </c>
      <c r="B177" t="e">
        <f t="shared" si="12"/>
        <v>#VALUE!</v>
      </c>
    </row>
    <row r="178" spans="1:2" x14ac:dyDescent="0.25">
      <c r="A178" t="e">
        <f t="shared" si="13"/>
        <v>#VALUE!</v>
      </c>
      <c r="B178" t="e">
        <f t="shared" si="12"/>
        <v>#VALUE!</v>
      </c>
    </row>
    <row r="179" spans="1:2" x14ac:dyDescent="0.25">
      <c r="A179" t="e">
        <f t="shared" si="13"/>
        <v>#VALUE!</v>
      </c>
      <c r="B179" t="e">
        <f t="shared" si="12"/>
        <v>#VALUE!</v>
      </c>
    </row>
    <row r="180" spans="1:2" x14ac:dyDescent="0.25">
      <c r="A180" t="e">
        <f t="shared" si="13"/>
        <v>#VALUE!</v>
      </c>
      <c r="B180" t="e">
        <f t="shared" si="12"/>
        <v>#VALUE!</v>
      </c>
    </row>
    <row r="181" spans="1:2" x14ac:dyDescent="0.25">
      <c r="A181" t="e">
        <f t="shared" si="13"/>
        <v>#VALUE!</v>
      </c>
      <c r="B181" t="e">
        <f t="shared" si="12"/>
        <v>#VALUE!</v>
      </c>
    </row>
    <row r="182" spans="1:2" x14ac:dyDescent="0.25">
      <c r="A182" t="e">
        <f t="shared" si="13"/>
        <v>#VALUE!</v>
      </c>
      <c r="B182" t="e">
        <f t="shared" si="12"/>
        <v>#VALUE!</v>
      </c>
    </row>
    <row r="183" spans="1:2" x14ac:dyDescent="0.25">
      <c r="A183" t="e">
        <f t="shared" si="13"/>
        <v>#VALUE!</v>
      </c>
      <c r="B183" t="e">
        <f t="shared" si="12"/>
        <v>#VALUE!</v>
      </c>
    </row>
    <row r="184" spans="1:2" x14ac:dyDescent="0.25">
      <c r="A184" t="e">
        <f t="shared" si="13"/>
        <v>#VALUE!</v>
      </c>
      <c r="B184" t="e">
        <f t="shared" si="12"/>
        <v>#VALUE!</v>
      </c>
    </row>
    <row r="185" spans="1:2" x14ac:dyDescent="0.25">
      <c r="A185" t="e">
        <f t="shared" si="13"/>
        <v>#VALUE!</v>
      </c>
      <c r="B185" t="e">
        <f t="shared" si="12"/>
        <v>#VALUE!</v>
      </c>
    </row>
    <row r="186" spans="1:2" x14ac:dyDescent="0.25">
      <c r="A186" t="e">
        <f t="shared" si="13"/>
        <v>#VALUE!</v>
      </c>
      <c r="B186" t="e">
        <f t="shared" si="12"/>
        <v>#VALUE!</v>
      </c>
    </row>
    <row r="187" spans="1:2" x14ac:dyDescent="0.25">
      <c r="A187" t="e">
        <f t="shared" si="13"/>
        <v>#VALUE!</v>
      </c>
      <c r="B187" t="e">
        <f t="shared" si="12"/>
        <v>#VALUE!</v>
      </c>
    </row>
    <row r="188" spans="1:2" x14ac:dyDescent="0.25">
      <c r="A188" t="e">
        <f t="shared" si="13"/>
        <v>#VALUE!</v>
      </c>
      <c r="B188" t="e">
        <f t="shared" si="12"/>
        <v>#VALUE!</v>
      </c>
    </row>
    <row r="189" spans="1:2" x14ac:dyDescent="0.25">
      <c r="A189" t="e">
        <f t="shared" si="13"/>
        <v>#VALUE!</v>
      </c>
      <c r="B189" t="e">
        <f t="shared" si="12"/>
        <v>#VALUE!</v>
      </c>
    </row>
    <row r="190" spans="1:2" x14ac:dyDescent="0.25">
      <c r="A190" t="e">
        <f t="shared" si="13"/>
        <v>#VALUE!</v>
      </c>
      <c r="B190" t="e">
        <f t="shared" si="12"/>
        <v>#VALUE!</v>
      </c>
    </row>
    <row r="191" spans="1:2" x14ac:dyDescent="0.25">
      <c r="A191" t="e">
        <f t="shared" si="13"/>
        <v>#VALUE!</v>
      </c>
      <c r="B191" t="e">
        <f t="shared" si="12"/>
        <v>#VALUE!</v>
      </c>
    </row>
    <row r="192" spans="1:2" x14ac:dyDescent="0.25">
      <c r="A192" t="e">
        <f t="shared" si="13"/>
        <v>#VALUE!</v>
      </c>
      <c r="B192" t="e">
        <f t="shared" si="12"/>
        <v>#VALUE!</v>
      </c>
    </row>
    <row r="193" spans="1:2" x14ac:dyDescent="0.25">
      <c r="A193" t="e">
        <f t="shared" si="13"/>
        <v>#VALUE!</v>
      </c>
      <c r="B193" t="e">
        <f t="shared" si="12"/>
        <v>#VALUE!</v>
      </c>
    </row>
    <row r="194" spans="1:2" x14ac:dyDescent="0.25">
      <c r="A194" t="e">
        <f t="shared" si="13"/>
        <v>#VALUE!</v>
      </c>
      <c r="B194" t="e">
        <f t="shared" si="12"/>
        <v>#VALUE!</v>
      </c>
    </row>
    <row r="195" spans="1:2" x14ac:dyDescent="0.25">
      <c r="A195" t="e">
        <f t="shared" si="13"/>
        <v>#VALUE!</v>
      </c>
      <c r="B195" t="e">
        <f t="shared" si="12"/>
        <v>#VALUE!</v>
      </c>
    </row>
    <row r="196" spans="1:2" x14ac:dyDescent="0.25">
      <c r="A196" t="e">
        <f t="shared" si="13"/>
        <v>#VALUE!</v>
      </c>
      <c r="B196" t="e">
        <f t="shared" si="12"/>
        <v>#VALUE!</v>
      </c>
    </row>
    <row r="197" spans="1:2" x14ac:dyDescent="0.25">
      <c r="A197" t="e">
        <f t="shared" si="13"/>
        <v>#VALUE!</v>
      </c>
      <c r="B197" t="e">
        <f t="shared" ref="B197:B260" si="14">((1/(4/(A197^3)-6/(A197^2)+4/A197-$B$27)))^0.25</f>
        <v>#VALUE!</v>
      </c>
    </row>
    <row r="198" spans="1:2" x14ac:dyDescent="0.25">
      <c r="A198" t="e">
        <f t="shared" si="13"/>
        <v>#VALUE!</v>
      </c>
      <c r="B198" t="e">
        <f t="shared" si="14"/>
        <v>#VALUE!</v>
      </c>
    </row>
    <row r="199" spans="1:2" x14ac:dyDescent="0.25">
      <c r="A199" t="e">
        <f t="shared" si="13"/>
        <v>#VALUE!</v>
      </c>
      <c r="B199" t="e">
        <f t="shared" si="14"/>
        <v>#VALUE!</v>
      </c>
    </row>
    <row r="200" spans="1:2" x14ac:dyDescent="0.25">
      <c r="A200" t="e">
        <f t="shared" si="13"/>
        <v>#VALUE!</v>
      </c>
      <c r="B200" t="e">
        <f t="shared" si="14"/>
        <v>#VALUE!</v>
      </c>
    </row>
    <row r="201" spans="1:2" x14ac:dyDescent="0.25">
      <c r="A201" t="e">
        <f t="shared" si="13"/>
        <v>#VALUE!</v>
      </c>
      <c r="B201" t="e">
        <f t="shared" si="14"/>
        <v>#VALUE!</v>
      </c>
    </row>
    <row r="202" spans="1:2" x14ac:dyDescent="0.25">
      <c r="A202" t="e">
        <f t="shared" si="13"/>
        <v>#VALUE!</v>
      </c>
      <c r="B202" t="e">
        <f t="shared" si="14"/>
        <v>#VALUE!</v>
      </c>
    </row>
    <row r="203" spans="1:2" x14ac:dyDescent="0.25">
      <c r="A203" t="e">
        <f t="shared" si="13"/>
        <v>#VALUE!</v>
      </c>
      <c r="B203" t="e">
        <f t="shared" si="14"/>
        <v>#VALUE!</v>
      </c>
    </row>
    <row r="204" spans="1:2" x14ac:dyDescent="0.25">
      <c r="A204" t="e">
        <f t="shared" si="13"/>
        <v>#VALUE!</v>
      </c>
      <c r="B204" t="e">
        <f t="shared" si="14"/>
        <v>#VALUE!</v>
      </c>
    </row>
    <row r="205" spans="1:2" x14ac:dyDescent="0.25">
      <c r="A205" t="e">
        <f t="shared" si="13"/>
        <v>#VALUE!</v>
      </c>
      <c r="B205" t="e">
        <f t="shared" si="14"/>
        <v>#VALUE!</v>
      </c>
    </row>
    <row r="206" spans="1:2" x14ac:dyDescent="0.25">
      <c r="A206" t="e">
        <f t="shared" si="13"/>
        <v>#VALUE!</v>
      </c>
      <c r="B206" t="e">
        <f t="shared" si="14"/>
        <v>#VALUE!</v>
      </c>
    </row>
    <row r="207" spans="1:2" x14ac:dyDescent="0.25">
      <c r="A207" t="e">
        <f t="shared" si="13"/>
        <v>#VALUE!</v>
      </c>
      <c r="B207" t="e">
        <f t="shared" si="14"/>
        <v>#VALUE!</v>
      </c>
    </row>
    <row r="208" spans="1:2" x14ac:dyDescent="0.25">
      <c r="A208" t="e">
        <f t="shared" si="13"/>
        <v>#VALUE!</v>
      </c>
      <c r="B208" t="e">
        <f t="shared" si="14"/>
        <v>#VALUE!</v>
      </c>
    </row>
    <row r="209" spans="1:2" x14ac:dyDescent="0.25">
      <c r="A209" t="e">
        <f t="shared" si="13"/>
        <v>#VALUE!</v>
      </c>
      <c r="B209" t="e">
        <f t="shared" si="14"/>
        <v>#VALUE!</v>
      </c>
    </row>
    <row r="210" spans="1:2" x14ac:dyDescent="0.25">
      <c r="A210" t="e">
        <f t="shared" si="13"/>
        <v>#VALUE!</v>
      </c>
      <c r="B210" t="e">
        <f t="shared" si="14"/>
        <v>#VALUE!</v>
      </c>
    </row>
    <row r="211" spans="1:2" x14ac:dyDescent="0.25">
      <c r="A211" t="e">
        <f t="shared" si="13"/>
        <v>#VALUE!</v>
      </c>
      <c r="B211" t="e">
        <f t="shared" si="14"/>
        <v>#VALUE!</v>
      </c>
    </row>
    <row r="212" spans="1:2" x14ac:dyDescent="0.25">
      <c r="A212" t="e">
        <f t="shared" si="13"/>
        <v>#VALUE!</v>
      </c>
      <c r="B212" t="e">
        <f t="shared" si="14"/>
        <v>#VALUE!</v>
      </c>
    </row>
    <row r="213" spans="1:2" x14ac:dyDescent="0.25">
      <c r="A213" t="e">
        <f t="shared" si="13"/>
        <v>#VALUE!</v>
      </c>
      <c r="B213" t="e">
        <f t="shared" si="14"/>
        <v>#VALUE!</v>
      </c>
    </row>
    <row r="214" spans="1:2" x14ac:dyDescent="0.25">
      <c r="A214" t="e">
        <f t="shared" si="13"/>
        <v>#VALUE!</v>
      </c>
      <c r="B214" t="e">
        <f t="shared" si="14"/>
        <v>#VALUE!</v>
      </c>
    </row>
    <row r="215" spans="1:2" x14ac:dyDescent="0.25">
      <c r="A215" t="e">
        <f t="shared" si="13"/>
        <v>#VALUE!</v>
      </c>
      <c r="B215" t="e">
        <f t="shared" si="14"/>
        <v>#VALUE!</v>
      </c>
    </row>
    <row r="216" spans="1:2" x14ac:dyDescent="0.25">
      <c r="A216" t="e">
        <f t="shared" si="13"/>
        <v>#VALUE!</v>
      </c>
      <c r="B216" t="e">
        <f t="shared" si="14"/>
        <v>#VALUE!</v>
      </c>
    </row>
    <row r="217" spans="1:2" x14ac:dyDescent="0.25">
      <c r="A217" t="e">
        <f t="shared" si="13"/>
        <v>#VALUE!</v>
      </c>
      <c r="B217" t="e">
        <f t="shared" si="14"/>
        <v>#VALUE!</v>
      </c>
    </row>
    <row r="218" spans="1:2" x14ac:dyDescent="0.25">
      <c r="A218" t="e">
        <f t="shared" si="13"/>
        <v>#VALUE!</v>
      </c>
      <c r="B218" t="e">
        <f t="shared" si="14"/>
        <v>#VALUE!</v>
      </c>
    </row>
    <row r="219" spans="1:2" x14ac:dyDescent="0.25">
      <c r="A219" t="e">
        <f t="shared" si="13"/>
        <v>#VALUE!</v>
      </c>
      <c r="B219" t="e">
        <f t="shared" si="14"/>
        <v>#VALUE!</v>
      </c>
    </row>
    <row r="220" spans="1:2" x14ac:dyDescent="0.25">
      <c r="A220" t="e">
        <f t="shared" si="13"/>
        <v>#VALUE!</v>
      </c>
      <c r="B220" t="e">
        <f t="shared" si="14"/>
        <v>#VALUE!</v>
      </c>
    </row>
    <row r="221" spans="1:2" x14ac:dyDescent="0.25">
      <c r="A221" t="e">
        <f t="shared" si="13"/>
        <v>#VALUE!</v>
      </c>
      <c r="B221" t="e">
        <f t="shared" si="14"/>
        <v>#VALUE!</v>
      </c>
    </row>
    <row r="222" spans="1:2" x14ac:dyDescent="0.25">
      <c r="A222" t="e">
        <f t="shared" si="13"/>
        <v>#VALUE!</v>
      </c>
      <c r="B222" t="e">
        <f t="shared" si="14"/>
        <v>#VALUE!</v>
      </c>
    </row>
    <row r="223" spans="1:2" x14ac:dyDescent="0.25">
      <c r="A223" t="e">
        <f t="shared" si="13"/>
        <v>#VALUE!</v>
      </c>
      <c r="B223" t="e">
        <f t="shared" si="14"/>
        <v>#VALUE!</v>
      </c>
    </row>
    <row r="224" spans="1:2" x14ac:dyDescent="0.25">
      <c r="A224" t="e">
        <f t="shared" si="13"/>
        <v>#VALUE!</v>
      </c>
      <c r="B224" t="e">
        <f t="shared" si="14"/>
        <v>#VALUE!</v>
      </c>
    </row>
    <row r="225" spans="1:2" x14ac:dyDescent="0.25">
      <c r="A225" t="e">
        <f t="shared" si="13"/>
        <v>#VALUE!</v>
      </c>
      <c r="B225" t="e">
        <f t="shared" si="14"/>
        <v>#VALUE!</v>
      </c>
    </row>
    <row r="226" spans="1:2" x14ac:dyDescent="0.25">
      <c r="A226" t="e">
        <f t="shared" si="13"/>
        <v>#VALUE!</v>
      </c>
      <c r="B226" t="e">
        <f t="shared" si="14"/>
        <v>#VALUE!</v>
      </c>
    </row>
    <row r="227" spans="1:2" x14ac:dyDescent="0.25">
      <c r="A227" t="e">
        <f t="shared" si="13"/>
        <v>#VALUE!</v>
      </c>
      <c r="B227" t="e">
        <f t="shared" si="14"/>
        <v>#VALUE!</v>
      </c>
    </row>
    <row r="228" spans="1:2" x14ac:dyDescent="0.25">
      <c r="A228" t="e">
        <f t="shared" si="13"/>
        <v>#VALUE!</v>
      </c>
      <c r="B228" t="e">
        <f t="shared" si="14"/>
        <v>#VALUE!</v>
      </c>
    </row>
    <row r="229" spans="1:2" x14ac:dyDescent="0.25">
      <c r="A229" t="e">
        <f t="shared" si="13"/>
        <v>#VALUE!</v>
      </c>
      <c r="B229" t="e">
        <f t="shared" si="14"/>
        <v>#VALUE!</v>
      </c>
    </row>
    <row r="230" spans="1:2" x14ac:dyDescent="0.25">
      <c r="A230" t="e">
        <f t="shared" ref="A230:A293" si="15">B229</f>
        <v>#VALUE!</v>
      </c>
      <c r="B230" t="e">
        <f t="shared" si="14"/>
        <v>#VALUE!</v>
      </c>
    </row>
    <row r="231" spans="1:2" x14ac:dyDescent="0.25">
      <c r="A231" t="e">
        <f t="shared" si="15"/>
        <v>#VALUE!</v>
      </c>
      <c r="B231" t="e">
        <f t="shared" si="14"/>
        <v>#VALUE!</v>
      </c>
    </row>
    <row r="232" spans="1:2" x14ac:dyDescent="0.25">
      <c r="A232" t="e">
        <f t="shared" si="15"/>
        <v>#VALUE!</v>
      </c>
      <c r="B232" t="e">
        <f t="shared" si="14"/>
        <v>#VALUE!</v>
      </c>
    </row>
    <row r="233" spans="1:2" x14ac:dyDescent="0.25">
      <c r="A233" t="e">
        <f t="shared" si="15"/>
        <v>#VALUE!</v>
      </c>
      <c r="B233" t="e">
        <f t="shared" si="14"/>
        <v>#VALUE!</v>
      </c>
    </row>
    <row r="234" spans="1:2" x14ac:dyDescent="0.25">
      <c r="A234" t="e">
        <f t="shared" si="15"/>
        <v>#VALUE!</v>
      </c>
      <c r="B234" t="e">
        <f t="shared" si="14"/>
        <v>#VALUE!</v>
      </c>
    </row>
    <row r="235" spans="1:2" x14ac:dyDescent="0.25">
      <c r="A235" t="e">
        <f t="shared" si="15"/>
        <v>#VALUE!</v>
      </c>
      <c r="B235" t="e">
        <f t="shared" si="14"/>
        <v>#VALUE!</v>
      </c>
    </row>
    <row r="236" spans="1:2" x14ac:dyDescent="0.25">
      <c r="A236" t="e">
        <f t="shared" si="15"/>
        <v>#VALUE!</v>
      </c>
      <c r="B236" t="e">
        <f t="shared" si="14"/>
        <v>#VALUE!</v>
      </c>
    </row>
    <row r="237" spans="1:2" x14ac:dyDescent="0.25">
      <c r="A237" t="e">
        <f t="shared" si="15"/>
        <v>#VALUE!</v>
      </c>
      <c r="B237" t="e">
        <f t="shared" si="14"/>
        <v>#VALUE!</v>
      </c>
    </row>
    <row r="238" spans="1:2" x14ac:dyDescent="0.25">
      <c r="A238" t="e">
        <f t="shared" si="15"/>
        <v>#VALUE!</v>
      </c>
      <c r="B238" t="e">
        <f t="shared" si="14"/>
        <v>#VALUE!</v>
      </c>
    </row>
    <row r="239" spans="1:2" x14ac:dyDescent="0.25">
      <c r="A239" t="e">
        <f t="shared" si="15"/>
        <v>#VALUE!</v>
      </c>
      <c r="B239" t="e">
        <f t="shared" si="14"/>
        <v>#VALUE!</v>
      </c>
    </row>
    <row r="240" spans="1:2" x14ac:dyDescent="0.25">
      <c r="A240" t="e">
        <f t="shared" si="15"/>
        <v>#VALUE!</v>
      </c>
      <c r="B240" t="e">
        <f t="shared" si="14"/>
        <v>#VALUE!</v>
      </c>
    </row>
    <row r="241" spans="1:2" x14ac:dyDescent="0.25">
      <c r="A241" t="e">
        <f t="shared" si="15"/>
        <v>#VALUE!</v>
      </c>
      <c r="B241" t="e">
        <f t="shared" si="14"/>
        <v>#VALUE!</v>
      </c>
    </row>
    <row r="242" spans="1:2" x14ac:dyDescent="0.25">
      <c r="A242" t="e">
        <f t="shared" si="15"/>
        <v>#VALUE!</v>
      </c>
      <c r="B242" t="e">
        <f t="shared" si="14"/>
        <v>#VALUE!</v>
      </c>
    </row>
    <row r="243" spans="1:2" x14ac:dyDescent="0.25">
      <c r="A243" t="e">
        <f t="shared" si="15"/>
        <v>#VALUE!</v>
      </c>
      <c r="B243" t="e">
        <f t="shared" si="14"/>
        <v>#VALUE!</v>
      </c>
    </row>
    <row r="244" spans="1:2" x14ac:dyDescent="0.25">
      <c r="A244" t="e">
        <f t="shared" si="15"/>
        <v>#VALUE!</v>
      </c>
      <c r="B244" t="e">
        <f t="shared" si="14"/>
        <v>#VALUE!</v>
      </c>
    </row>
    <row r="245" spans="1:2" x14ac:dyDescent="0.25">
      <c r="A245" t="e">
        <f t="shared" si="15"/>
        <v>#VALUE!</v>
      </c>
      <c r="B245" t="e">
        <f t="shared" si="14"/>
        <v>#VALUE!</v>
      </c>
    </row>
    <row r="246" spans="1:2" x14ac:dyDescent="0.25">
      <c r="A246" t="e">
        <f t="shared" si="15"/>
        <v>#VALUE!</v>
      </c>
      <c r="B246" t="e">
        <f t="shared" si="14"/>
        <v>#VALUE!</v>
      </c>
    </row>
    <row r="247" spans="1:2" x14ac:dyDescent="0.25">
      <c r="A247" t="e">
        <f t="shared" si="15"/>
        <v>#VALUE!</v>
      </c>
      <c r="B247" t="e">
        <f t="shared" si="14"/>
        <v>#VALUE!</v>
      </c>
    </row>
    <row r="248" spans="1:2" x14ac:dyDescent="0.25">
      <c r="A248" t="e">
        <f t="shared" si="15"/>
        <v>#VALUE!</v>
      </c>
      <c r="B248" t="e">
        <f t="shared" si="14"/>
        <v>#VALUE!</v>
      </c>
    </row>
    <row r="249" spans="1:2" x14ac:dyDescent="0.25">
      <c r="A249" t="e">
        <f t="shared" si="15"/>
        <v>#VALUE!</v>
      </c>
      <c r="B249" t="e">
        <f t="shared" si="14"/>
        <v>#VALUE!</v>
      </c>
    </row>
    <row r="250" spans="1:2" x14ac:dyDescent="0.25">
      <c r="A250" t="e">
        <f t="shared" si="15"/>
        <v>#VALUE!</v>
      </c>
      <c r="B250" t="e">
        <f t="shared" si="14"/>
        <v>#VALUE!</v>
      </c>
    </row>
    <row r="251" spans="1:2" x14ac:dyDescent="0.25">
      <c r="A251" t="e">
        <f t="shared" si="15"/>
        <v>#VALUE!</v>
      </c>
      <c r="B251" t="e">
        <f t="shared" si="14"/>
        <v>#VALUE!</v>
      </c>
    </row>
    <row r="252" spans="1:2" x14ac:dyDescent="0.25">
      <c r="A252" t="e">
        <f t="shared" si="15"/>
        <v>#VALUE!</v>
      </c>
      <c r="B252" t="e">
        <f t="shared" si="14"/>
        <v>#VALUE!</v>
      </c>
    </row>
    <row r="253" spans="1:2" x14ac:dyDescent="0.25">
      <c r="A253" t="e">
        <f t="shared" si="15"/>
        <v>#VALUE!</v>
      </c>
      <c r="B253" t="e">
        <f t="shared" si="14"/>
        <v>#VALUE!</v>
      </c>
    </row>
    <row r="254" spans="1:2" x14ac:dyDescent="0.25">
      <c r="A254" t="e">
        <f t="shared" si="15"/>
        <v>#VALUE!</v>
      </c>
      <c r="B254" t="e">
        <f t="shared" si="14"/>
        <v>#VALUE!</v>
      </c>
    </row>
    <row r="255" spans="1:2" x14ac:dyDescent="0.25">
      <c r="A255" t="e">
        <f t="shared" si="15"/>
        <v>#VALUE!</v>
      </c>
      <c r="B255" t="e">
        <f t="shared" si="14"/>
        <v>#VALUE!</v>
      </c>
    </row>
    <row r="256" spans="1:2" x14ac:dyDescent="0.25">
      <c r="A256" t="e">
        <f t="shared" si="15"/>
        <v>#VALUE!</v>
      </c>
      <c r="B256" t="e">
        <f t="shared" si="14"/>
        <v>#VALUE!</v>
      </c>
    </row>
    <row r="257" spans="1:2" x14ac:dyDescent="0.25">
      <c r="A257" t="e">
        <f t="shared" si="15"/>
        <v>#VALUE!</v>
      </c>
      <c r="B257" t="e">
        <f t="shared" si="14"/>
        <v>#VALUE!</v>
      </c>
    </row>
    <row r="258" spans="1:2" x14ac:dyDescent="0.25">
      <c r="A258" t="e">
        <f t="shared" si="15"/>
        <v>#VALUE!</v>
      </c>
      <c r="B258" t="e">
        <f t="shared" si="14"/>
        <v>#VALUE!</v>
      </c>
    </row>
    <row r="259" spans="1:2" x14ac:dyDescent="0.25">
      <c r="A259" t="e">
        <f t="shared" si="15"/>
        <v>#VALUE!</v>
      </c>
      <c r="B259" t="e">
        <f t="shared" si="14"/>
        <v>#VALUE!</v>
      </c>
    </row>
    <row r="260" spans="1:2" x14ac:dyDescent="0.25">
      <c r="A260" t="e">
        <f t="shared" si="15"/>
        <v>#VALUE!</v>
      </c>
      <c r="B260" t="e">
        <f t="shared" si="14"/>
        <v>#VALUE!</v>
      </c>
    </row>
    <row r="261" spans="1:2" x14ac:dyDescent="0.25">
      <c r="A261" t="e">
        <f t="shared" si="15"/>
        <v>#VALUE!</v>
      </c>
      <c r="B261" t="e">
        <f t="shared" ref="B261:B324" si="16">((1/(4/(A261^3)-6/(A261^2)+4/A261-$B$27)))^0.25</f>
        <v>#VALUE!</v>
      </c>
    </row>
    <row r="262" spans="1:2" x14ac:dyDescent="0.25">
      <c r="A262" t="e">
        <f t="shared" si="15"/>
        <v>#VALUE!</v>
      </c>
      <c r="B262" t="e">
        <f t="shared" si="16"/>
        <v>#VALUE!</v>
      </c>
    </row>
    <row r="263" spans="1:2" x14ac:dyDescent="0.25">
      <c r="A263" t="e">
        <f t="shared" si="15"/>
        <v>#VALUE!</v>
      </c>
      <c r="B263" t="e">
        <f t="shared" si="16"/>
        <v>#VALUE!</v>
      </c>
    </row>
    <row r="264" spans="1:2" x14ac:dyDescent="0.25">
      <c r="A264" t="e">
        <f t="shared" si="15"/>
        <v>#VALUE!</v>
      </c>
      <c r="B264" t="e">
        <f t="shared" si="16"/>
        <v>#VALUE!</v>
      </c>
    </row>
    <row r="265" spans="1:2" x14ac:dyDescent="0.25">
      <c r="A265" t="e">
        <f t="shared" si="15"/>
        <v>#VALUE!</v>
      </c>
      <c r="B265" t="e">
        <f t="shared" si="16"/>
        <v>#VALUE!</v>
      </c>
    </row>
    <row r="266" spans="1:2" x14ac:dyDescent="0.25">
      <c r="A266" t="e">
        <f t="shared" si="15"/>
        <v>#VALUE!</v>
      </c>
      <c r="B266" t="e">
        <f t="shared" si="16"/>
        <v>#VALUE!</v>
      </c>
    </row>
    <row r="267" spans="1:2" x14ac:dyDescent="0.25">
      <c r="A267" t="e">
        <f t="shared" si="15"/>
        <v>#VALUE!</v>
      </c>
      <c r="B267" t="e">
        <f t="shared" si="16"/>
        <v>#VALUE!</v>
      </c>
    </row>
    <row r="268" spans="1:2" x14ac:dyDescent="0.25">
      <c r="A268" t="e">
        <f t="shared" si="15"/>
        <v>#VALUE!</v>
      </c>
      <c r="B268" t="e">
        <f t="shared" si="16"/>
        <v>#VALUE!</v>
      </c>
    </row>
    <row r="269" spans="1:2" x14ac:dyDescent="0.25">
      <c r="A269" t="e">
        <f t="shared" si="15"/>
        <v>#VALUE!</v>
      </c>
      <c r="B269" t="e">
        <f t="shared" si="16"/>
        <v>#VALUE!</v>
      </c>
    </row>
    <row r="270" spans="1:2" x14ac:dyDescent="0.25">
      <c r="A270" t="e">
        <f t="shared" si="15"/>
        <v>#VALUE!</v>
      </c>
      <c r="B270" t="e">
        <f t="shared" si="16"/>
        <v>#VALUE!</v>
      </c>
    </row>
    <row r="271" spans="1:2" x14ac:dyDescent="0.25">
      <c r="A271" t="e">
        <f t="shared" si="15"/>
        <v>#VALUE!</v>
      </c>
      <c r="B271" t="e">
        <f t="shared" si="16"/>
        <v>#VALUE!</v>
      </c>
    </row>
    <row r="272" spans="1:2" x14ac:dyDescent="0.25">
      <c r="A272" t="e">
        <f t="shared" si="15"/>
        <v>#VALUE!</v>
      </c>
      <c r="B272" t="e">
        <f t="shared" si="16"/>
        <v>#VALUE!</v>
      </c>
    </row>
    <row r="273" spans="1:2" x14ac:dyDescent="0.25">
      <c r="A273" t="e">
        <f t="shared" si="15"/>
        <v>#VALUE!</v>
      </c>
      <c r="B273" t="e">
        <f t="shared" si="16"/>
        <v>#VALUE!</v>
      </c>
    </row>
    <row r="274" spans="1:2" x14ac:dyDescent="0.25">
      <c r="A274" t="e">
        <f t="shared" si="15"/>
        <v>#VALUE!</v>
      </c>
      <c r="B274" t="e">
        <f t="shared" si="16"/>
        <v>#VALUE!</v>
      </c>
    </row>
    <row r="275" spans="1:2" x14ac:dyDescent="0.25">
      <c r="A275" t="e">
        <f t="shared" si="15"/>
        <v>#VALUE!</v>
      </c>
      <c r="B275" t="e">
        <f t="shared" si="16"/>
        <v>#VALUE!</v>
      </c>
    </row>
    <row r="276" spans="1:2" x14ac:dyDescent="0.25">
      <c r="A276" t="e">
        <f t="shared" si="15"/>
        <v>#VALUE!</v>
      </c>
      <c r="B276" t="e">
        <f t="shared" si="16"/>
        <v>#VALUE!</v>
      </c>
    </row>
    <row r="277" spans="1:2" x14ac:dyDescent="0.25">
      <c r="A277" t="e">
        <f t="shared" si="15"/>
        <v>#VALUE!</v>
      </c>
      <c r="B277" t="e">
        <f t="shared" si="16"/>
        <v>#VALUE!</v>
      </c>
    </row>
    <row r="278" spans="1:2" x14ac:dyDescent="0.25">
      <c r="A278" t="e">
        <f t="shared" si="15"/>
        <v>#VALUE!</v>
      </c>
      <c r="B278" t="e">
        <f t="shared" si="16"/>
        <v>#VALUE!</v>
      </c>
    </row>
    <row r="279" spans="1:2" x14ac:dyDescent="0.25">
      <c r="A279" t="e">
        <f t="shared" si="15"/>
        <v>#VALUE!</v>
      </c>
      <c r="B279" t="e">
        <f t="shared" si="16"/>
        <v>#VALUE!</v>
      </c>
    </row>
    <row r="280" spans="1:2" x14ac:dyDescent="0.25">
      <c r="A280" t="e">
        <f t="shared" si="15"/>
        <v>#VALUE!</v>
      </c>
      <c r="B280" t="e">
        <f t="shared" si="16"/>
        <v>#VALUE!</v>
      </c>
    </row>
    <row r="281" spans="1:2" x14ac:dyDescent="0.25">
      <c r="A281" t="e">
        <f t="shared" si="15"/>
        <v>#VALUE!</v>
      </c>
      <c r="B281" t="e">
        <f t="shared" si="16"/>
        <v>#VALUE!</v>
      </c>
    </row>
    <row r="282" spans="1:2" x14ac:dyDescent="0.25">
      <c r="A282" t="e">
        <f t="shared" si="15"/>
        <v>#VALUE!</v>
      </c>
      <c r="B282" t="e">
        <f t="shared" si="16"/>
        <v>#VALUE!</v>
      </c>
    </row>
    <row r="283" spans="1:2" x14ac:dyDescent="0.25">
      <c r="A283" t="e">
        <f t="shared" si="15"/>
        <v>#VALUE!</v>
      </c>
      <c r="B283" t="e">
        <f t="shared" si="16"/>
        <v>#VALUE!</v>
      </c>
    </row>
    <row r="284" spans="1:2" x14ac:dyDescent="0.25">
      <c r="A284" t="e">
        <f t="shared" si="15"/>
        <v>#VALUE!</v>
      </c>
      <c r="B284" t="e">
        <f t="shared" si="16"/>
        <v>#VALUE!</v>
      </c>
    </row>
    <row r="285" spans="1:2" x14ac:dyDescent="0.25">
      <c r="A285" t="e">
        <f t="shared" si="15"/>
        <v>#VALUE!</v>
      </c>
      <c r="B285" t="e">
        <f t="shared" si="16"/>
        <v>#VALUE!</v>
      </c>
    </row>
    <row r="286" spans="1:2" x14ac:dyDescent="0.25">
      <c r="A286" t="e">
        <f t="shared" si="15"/>
        <v>#VALUE!</v>
      </c>
      <c r="B286" t="e">
        <f t="shared" si="16"/>
        <v>#VALUE!</v>
      </c>
    </row>
    <row r="287" spans="1:2" x14ac:dyDescent="0.25">
      <c r="A287" t="e">
        <f t="shared" si="15"/>
        <v>#VALUE!</v>
      </c>
      <c r="B287" t="e">
        <f t="shared" si="16"/>
        <v>#VALUE!</v>
      </c>
    </row>
    <row r="288" spans="1:2" x14ac:dyDescent="0.25">
      <c r="A288" t="e">
        <f t="shared" si="15"/>
        <v>#VALUE!</v>
      </c>
      <c r="B288" t="e">
        <f t="shared" si="16"/>
        <v>#VALUE!</v>
      </c>
    </row>
    <row r="289" spans="1:2" x14ac:dyDescent="0.25">
      <c r="A289" t="e">
        <f t="shared" si="15"/>
        <v>#VALUE!</v>
      </c>
      <c r="B289" t="e">
        <f t="shared" si="16"/>
        <v>#VALUE!</v>
      </c>
    </row>
    <row r="290" spans="1:2" x14ac:dyDescent="0.25">
      <c r="A290" t="e">
        <f t="shared" si="15"/>
        <v>#VALUE!</v>
      </c>
      <c r="B290" t="e">
        <f t="shared" si="16"/>
        <v>#VALUE!</v>
      </c>
    </row>
    <row r="291" spans="1:2" x14ac:dyDescent="0.25">
      <c r="A291" t="e">
        <f t="shared" si="15"/>
        <v>#VALUE!</v>
      </c>
      <c r="B291" t="e">
        <f t="shared" si="16"/>
        <v>#VALUE!</v>
      </c>
    </row>
    <row r="292" spans="1:2" x14ac:dyDescent="0.25">
      <c r="A292" t="e">
        <f t="shared" si="15"/>
        <v>#VALUE!</v>
      </c>
      <c r="B292" t="e">
        <f t="shared" si="16"/>
        <v>#VALUE!</v>
      </c>
    </row>
    <row r="293" spans="1:2" x14ac:dyDescent="0.25">
      <c r="A293" t="e">
        <f t="shared" si="15"/>
        <v>#VALUE!</v>
      </c>
      <c r="B293" t="e">
        <f t="shared" si="16"/>
        <v>#VALUE!</v>
      </c>
    </row>
    <row r="294" spans="1:2" x14ac:dyDescent="0.25">
      <c r="A294" t="e">
        <f t="shared" ref="A294:A357" si="17">B293</f>
        <v>#VALUE!</v>
      </c>
      <c r="B294" t="e">
        <f t="shared" si="16"/>
        <v>#VALUE!</v>
      </c>
    </row>
    <row r="295" spans="1:2" x14ac:dyDescent="0.25">
      <c r="A295" t="e">
        <f t="shared" si="17"/>
        <v>#VALUE!</v>
      </c>
      <c r="B295" t="e">
        <f t="shared" si="16"/>
        <v>#VALUE!</v>
      </c>
    </row>
    <row r="296" spans="1:2" x14ac:dyDescent="0.25">
      <c r="A296" t="e">
        <f t="shared" si="17"/>
        <v>#VALUE!</v>
      </c>
      <c r="B296" t="e">
        <f t="shared" si="16"/>
        <v>#VALUE!</v>
      </c>
    </row>
    <row r="297" spans="1:2" x14ac:dyDescent="0.25">
      <c r="A297" t="e">
        <f t="shared" si="17"/>
        <v>#VALUE!</v>
      </c>
      <c r="B297" t="e">
        <f t="shared" si="16"/>
        <v>#VALUE!</v>
      </c>
    </row>
    <row r="298" spans="1:2" x14ac:dyDescent="0.25">
      <c r="A298" t="e">
        <f t="shared" si="17"/>
        <v>#VALUE!</v>
      </c>
      <c r="B298" t="e">
        <f t="shared" si="16"/>
        <v>#VALUE!</v>
      </c>
    </row>
    <row r="299" spans="1:2" x14ac:dyDescent="0.25">
      <c r="A299" t="e">
        <f t="shared" si="17"/>
        <v>#VALUE!</v>
      </c>
      <c r="B299" t="e">
        <f t="shared" si="16"/>
        <v>#VALUE!</v>
      </c>
    </row>
    <row r="300" spans="1:2" x14ac:dyDescent="0.25">
      <c r="A300" t="e">
        <f t="shared" si="17"/>
        <v>#VALUE!</v>
      </c>
      <c r="B300" t="e">
        <f t="shared" si="16"/>
        <v>#VALUE!</v>
      </c>
    </row>
    <row r="301" spans="1:2" x14ac:dyDescent="0.25">
      <c r="A301" t="e">
        <f t="shared" si="17"/>
        <v>#VALUE!</v>
      </c>
      <c r="B301" t="e">
        <f t="shared" si="16"/>
        <v>#VALUE!</v>
      </c>
    </row>
    <row r="302" spans="1:2" x14ac:dyDescent="0.25">
      <c r="A302" t="e">
        <f t="shared" si="17"/>
        <v>#VALUE!</v>
      </c>
      <c r="B302" t="e">
        <f t="shared" si="16"/>
        <v>#VALUE!</v>
      </c>
    </row>
    <row r="303" spans="1:2" x14ac:dyDescent="0.25">
      <c r="A303" t="e">
        <f t="shared" si="17"/>
        <v>#VALUE!</v>
      </c>
      <c r="B303" t="e">
        <f t="shared" si="16"/>
        <v>#VALUE!</v>
      </c>
    </row>
    <row r="304" spans="1:2" x14ac:dyDescent="0.25">
      <c r="A304" t="e">
        <f t="shared" si="17"/>
        <v>#VALUE!</v>
      </c>
      <c r="B304" t="e">
        <f t="shared" si="16"/>
        <v>#VALUE!</v>
      </c>
    </row>
    <row r="305" spans="1:2" x14ac:dyDescent="0.25">
      <c r="A305" t="e">
        <f t="shared" si="17"/>
        <v>#VALUE!</v>
      </c>
      <c r="B305" t="e">
        <f t="shared" si="16"/>
        <v>#VALUE!</v>
      </c>
    </row>
    <row r="306" spans="1:2" x14ac:dyDescent="0.25">
      <c r="A306" t="e">
        <f t="shared" si="17"/>
        <v>#VALUE!</v>
      </c>
      <c r="B306" t="e">
        <f t="shared" si="16"/>
        <v>#VALUE!</v>
      </c>
    </row>
    <row r="307" spans="1:2" x14ac:dyDescent="0.25">
      <c r="A307" t="e">
        <f t="shared" si="17"/>
        <v>#VALUE!</v>
      </c>
      <c r="B307" t="e">
        <f t="shared" si="16"/>
        <v>#VALUE!</v>
      </c>
    </row>
    <row r="308" spans="1:2" x14ac:dyDescent="0.25">
      <c r="A308" t="e">
        <f t="shared" si="17"/>
        <v>#VALUE!</v>
      </c>
      <c r="B308" t="e">
        <f t="shared" si="16"/>
        <v>#VALUE!</v>
      </c>
    </row>
    <row r="309" spans="1:2" x14ac:dyDescent="0.25">
      <c r="A309" t="e">
        <f t="shared" si="17"/>
        <v>#VALUE!</v>
      </c>
      <c r="B309" t="e">
        <f t="shared" si="16"/>
        <v>#VALUE!</v>
      </c>
    </row>
    <row r="310" spans="1:2" x14ac:dyDescent="0.25">
      <c r="A310" t="e">
        <f t="shared" si="17"/>
        <v>#VALUE!</v>
      </c>
      <c r="B310" t="e">
        <f t="shared" si="16"/>
        <v>#VALUE!</v>
      </c>
    </row>
    <row r="311" spans="1:2" x14ac:dyDescent="0.25">
      <c r="A311" t="e">
        <f t="shared" si="17"/>
        <v>#VALUE!</v>
      </c>
      <c r="B311" t="e">
        <f t="shared" si="16"/>
        <v>#VALUE!</v>
      </c>
    </row>
    <row r="312" spans="1:2" x14ac:dyDescent="0.25">
      <c r="A312" t="e">
        <f t="shared" si="17"/>
        <v>#VALUE!</v>
      </c>
      <c r="B312" t="e">
        <f t="shared" si="16"/>
        <v>#VALUE!</v>
      </c>
    </row>
    <row r="313" spans="1:2" x14ac:dyDescent="0.25">
      <c r="A313" t="e">
        <f t="shared" si="17"/>
        <v>#VALUE!</v>
      </c>
      <c r="B313" t="e">
        <f t="shared" si="16"/>
        <v>#VALUE!</v>
      </c>
    </row>
    <row r="314" spans="1:2" x14ac:dyDescent="0.25">
      <c r="A314" t="e">
        <f t="shared" si="17"/>
        <v>#VALUE!</v>
      </c>
      <c r="B314" t="e">
        <f t="shared" si="16"/>
        <v>#VALUE!</v>
      </c>
    </row>
    <row r="315" spans="1:2" x14ac:dyDescent="0.25">
      <c r="A315" t="e">
        <f t="shared" si="17"/>
        <v>#VALUE!</v>
      </c>
      <c r="B315" t="e">
        <f t="shared" si="16"/>
        <v>#VALUE!</v>
      </c>
    </row>
    <row r="316" spans="1:2" x14ac:dyDescent="0.25">
      <c r="A316" t="e">
        <f t="shared" si="17"/>
        <v>#VALUE!</v>
      </c>
      <c r="B316" t="e">
        <f t="shared" si="16"/>
        <v>#VALUE!</v>
      </c>
    </row>
    <row r="317" spans="1:2" x14ac:dyDescent="0.25">
      <c r="A317" t="e">
        <f t="shared" si="17"/>
        <v>#VALUE!</v>
      </c>
      <c r="B317" t="e">
        <f t="shared" si="16"/>
        <v>#VALUE!</v>
      </c>
    </row>
    <row r="318" spans="1:2" x14ac:dyDescent="0.25">
      <c r="A318" t="e">
        <f t="shared" si="17"/>
        <v>#VALUE!</v>
      </c>
      <c r="B318" t="e">
        <f t="shared" si="16"/>
        <v>#VALUE!</v>
      </c>
    </row>
    <row r="319" spans="1:2" x14ac:dyDescent="0.25">
      <c r="A319" t="e">
        <f t="shared" si="17"/>
        <v>#VALUE!</v>
      </c>
      <c r="B319" t="e">
        <f t="shared" si="16"/>
        <v>#VALUE!</v>
      </c>
    </row>
    <row r="320" spans="1:2" x14ac:dyDescent="0.25">
      <c r="A320" t="e">
        <f t="shared" si="17"/>
        <v>#VALUE!</v>
      </c>
      <c r="B320" t="e">
        <f t="shared" si="16"/>
        <v>#VALUE!</v>
      </c>
    </row>
    <row r="321" spans="1:2" x14ac:dyDescent="0.25">
      <c r="A321" t="e">
        <f t="shared" si="17"/>
        <v>#VALUE!</v>
      </c>
      <c r="B321" t="e">
        <f t="shared" si="16"/>
        <v>#VALUE!</v>
      </c>
    </row>
    <row r="322" spans="1:2" x14ac:dyDescent="0.25">
      <c r="A322" t="e">
        <f t="shared" si="17"/>
        <v>#VALUE!</v>
      </c>
      <c r="B322" t="e">
        <f t="shared" si="16"/>
        <v>#VALUE!</v>
      </c>
    </row>
    <row r="323" spans="1:2" x14ac:dyDescent="0.25">
      <c r="A323" t="e">
        <f t="shared" si="17"/>
        <v>#VALUE!</v>
      </c>
      <c r="B323" t="e">
        <f t="shared" si="16"/>
        <v>#VALUE!</v>
      </c>
    </row>
    <row r="324" spans="1:2" x14ac:dyDescent="0.25">
      <c r="A324" t="e">
        <f t="shared" si="17"/>
        <v>#VALUE!</v>
      </c>
      <c r="B324" t="e">
        <f t="shared" si="16"/>
        <v>#VALUE!</v>
      </c>
    </row>
    <row r="325" spans="1:2" x14ac:dyDescent="0.25">
      <c r="A325" t="e">
        <f t="shared" si="17"/>
        <v>#VALUE!</v>
      </c>
      <c r="B325" t="e">
        <f t="shared" ref="B325:B388" si="18">((1/(4/(A325^3)-6/(A325^2)+4/A325-$B$27)))^0.25</f>
        <v>#VALUE!</v>
      </c>
    </row>
    <row r="326" spans="1:2" x14ac:dyDescent="0.25">
      <c r="A326" t="e">
        <f t="shared" si="17"/>
        <v>#VALUE!</v>
      </c>
      <c r="B326" t="e">
        <f t="shared" si="18"/>
        <v>#VALUE!</v>
      </c>
    </row>
    <row r="327" spans="1:2" x14ac:dyDescent="0.25">
      <c r="A327" t="e">
        <f t="shared" si="17"/>
        <v>#VALUE!</v>
      </c>
      <c r="B327" t="e">
        <f t="shared" si="18"/>
        <v>#VALUE!</v>
      </c>
    </row>
    <row r="328" spans="1:2" x14ac:dyDescent="0.25">
      <c r="A328" t="e">
        <f t="shared" si="17"/>
        <v>#VALUE!</v>
      </c>
      <c r="B328" t="e">
        <f t="shared" si="18"/>
        <v>#VALUE!</v>
      </c>
    </row>
    <row r="329" spans="1:2" x14ac:dyDescent="0.25">
      <c r="A329" t="e">
        <f t="shared" si="17"/>
        <v>#VALUE!</v>
      </c>
      <c r="B329" t="e">
        <f t="shared" si="18"/>
        <v>#VALUE!</v>
      </c>
    </row>
    <row r="330" spans="1:2" x14ac:dyDescent="0.25">
      <c r="A330" t="e">
        <f t="shared" si="17"/>
        <v>#VALUE!</v>
      </c>
      <c r="B330" t="e">
        <f t="shared" si="18"/>
        <v>#VALUE!</v>
      </c>
    </row>
    <row r="331" spans="1:2" x14ac:dyDescent="0.25">
      <c r="A331" t="e">
        <f t="shared" si="17"/>
        <v>#VALUE!</v>
      </c>
      <c r="B331" t="e">
        <f t="shared" si="18"/>
        <v>#VALUE!</v>
      </c>
    </row>
    <row r="332" spans="1:2" x14ac:dyDescent="0.25">
      <c r="A332" t="e">
        <f t="shared" si="17"/>
        <v>#VALUE!</v>
      </c>
      <c r="B332" t="e">
        <f t="shared" si="18"/>
        <v>#VALUE!</v>
      </c>
    </row>
    <row r="333" spans="1:2" x14ac:dyDescent="0.25">
      <c r="A333" t="e">
        <f t="shared" si="17"/>
        <v>#VALUE!</v>
      </c>
      <c r="B333" t="e">
        <f t="shared" si="18"/>
        <v>#VALUE!</v>
      </c>
    </row>
    <row r="334" spans="1:2" x14ac:dyDescent="0.25">
      <c r="A334" t="e">
        <f t="shared" si="17"/>
        <v>#VALUE!</v>
      </c>
      <c r="B334" t="e">
        <f t="shared" si="18"/>
        <v>#VALUE!</v>
      </c>
    </row>
    <row r="335" spans="1:2" x14ac:dyDescent="0.25">
      <c r="A335" t="e">
        <f t="shared" si="17"/>
        <v>#VALUE!</v>
      </c>
      <c r="B335" t="e">
        <f t="shared" si="18"/>
        <v>#VALUE!</v>
      </c>
    </row>
    <row r="336" spans="1:2" x14ac:dyDescent="0.25">
      <c r="A336" t="e">
        <f t="shared" si="17"/>
        <v>#VALUE!</v>
      </c>
      <c r="B336" t="e">
        <f t="shared" si="18"/>
        <v>#VALUE!</v>
      </c>
    </row>
    <row r="337" spans="1:2" x14ac:dyDescent="0.25">
      <c r="A337" t="e">
        <f t="shared" si="17"/>
        <v>#VALUE!</v>
      </c>
      <c r="B337" t="e">
        <f t="shared" si="18"/>
        <v>#VALUE!</v>
      </c>
    </row>
    <row r="338" spans="1:2" x14ac:dyDescent="0.25">
      <c r="A338" t="e">
        <f t="shared" si="17"/>
        <v>#VALUE!</v>
      </c>
      <c r="B338" t="e">
        <f t="shared" si="18"/>
        <v>#VALUE!</v>
      </c>
    </row>
    <row r="339" spans="1:2" x14ac:dyDescent="0.25">
      <c r="A339" t="e">
        <f t="shared" si="17"/>
        <v>#VALUE!</v>
      </c>
      <c r="B339" t="e">
        <f t="shared" si="18"/>
        <v>#VALUE!</v>
      </c>
    </row>
    <row r="340" spans="1:2" x14ac:dyDescent="0.25">
      <c r="A340" t="e">
        <f t="shared" si="17"/>
        <v>#VALUE!</v>
      </c>
      <c r="B340" t="e">
        <f t="shared" si="18"/>
        <v>#VALUE!</v>
      </c>
    </row>
    <row r="341" spans="1:2" x14ac:dyDescent="0.25">
      <c r="A341" t="e">
        <f t="shared" si="17"/>
        <v>#VALUE!</v>
      </c>
      <c r="B341" t="e">
        <f t="shared" si="18"/>
        <v>#VALUE!</v>
      </c>
    </row>
    <row r="342" spans="1:2" x14ac:dyDescent="0.25">
      <c r="A342" t="e">
        <f t="shared" si="17"/>
        <v>#VALUE!</v>
      </c>
      <c r="B342" t="e">
        <f t="shared" si="18"/>
        <v>#VALUE!</v>
      </c>
    </row>
    <row r="343" spans="1:2" x14ac:dyDescent="0.25">
      <c r="A343" t="e">
        <f t="shared" si="17"/>
        <v>#VALUE!</v>
      </c>
      <c r="B343" t="e">
        <f t="shared" si="18"/>
        <v>#VALUE!</v>
      </c>
    </row>
    <row r="344" spans="1:2" x14ac:dyDescent="0.25">
      <c r="A344" t="e">
        <f t="shared" si="17"/>
        <v>#VALUE!</v>
      </c>
      <c r="B344" t="e">
        <f t="shared" si="18"/>
        <v>#VALUE!</v>
      </c>
    </row>
    <row r="345" spans="1:2" x14ac:dyDescent="0.25">
      <c r="A345" t="e">
        <f t="shared" si="17"/>
        <v>#VALUE!</v>
      </c>
      <c r="B345" t="e">
        <f t="shared" si="18"/>
        <v>#VALUE!</v>
      </c>
    </row>
    <row r="346" spans="1:2" x14ac:dyDescent="0.25">
      <c r="A346" t="e">
        <f t="shared" si="17"/>
        <v>#VALUE!</v>
      </c>
      <c r="B346" t="e">
        <f t="shared" si="18"/>
        <v>#VALUE!</v>
      </c>
    </row>
    <row r="347" spans="1:2" x14ac:dyDescent="0.25">
      <c r="A347" t="e">
        <f t="shared" si="17"/>
        <v>#VALUE!</v>
      </c>
      <c r="B347" t="e">
        <f t="shared" si="18"/>
        <v>#VALUE!</v>
      </c>
    </row>
    <row r="348" spans="1:2" x14ac:dyDescent="0.25">
      <c r="A348" t="e">
        <f t="shared" si="17"/>
        <v>#VALUE!</v>
      </c>
      <c r="B348" t="e">
        <f t="shared" si="18"/>
        <v>#VALUE!</v>
      </c>
    </row>
    <row r="349" spans="1:2" x14ac:dyDescent="0.25">
      <c r="A349" t="e">
        <f t="shared" si="17"/>
        <v>#VALUE!</v>
      </c>
      <c r="B349" t="e">
        <f t="shared" si="18"/>
        <v>#VALUE!</v>
      </c>
    </row>
    <row r="350" spans="1:2" x14ac:dyDescent="0.25">
      <c r="A350" t="e">
        <f t="shared" si="17"/>
        <v>#VALUE!</v>
      </c>
      <c r="B350" t="e">
        <f t="shared" si="18"/>
        <v>#VALUE!</v>
      </c>
    </row>
    <row r="351" spans="1:2" x14ac:dyDescent="0.25">
      <c r="A351" t="e">
        <f t="shared" si="17"/>
        <v>#VALUE!</v>
      </c>
      <c r="B351" t="e">
        <f t="shared" si="18"/>
        <v>#VALUE!</v>
      </c>
    </row>
    <row r="352" spans="1:2" x14ac:dyDescent="0.25">
      <c r="A352" t="e">
        <f t="shared" si="17"/>
        <v>#VALUE!</v>
      </c>
      <c r="B352" t="e">
        <f t="shared" si="18"/>
        <v>#VALUE!</v>
      </c>
    </row>
    <row r="353" spans="1:2" x14ac:dyDescent="0.25">
      <c r="A353" t="e">
        <f t="shared" si="17"/>
        <v>#VALUE!</v>
      </c>
      <c r="B353" t="e">
        <f t="shared" si="18"/>
        <v>#VALUE!</v>
      </c>
    </row>
    <row r="354" spans="1:2" x14ac:dyDescent="0.25">
      <c r="A354" t="e">
        <f t="shared" si="17"/>
        <v>#VALUE!</v>
      </c>
      <c r="B354" t="e">
        <f t="shared" si="18"/>
        <v>#VALUE!</v>
      </c>
    </row>
    <row r="355" spans="1:2" x14ac:dyDescent="0.25">
      <c r="A355" t="e">
        <f t="shared" si="17"/>
        <v>#VALUE!</v>
      </c>
      <c r="B355" t="e">
        <f t="shared" si="18"/>
        <v>#VALUE!</v>
      </c>
    </row>
    <row r="356" spans="1:2" x14ac:dyDescent="0.25">
      <c r="A356" t="e">
        <f t="shared" si="17"/>
        <v>#VALUE!</v>
      </c>
      <c r="B356" t="e">
        <f t="shared" si="18"/>
        <v>#VALUE!</v>
      </c>
    </row>
    <row r="357" spans="1:2" x14ac:dyDescent="0.25">
      <c r="A357" t="e">
        <f t="shared" si="17"/>
        <v>#VALUE!</v>
      </c>
      <c r="B357" t="e">
        <f t="shared" si="18"/>
        <v>#VALUE!</v>
      </c>
    </row>
    <row r="358" spans="1:2" x14ac:dyDescent="0.25">
      <c r="A358" t="e">
        <f t="shared" ref="A358:A421" si="19">B357</f>
        <v>#VALUE!</v>
      </c>
      <c r="B358" t="e">
        <f t="shared" si="18"/>
        <v>#VALUE!</v>
      </c>
    </row>
    <row r="359" spans="1:2" x14ac:dyDescent="0.25">
      <c r="A359" t="e">
        <f t="shared" si="19"/>
        <v>#VALUE!</v>
      </c>
      <c r="B359" t="e">
        <f t="shared" si="18"/>
        <v>#VALUE!</v>
      </c>
    </row>
    <row r="360" spans="1:2" x14ac:dyDescent="0.25">
      <c r="A360" t="e">
        <f t="shared" si="19"/>
        <v>#VALUE!</v>
      </c>
      <c r="B360" t="e">
        <f t="shared" si="18"/>
        <v>#VALUE!</v>
      </c>
    </row>
    <row r="361" spans="1:2" x14ac:dyDescent="0.25">
      <c r="A361" t="e">
        <f t="shared" si="19"/>
        <v>#VALUE!</v>
      </c>
      <c r="B361" t="e">
        <f t="shared" si="18"/>
        <v>#VALUE!</v>
      </c>
    </row>
    <row r="362" spans="1:2" x14ac:dyDescent="0.25">
      <c r="A362" t="e">
        <f t="shared" si="19"/>
        <v>#VALUE!</v>
      </c>
      <c r="B362" t="e">
        <f t="shared" si="18"/>
        <v>#VALUE!</v>
      </c>
    </row>
    <row r="363" spans="1:2" x14ac:dyDescent="0.25">
      <c r="A363" t="e">
        <f t="shared" si="19"/>
        <v>#VALUE!</v>
      </c>
      <c r="B363" t="e">
        <f t="shared" si="18"/>
        <v>#VALUE!</v>
      </c>
    </row>
    <row r="364" spans="1:2" x14ac:dyDescent="0.25">
      <c r="A364" t="e">
        <f t="shared" si="19"/>
        <v>#VALUE!</v>
      </c>
      <c r="B364" t="e">
        <f t="shared" si="18"/>
        <v>#VALUE!</v>
      </c>
    </row>
    <row r="365" spans="1:2" x14ac:dyDescent="0.25">
      <c r="A365" t="e">
        <f t="shared" si="19"/>
        <v>#VALUE!</v>
      </c>
      <c r="B365" t="e">
        <f t="shared" si="18"/>
        <v>#VALUE!</v>
      </c>
    </row>
    <row r="366" spans="1:2" x14ac:dyDescent="0.25">
      <c r="A366" t="e">
        <f t="shared" si="19"/>
        <v>#VALUE!</v>
      </c>
      <c r="B366" t="e">
        <f t="shared" si="18"/>
        <v>#VALUE!</v>
      </c>
    </row>
    <row r="367" spans="1:2" x14ac:dyDescent="0.25">
      <c r="A367" t="e">
        <f t="shared" si="19"/>
        <v>#VALUE!</v>
      </c>
      <c r="B367" t="e">
        <f t="shared" si="18"/>
        <v>#VALUE!</v>
      </c>
    </row>
    <row r="368" spans="1:2" x14ac:dyDescent="0.25">
      <c r="A368" t="e">
        <f t="shared" si="19"/>
        <v>#VALUE!</v>
      </c>
      <c r="B368" t="e">
        <f t="shared" si="18"/>
        <v>#VALUE!</v>
      </c>
    </row>
    <row r="369" spans="1:2" x14ac:dyDescent="0.25">
      <c r="A369" t="e">
        <f t="shared" si="19"/>
        <v>#VALUE!</v>
      </c>
      <c r="B369" t="e">
        <f t="shared" si="18"/>
        <v>#VALUE!</v>
      </c>
    </row>
    <row r="370" spans="1:2" x14ac:dyDescent="0.25">
      <c r="A370" t="e">
        <f t="shared" si="19"/>
        <v>#VALUE!</v>
      </c>
      <c r="B370" t="e">
        <f t="shared" si="18"/>
        <v>#VALUE!</v>
      </c>
    </row>
    <row r="371" spans="1:2" x14ac:dyDescent="0.25">
      <c r="A371" t="e">
        <f t="shared" si="19"/>
        <v>#VALUE!</v>
      </c>
      <c r="B371" t="e">
        <f t="shared" si="18"/>
        <v>#VALUE!</v>
      </c>
    </row>
    <row r="372" spans="1:2" x14ac:dyDescent="0.25">
      <c r="A372" t="e">
        <f t="shared" si="19"/>
        <v>#VALUE!</v>
      </c>
      <c r="B372" t="e">
        <f t="shared" si="18"/>
        <v>#VALUE!</v>
      </c>
    </row>
    <row r="373" spans="1:2" x14ac:dyDescent="0.25">
      <c r="A373" t="e">
        <f t="shared" si="19"/>
        <v>#VALUE!</v>
      </c>
      <c r="B373" t="e">
        <f t="shared" si="18"/>
        <v>#VALUE!</v>
      </c>
    </row>
    <row r="374" spans="1:2" x14ac:dyDescent="0.25">
      <c r="A374" t="e">
        <f t="shared" si="19"/>
        <v>#VALUE!</v>
      </c>
      <c r="B374" t="e">
        <f t="shared" si="18"/>
        <v>#VALUE!</v>
      </c>
    </row>
    <row r="375" spans="1:2" x14ac:dyDescent="0.25">
      <c r="A375" t="e">
        <f t="shared" si="19"/>
        <v>#VALUE!</v>
      </c>
      <c r="B375" t="e">
        <f t="shared" si="18"/>
        <v>#VALUE!</v>
      </c>
    </row>
    <row r="376" spans="1:2" x14ac:dyDescent="0.25">
      <c r="A376" t="e">
        <f t="shared" si="19"/>
        <v>#VALUE!</v>
      </c>
      <c r="B376" t="e">
        <f t="shared" si="18"/>
        <v>#VALUE!</v>
      </c>
    </row>
    <row r="377" spans="1:2" x14ac:dyDescent="0.25">
      <c r="A377" t="e">
        <f t="shared" si="19"/>
        <v>#VALUE!</v>
      </c>
      <c r="B377" t="e">
        <f t="shared" si="18"/>
        <v>#VALUE!</v>
      </c>
    </row>
    <row r="378" spans="1:2" x14ac:dyDescent="0.25">
      <c r="A378" t="e">
        <f t="shared" si="19"/>
        <v>#VALUE!</v>
      </c>
      <c r="B378" t="e">
        <f t="shared" si="18"/>
        <v>#VALUE!</v>
      </c>
    </row>
    <row r="379" spans="1:2" x14ac:dyDescent="0.25">
      <c r="A379" t="e">
        <f t="shared" si="19"/>
        <v>#VALUE!</v>
      </c>
      <c r="B379" t="e">
        <f t="shared" si="18"/>
        <v>#VALUE!</v>
      </c>
    </row>
    <row r="380" spans="1:2" x14ac:dyDescent="0.25">
      <c r="A380" t="e">
        <f t="shared" si="19"/>
        <v>#VALUE!</v>
      </c>
      <c r="B380" t="e">
        <f t="shared" si="18"/>
        <v>#VALUE!</v>
      </c>
    </row>
    <row r="381" spans="1:2" x14ac:dyDescent="0.25">
      <c r="A381" t="e">
        <f t="shared" si="19"/>
        <v>#VALUE!</v>
      </c>
      <c r="B381" t="e">
        <f t="shared" si="18"/>
        <v>#VALUE!</v>
      </c>
    </row>
    <row r="382" spans="1:2" x14ac:dyDescent="0.25">
      <c r="A382" t="e">
        <f t="shared" si="19"/>
        <v>#VALUE!</v>
      </c>
      <c r="B382" t="e">
        <f t="shared" si="18"/>
        <v>#VALUE!</v>
      </c>
    </row>
    <row r="383" spans="1:2" x14ac:dyDescent="0.25">
      <c r="A383" t="e">
        <f t="shared" si="19"/>
        <v>#VALUE!</v>
      </c>
      <c r="B383" t="e">
        <f t="shared" si="18"/>
        <v>#VALUE!</v>
      </c>
    </row>
    <row r="384" spans="1:2" x14ac:dyDescent="0.25">
      <c r="A384" t="e">
        <f t="shared" si="19"/>
        <v>#VALUE!</v>
      </c>
      <c r="B384" t="e">
        <f t="shared" si="18"/>
        <v>#VALUE!</v>
      </c>
    </row>
    <row r="385" spans="1:2" x14ac:dyDescent="0.25">
      <c r="A385" t="e">
        <f t="shared" si="19"/>
        <v>#VALUE!</v>
      </c>
      <c r="B385" t="e">
        <f t="shared" si="18"/>
        <v>#VALUE!</v>
      </c>
    </row>
    <row r="386" spans="1:2" x14ac:dyDescent="0.25">
      <c r="A386" t="e">
        <f t="shared" si="19"/>
        <v>#VALUE!</v>
      </c>
      <c r="B386" t="e">
        <f t="shared" si="18"/>
        <v>#VALUE!</v>
      </c>
    </row>
    <row r="387" spans="1:2" x14ac:dyDescent="0.25">
      <c r="A387" t="e">
        <f t="shared" si="19"/>
        <v>#VALUE!</v>
      </c>
      <c r="B387" t="e">
        <f t="shared" si="18"/>
        <v>#VALUE!</v>
      </c>
    </row>
    <row r="388" spans="1:2" x14ac:dyDescent="0.25">
      <c r="A388" t="e">
        <f t="shared" si="19"/>
        <v>#VALUE!</v>
      </c>
      <c r="B388" t="e">
        <f t="shared" si="18"/>
        <v>#VALUE!</v>
      </c>
    </row>
    <row r="389" spans="1:2" x14ac:dyDescent="0.25">
      <c r="A389" t="e">
        <f t="shared" si="19"/>
        <v>#VALUE!</v>
      </c>
      <c r="B389" t="e">
        <f t="shared" ref="B389:B452" si="20">((1/(4/(A389^3)-6/(A389^2)+4/A389-$B$27)))^0.25</f>
        <v>#VALUE!</v>
      </c>
    </row>
    <row r="390" spans="1:2" x14ac:dyDescent="0.25">
      <c r="A390" t="e">
        <f t="shared" si="19"/>
        <v>#VALUE!</v>
      </c>
      <c r="B390" t="e">
        <f t="shared" si="20"/>
        <v>#VALUE!</v>
      </c>
    </row>
    <row r="391" spans="1:2" x14ac:dyDescent="0.25">
      <c r="A391" t="e">
        <f t="shared" si="19"/>
        <v>#VALUE!</v>
      </c>
      <c r="B391" t="e">
        <f t="shared" si="20"/>
        <v>#VALUE!</v>
      </c>
    </row>
    <row r="392" spans="1:2" x14ac:dyDescent="0.25">
      <c r="A392" t="e">
        <f t="shared" si="19"/>
        <v>#VALUE!</v>
      </c>
      <c r="B392" t="e">
        <f t="shared" si="20"/>
        <v>#VALUE!</v>
      </c>
    </row>
    <row r="393" spans="1:2" x14ac:dyDescent="0.25">
      <c r="A393" t="e">
        <f t="shared" si="19"/>
        <v>#VALUE!</v>
      </c>
      <c r="B393" t="e">
        <f t="shared" si="20"/>
        <v>#VALUE!</v>
      </c>
    </row>
    <row r="394" spans="1:2" x14ac:dyDescent="0.25">
      <c r="A394" t="e">
        <f t="shared" si="19"/>
        <v>#VALUE!</v>
      </c>
      <c r="B394" t="e">
        <f t="shared" si="20"/>
        <v>#VALUE!</v>
      </c>
    </row>
    <row r="395" spans="1:2" x14ac:dyDescent="0.25">
      <c r="A395" t="e">
        <f t="shared" si="19"/>
        <v>#VALUE!</v>
      </c>
      <c r="B395" t="e">
        <f t="shared" si="20"/>
        <v>#VALUE!</v>
      </c>
    </row>
    <row r="396" spans="1:2" x14ac:dyDescent="0.25">
      <c r="A396" t="e">
        <f t="shared" si="19"/>
        <v>#VALUE!</v>
      </c>
      <c r="B396" t="e">
        <f t="shared" si="20"/>
        <v>#VALUE!</v>
      </c>
    </row>
    <row r="397" spans="1:2" x14ac:dyDescent="0.25">
      <c r="A397" t="e">
        <f t="shared" si="19"/>
        <v>#VALUE!</v>
      </c>
      <c r="B397" t="e">
        <f t="shared" si="20"/>
        <v>#VALUE!</v>
      </c>
    </row>
    <row r="398" spans="1:2" x14ac:dyDescent="0.25">
      <c r="A398" t="e">
        <f t="shared" si="19"/>
        <v>#VALUE!</v>
      </c>
      <c r="B398" t="e">
        <f t="shared" si="20"/>
        <v>#VALUE!</v>
      </c>
    </row>
    <row r="399" spans="1:2" x14ac:dyDescent="0.25">
      <c r="A399" t="e">
        <f t="shared" si="19"/>
        <v>#VALUE!</v>
      </c>
      <c r="B399" t="e">
        <f t="shared" si="20"/>
        <v>#VALUE!</v>
      </c>
    </row>
    <row r="400" spans="1:2" x14ac:dyDescent="0.25">
      <c r="A400" t="e">
        <f t="shared" si="19"/>
        <v>#VALUE!</v>
      </c>
      <c r="B400" t="e">
        <f t="shared" si="20"/>
        <v>#VALUE!</v>
      </c>
    </row>
    <row r="401" spans="1:2" x14ac:dyDescent="0.25">
      <c r="A401" t="e">
        <f t="shared" si="19"/>
        <v>#VALUE!</v>
      </c>
      <c r="B401" t="e">
        <f t="shared" si="20"/>
        <v>#VALUE!</v>
      </c>
    </row>
    <row r="402" spans="1:2" x14ac:dyDescent="0.25">
      <c r="A402" t="e">
        <f t="shared" si="19"/>
        <v>#VALUE!</v>
      </c>
      <c r="B402" t="e">
        <f t="shared" si="20"/>
        <v>#VALUE!</v>
      </c>
    </row>
    <row r="403" spans="1:2" x14ac:dyDescent="0.25">
      <c r="A403" t="e">
        <f t="shared" si="19"/>
        <v>#VALUE!</v>
      </c>
      <c r="B403" t="e">
        <f t="shared" si="20"/>
        <v>#VALUE!</v>
      </c>
    </row>
    <row r="404" spans="1:2" x14ac:dyDescent="0.25">
      <c r="A404" t="e">
        <f t="shared" si="19"/>
        <v>#VALUE!</v>
      </c>
      <c r="B404" t="e">
        <f t="shared" si="20"/>
        <v>#VALUE!</v>
      </c>
    </row>
    <row r="405" spans="1:2" x14ac:dyDescent="0.25">
      <c r="A405" t="e">
        <f t="shared" si="19"/>
        <v>#VALUE!</v>
      </c>
      <c r="B405" t="e">
        <f t="shared" si="20"/>
        <v>#VALUE!</v>
      </c>
    </row>
    <row r="406" spans="1:2" x14ac:dyDescent="0.25">
      <c r="A406" t="e">
        <f t="shared" si="19"/>
        <v>#VALUE!</v>
      </c>
      <c r="B406" t="e">
        <f t="shared" si="20"/>
        <v>#VALUE!</v>
      </c>
    </row>
    <row r="407" spans="1:2" x14ac:dyDescent="0.25">
      <c r="A407" t="e">
        <f t="shared" si="19"/>
        <v>#VALUE!</v>
      </c>
      <c r="B407" t="e">
        <f t="shared" si="20"/>
        <v>#VALUE!</v>
      </c>
    </row>
    <row r="408" spans="1:2" x14ac:dyDescent="0.25">
      <c r="A408" t="e">
        <f t="shared" si="19"/>
        <v>#VALUE!</v>
      </c>
      <c r="B408" t="e">
        <f t="shared" si="20"/>
        <v>#VALUE!</v>
      </c>
    </row>
    <row r="409" spans="1:2" x14ac:dyDescent="0.25">
      <c r="A409" t="e">
        <f t="shared" si="19"/>
        <v>#VALUE!</v>
      </c>
      <c r="B409" t="e">
        <f t="shared" si="20"/>
        <v>#VALUE!</v>
      </c>
    </row>
    <row r="410" spans="1:2" x14ac:dyDescent="0.25">
      <c r="A410" t="e">
        <f t="shared" si="19"/>
        <v>#VALUE!</v>
      </c>
      <c r="B410" t="e">
        <f t="shared" si="20"/>
        <v>#VALUE!</v>
      </c>
    </row>
    <row r="411" spans="1:2" x14ac:dyDescent="0.25">
      <c r="A411" t="e">
        <f t="shared" si="19"/>
        <v>#VALUE!</v>
      </c>
      <c r="B411" t="e">
        <f t="shared" si="20"/>
        <v>#VALUE!</v>
      </c>
    </row>
    <row r="412" spans="1:2" x14ac:dyDescent="0.25">
      <c r="A412" t="e">
        <f t="shared" si="19"/>
        <v>#VALUE!</v>
      </c>
      <c r="B412" t="e">
        <f t="shared" si="20"/>
        <v>#VALUE!</v>
      </c>
    </row>
    <row r="413" spans="1:2" x14ac:dyDescent="0.25">
      <c r="A413" t="e">
        <f t="shared" si="19"/>
        <v>#VALUE!</v>
      </c>
      <c r="B413" t="e">
        <f t="shared" si="20"/>
        <v>#VALUE!</v>
      </c>
    </row>
    <row r="414" spans="1:2" x14ac:dyDescent="0.25">
      <c r="A414" t="e">
        <f t="shared" si="19"/>
        <v>#VALUE!</v>
      </c>
      <c r="B414" t="e">
        <f t="shared" si="20"/>
        <v>#VALUE!</v>
      </c>
    </row>
    <row r="415" spans="1:2" x14ac:dyDescent="0.25">
      <c r="A415" t="e">
        <f t="shared" si="19"/>
        <v>#VALUE!</v>
      </c>
      <c r="B415" t="e">
        <f t="shared" si="20"/>
        <v>#VALUE!</v>
      </c>
    </row>
    <row r="416" spans="1:2" x14ac:dyDescent="0.25">
      <c r="A416" t="e">
        <f t="shared" si="19"/>
        <v>#VALUE!</v>
      </c>
      <c r="B416" t="e">
        <f t="shared" si="20"/>
        <v>#VALUE!</v>
      </c>
    </row>
    <row r="417" spans="1:2" x14ac:dyDescent="0.25">
      <c r="A417" t="e">
        <f t="shared" si="19"/>
        <v>#VALUE!</v>
      </c>
      <c r="B417" t="e">
        <f t="shared" si="20"/>
        <v>#VALUE!</v>
      </c>
    </row>
    <row r="418" spans="1:2" x14ac:dyDescent="0.25">
      <c r="A418" t="e">
        <f t="shared" si="19"/>
        <v>#VALUE!</v>
      </c>
      <c r="B418" t="e">
        <f t="shared" si="20"/>
        <v>#VALUE!</v>
      </c>
    </row>
    <row r="419" spans="1:2" x14ac:dyDescent="0.25">
      <c r="A419" t="e">
        <f t="shared" si="19"/>
        <v>#VALUE!</v>
      </c>
      <c r="B419" t="e">
        <f t="shared" si="20"/>
        <v>#VALUE!</v>
      </c>
    </row>
    <row r="420" spans="1:2" x14ac:dyDescent="0.25">
      <c r="A420" t="e">
        <f t="shared" si="19"/>
        <v>#VALUE!</v>
      </c>
      <c r="B420" t="e">
        <f t="shared" si="20"/>
        <v>#VALUE!</v>
      </c>
    </row>
    <row r="421" spans="1:2" x14ac:dyDescent="0.25">
      <c r="A421" t="e">
        <f t="shared" si="19"/>
        <v>#VALUE!</v>
      </c>
      <c r="B421" t="e">
        <f t="shared" si="20"/>
        <v>#VALUE!</v>
      </c>
    </row>
    <row r="422" spans="1:2" x14ac:dyDescent="0.25">
      <c r="A422" t="e">
        <f t="shared" ref="A422:A485" si="21">B421</f>
        <v>#VALUE!</v>
      </c>
      <c r="B422" t="e">
        <f t="shared" si="20"/>
        <v>#VALUE!</v>
      </c>
    </row>
    <row r="423" spans="1:2" x14ac:dyDescent="0.25">
      <c r="A423" t="e">
        <f t="shared" si="21"/>
        <v>#VALUE!</v>
      </c>
      <c r="B423" t="e">
        <f t="shared" si="20"/>
        <v>#VALUE!</v>
      </c>
    </row>
    <row r="424" spans="1:2" x14ac:dyDescent="0.25">
      <c r="A424" t="e">
        <f t="shared" si="21"/>
        <v>#VALUE!</v>
      </c>
      <c r="B424" t="e">
        <f t="shared" si="20"/>
        <v>#VALUE!</v>
      </c>
    </row>
    <row r="425" spans="1:2" x14ac:dyDescent="0.25">
      <c r="A425" t="e">
        <f t="shared" si="21"/>
        <v>#VALUE!</v>
      </c>
      <c r="B425" t="e">
        <f t="shared" si="20"/>
        <v>#VALUE!</v>
      </c>
    </row>
    <row r="426" spans="1:2" x14ac:dyDescent="0.25">
      <c r="A426" t="e">
        <f t="shared" si="21"/>
        <v>#VALUE!</v>
      </c>
      <c r="B426" t="e">
        <f t="shared" si="20"/>
        <v>#VALUE!</v>
      </c>
    </row>
    <row r="427" spans="1:2" x14ac:dyDescent="0.25">
      <c r="A427" t="e">
        <f t="shared" si="21"/>
        <v>#VALUE!</v>
      </c>
      <c r="B427" t="e">
        <f t="shared" si="20"/>
        <v>#VALUE!</v>
      </c>
    </row>
    <row r="428" spans="1:2" x14ac:dyDescent="0.25">
      <c r="A428" t="e">
        <f t="shared" si="21"/>
        <v>#VALUE!</v>
      </c>
      <c r="B428" t="e">
        <f t="shared" si="20"/>
        <v>#VALUE!</v>
      </c>
    </row>
    <row r="429" spans="1:2" x14ac:dyDescent="0.25">
      <c r="A429" t="e">
        <f t="shared" si="21"/>
        <v>#VALUE!</v>
      </c>
      <c r="B429" t="e">
        <f t="shared" si="20"/>
        <v>#VALUE!</v>
      </c>
    </row>
    <row r="430" spans="1:2" x14ac:dyDescent="0.25">
      <c r="A430" t="e">
        <f t="shared" si="21"/>
        <v>#VALUE!</v>
      </c>
      <c r="B430" t="e">
        <f t="shared" si="20"/>
        <v>#VALUE!</v>
      </c>
    </row>
    <row r="431" spans="1:2" x14ac:dyDescent="0.25">
      <c r="A431" t="e">
        <f t="shared" si="21"/>
        <v>#VALUE!</v>
      </c>
      <c r="B431" t="e">
        <f t="shared" si="20"/>
        <v>#VALUE!</v>
      </c>
    </row>
    <row r="432" spans="1:2" x14ac:dyDescent="0.25">
      <c r="A432" t="e">
        <f t="shared" si="21"/>
        <v>#VALUE!</v>
      </c>
      <c r="B432" t="e">
        <f t="shared" si="20"/>
        <v>#VALUE!</v>
      </c>
    </row>
    <row r="433" spans="1:2" x14ac:dyDescent="0.25">
      <c r="A433" t="e">
        <f t="shared" si="21"/>
        <v>#VALUE!</v>
      </c>
      <c r="B433" t="e">
        <f t="shared" si="20"/>
        <v>#VALUE!</v>
      </c>
    </row>
    <row r="434" spans="1:2" x14ac:dyDescent="0.25">
      <c r="A434" t="e">
        <f t="shared" si="21"/>
        <v>#VALUE!</v>
      </c>
      <c r="B434" t="e">
        <f t="shared" si="20"/>
        <v>#VALUE!</v>
      </c>
    </row>
    <row r="435" spans="1:2" x14ac:dyDescent="0.25">
      <c r="A435" t="e">
        <f t="shared" si="21"/>
        <v>#VALUE!</v>
      </c>
      <c r="B435" t="e">
        <f t="shared" si="20"/>
        <v>#VALUE!</v>
      </c>
    </row>
    <row r="436" spans="1:2" x14ac:dyDescent="0.25">
      <c r="A436" t="e">
        <f t="shared" si="21"/>
        <v>#VALUE!</v>
      </c>
      <c r="B436" t="e">
        <f t="shared" si="20"/>
        <v>#VALUE!</v>
      </c>
    </row>
    <row r="437" spans="1:2" x14ac:dyDescent="0.25">
      <c r="A437" t="e">
        <f t="shared" si="21"/>
        <v>#VALUE!</v>
      </c>
      <c r="B437" t="e">
        <f t="shared" si="20"/>
        <v>#VALUE!</v>
      </c>
    </row>
    <row r="438" spans="1:2" x14ac:dyDescent="0.25">
      <c r="A438" t="e">
        <f t="shared" si="21"/>
        <v>#VALUE!</v>
      </c>
      <c r="B438" t="e">
        <f t="shared" si="20"/>
        <v>#VALUE!</v>
      </c>
    </row>
    <row r="439" spans="1:2" x14ac:dyDescent="0.25">
      <c r="A439" t="e">
        <f t="shared" si="21"/>
        <v>#VALUE!</v>
      </c>
      <c r="B439" t="e">
        <f t="shared" si="20"/>
        <v>#VALUE!</v>
      </c>
    </row>
    <row r="440" spans="1:2" x14ac:dyDescent="0.25">
      <c r="A440" t="e">
        <f t="shared" si="21"/>
        <v>#VALUE!</v>
      </c>
      <c r="B440" t="e">
        <f t="shared" si="20"/>
        <v>#VALUE!</v>
      </c>
    </row>
    <row r="441" spans="1:2" x14ac:dyDescent="0.25">
      <c r="A441" t="e">
        <f t="shared" si="21"/>
        <v>#VALUE!</v>
      </c>
      <c r="B441" t="e">
        <f t="shared" si="20"/>
        <v>#VALUE!</v>
      </c>
    </row>
    <row r="442" spans="1:2" x14ac:dyDescent="0.25">
      <c r="A442" t="e">
        <f t="shared" si="21"/>
        <v>#VALUE!</v>
      </c>
      <c r="B442" t="e">
        <f t="shared" si="20"/>
        <v>#VALUE!</v>
      </c>
    </row>
    <row r="443" spans="1:2" x14ac:dyDescent="0.25">
      <c r="A443" t="e">
        <f t="shared" si="21"/>
        <v>#VALUE!</v>
      </c>
      <c r="B443" t="e">
        <f t="shared" si="20"/>
        <v>#VALUE!</v>
      </c>
    </row>
    <row r="444" spans="1:2" x14ac:dyDescent="0.25">
      <c r="A444" t="e">
        <f t="shared" si="21"/>
        <v>#VALUE!</v>
      </c>
      <c r="B444" t="e">
        <f t="shared" si="20"/>
        <v>#VALUE!</v>
      </c>
    </row>
    <row r="445" spans="1:2" x14ac:dyDescent="0.25">
      <c r="A445" t="e">
        <f t="shared" si="21"/>
        <v>#VALUE!</v>
      </c>
      <c r="B445" t="e">
        <f t="shared" si="20"/>
        <v>#VALUE!</v>
      </c>
    </row>
    <row r="446" spans="1:2" x14ac:dyDescent="0.25">
      <c r="A446" t="e">
        <f t="shared" si="21"/>
        <v>#VALUE!</v>
      </c>
      <c r="B446" t="e">
        <f t="shared" si="20"/>
        <v>#VALUE!</v>
      </c>
    </row>
    <row r="447" spans="1:2" x14ac:dyDescent="0.25">
      <c r="A447" t="e">
        <f t="shared" si="21"/>
        <v>#VALUE!</v>
      </c>
      <c r="B447" t="e">
        <f t="shared" si="20"/>
        <v>#VALUE!</v>
      </c>
    </row>
    <row r="448" spans="1:2" x14ac:dyDescent="0.25">
      <c r="A448" t="e">
        <f t="shared" si="21"/>
        <v>#VALUE!</v>
      </c>
      <c r="B448" t="e">
        <f t="shared" si="20"/>
        <v>#VALUE!</v>
      </c>
    </row>
    <row r="449" spans="1:2" x14ac:dyDescent="0.25">
      <c r="A449" t="e">
        <f t="shared" si="21"/>
        <v>#VALUE!</v>
      </c>
      <c r="B449" t="e">
        <f t="shared" si="20"/>
        <v>#VALUE!</v>
      </c>
    </row>
    <row r="450" spans="1:2" x14ac:dyDescent="0.25">
      <c r="A450" t="e">
        <f t="shared" si="21"/>
        <v>#VALUE!</v>
      </c>
      <c r="B450" t="e">
        <f t="shared" si="20"/>
        <v>#VALUE!</v>
      </c>
    </row>
    <row r="451" spans="1:2" x14ac:dyDescent="0.25">
      <c r="A451" t="e">
        <f t="shared" si="21"/>
        <v>#VALUE!</v>
      </c>
      <c r="B451" t="e">
        <f t="shared" si="20"/>
        <v>#VALUE!</v>
      </c>
    </row>
    <row r="452" spans="1:2" x14ac:dyDescent="0.25">
      <c r="A452" t="e">
        <f t="shared" si="21"/>
        <v>#VALUE!</v>
      </c>
      <c r="B452" t="e">
        <f t="shared" si="20"/>
        <v>#VALUE!</v>
      </c>
    </row>
    <row r="453" spans="1:2" x14ac:dyDescent="0.25">
      <c r="A453" t="e">
        <f t="shared" si="21"/>
        <v>#VALUE!</v>
      </c>
      <c r="B453" t="e">
        <f t="shared" ref="B453:B516" si="22">((1/(4/(A453^3)-6/(A453^2)+4/A453-$B$27)))^0.25</f>
        <v>#VALUE!</v>
      </c>
    </row>
    <row r="454" spans="1:2" x14ac:dyDescent="0.25">
      <c r="A454" t="e">
        <f t="shared" si="21"/>
        <v>#VALUE!</v>
      </c>
      <c r="B454" t="e">
        <f t="shared" si="22"/>
        <v>#VALUE!</v>
      </c>
    </row>
    <row r="455" spans="1:2" x14ac:dyDescent="0.25">
      <c r="A455" t="e">
        <f t="shared" si="21"/>
        <v>#VALUE!</v>
      </c>
      <c r="B455" t="e">
        <f t="shared" si="22"/>
        <v>#VALUE!</v>
      </c>
    </row>
    <row r="456" spans="1:2" x14ac:dyDescent="0.25">
      <c r="A456" t="e">
        <f t="shared" si="21"/>
        <v>#VALUE!</v>
      </c>
      <c r="B456" t="e">
        <f t="shared" si="22"/>
        <v>#VALUE!</v>
      </c>
    </row>
    <row r="457" spans="1:2" x14ac:dyDescent="0.25">
      <c r="A457" t="e">
        <f t="shared" si="21"/>
        <v>#VALUE!</v>
      </c>
      <c r="B457" t="e">
        <f t="shared" si="22"/>
        <v>#VALUE!</v>
      </c>
    </row>
    <row r="458" spans="1:2" x14ac:dyDescent="0.25">
      <c r="A458" t="e">
        <f t="shared" si="21"/>
        <v>#VALUE!</v>
      </c>
      <c r="B458" t="e">
        <f t="shared" si="22"/>
        <v>#VALUE!</v>
      </c>
    </row>
    <row r="459" spans="1:2" x14ac:dyDescent="0.25">
      <c r="A459" t="e">
        <f t="shared" si="21"/>
        <v>#VALUE!</v>
      </c>
      <c r="B459" t="e">
        <f t="shared" si="22"/>
        <v>#VALUE!</v>
      </c>
    </row>
    <row r="460" spans="1:2" x14ac:dyDescent="0.25">
      <c r="A460" t="e">
        <f t="shared" si="21"/>
        <v>#VALUE!</v>
      </c>
      <c r="B460" t="e">
        <f t="shared" si="22"/>
        <v>#VALUE!</v>
      </c>
    </row>
    <row r="461" spans="1:2" x14ac:dyDescent="0.25">
      <c r="A461" t="e">
        <f t="shared" si="21"/>
        <v>#VALUE!</v>
      </c>
      <c r="B461" t="e">
        <f t="shared" si="22"/>
        <v>#VALUE!</v>
      </c>
    </row>
    <row r="462" spans="1:2" x14ac:dyDescent="0.25">
      <c r="A462" t="e">
        <f t="shared" si="21"/>
        <v>#VALUE!</v>
      </c>
      <c r="B462" t="e">
        <f t="shared" si="22"/>
        <v>#VALUE!</v>
      </c>
    </row>
    <row r="463" spans="1:2" x14ac:dyDescent="0.25">
      <c r="A463" t="e">
        <f t="shared" si="21"/>
        <v>#VALUE!</v>
      </c>
      <c r="B463" t="e">
        <f t="shared" si="22"/>
        <v>#VALUE!</v>
      </c>
    </row>
    <row r="464" spans="1:2" x14ac:dyDescent="0.25">
      <c r="A464" t="e">
        <f t="shared" si="21"/>
        <v>#VALUE!</v>
      </c>
      <c r="B464" t="e">
        <f t="shared" si="22"/>
        <v>#VALUE!</v>
      </c>
    </row>
    <row r="465" spans="1:2" x14ac:dyDescent="0.25">
      <c r="A465" t="e">
        <f t="shared" si="21"/>
        <v>#VALUE!</v>
      </c>
      <c r="B465" t="e">
        <f t="shared" si="22"/>
        <v>#VALUE!</v>
      </c>
    </row>
    <row r="466" spans="1:2" x14ac:dyDescent="0.25">
      <c r="A466" t="e">
        <f t="shared" si="21"/>
        <v>#VALUE!</v>
      </c>
      <c r="B466" t="e">
        <f t="shared" si="22"/>
        <v>#VALUE!</v>
      </c>
    </row>
    <row r="467" spans="1:2" x14ac:dyDescent="0.25">
      <c r="A467" t="e">
        <f t="shared" si="21"/>
        <v>#VALUE!</v>
      </c>
      <c r="B467" t="e">
        <f t="shared" si="22"/>
        <v>#VALUE!</v>
      </c>
    </row>
    <row r="468" spans="1:2" x14ac:dyDescent="0.25">
      <c r="A468" t="e">
        <f t="shared" si="21"/>
        <v>#VALUE!</v>
      </c>
      <c r="B468" t="e">
        <f t="shared" si="22"/>
        <v>#VALUE!</v>
      </c>
    </row>
    <row r="469" spans="1:2" x14ac:dyDescent="0.25">
      <c r="A469" t="e">
        <f t="shared" si="21"/>
        <v>#VALUE!</v>
      </c>
      <c r="B469" t="e">
        <f t="shared" si="22"/>
        <v>#VALUE!</v>
      </c>
    </row>
    <row r="470" spans="1:2" x14ac:dyDescent="0.25">
      <c r="A470" t="e">
        <f t="shared" si="21"/>
        <v>#VALUE!</v>
      </c>
      <c r="B470" t="e">
        <f t="shared" si="22"/>
        <v>#VALUE!</v>
      </c>
    </row>
    <row r="471" spans="1:2" x14ac:dyDescent="0.25">
      <c r="A471" t="e">
        <f t="shared" si="21"/>
        <v>#VALUE!</v>
      </c>
      <c r="B471" t="e">
        <f t="shared" si="22"/>
        <v>#VALUE!</v>
      </c>
    </row>
    <row r="472" spans="1:2" x14ac:dyDescent="0.25">
      <c r="A472" t="e">
        <f t="shared" si="21"/>
        <v>#VALUE!</v>
      </c>
      <c r="B472" t="e">
        <f t="shared" si="22"/>
        <v>#VALUE!</v>
      </c>
    </row>
    <row r="473" spans="1:2" x14ac:dyDescent="0.25">
      <c r="A473" t="e">
        <f t="shared" si="21"/>
        <v>#VALUE!</v>
      </c>
      <c r="B473" t="e">
        <f t="shared" si="22"/>
        <v>#VALUE!</v>
      </c>
    </row>
    <row r="474" spans="1:2" x14ac:dyDescent="0.25">
      <c r="A474" t="e">
        <f t="shared" si="21"/>
        <v>#VALUE!</v>
      </c>
      <c r="B474" t="e">
        <f t="shared" si="22"/>
        <v>#VALUE!</v>
      </c>
    </row>
    <row r="475" spans="1:2" x14ac:dyDescent="0.25">
      <c r="A475" t="e">
        <f t="shared" si="21"/>
        <v>#VALUE!</v>
      </c>
      <c r="B475" t="e">
        <f t="shared" si="22"/>
        <v>#VALUE!</v>
      </c>
    </row>
    <row r="476" spans="1:2" x14ac:dyDescent="0.25">
      <c r="A476" t="e">
        <f t="shared" si="21"/>
        <v>#VALUE!</v>
      </c>
      <c r="B476" t="e">
        <f t="shared" si="22"/>
        <v>#VALUE!</v>
      </c>
    </row>
    <row r="477" spans="1:2" x14ac:dyDescent="0.25">
      <c r="A477" t="e">
        <f t="shared" si="21"/>
        <v>#VALUE!</v>
      </c>
      <c r="B477" t="e">
        <f t="shared" si="22"/>
        <v>#VALUE!</v>
      </c>
    </row>
    <row r="478" spans="1:2" x14ac:dyDescent="0.25">
      <c r="A478" t="e">
        <f t="shared" si="21"/>
        <v>#VALUE!</v>
      </c>
      <c r="B478" t="e">
        <f t="shared" si="22"/>
        <v>#VALUE!</v>
      </c>
    </row>
    <row r="479" spans="1:2" x14ac:dyDescent="0.25">
      <c r="A479" t="e">
        <f t="shared" si="21"/>
        <v>#VALUE!</v>
      </c>
      <c r="B479" t="e">
        <f t="shared" si="22"/>
        <v>#VALUE!</v>
      </c>
    </row>
    <row r="480" spans="1:2" x14ac:dyDescent="0.25">
      <c r="A480" t="e">
        <f t="shared" si="21"/>
        <v>#VALUE!</v>
      </c>
      <c r="B480" t="e">
        <f t="shared" si="22"/>
        <v>#VALUE!</v>
      </c>
    </row>
    <row r="481" spans="1:2" x14ac:dyDescent="0.25">
      <c r="A481" t="e">
        <f t="shared" si="21"/>
        <v>#VALUE!</v>
      </c>
      <c r="B481" t="e">
        <f t="shared" si="22"/>
        <v>#VALUE!</v>
      </c>
    </row>
    <row r="482" spans="1:2" x14ac:dyDescent="0.25">
      <c r="A482" t="e">
        <f t="shared" si="21"/>
        <v>#VALUE!</v>
      </c>
      <c r="B482" t="e">
        <f t="shared" si="22"/>
        <v>#VALUE!</v>
      </c>
    </row>
    <row r="483" spans="1:2" x14ac:dyDescent="0.25">
      <c r="A483" t="e">
        <f t="shared" si="21"/>
        <v>#VALUE!</v>
      </c>
      <c r="B483" t="e">
        <f t="shared" si="22"/>
        <v>#VALUE!</v>
      </c>
    </row>
    <row r="484" spans="1:2" x14ac:dyDescent="0.25">
      <c r="A484" t="e">
        <f t="shared" si="21"/>
        <v>#VALUE!</v>
      </c>
      <c r="B484" t="e">
        <f t="shared" si="22"/>
        <v>#VALUE!</v>
      </c>
    </row>
    <row r="485" spans="1:2" x14ac:dyDescent="0.25">
      <c r="A485" t="e">
        <f t="shared" si="21"/>
        <v>#VALUE!</v>
      </c>
      <c r="B485" t="e">
        <f t="shared" si="22"/>
        <v>#VALUE!</v>
      </c>
    </row>
    <row r="486" spans="1:2" x14ac:dyDescent="0.25">
      <c r="A486" t="e">
        <f t="shared" ref="A486:A549" si="23">B485</f>
        <v>#VALUE!</v>
      </c>
      <c r="B486" t="e">
        <f t="shared" si="22"/>
        <v>#VALUE!</v>
      </c>
    </row>
    <row r="487" spans="1:2" x14ac:dyDescent="0.25">
      <c r="A487" t="e">
        <f t="shared" si="23"/>
        <v>#VALUE!</v>
      </c>
      <c r="B487" t="e">
        <f t="shared" si="22"/>
        <v>#VALUE!</v>
      </c>
    </row>
    <row r="488" spans="1:2" x14ac:dyDescent="0.25">
      <c r="A488" t="e">
        <f t="shared" si="23"/>
        <v>#VALUE!</v>
      </c>
      <c r="B488" t="e">
        <f t="shared" si="22"/>
        <v>#VALUE!</v>
      </c>
    </row>
    <row r="489" spans="1:2" x14ac:dyDescent="0.25">
      <c r="A489" t="e">
        <f t="shared" si="23"/>
        <v>#VALUE!</v>
      </c>
      <c r="B489" t="e">
        <f t="shared" si="22"/>
        <v>#VALUE!</v>
      </c>
    </row>
    <row r="490" spans="1:2" x14ac:dyDescent="0.25">
      <c r="A490" t="e">
        <f t="shared" si="23"/>
        <v>#VALUE!</v>
      </c>
      <c r="B490" t="e">
        <f t="shared" si="22"/>
        <v>#VALUE!</v>
      </c>
    </row>
    <row r="491" spans="1:2" x14ac:dyDescent="0.25">
      <c r="A491" t="e">
        <f t="shared" si="23"/>
        <v>#VALUE!</v>
      </c>
      <c r="B491" t="e">
        <f t="shared" si="22"/>
        <v>#VALUE!</v>
      </c>
    </row>
    <row r="492" spans="1:2" x14ac:dyDescent="0.25">
      <c r="A492" t="e">
        <f t="shared" si="23"/>
        <v>#VALUE!</v>
      </c>
      <c r="B492" t="e">
        <f t="shared" si="22"/>
        <v>#VALUE!</v>
      </c>
    </row>
    <row r="493" spans="1:2" x14ac:dyDescent="0.25">
      <c r="A493" t="e">
        <f t="shared" si="23"/>
        <v>#VALUE!</v>
      </c>
      <c r="B493" t="e">
        <f t="shared" si="22"/>
        <v>#VALUE!</v>
      </c>
    </row>
    <row r="494" spans="1:2" x14ac:dyDescent="0.25">
      <c r="A494" t="e">
        <f t="shared" si="23"/>
        <v>#VALUE!</v>
      </c>
      <c r="B494" t="e">
        <f t="shared" si="22"/>
        <v>#VALUE!</v>
      </c>
    </row>
    <row r="495" spans="1:2" x14ac:dyDescent="0.25">
      <c r="A495" t="e">
        <f t="shared" si="23"/>
        <v>#VALUE!</v>
      </c>
      <c r="B495" t="e">
        <f t="shared" si="22"/>
        <v>#VALUE!</v>
      </c>
    </row>
    <row r="496" spans="1:2" x14ac:dyDescent="0.25">
      <c r="A496" t="e">
        <f t="shared" si="23"/>
        <v>#VALUE!</v>
      </c>
      <c r="B496" t="e">
        <f t="shared" si="22"/>
        <v>#VALUE!</v>
      </c>
    </row>
    <row r="497" spans="1:2" x14ac:dyDescent="0.25">
      <c r="A497" t="e">
        <f t="shared" si="23"/>
        <v>#VALUE!</v>
      </c>
      <c r="B497" t="e">
        <f t="shared" si="22"/>
        <v>#VALUE!</v>
      </c>
    </row>
    <row r="498" spans="1:2" x14ac:dyDescent="0.25">
      <c r="A498" t="e">
        <f t="shared" si="23"/>
        <v>#VALUE!</v>
      </c>
      <c r="B498" t="e">
        <f t="shared" si="22"/>
        <v>#VALUE!</v>
      </c>
    </row>
    <row r="499" spans="1:2" x14ac:dyDescent="0.25">
      <c r="A499" t="e">
        <f t="shared" si="23"/>
        <v>#VALUE!</v>
      </c>
      <c r="B499" t="e">
        <f t="shared" si="22"/>
        <v>#VALUE!</v>
      </c>
    </row>
    <row r="500" spans="1:2" x14ac:dyDescent="0.25">
      <c r="A500" t="e">
        <f t="shared" si="23"/>
        <v>#VALUE!</v>
      </c>
      <c r="B500" t="e">
        <f t="shared" si="22"/>
        <v>#VALUE!</v>
      </c>
    </row>
    <row r="501" spans="1:2" x14ac:dyDescent="0.25">
      <c r="A501" t="e">
        <f t="shared" si="23"/>
        <v>#VALUE!</v>
      </c>
      <c r="B501" t="e">
        <f t="shared" si="22"/>
        <v>#VALUE!</v>
      </c>
    </row>
    <row r="502" spans="1:2" x14ac:dyDescent="0.25">
      <c r="A502" t="e">
        <f t="shared" si="23"/>
        <v>#VALUE!</v>
      </c>
      <c r="B502" t="e">
        <f t="shared" si="22"/>
        <v>#VALUE!</v>
      </c>
    </row>
    <row r="503" spans="1:2" x14ac:dyDescent="0.25">
      <c r="A503" t="e">
        <f t="shared" si="23"/>
        <v>#VALUE!</v>
      </c>
      <c r="B503" t="e">
        <f t="shared" si="22"/>
        <v>#VALUE!</v>
      </c>
    </row>
    <row r="504" spans="1:2" x14ac:dyDescent="0.25">
      <c r="A504" t="e">
        <f t="shared" si="23"/>
        <v>#VALUE!</v>
      </c>
      <c r="B504" t="e">
        <f t="shared" si="22"/>
        <v>#VALUE!</v>
      </c>
    </row>
    <row r="505" spans="1:2" x14ac:dyDescent="0.25">
      <c r="A505" t="e">
        <f t="shared" si="23"/>
        <v>#VALUE!</v>
      </c>
      <c r="B505" t="e">
        <f t="shared" si="22"/>
        <v>#VALUE!</v>
      </c>
    </row>
    <row r="506" spans="1:2" x14ac:dyDescent="0.25">
      <c r="A506" t="e">
        <f t="shared" si="23"/>
        <v>#VALUE!</v>
      </c>
      <c r="B506" t="e">
        <f t="shared" si="22"/>
        <v>#VALUE!</v>
      </c>
    </row>
    <row r="507" spans="1:2" x14ac:dyDescent="0.25">
      <c r="A507" t="e">
        <f t="shared" si="23"/>
        <v>#VALUE!</v>
      </c>
      <c r="B507" t="e">
        <f t="shared" si="22"/>
        <v>#VALUE!</v>
      </c>
    </row>
    <row r="508" spans="1:2" x14ac:dyDescent="0.25">
      <c r="A508" t="e">
        <f t="shared" si="23"/>
        <v>#VALUE!</v>
      </c>
      <c r="B508" t="e">
        <f t="shared" si="22"/>
        <v>#VALUE!</v>
      </c>
    </row>
    <row r="509" spans="1:2" x14ac:dyDescent="0.25">
      <c r="A509" t="e">
        <f t="shared" si="23"/>
        <v>#VALUE!</v>
      </c>
      <c r="B509" t="e">
        <f t="shared" si="22"/>
        <v>#VALUE!</v>
      </c>
    </row>
    <row r="510" spans="1:2" x14ac:dyDescent="0.25">
      <c r="A510" t="e">
        <f t="shared" si="23"/>
        <v>#VALUE!</v>
      </c>
      <c r="B510" t="e">
        <f t="shared" si="22"/>
        <v>#VALUE!</v>
      </c>
    </row>
    <row r="511" spans="1:2" x14ac:dyDescent="0.25">
      <c r="A511" t="e">
        <f t="shared" si="23"/>
        <v>#VALUE!</v>
      </c>
      <c r="B511" t="e">
        <f t="shared" si="22"/>
        <v>#VALUE!</v>
      </c>
    </row>
    <row r="512" spans="1:2" x14ac:dyDescent="0.25">
      <c r="A512" t="e">
        <f t="shared" si="23"/>
        <v>#VALUE!</v>
      </c>
      <c r="B512" t="e">
        <f t="shared" si="22"/>
        <v>#VALUE!</v>
      </c>
    </row>
    <row r="513" spans="1:2" x14ac:dyDescent="0.25">
      <c r="A513" t="e">
        <f t="shared" si="23"/>
        <v>#VALUE!</v>
      </c>
      <c r="B513" t="e">
        <f t="shared" si="22"/>
        <v>#VALUE!</v>
      </c>
    </row>
    <row r="514" spans="1:2" x14ac:dyDescent="0.25">
      <c r="A514" t="e">
        <f t="shared" si="23"/>
        <v>#VALUE!</v>
      </c>
      <c r="B514" t="e">
        <f t="shared" si="22"/>
        <v>#VALUE!</v>
      </c>
    </row>
    <row r="515" spans="1:2" x14ac:dyDescent="0.25">
      <c r="A515" t="e">
        <f t="shared" si="23"/>
        <v>#VALUE!</v>
      </c>
      <c r="B515" t="e">
        <f t="shared" si="22"/>
        <v>#VALUE!</v>
      </c>
    </row>
    <row r="516" spans="1:2" x14ac:dyDescent="0.25">
      <c r="A516" t="e">
        <f t="shared" si="23"/>
        <v>#VALUE!</v>
      </c>
      <c r="B516" t="e">
        <f t="shared" si="22"/>
        <v>#VALUE!</v>
      </c>
    </row>
    <row r="517" spans="1:2" x14ac:dyDescent="0.25">
      <c r="A517" t="e">
        <f t="shared" si="23"/>
        <v>#VALUE!</v>
      </c>
      <c r="B517" t="e">
        <f t="shared" ref="B517:B580" si="24">((1/(4/(A517^3)-6/(A517^2)+4/A517-$B$27)))^0.25</f>
        <v>#VALUE!</v>
      </c>
    </row>
    <row r="518" spans="1:2" x14ac:dyDescent="0.25">
      <c r="A518" t="e">
        <f t="shared" si="23"/>
        <v>#VALUE!</v>
      </c>
      <c r="B518" t="e">
        <f t="shared" si="24"/>
        <v>#VALUE!</v>
      </c>
    </row>
    <row r="519" spans="1:2" x14ac:dyDescent="0.25">
      <c r="A519" t="e">
        <f t="shared" si="23"/>
        <v>#VALUE!</v>
      </c>
      <c r="B519" t="e">
        <f t="shared" si="24"/>
        <v>#VALUE!</v>
      </c>
    </row>
    <row r="520" spans="1:2" x14ac:dyDescent="0.25">
      <c r="A520" t="e">
        <f t="shared" si="23"/>
        <v>#VALUE!</v>
      </c>
      <c r="B520" t="e">
        <f t="shared" si="24"/>
        <v>#VALUE!</v>
      </c>
    </row>
    <row r="521" spans="1:2" x14ac:dyDescent="0.25">
      <c r="A521" t="e">
        <f t="shared" si="23"/>
        <v>#VALUE!</v>
      </c>
      <c r="B521" t="e">
        <f t="shared" si="24"/>
        <v>#VALUE!</v>
      </c>
    </row>
    <row r="522" spans="1:2" x14ac:dyDescent="0.25">
      <c r="A522" t="e">
        <f t="shared" si="23"/>
        <v>#VALUE!</v>
      </c>
      <c r="B522" t="e">
        <f t="shared" si="24"/>
        <v>#VALUE!</v>
      </c>
    </row>
    <row r="523" spans="1:2" x14ac:dyDescent="0.25">
      <c r="A523" t="e">
        <f t="shared" si="23"/>
        <v>#VALUE!</v>
      </c>
      <c r="B523" t="e">
        <f t="shared" si="24"/>
        <v>#VALUE!</v>
      </c>
    </row>
    <row r="524" spans="1:2" x14ac:dyDescent="0.25">
      <c r="A524" t="e">
        <f t="shared" si="23"/>
        <v>#VALUE!</v>
      </c>
      <c r="B524" t="e">
        <f t="shared" si="24"/>
        <v>#VALUE!</v>
      </c>
    </row>
    <row r="525" spans="1:2" x14ac:dyDescent="0.25">
      <c r="A525" t="e">
        <f t="shared" si="23"/>
        <v>#VALUE!</v>
      </c>
      <c r="B525" t="e">
        <f t="shared" si="24"/>
        <v>#VALUE!</v>
      </c>
    </row>
    <row r="526" spans="1:2" x14ac:dyDescent="0.25">
      <c r="A526" t="e">
        <f t="shared" si="23"/>
        <v>#VALUE!</v>
      </c>
      <c r="B526" t="e">
        <f t="shared" si="24"/>
        <v>#VALUE!</v>
      </c>
    </row>
    <row r="527" spans="1:2" x14ac:dyDescent="0.25">
      <c r="A527" t="e">
        <f t="shared" si="23"/>
        <v>#VALUE!</v>
      </c>
      <c r="B527" t="e">
        <f t="shared" si="24"/>
        <v>#VALUE!</v>
      </c>
    </row>
    <row r="528" spans="1:2" x14ac:dyDescent="0.25">
      <c r="A528" t="e">
        <f t="shared" si="23"/>
        <v>#VALUE!</v>
      </c>
      <c r="B528" t="e">
        <f t="shared" si="24"/>
        <v>#VALUE!</v>
      </c>
    </row>
    <row r="529" spans="1:2" x14ac:dyDescent="0.25">
      <c r="A529" t="e">
        <f t="shared" si="23"/>
        <v>#VALUE!</v>
      </c>
      <c r="B529" t="e">
        <f t="shared" si="24"/>
        <v>#VALUE!</v>
      </c>
    </row>
    <row r="530" spans="1:2" x14ac:dyDescent="0.25">
      <c r="A530" t="e">
        <f t="shared" si="23"/>
        <v>#VALUE!</v>
      </c>
      <c r="B530" t="e">
        <f t="shared" si="24"/>
        <v>#VALUE!</v>
      </c>
    </row>
    <row r="531" spans="1:2" x14ac:dyDescent="0.25">
      <c r="A531" t="e">
        <f t="shared" si="23"/>
        <v>#VALUE!</v>
      </c>
      <c r="B531" t="e">
        <f t="shared" si="24"/>
        <v>#VALUE!</v>
      </c>
    </row>
    <row r="532" spans="1:2" x14ac:dyDescent="0.25">
      <c r="A532" t="e">
        <f t="shared" si="23"/>
        <v>#VALUE!</v>
      </c>
      <c r="B532" t="e">
        <f t="shared" si="24"/>
        <v>#VALUE!</v>
      </c>
    </row>
    <row r="533" spans="1:2" x14ac:dyDescent="0.25">
      <c r="A533" t="e">
        <f t="shared" si="23"/>
        <v>#VALUE!</v>
      </c>
      <c r="B533" t="e">
        <f t="shared" si="24"/>
        <v>#VALUE!</v>
      </c>
    </row>
    <row r="534" spans="1:2" x14ac:dyDescent="0.25">
      <c r="A534" t="e">
        <f t="shared" si="23"/>
        <v>#VALUE!</v>
      </c>
      <c r="B534" t="e">
        <f t="shared" si="24"/>
        <v>#VALUE!</v>
      </c>
    </row>
    <row r="535" spans="1:2" x14ac:dyDescent="0.25">
      <c r="A535" t="e">
        <f t="shared" si="23"/>
        <v>#VALUE!</v>
      </c>
      <c r="B535" t="e">
        <f t="shared" si="24"/>
        <v>#VALUE!</v>
      </c>
    </row>
    <row r="536" spans="1:2" x14ac:dyDescent="0.25">
      <c r="A536" t="e">
        <f t="shared" si="23"/>
        <v>#VALUE!</v>
      </c>
      <c r="B536" t="e">
        <f t="shared" si="24"/>
        <v>#VALUE!</v>
      </c>
    </row>
    <row r="537" spans="1:2" x14ac:dyDescent="0.25">
      <c r="A537" t="e">
        <f t="shared" si="23"/>
        <v>#VALUE!</v>
      </c>
      <c r="B537" t="e">
        <f t="shared" si="24"/>
        <v>#VALUE!</v>
      </c>
    </row>
    <row r="538" spans="1:2" x14ac:dyDescent="0.25">
      <c r="A538" t="e">
        <f t="shared" si="23"/>
        <v>#VALUE!</v>
      </c>
      <c r="B538" t="e">
        <f t="shared" si="24"/>
        <v>#VALUE!</v>
      </c>
    </row>
    <row r="539" spans="1:2" x14ac:dyDescent="0.25">
      <c r="A539" t="e">
        <f t="shared" si="23"/>
        <v>#VALUE!</v>
      </c>
      <c r="B539" t="e">
        <f t="shared" si="24"/>
        <v>#VALUE!</v>
      </c>
    </row>
    <row r="540" spans="1:2" x14ac:dyDescent="0.25">
      <c r="A540" t="e">
        <f t="shared" si="23"/>
        <v>#VALUE!</v>
      </c>
      <c r="B540" t="e">
        <f t="shared" si="24"/>
        <v>#VALUE!</v>
      </c>
    </row>
    <row r="541" spans="1:2" x14ac:dyDescent="0.25">
      <c r="A541" t="e">
        <f t="shared" si="23"/>
        <v>#VALUE!</v>
      </c>
      <c r="B541" t="e">
        <f t="shared" si="24"/>
        <v>#VALUE!</v>
      </c>
    </row>
    <row r="542" spans="1:2" x14ac:dyDescent="0.25">
      <c r="A542" t="e">
        <f t="shared" si="23"/>
        <v>#VALUE!</v>
      </c>
      <c r="B542" t="e">
        <f t="shared" si="24"/>
        <v>#VALUE!</v>
      </c>
    </row>
    <row r="543" spans="1:2" x14ac:dyDescent="0.25">
      <c r="A543" t="e">
        <f t="shared" si="23"/>
        <v>#VALUE!</v>
      </c>
      <c r="B543" t="e">
        <f t="shared" si="24"/>
        <v>#VALUE!</v>
      </c>
    </row>
    <row r="544" spans="1:2" x14ac:dyDescent="0.25">
      <c r="A544" t="e">
        <f t="shared" si="23"/>
        <v>#VALUE!</v>
      </c>
      <c r="B544" t="e">
        <f t="shared" si="24"/>
        <v>#VALUE!</v>
      </c>
    </row>
    <row r="545" spans="1:2" x14ac:dyDescent="0.25">
      <c r="A545" t="e">
        <f t="shared" si="23"/>
        <v>#VALUE!</v>
      </c>
      <c r="B545" t="e">
        <f t="shared" si="24"/>
        <v>#VALUE!</v>
      </c>
    </row>
    <row r="546" spans="1:2" x14ac:dyDescent="0.25">
      <c r="A546" t="e">
        <f t="shared" si="23"/>
        <v>#VALUE!</v>
      </c>
      <c r="B546" t="e">
        <f t="shared" si="24"/>
        <v>#VALUE!</v>
      </c>
    </row>
    <row r="547" spans="1:2" x14ac:dyDescent="0.25">
      <c r="A547" t="e">
        <f t="shared" si="23"/>
        <v>#VALUE!</v>
      </c>
      <c r="B547" t="e">
        <f t="shared" si="24"/>
        <v>#VALUE!</v>
      </c>
    </row>
    <row r="548" spans="1:2" x14ac:dyDescent="0.25">
      <c r="A548" t="e">
        <f t="shared" si="23"/>
        <v>#VALUE!</v>
      </c>
      <c r="B548" t="e">
        <f t="shared" si="24"/>
        <v>#VALUE!</v>
      </c>
    </row>
    <row r="549" spans="1:2" x14ac:dyDescent="0.25">
      <c r="A549" t="e">
        <f t="shared" si="23"/>
        <v>#VALUE!</v>
      </c>
      <c r="B549" t="e">
        <f t="shared" si="24"/>
        <v>#VALUE!</v>
      </c>
    </row>
    <row r="550" spans="1:2" x14ac:dyDescent="0.25">
      <c r="A550" t="e">
        <f t="shared" ref="A550:A613" si="25">B549</f>
        <v>#VALUE!</v>
      </c>
      <c r="B550" t="e">
        <f t="shared" si="24"/>
        <v>#VALUE!</v>
      </c>
    </row>
    <row r="551" spans="1:2" x14ac:dyDescent="0.25">
      <c r="A551" t="e">
        <f t="shared" si="25"/>
        <v>#VALUE!</v>
      </c>
      <c r="B551" t="e">
        <f t="shared" si="24"/>
        <v>#VALUE!</v>
      </c>
    </row>
    <row r="552" spans="1:2" x14ac:dyDescent="0.25">
      <c r="A552" t="e">
        <f t="shared" si="25"/>
        <v>#VALUE!</v>
      </c>
      <c r="B552" t="e">
        <f t="shared" si="24"/>
        <v>#VALUE!</v>
      </c>
    </row>
    <row r="553" spans="1:2" x14ac:dyDescent="0.25">
      <c r="A553" t="e">
        <f t="shared" si="25"/>
        <v>#VALUE!</v>
      </c>
      <c r="B553" t="e">
        <f t="shared" si="24"/>
        <v>#VALUE!</v>
      </c>
    </row>
    <row r="554" spans="1:2" x14ac:dyDescent="0.25">
      <c r="A554" t="e">
        <f t="shared" si="25"/>
        <v>#VALUE!</v>
      </c>
      <c r="B554" t="e">
        <f t="shared" si="24"/>
        <v>#VALUE!</v>
      </c>
    </row>
    <row r="555" spans="1:2" x14ac:dyDescent="0.25">
      <c r="A555" t="e">
        <f t="shared" si="25"/>
        <v>#VALUE!</v>
      </c>
      <c r="B555" t="e">
        <f t="shared" si="24"/>
        <v>#VALUE!</v>
      </c>
    </row>
    <row r="556" spans="1:2" x14ac:dyDescent="0.25">
      <c r="A556" t="e">
        <f t="shared" si="25"/>
        <v>#VALUE!</v>
      </c>
      <c r="B556" t="e">
        <f t="shared" si="24"/>
        <v>#VALUE!</v>
      </c>
    </row>
    <row r="557" spans="1:2" x14ac:dyDescent="0.25">
      <c r="A557" t="e">
        <f t="shared" si="25"/>
        <v>#VALUE!</v>
      </c>
      <c r="B557" t="e">
        <f t="shared" si="24"/>
        <v>#VALUE!</v>
      </c>
    </row>
    <row r="558" spans="1:2" x14ac:dyDescent="0.25">
      <c r="A558" t="e">
        <f t="shared" si="25"/>
        <v>#VALUE!</v>
      </c>
      <c r="B558" t="e">
        <f t="shared" si="24"/>
        <v>#VALUE!</v>
      </c>
    </row>
    <row r="559" spans="1:2" x14ac:dyDescent="0.25">
      <c r="A559" t="e">
        <f t="shared" si="25"/>
        <v>#VALUE!</v>
      </c>
      <c r="B559" t="e">
        <f t="shared" si="24"/>
        <v>#VALUE!</v>
      </c>
    </row>
    <row r="560" spans="1:2" x14ac:dyDescent="0.25">
      <c r="A560" t="e">
        <f t="shared" si="25"/>
        <v>#VALUE!</v>
      </c>
      <c r="B560" t="e">
        <f t="shared" si="24"/>
        <v>#VALUE!</v>
      </c>
    </row>
    <row r="561" spans="1:2" x14ac:dyDescent="0.25">
      <c r="A561" t="e">
        <f t="shared" si="25"/>
        <v>#VALUE!</v>
      </c>
      <c r="B561" t="e">
        <f t="shared" si="24"/>
        <v>#VALUE!</v>
      </c>
    </row>
    <row r="562" spans="1:2" x14ac:dyDescent="0.25">
      <c r="A562" t="e">
        <f t="shared" si="25"/>
        <v>#VALUE!</v>
      </c>
      <c r="B562" t="e">
        <f t="shared" si="24"/>
        <v>#VALUE!</v>
      </c>
    </row>
    <row r="563" spans="1:2" x14ac:dyDescent="0.25">
      <c r="A563" t="e">
        <f t="shared" si="25"/>
        <v>#VALUE!</v>
      </c>
      <c r="B563" t="e">
        <f t="shared" si="24"/>
        <v>#VALUE!</v>
      </c>
    </row>
    <row r="564" spans="1:2" x14ac:dyDescent="0.25">
      <c r="A564" t="e">
        <f t="shared" si="25"/>
        <v>#VALUE!</v>
      </c>
      <c r="B564" t="e">
        <f t="shared" si="24"/>
        <v>#VALUE!</v>
      </c>
    </row>
    <row r="565" spans="1:2" x14ac:dyDescent="0.25">
      <c r="A565" t="e">
        <f t="shared" si="25"/>
        <v>#VALUE!</v>
      </c>
      <c r="B565" t="e">
        <f t="shared" si="24"/>
        <v>#VALUE!</v>
      </c>
    </row>
    <row r="566" spans="1:2" x14ac:dyDescent="0.25">
      <c r="A566" t="e">
        <f t="shared" si="25"/>
        <v>#VALUE!</v>
      </c>
      <c r="B566" t="e">
        <f t="shared" si="24"/>
        <v>#VALUE!</v>
      </c>
    </row>
    <row r="567" spans="1:2" x14ac:dyDescent="0.25">
      <c r="A567" t="e">
        <f t="shared" si="25"/>
        <v>#VALUE!</v>
      </c>
      <c r="B567" t="e">
        <f t="shared" si="24"/>
        <v>#VALUE!</v>
      </c>
    </row>
    <row r="568" spans="1:2" x14ac:dyDescent="0.25">
      <c r="A568" t="e">
        <f t="shared" si="25"/>
        <v>#VALUE!</v>
      </c>
      <c r="B568" t="e">
        <f t="shared" si="24"/>
        <v>#VALUE!</v>
      </c>
    </row>
    <row r="569" spans="1:2" x14ac:dyDescent="0.25">
      <c r="A569" t="e">
        <f t="shared" si="25"/>
        <v>#VALUE!</v>
      </c>
      <c r="B569" t="e">
        <f t="shared" si="24"/>
        <v>#VALUE!</v>
      </c>
    </row>
    <row r="570" spans="1:2" x14ac:dyDescent="0.25">
      <c r="A570" t="e">
        <f t="shared" si="25"/>
        <v>#VALUE!</v>
      </c>
      <c r="B570" t="e">
        <f t="shared" si="24"/>
        <v>#VALUE!</v>
      </c>
    </row>
    <row r="571" spans="1:2" x14ac:dyDescent="0.25">
      <c r="A571" t="e">
        <f t="shared" si="25"/>
        <v>#VALUE!</v>
      </c>
      <c r="B571" t="e">
        <f t="shared" si="24"/>
        <v>#VALUE!</v>
      </c>
    </row>
    <row r="572" spans="1:2" x14ac:dyDescent="0.25">
      <c r="A572" t="e">
        <f t="shared" si="25"/>
        <v>#VALUE!</v>
      </c>
      <c r="B572" t="e">
        <f t="shared" si="24"/>
        <v>#VALUE!</v>
      </c>
    </row>
    <row r="573" spans="1:2" x14ac:dyDescent="0.25">
      <c r="A573" t="e">
        <f t="shared" si="25"/>
        <v>#VALUE!</v>
      </c>
      <c r="B573" t="e">
        <f t="shared" si="24"/>
        <v>#VALUE!</v>
      </c>
    </row>
    <row r="574" spans="1:2" x14ac:dyDescent="0.25">
      <c r="A574" t="e">
        <f t="shared" si="25"/>
        <v>#VALUE!</v>
      </c>
      <c r="B574" t="e">
        <f t="shared" si="24"/>
        <v>#VALUE!</v>
      </c>
    </row>
    <row r="575" spans="1:2" x14ac:dyDescent="0.25">
      <c r="A575" t="e">
        <f t="shared" si="25"/>
        <v>#VALUE!</v>
      </c>
      <c r="B575" t="e">
        <f t="shared" si="24"/>
        <v>#VALUE!</v>
      </c>
    </row>
    <row r="576" spans="1:2" x14ac:dyDescent="0.25">
      <c r="A576" t="e">
        <f t="shared" si="25"/>
        <v>#VALUE!</v>
      </c>
      <c r="B576" t="e">
        <f t="shared" si="24"/>
        <v>#VALUE!</v>
      </c>
    </row>
    <row r="577" spans="1:2" x14ac:dyDescent="0.25">
      <c r="A577" t="e">
        <f t="shared" si="25"/>
        <v>#VALUE!</v>
      </c>
      <c r="B577" t="e">
        <f t="shared" si="24"/>
        <v>#VALUE!</v>
      </c>
    </row>
    <row r="578" spans="1:2" x14ac:dyDescent="0.25">
      <c r="A578" t="e">
        <f t="shared" si="25"/>
        <v>#VALUE!</v>
      </c>
      <c r="B578" t="e">
        <f t="shared" si="24"/>
        <v>#VALUE!</v>
      </c>
    </row>
    <row r="579" spans="1:2" x14ac:dyDescent="0.25">
      <c r="A579" t="e">
        <f t="shared" si="25"/>
        <v>#VALUE!</v>
      </c>
      <c r="B579" t="e">
        <f t="shared" si="24"/>
        <v>#VALUE!</v>
      </c>
    </row>
    <row r="580" spans="1:2" x14ac:dyDescent="0.25">
      <c r="A580" t="e">
        <f t="shared" si="25"/>
        <v>#VALUE!</v>
      </c>
      <c r="B580" t="e">
        <f t="shared" si="24"/>
        <v>#VALUE!</v>
      </c>
    </row>
    <row r="581" spans="1:2" x14ac:dyDescent="0.25">
      <c r="A581" t="e">
        <f t="shared" si="25"/>
        <v>#VALUE!</v>
      </c>
      <c r="B581" t="e">
        <f t="shared" ref="B581:B644" si="26">((1/(4/(A581^3)-6/(A581^2)+4/A581-$B$27)))^0.25</f>
        <v>#VALUE!</v>
      </c>
    </row>
    <row r="582" spans="1:2" x14ac:dyDescent="0.25">
      <c r="A582" t="e">
        <f t="shared" si="25"/>
        <v>#VALUE!</v>
      </c>
      <c r="B582" t="e">
        <f t="shared" si="26"/>
        <v>#VALUE!</v>
      </c>
    </row>
    <row r="583" spans="1:2" x14ac:dyDescent="0.25">
      <c r="A583" t="e">
        <f t="shared" si="25"/>
        <v>#VALUE!</v>
      </c>
      <c r="B583" t="e">
        <f t="shared" si="26"/>
        <v>#VALUE!</v>
      </c>
    </row>
    <row r="584" spans="1:2" x14ac:dyDescent="0.25">
      <c r="A584" t="e">
        <f t="shared" si="25"/>
        <v>#VALUE!</v>
      </c>
      <c r="B584" t="e">
        <f t="shared" si="26"/>
        <v>#VALUE!</v>
      </c>
    </row>
    <row r="585" spans="1:2" x14ac:dyDescent="0.25">
      <c r="A585" t="e">
        <f t="shared" si="25"/>
        <v>#VALUE!</v>
      </c>
      <c r="B585" t="e">
        <f t="shared" si="26"/>
        <v>#VALUE!</v>
      </c>
    </row>
    <row r="586" spans="1:2" x14ac:dyDescent="0.25">
      <c r="A586" t="e">
        <f t="shared" si="25"/>
        <v>#VALUE!</v>
      </c>
      <c r="B586" t="e">
        <f t="shared" si="26"/>
        <v>#VALUE!</v>
      </c>
    </row>
    <row r="587" spans="1:2" x14ac:dyDescent="0.25">
      <c r="A587" t="e">
        <f t="shared" si="25"/>
        <v>#VALUE!</v>
      </c>
      <c r="B587" t="e">
        <f t="shared" si="26"/>
        <v>#VALUE!</v>
      </c>
    </row>
    <row r="588" spans="1:2" x14ac:dyDescent="0.25">
      <c r="A588" t="e">
        <f t="shared" si="25"/>
        <v>#VALUE!</v>
      </c>
      <c r="B588" t="e">
        <f t="shared" si="26"/>
        <v>#VALUE!</v>
      </c>
    </row>
    <row r="589" spans="1:2" x14ac:dyDescent="0.25">
      <c r="A589" t="e">
        <f t="shared" si="25"/>
        <v>#VALUE!</v>
      </c>
      <c r="B589" t="e">
        <f t="shared" si="26"/>
        <v>#VALUE!</v>
      </c>
    </row>
    <row r="590" spans="1:2" x14ac:dyDescent="0.25">
      <c r="A590" t="e">
        <f t="shared" si="25"/>
        <v>#VALUE!</v>
      </c>
      <c r="B590" t="e">
        <f t="shared" si="26"/>
        <v>#VALUE!</v>
      </c>
    </row>
    <row r="591" spans="1:2" x14ac:dyDescent="0.25">
      <c r="A591" t="e">
        <f t="shared" si="25"/>
        <v>#VALUE!</v>
      </c>
      <c r="B591" t="e">
        <f t="shared" si="26"/>
        <v>#VALUE!</v>
      </c>
    </row>
    <row r="592" spans="1:2" x14ac:dyDescent="0.25">
      <c r="A592" t="e">
        <f t="shared" si="25"/>
        <v>#VALUE!</v>
      </c>
      <c r="B592" t="e">
        <f t="shared" si="26"/>
        <v>#VALUE!</v>
      </c>
    </row>
    <row r="593" spans="1:2" x14ac:dyDescent="0.25">
      <c r="A593" t="e">
        <f t="shared" si="25"/>
        <v>#VALUE!</v>
      </c>
      <c r="B593" t="e">
        <f t="shared" si="26"/>
        <v>#VALUE!</v>
      </c>
    </row>
    <row r="594" spans="1:2" x14ac:dyDescent="0.25">
      <c r="A594" t="e">
        <f t="shared" si="25"/>
        <v>#VALUE!</v>
      </c>
      <c r="B594" t="e">
        <f t="shared" si="26"/>
        <v>#VALUE!</v>
      </c>
    </row>
    <row r="595" spans="1:2" x14ac:dyDescent="0.25">
      <c r="A595" t="e">
        <f t="shared" si="25"/>
        <v>#VALUE!</v>
      </c>
      <c r="B595" t="e">
        <f t="shared" si="26"/>
        <v>#VALUE!</v>
      </c>
    </row>
    <row r="596" spans="1:2" x14ac:dyDescent="0.25">
      <c r="A596" t="e">
        <f t="shared" si="25"/>
        <v>#VALUE!</v>
      </c>
      <c r="B596" t="e">
        <f t="shared" si="26"/>
        <v>#VALUE!</v>
      </c>
    </row>
    <row r="597" spans="1:2" x14ac:dyDescent="0.25">
      <c r="A597" t="e">
        <f t="shared" si="25"/>
        <v>#VALUE!</v>
      </c>
      <c r="B597" t="e">
        <f t="shared" si="26"/>
        <v>#VALUE!</v>
      </c>
    </row>
    <row r="598" spans="1:2" x14ac:dyDescent="0.25">
      <c r="A598" t="e">
        <f t="shared" si="25"/>
        <v>#VALUE!</v>
      </c>
      <c r="B598" t="e">
        <f t="shared" si="26"/>
        <v>#VALUE!</v>
      </c>
    </row>
    <row r="599" spans="1:2" x14ac:dyDescent="0.25">
      <c r="A599" t="e">
        <f t="shared" si="25"/>
        <v>#VALUE!</v>
      </c>
      <c r="B599" t="e">
        <f t="shared" si="26"/>
        <v>#VALUE!</v>
      </c>
    </row>
    <row r="600" spans="1:2" x14ac:dyDescent="0.25">
      <c r="A600" t="e">
        <f t="shared" si="25"/>
        <v>#VALUE!</v>
      </c>
      <c r="B600" t="e">
        <f t="shared" si="26"/>
        <v>#VALUE!</v>
      </c>
    </row>
    <row r="601" spans="1:2" x14ac:dyDescent="0.25">
      <c r="A601" t="e">
        <f t="shared" si="25"/>
        <v>#VALUE!</v>
      </c>
      <c r="B601" t="e">
        <f t="shared" si="26"/>
        <v>#VALUE!</v>
      </c>
    </row>
    <row r="602" spans="1:2" x14ac:dyDescent="0.25">
      <c r="A602" t="e">
        <f t="shared" si="25"/>
        <v>#VALUE!</v>
      </c>
      <c r="B602" t="e">
        <f t="shared" si="26"/>
        <v>#VALUE!</v>
      </c>
    </row>
    <row r="603" spans="1:2" x14ac:dyDescent="0.25">
      <c r="A603" t="e">
        <f t="shared" si="25"/>
        <v>#VALUE!</v>
      </c>
      <c r="B603" t="e">
        <f t="shared" si="26"/>
        <v>#VALUE!</v>
      </c>
    </row>
    <row r="604" spans="1:2" x14ac:dyDescent="0.25">
      <c r="A604" t="e">
        <f t="shared" si="25"/>
        <v>#VALUE!</v>
      </c>
      <c r="B604" t="e">
        <f t="shared" si="26"/>
        <v>#VALUE!</v>
      </c>
    </row>
    <row r="605" spans="1:2" x14ac:dyDescent="0.25">
      <c r="A605" t="e">
        <f t="shared" si="25"/>
        <v>#VALUE!</v>
      </c>
      <c r="B605" t="e">
        <f t="shared" si="26"/>
        <v>#VALUE!</v>
      </c>
    </row>
    <row r="606" spans="1:2" x14ac:dyDescent="0.25">
      <c r="A606" t="e">
        <f t="shared" si="25"/>
        <v>#VALUE!</v>
      </c>
      <c r="B606" t="e">
        <f t="shared" si="26"/>
        <v>#VALUE!</v>
      </c>
    </row>
    <row r="607" spans="1:2" x14ac:dyDescent="0.25">
      <c r="A607" t="e">
        <f t="shared" si="25"/>
        <v>#VALUE!</v>
      </c>
      <c r="B607" t="e">
        <f t="shared" si="26"/>
        <v>#VALUE!</v>
      </c>
    </row>
    <row r="608" spans="1:2" x14ac:dyDescent="0.25">
      <c r="A608" t="e">
        <f t="shared" si="25"/>
        <v>#VALUE!</v>
      </c>
      <c r="B608" t="e">
        <f t="shared" si="26"/>
        <v>#VALUE!</v>
      </c>
    </row>
    <row r="609" spans="1:2" x14ac:dyDescent="0.25">
      <c r="A609" t="e">
        <f t="shared" si="25"/>
        <v>#VALUE!</v>
      </c>
      <c r="B609" t="e">
        <f t="shared" si="26"/>
        <v>#VALUE!</v>
      </c>
    </row>
    <row r="610" spans="1:2" x14ac:dyDescent="0.25">
      <c r="A610" t="e">
        <f t="shared" si="25"/>
        <v>#VALUE!</v>
      </c>
      <c r="B610" t="e">
        <f t="shared" si="26"/>
        <v>#VALUE!</v>
      </c>
    </row>
    <row r="611" spans="1:2" x14ac:dyDescent="0.25">
      <c r="A611" t="e">
        <f t="shared" si="25"/>
        <v>#VALUE!</v>
      </c>
      <c r="B611" t="e">
        <f t="shared" si="26"/>
        <v>#VALUE!</v>
      </c>
    </row>
    <row r="612" spans="1:2" x14ac:dyDescent="0.25">
      <c r="A612" t="e">
        <f t="shared" si="25"/>
        <v>#VALUE!</v>
      </c>
      <c r="B612" t="e">
        <f t="shared" si="26"/>
        <v>#VALUE!</v>
      </c>
    </row>
    <row r="613" spans="1:2" x14ac:dyDescent="0.25">
      <c r="A613" t="e">
        <f t="shared" si="25"/>
        <v>#VALUE!</v>
      </c>
      <c r="B613" t="e">
        <f t="shared" si="26"/>
        <v>#VALUE!</v>
      </c>
    </row>
    <row r="614" spans="1:2" x14ac:dyDescent="0.25">
      <c r="A614" t="e">
        <f t="shared" ref="A614:A677" si="27">B613</f>
        <v>#VALUE!</v>
      </c>
      <c r="B614" t="e">
        <f t="shared" si="26"/>
        <v>#VALUE!</v>
      </c>
    </row>
    <row r="615" spans="1:2" x14ac:dyDescent="0.25">
      <c r="A615" t="e">
        <f t="shared" si="27"/>
        <v>#VALUE!</v>
      </c>
      <c r="B615" t="e">
        <f t="shared" si="26"/>
        <v>#VALUE!</v>
      </c>
    </row>
    <row r="616" spans="1:2" x14ac:dyDescent="0.25">
      <c r="A616" t="e">
        <f t="shared" si="27"/>
        <v>#VALUE!</v>
      </c>
      <c r="B616" t="e">
        <f t="shared" si="26"/>
        <v>#VALUE!</v>
      </c>
    </row>
    <row r="617" spans="1:2" x14ac:dyDescent="0.25">
      <c r="A617" t="e">
        <f t="shared" si="27"/>
        <v>#VALUE!</v>
      </c>
      <c r="B617" t="e">
        <f t="shared" si="26"/>
        <v>#VALUE!</v>
      </c>
    </row>
    <row r="618" spans="1:2" x14ac:dyDescent="0.25">
      <c r="A618" t="e">
        <f t="shared" si="27"/>
        <v>#VALUE!</v>
      </c>
      <c r="B618" t="e">
        <f t="shared" si="26"/>
        <v>#VALUE!</v>
      </c>
    </row>
    <row r="619" spans="1:2" x14ac:dyDescent="0.25">
      <c r="A619" t="e">
        <f t="shared" si="27"/>
        <v>#VALUE!</v>
      </c>
      <c r="B619" t="e">
        <f t="shared" si="26"/>
        <v>#VALUE!</v>
      </c>
    </row>
    <row r="620" spans="1:2" x14ac:dyDescent="0.25">
      <c r="A620" t="e">
        <f t="shared" si="27"/>
        <v>#VALUE!</v>
      </c>
      <c r="B620" t="e">
        <f t="shared" si="26"/>
        <v>#VALUE!</v>
      </c>
    </row>
    <row r="621" spans="1:2" x14ac:dyDescent="0.25">
      <c r="A621" t="e">
        <f t="shared" si="27"/>
        <v>#VALUE!</v>
      </c>
      <c r="B621" t="e">
        <f t="shared" si="26"/>
        <v>#VALUE!</v>
      </c>
    </row>
    <row r="622" spans="1:2" x14ac:dyDescent="0.25">
      <c r="A622" t="e">
        <f t="shared" si="27"/>
        <v>#VALUE!</v>
      </c>
      <c r="B622" t="e">
        <f t="shared" si="26"/>
        <v>#VALUE!</v>
      </c>
    </row>
    <row r="623" spans="1:2" x14ac:dyDescent="0.25">
      <c r="A623" t="e">
        <f t="shared" si="27"/>
        <v>#VALUE!</v>
      </c>
      <c r="B623" t="e">
        <f t="shared" si="26"/>
        <v>#VALUE!</v>
      </c>
    </row>
    <row r="624" spans="1:2" x14ac:dyDescent="0.25">
      <c r="A624" t="e">
        <f t="shared" si="27"/>
        <v>#VALUE!</v>
      </c>
      <c r="B624" t="e">
        <f t="shared" si="26"/>
        <v>#VALUE!</v>
      </c>
    </row>
    <row r="625" spans="1:2" x14ac:dyDescent="0.25">
      <c r="A625" t="e">
        <f t="shared" si="27"/>
        <v>#VALUE!</v>
      </c>
      <c r="B625" t="e">
        <f t="shared" si="26"/>
        <v>#VALUE!</v>
      </c>
    </row>
    <row r="626" spans="1:2" x14ac:dyDescent="0.25">
      <c r="A626" t="e">
        <f t="shared" si="27"/>
        <v>#VALUE!</v>
      </c>
      <c r="B626" t="e">
        <f t="shared" si="26"/>
        <v>#VALUE!</v>
      </c>
    </row>
    <row r="627" spans="1:2" x14ac:dyDescent="0.25">
      <c r="A627" t="e">
        <f t="shared" si="27"/>
        <v>#VALUE!</v>
      </c>
      <c r="B627" t="e">
        <f t="shared" si="26"/>
        <v>#VALUE!</v>
      </c>
    </row>
    <row r="628" spans="1:2" x14ac:dyDescent="0.25">
      <c r="A628" t="e">
        <f t="shared" si="27"/>
        <v>#VALUE!</v>
      </c>
      <c r="B628" t="e">
        <f t="shared" si="26"/>
        <v>#VALUE!</v>
      </c>
    </row>
    <row r="629" spans="1:2" x14ac:dyDescent="0.25">
      <c r="A629" t="e">
        <f t="shared" si="27"/>
        <v>#VALUE!</v>
      </c>
      <c r="B629" t="e">
        <f t="shared" si="26"/>
        <v>#VALUE!</v>
      </c>
    </row>
    <row r="630" spans="1:2" x14ac:dyDescent="0.25">
      <c r="A630" t="e">
        <f t="shared" si="27"/>
        <v>#VALUE!</v>
      </c>
      <c r="B630" t="e">
        <f t="shared" si="26"/>
        <v>#VALUE!</v>
      </c>
    </row>
    <row r="631" spans="1:2" x14ac:dyDescent="0.25">
      <c r="A631" t="e">
        <f t="shared" si="27"/>
        <v>#VALUE!</v>
      </c>
      <c r="B631" t="e">
        <f t="shared" si="26"/>
        <v>#VALUE!</v>
      </c>
    </row>
    <row r="632" spans="1:2" x14ac:dyDescent="0.25">
      <c r="A632" t="e">
        <f t="shared" si="27"/>
        <v>#VALUE!</v>
      </c>
      <c r="B632" t="e">
        <f t="shared" si="26"/>
        <v>#VALUE!</v>
      </c>
    </row>
    <row r="633" spans="1:2" x14ac:dyDescent="0.25">
      <c r="A633" t="e">
        <f t="shared" si="27"/>
        <v>#VALUE!</v>
      </c>
      <c r="B633" t="e">
        <f t="shared" si="26"/>
        <v>#VALUE!</v>
      </c>
    </row>
    <row r="634" spans="1:2" x14ac:dyDescent="0.25">
      <c r="A634" t="e">
        <f t="shared" si="27"/>
        <v>#VALUE!</v>
      </c>
      <c r="B634" t="e">
        <f t="shared" si="26"/>
        <v>#VALUE!</v>
      </c>
    </row>
    <row r="635" spans="1:2" x14ac:dyDescent="0.25">
      <c r="A635" t="e">
        <f t="shared" si="27"/>
        <v>#VALUE!</v>
      </c>
      <c r="B635" t="e">
        <f t="shared" si="26"/>
        <v>#VALUE!</v>
      </c>
    </row>
    <row r="636" spans="1:2" x14ac:dyDescent="0.25">
      <c r="A636" t="e">
        <f t="shared" si="27"/>
        <v>#VALUE!</v>
      </c>
      <c r="B636" t="e">
        <f t="shared" si="26"/>
        <v>#VALUE!</v>
      </c>
    </row>
    <row r="637" spans="1:2" x14ac:dyDescent="0.25">
      <c r="A637" t="e">
        <f t="shared" si="27"/>
        <v>#VALUE!</v>
      </c>
      <c r="B637" t="e">
        <f t="shared" si="26"/>
        <v>#VALUE!</v>
      </c>
    </row>
    <row r="638" spans="1:2" x14ac:dyDescent="0.25">
      <c r="A638" t="e">
        <f t="shared" si="27"/>
        <v>#VALUE!</v>
      </c>
      <c r="B638" t="e">
        <f t="shared" si="26"/>
        <v>#VALUE!</v>
      </c>
    </row>
    <row r="639" spans="1:2" x14ac:dyDescent="0.25">
      <c r="A639" t="e">
        <f t="shared" si="27"/>
        <v>#VALUE!</v>
      </c>
      <c r="B639" t="e">
        <f t="shared" si="26"/>
        <v>#VALUE!</v>
      </c>
    </row>
    <row r="640" spans="1:2" x14ac:dyDescent="0.25">
      <c r="A640" t="e">
        <f t="shared" si="27"/>
        <v>#VALUE!</v>
      </c>
      <c r="B640" t="e">
        <f t="shared" si="26"/>
        <v>#VALUE!</v>
      </c>
    </row>
    <row r="641" spans="1:2" x14ac:dyDescent="0.25">
      <c r="A641" t="e">
        <f t="shared" si="27"/>
        <v>#VALUE!</v>
      </c>
      <c r="B641" t="e">
        <f t="shared" si="26"/>
        <v>#VALUE!</v>
      </c>
    </row>
    <row r="642" spans="1:2" x14ac:dyDescent="0.25">
      <c r="A642" t="e">
        <f t="shared" si="27"/>
        <v>#VALUE!</v>
      </c>
      <c r="B642" t="e">
        <f t="shared" si="26"/>
        <v>#VALUE!</v>
      </c>
    </row>
    <row r="643" spans="1:2" x14ac:dyDescent="0.25">
      <c r="A643" t="e">
        <f t="shared" si="27"/>
        <v>#VALUE!</v>
      </c>
      <c r="B643" t="e">
        <f t="shared" si="26"/>
        <v>#VALUE!</v>
      </c>
    </row>
    <row r="644" spans="1:2" x14ac:dyDescent="0.25">
      <c r="A644" t="e">
        <f t="shared" si="27"/>
        <v>#VALUE!</v>
      </c>
      <c r="B644" t="e">
        <f t="shared" si="26"/>
        <v>#VALUE!</v>
      </c>
    </row>
    <row r="645" spans="1:2" x14ac:dyDescent="0.25">
      <c r="A645" t="e">
        <f t="shared" si="27"/>
        <v>#VALUE!</v>
      </c>
      <c r="B645" t="e">
        <f t="shared" ref="B645:B708" si="28">((1/(4/(A645^3)-6/(A645^2)+4/A645-$B$27)))^0.25</f>
        <v>#VALUE!</v>
      </c>
    </row>
    <row r="646" spans="1:2" x14ac:dyDescent="0.25">
      <c r="A646" t="e">
        <f t="shared" si="27"/>
        <v>#VALUE!</v>
      </c>
      <c r="B646" t="e">
        <f t="shared" si="28"/>
        <v>#VALUE!</v>
      </c>
    </row>
    <row r="647" spans="1:2" x14ac:dyDescent="0.25">
      <c r="A647" t="e">
        <f t="shared" si="27"/>
        <v>#VALUE!</v>
      </c>
      <c r="B647" t="e">
        <f t="shared" si="28"/>
        <v>#VALUE!</v>
      </c>
    </row>
    <row r="648" spans="1:2" x14ac:dyDescent="0.25">
      <c r="A648" t="e">
        <f t="shared" si="27"/>
        <v>#VALUE!</v>
      </c>
      <c r="B648" t="e">
        <f t="shared" si="28"/>
        <v>#VALUE!</v>
      </c>
    </row>
    <row r="649" spans="1:2" x14ac:dyDescent="0.25">
      <c r="A649" t="e">
        <f t="shared" si="27"/>
        <v>#VALUE!</v>
      </c>
      <c r="B649" t="e">
        <f t="shared" si="28"/>
        <v>#VALUE!</v>
      </c>
    </row>
    <row r="650" spans="1:2" x14ac:dyDescent="0.25">
      <c r="A650" t="e">
        <f t="shared" si="27"/>
        <v>#VALUE!</v>
      </c>
      <c r="B650" t="e">
        <f t="shared" si="28"/>
        <v>#VALUE!</v>
      </c>
    </row>
    <row r="651" spans="1:2" x14ac:dyDescent="0.25">
      <c r="A651" t="e">
        <f t="shared" si="27"/>
        <v>#VALUE!</v>
      </c>
      <c r="B651" t="e">
        <f t="shared" si="28"/>
        <v>#VALUE!</v>
      </c>
    </row>
    <row r="652" spans="1:2" x14ac:dyDescent="0.25">
      <c r="A652" t="e">
        <f t="shared" si="27"/>
        <v>#VALUE!</v>
      </c>
      <c r="B652" t="e">
        <f t="shared" si="28"/>
        <v>#VALUE!</v>
      </c>
    </row>
    <row r="653" spans="1:2" x14ac:dyDescent="0.25">
      <c r="A653" t="e">
        <f t="shared" si="27"/>
        <v>#VALUE!</v>
      </c>
      <c r="B653" t="e">
        <f t="shared" si="28"/>
        <v>#VALUE!</v>
      </c>
    </row>
    <row r="654" spans="1:2" x14ac:dyDescent="0.25">
      <c r="A654" t="e">
        <f t="shared" si="27"/>
        <v>#VALUE!</v>
      </c>
      <c r="B654" t="e">
        <f t="shared" si="28"/>
        <v>#VALUE!</v>
      </c>
    </row>
    <row r="655" spans="1:2" x14ac:dyDescent="0.25">
      <c r="A655" t="e">
        <f t="shared" si="27"/>
        <v>#VALUE!</v>
      </c>
      <c r="B655" t="e">
        <f t="shared" si="28"/>
        <v>#VALUE!</v>
      </c>
    </row>
    <row r="656" spans="1:2" x14ac:dyDescent="0.25">
      <c r="A656" t="e">
        <f t="shared" si="27"/>
        <v>#VALUE!</v>
      </c>
      <c r="B656" t="e">
        <f t="shared" si="28"/>
        <v>#VALUE!</v>
      </c>
    </row>
    <row r="657" spans="1:2" x14ac:dyDescent="0.25">
      <c r="A657" t="e">
        <f t="shared" si="27"/>
        <v>#VALUE!</v>
      </c>
      <c r="B657" t="e">
        <f t="shared" si="28"/>
        <v>#VALUE!</v>
      </c>
    </row>
    <row r="658" spans="1:2" x14ac:dyDescent="0.25">
      <c r="A658" t="e">
        <f t="shared" si="27"/>
        <v>#VALUE!</v>
      </c>
      <c r="B658" t="e">
        <f t="shared" si="28"/>
        <v>#VALUE!</v>
      </c>
    </row>
    <row r="659" spans="1:2" x14ac:dyDescent="0.25">
      <c r="A659" t="e">
        <f t="shared" si="27"/>
        <v>#VALUE!</v>
      </c>
      <c r="B659" t="e">
        <f t="shared" si="28"/>
        <v>#VALUE!</v>
      </c>
    </row>
    <row r="660" spans="1:2" x14ac:dyDescent="0.25">
      <c r="A660" t="e">
        <f t="shared" si="27"/>
        <v>#VALUE!</v>
      </c>
      <c r="B660" t="e">
        <f t="shared" si="28"/>
        <v>#VALUE!</v>
      </c>
    </row>
    <row r="661" spans="1:2" x14ac:dyDescent="0.25">
      <c r="A661" t="e">
        <f t="shared" si="27"/>
        <v>#VALUE!</v>
      </c>
      <c r="B661" t="e">
        <f t="shared" si="28"/>
        <v>#VALUE!</v>
      </c>
    </row>
    <row r="662" spans="1:2" x14ac:dyDescent="0.25">
      <c r="A662" t="e">
        <f t="shared" si="27"/>
        <v>#VALUE!</v>
      </c>
      <c r="B662" t="e">
        <f t="shared" si="28"/>
        <v>#VALUE!</v>
      </c>
    </row>
    <row r="663" spans="1:2" x14ac:dyDescent="0.25">
      <c r="A663" t="e">
        <f t="shared" si="27"/>
        <v>#VALUE!</v>
      </c>
      <c r="B663" t="e">
        <f t="shared" si="28"/>
        <v>#VALUE!</v>
      </c>
    </row>
    <row r="664" spans="1:2" x14ac:dyDescent="0.25">
      <c r="A664" t="e">
        <f t="shared" si="27"/>
        <v>#VALUE!</v>
      </c>
      <c r="B664" t="e">
        <f t="shared" si="28"/>
        <v>#VALUE!</v>
      </c>
    </row>
    <row r="665" spans="1:2" x14ac:dyDescent="0.25">
      <c r="A665" t="e">
        <f t="shared" si="27"/>
        <v>#VALUE!</v>
      </c>
      <c r="B665" t="e">
        <f t="shared" si="28"/>
        <v>#VALUE!</v>
      </c>
    </row>
    <row r="666" spans="1:2" x14ac:dyDescent="0.25">
      <c r="A666" t="e">
        <f t="shared" si="27"/>
        <v>#VALUE!</v>
      </c>
      <c r="B666" t="e">
        <f t="shared" si="28"/>
        <v>#VALUE!</v>
      </c>
    </row>
    <row r="667" spans="1:2" x14ac:dyDescent="0.25">
      <c r="A667" t="e">
        <f t="shared" si="27"/>
        <v>#VALUE!</v>
      </c>
      <c r="B667" t="e">
        <f t="shared" si="28"/>
        <v>#VALUE!</v>
      </c>
    </row>
    <row r="668" spans="1:2" x14ac:dyDescent="0.25">
      <c r="A668" t="e">
        <f t="shared" si="27"/>
        <v>#VALUE!</v>
      </c>
      <c r="B668" t="e">
        <f t="shared" si="28"/>
        <v>#VALUE!</v>
      </c>
    </row>
    <row r="669" spans="1:2" x14ac:dyDescent="0.25">
      <c r="A669" t="e">
        <f t="shared" si="27"/>
        <v>#VALUE!</v>
      </c>
      <c r="B669" t="e">
        <f t="shared" si="28"/>
        <v>#VALUE!</v>
      </c>
    </row>
    <row r="670" spans="1:2" x14ac:dyDescent="0.25">
      <c r="A670" t="e">
        <f t="shared" si="27"/>
        <v>#VALUE!</v>
      </c>
      <c r="B670" t="e">
        <f t="shared" si="28"/>
        <v>#VALUE!</v>
      </c>
    </row>
    <row r="671" spans="1:2" x14ac:dyDescent="0.25">
      <c r="A671" t="e">
        <f t="shared" si="27"/>
        <v>#VALUE!</v>
      </c>
      <c r="B671" t="e">
        <f t="shared" si="28"/>
        <v>#VALUE!</v>
      </c>
    </row>
    <row r="672" spans="1:2" x14ac:dyDescent="0.25">
      <c r="A672" t="e">
        <f t="shared" si="27"/>
        <v>#VALUE!</v>
      </c>
      <c r="B672" t="e">
        <f t="shared" si="28"/>
        <v>#VALUE!</v>
      </c>
    </row>
    <row r="673" spans="1:2" x14ac:dyDescent="0.25">
      <c r="A673" t="e">
        <f t="shared" si="27"/>
        <v>#VALUE!</v>
      </c>
      <c r="B673" t="e">
        <f t="shared" si="28"/>
        <v>#VALUE!</v>
      </c>
    </row>
    <row r="674" spans="1:2" x14ac:dyDescent="0.25">
      <c r="A674" t="e">
        <f t="shared" si="27"/>
        <v>#VALUE!</v>
      </c>
      <c r="B674" t="e">
        <f t="shared" si="28"/>
        <v>#VALUE!</v>
      </c>
    </row>
    <row r="675" spans="1:2" x14ac:dyDescent="0.25">
      <c r="A675" t="e">
        <f t="shared" si="27"/>
        <v>#VALUE!</v>
      </c>
      <c r="B675" t="e">
        <f t="shared" si="28"/>
        <v>#VALUE!</v>
      </c>
    </row>
    <row r="676" spans="1:2" x14ac:dyDescent="0.25">
      <c r="A676" t="e">
        <f t="shared" si="27"/>
        <v>#VALUE!</v>
      </c>
      <c r="B676" t="e">
        <f t="shared" si="28"/>
        <v>#VALUE!</v>
      </c>
    </row>
    <row r="677" spans="1:2" x14ac:dyDescent="0.25">
      <c r="A677" t="e">
        <f t="shared" si="27"/>
        <v>#VALUE!</v>
      </c>
      <c r="B677" t="e">
        <f t="shared" si="28"/>
        <v>#VALUE!</v>
      </c>
    </row>
    <row r="678" spans="1:2" x14ac:dyDescent="0.25">
      <c r="A678" t="e">
        <f t="shared" ref="A678:A741" si="29">B677</f>
        <v>#VALUE!</v>
      </c>
      <c r="B678" t="e">
        <f t="shared" si="28"/>
        <v>#VALUE!</v>
      </c>
    </row>
    <row r="679" spans="1:2" x14ac:dyDescent="0.25">
      <c r="A679" t="e">
        <f t="shared" si="29"/>
        <v>#VALUE!</v>
      </c>
      <c r="B679" t="e">
        <f t="shared" si="28"/>
        <v>#VALUE!</v>
      </c>
    </row>
    <row r="680" spans="1:2" x14ac:dyDescent="0.25">
      <c r="A680" t="e">
        <f t="shared" si="29"/>
        <v>#VALUE!</v>
      </c>
      <c r="B680" t="e">
        <f t="shared" si="28"/>
        <v>#VALUE!</v>
      </c>
    </row>
    <row r="681" spans="1:2" x14ac:dyDescent="0.25">
      <c r="A681" t="e">
        <f t="shared" si="29"/>
        <v>#VALUE!</v>
      </c>
      <c r="B681" t="e">
        <f t="shared" si="28"/>
        <v>#VALUE!</v>
      </c>
    </row>
    <row r="682" spans="1:2" x14ac:dyDescent="0.25">
      <c r="A682" t="e">
        <f t="shared" si="29"/>
        <v>#VALUE!</v>
      </c>
      <c r="B682" t="e">
        <f t="shared" si="28"/>
        <v>#VALUE!</v>
      </c>
    </row>
    <row r="683" spans="1:2" x14ac:dyDescent="0.25">
      <c r="A683" t="e">
        <f t="shared" si="29"/>
        <v>#VALUE!</v>
      </c>
      <c r="B683" t="e">
        <f t="shared" si="28"/>
        <v>#VALUE!</v>
      </c>
    </row>
    <row r="684" spans="1:2" x14ac:dyDescent="0.25">
      <c r="A684" t="e">
        <f t="shared" si="29"/>
        <v>#VALUE!</v>
      </c>
      <c r="B684" t="e">
        <f t="shared" si="28"/>
        <v>#VALUE!</v>
      </c>
    </row>
    <row r="685" spans="1:2" x14ac:dyDescent="0.25">
      <c r="A685" t="e">
        <f t="shared" si="29"/>
        <v>#VALUE!</v>
      </c>
      <c r="B685" t="e">
        <f t="shared" si="28"/>
        <v>#VALUE!</v>
      </c>
    </row>
    <row r="686" spans="1:2" x14ac:dyDescent="0.25">
      <c r="A686" t="e">
        <f t="shared" si="29"/>
        <v>#VALUE!</v>
      </c>
      <c r="B686" t="e">
        <f t="shared" si="28"/>
        <v>#VALUE!</v>
      </c>
    </row>
    <row r="687" spans="1:2" x14ac:dyDescent="0.25">
      <c r="A687" t="e">
        <f t="shared" si="29"/>
        <v>#VALUE!</v>
      </c>
      <c r="B687" t="e">
        <f t="shared" si="28"/>
        <v>#VALUE!</v>
      </c>
    </row>
    <row r="688" spans="1:2" x14ac:dyDescent="0.25">
      <c r="A688" t="e">
        <f t="shared" si="29"/>
        <v>#VALUE!</v>
      </c>
      <c r="B688" t="e">
        <f t="shared" si="28"/>
        <v>#VALUE!</v>
      </c>
    </row>
    <row r="689" spans="1:2" x14ac:dyDescent="0.25">
      <c r="A689" t="e">
        <f t="shared" si="29"/>
        <v>#VALUE!</v>
      </c>
      <c r="B689" t="e">
        <f t="shared" si="28"/>
        <v>#VALUE!</v>
      </c>
    </row>
    <row r="690" spans="1:2" x14ac:dyDescent="0.25">
      <c r="A690" t="e">
        <f t="shared" si="29"/>
        <v>#VALUE!</v>
      </c>
      <c r="B690" t="e">
        <f t="shared" si="28"/>
        <v>#VALUE!</v>
      </c>
    </row>
    <row r="691" spans="1:2" x14ac:dyDescent="0.25">
      <c r="A691" t="e">
        <f t="shared" si="29"/>
        <v>#VALUE!</v>
      </c>
      <c r="B691" t="e">
        <f t="shared" si="28"/>
        <v>#VALUE!</v>
      </c>
    </row>
    <row r="692" spans="1:2" x14ac:dyDescent="0.25">
      <c r="A692" t="e">
        <f t="shared" si="29"/>
        <v>#VALUE!</v>
      </c>
      <c r="B692" t="e">
        <f t="shared" si="28"/>
        <v>#VALUE!</v>
      </c>
    </row>
    <row r="693" spans="1:2" x14ac:dyDescent="0.25">
      <c r="A693" t="e">
        <f t="shared" si="29"/>
        <v>#VALUE!</v>
      </c>
      <c r="B693" t="e">
        <f t="shared" si="28"/>
        <v>#VALUE!</v>
      </c>
    </row>
    <row r="694" spans="1:2" x14ac:dyDescent="0.25">
      <c r="A694" t="e">
        <f t="shared" si="29"/>
        <v>#VALUE!</v>
      </c>
      <c r="B694" t="e">
        <f t="shared" si="28"/>
        <v>#VALUE!</v>
      </c>
    </row>
    <row r="695" spans="1:2" x14ac:dyDescent="0.25">
      <c r="A695" t="e">
        <f t="shared" si="29"/>
        <v>#VALUE!</v>
      </c>
      <c r="B695" t="e">
        <f t="shared" si="28"/>
        <v>#VALUE!</v>
      </c>
    </row>
    <row r="696" spans="1:2" x14ac:dyDescent="0.25">
      <c r="A696" t="e">
        <f t="shared" si="29"/>
        <v>#VALUE!</v>
      </c>
      <c r="B696" t="e">
        <f t="shared" si="28"/>
        <v>#VALUE!</v>
      </c>
    </row>
    <row r="697" spans="1:2" x14ac:dyDescent="0.25">
      <c r="A697" t="e">
        <f t="shared" si="29"/>
        <v>#VALUE!</v>
      </c>
      <c r="B697" t="e">
        <f t="shared" si="28"/>
        <v>#VALUE!</v>
      </c>
    </row>
    <row r="698" spans="1:2" x14ac:dyDescent="0.25">
      <c r="A698" t="e">
        <f t="shared" si="29"/>
        <v>#VALUE!</v>
      </c>
      <c r="B698" t="e">
        <f t="shared" si="28"/>
        <v>#VALUE!</v>
      </c>
    </row>
    <row r="699" spans="1:2" x14ac:dyDescent="0.25">
      <c r="A699" t="e">
        <f t="shared" si="29"/>
        <v>#VALUE!</v>
      </c>
      <c r="B699" t="e">
        <f t="shared" si="28"/>
        <v>#VALUE!</v>
      </c>
    </row>
    <row r="700" spans="1:2" x14ac:dyDescent="0.25">
      <c r="A700" t="e">
        <f t="shared" si="29"/>
        <v>#VALUE!</v>
      </c>
      <c r="B700" t="e">
        <f t="shared" si="28"/>
        <v>#VALUE!</v>
      </c>
    </row>
    <row r="701" spans="1:2" x14ac:dyDescent="0.25">
      <c r="A701" t="e">
        <f t="shared" si="29"/>
        <v>#VALUE!</v>
      </c>
      <c r="B701" t="e">
        <f t="shared" si="28"/>
        <v>#VALUE!</v>
      </c>
    </row>
    <row r="702" spans="1:2" x14ac:dyDescent="0.25">
      <c r="A702" t="e">
        <f t="shared" si="29"/>
        <v>#VALUE!</v>
      </c>
      <c r="B702" t="e">
        <f t="shared" si="28"/>
        <v>#VALUE!</v>
      </c>
    </row>
    <row r="703" spans="1:2" x14ac:dyDescent="0.25">
      <c r="A703" t="e">
        <f t="shared" si="29"/>
        <v>#VALUE!</v>
      </c>
      <c r="B703" t="e">
        <f t="shared" si="28"/>
        <v>#VALUE!</v>
      </c>
    </row>
    <row r="704" spans="1:2" x14ac:dyDescent="0.25">
      <c r="A704" t="e">
        <f t="shared" si="29"/>
        <v>#VALUE!</v>
      </c>
      <c r="B704" t="e">
        <f t="shared" si="28"/>
        <v>#VALUE!</v>
      </c>
    </row>
    <row r="705" spans="1:2" x14ac:dyDescent="0.25">
      <c r="A705" t="e">
        <f t="shared" si="29"/>
        <v>#VALUE!</v>
      </c>
      <c r="B705" t="e">
        <f t="shared" si="28"/>
        <v>#VALUE!</v>
      </c>
    </row>
    <row r="706" spans="1:2" x14ac:dyDescent="0.25">
      <c r="A706" t="e">
        <f t="shared" si="29"/>
        <v>#VALUE!</v>
      </c>
      <c r="B706" t="e">
        <f t="shared" si="28"/>
        <v>#VALUE!</v>
      </c>
    </row>
    <row r="707" spans="1:2" x14ac:dyDescent="0.25">
      <c r="A707" t="e">
        <f t="shared" si="29"/>
        <v>#VALUE!</v>
      </c>
      <c r="B707" t="e">
        <f t="shared" si="28"/>
        <v>#VALUE!</v>
      </c>
    </row>
    <row r="708" spans="1:2" x14ac:dyDescent="0.25">
      <c r="A708" t="e">
        <f t="shared" si="29"/>
        <v>#VALUE!</v>
      </c>
      <c r="B708" t="e">
        <f t="shared" si="28"/>
        <v>#VALUE!</v>
      </c>
    </row>
    <row r="709" spans="1:2" x14ac:dyDescent="0.25">
      <c r="A709" t="e">
        <f t="shared" si="29"/>
        <v>#VALUE!</v>
      </c>
      <c r="B709" t="e">
        <f t="shared" ref="B709:B772" si="30">((1/(4/(A709^3)-6/(A709^2)+4/A709-$B$27)))^0.25</f>
        <v>#VALUE!</v>
      </c>
    </row>
    <row r="710" spans="1:2" x14ac:dyDescent="0.25">
      <c r="A710" t="e">
        <f t="shared" si="29"/>
        <v>#VALUE!</v>
      </c>
      <c r="B710" t="e">
        <f t="shared" si="30"/>
        <v>#VALUE!</v>
      </c>
    </row>
    <row r="711" spans="1:2" x14ac:dyDescent="0.25">
      <c r="A711" t="e">
        <f t="shared" si="29"/>
        <v>#VALUE!</v>
      </c>
      <c r="B711" t="e">
        <f t="shared" si="30"/>
        <v>#VALUE!</v>
      </c>
    </row>
    <row r="712" spans="1:2" x14ac:dyDescent="0.25">
      <c r="A712" t="e">
        <f t="shared" si="29"/>
        <v>#VALUE!</v>
      </c>
      <c r="B712" t="e">
        <f t="shared" si="30"/>
        <v>#VALUE!</v>
      </c>
    </row>
    <row r="713" spans="1:2" x14ac:dyDescent="0.25">
      <c r="A713" t="e">
        <f t="shared" si="29"/>
        <v>#VALUE!</v>
      </c>
      <c r="B713" t="e">
        <f t="shared" si="30"/>
        <v>#VALUE!</v>
      </c>
    </row>
    <row r="714" spans="1:2" x14ac:dyDescent="0.25">
      <c r="A714" t="e">
        <f t="shared" si="29"/>
        <v>#VALUE!</v>
      </c>
      <c r="B714" t="e">
        <f t="shared" si="30"/>
        <v>#VALUE!</v>
      </c>
    </row>
    <row r="715" spans="1:2" x14ac:dyDescent="0.25">
      <c r="A715" t="e">
        <f t="shared" si="29"/>
        <v>#VALUE!</v>
      </c>
      <c r="B715" t="e">
        <f t="shared" si="30"/>
        <v>#VALUE!</v>
      </c>
    </row>
    <row r="716" spans="1:2" x14ac:dyDescent="0.25">
      <c r="A716" t="e">
        <f t="shared" si="29"/>
        <v>#VALUE!</v>
      </c>
      <c r="B716" t="e">
        <f t="shared" si="30"/>
        <v>#VALUE!</v>
      </c>
    </row>
    <row r="717" spans="1:2" x14ac:dyDescent="0.25">
      <c r="A717" t="e">
        <f t="shared" si="29"/>
        <v>#VALUE!</v>
      </c>
      <c r="B717" t="e">
        <f t="shared" si="30"/>
        <v>#VALUE!</v>
      </c>
    </row>
    <row r="718" spans="1:2" x14ac:dyDescent="0.25">
      <c r="A718" t="e">
        <f t="shared" si="29"/>
        <v>#VALUE!</v>
      </c>
      <c r="B718" t="e">
        <f t="shared" si="30"/>
        <v>#VALUE!</v>
      </c>
    </row>
    <row r="719" spans="1:2" x14ac:dyDescent="0.25">
      <c r="A719" t="e">
        <f t="shared" si="29"/>
        <v>#VALUE!</v>
      </c>
      <c r="B719" t="e">
        <f t="shared" si="30"/>
        <v>#VALUE!</v>
      </c>
    </row>
    <row r="720" spans="1:2" x14ac:dyDescent="0.25">
      <c r="A720" t="e">
        <f t="shared" si="29"/>
        <v>#VALUE!</v>
      </c>
      <c r="B720" t="e">
        <f t="shared" si="30"/>
        <v>#VALUE!</v>
      </c>
    </row>
    <row r="721" spans="1:2" x14ac:dyDescent="0.25">
      <c r="A721" t="e">
        <f t="shared" si="29"/>
        <v>#VALUE!</v>
      </c>
      <c r="B721" t="e">
        <f t="shared" si="30"/>
        <v>#VALUE!</v>
      </c>
    </row>
    <row r="722" spans="1:2" x14ac:dyDescent="0.25">
      <c r="A722" t="e">
        <f t="shared" si="29"/>
        <v>#VALUE!</v>
      </c>
      <c r="B722" t="e">
        <f t="shared" si="30"/>
        <v>#VALUE!</v>
      </c>
    </row>
    <row r="723" spans="1:2" x14ac:dyDescent="0.25">
      <c r="A723" t="e">
        <f t="shared" si="29"/>
        <v>#VALUE!</v>
      </c>
      <c r="B723" t="e">
        <f t="shared" si="30"/>
        <v>#VALUE!</v>
      </c>
    </row>
    <row r="724" spans="1:2" x14ac:dyDescent="0.25">
      <c r="A724" t="e">
        <f t="shared" si="29"/>
        <v>#VALUE!</v>
      </c>
      <c r="B724" t="e">
        <f t="shared" si="30"/>
        <v>#VALUE!</v>
      </c>
    </row>
    <row r="725" spans="1:2" x14ac:dyDescent="0.25">
      <c r="A725" t="e">
        <f t="shared" si="29"/>
        <v>#VALUE!</v>
      </c>
      <c r="B725" t="e">
        <f t="shared" si="30"/>
        <v>#VALUE!</v>
      </c>
    </row>
    <row r="726" spans="1:2" x14ac:dyDescent="0.25">
      <c r="A726" t="e">
        <f t="shared" si="29"/>
        <v>#VALUE!</v>
      </c>
      <c r="B726" t="e">
        <f t="shared" si="30"/>
        <v>#VALUE!</v>
      </c>
    </row>
    <row r="727" spans="1:2" x14ac:dyDescent="0.25">
      <c r="A727" t="e">
        <f t="shared" si="29"/>
        <v>#VALUE!</v>
      </c>
      <c r="B727" t="e">
        <f t="shared" si="30"/>
        <v>#VALUE!</v>
      </c>
    </row>
    <row r="728" spans="1:2" x14ac:dyDescent="0.25">
      <c r="A728" t="e">
        <f t="shared" si="29"/>
        <v>#VALUE!</v>
      </c>
      <c r="B728" t="e">
        <f t="shared" si="30"/>
        <v>#VALUE!</v>
      </c>
    </row>
    <row r="729" spans="1:2" x14ac:dyDescent="0.25">
      <c r="A729" t="e">
        <f t="shared" si="29"/>
        <v>#VALUE!</v>
      </c>
      <c r="B729" t="e">
        <f t="shared" si="30"/>
        <v>#VALUE!</v>
      </c>
    </row>
    <row r="730" spans="1:2" x14ac:dyDescent="0.25">
      <c r="A730" t="e">
        <f t="shared" si="29"/>
        <v>#VALUE!</v>
      </c>
      <c r="B730" t="e">
        <f t="shared" si="30"/>
        <v>#VALUE!</v>
      </c>
    </row>
    <row r="731" spans="1:2" x14ac:dyDescent="0.25">
      <c r="A731" t="e">
        <f t="shared" si="29"/>
        <v>#VALUE!</v>
      </c>
      <c r="B731" t="e">
        <f t="shared" si="30"/>
        <v>#VALUE!</v>
      </c>
    </row>
    <row r="732" spans="1:2" x14ac:dyDescent="0.25">
      <c r="A732" t="e">
        <f t="shared" si="29"/>
        <v>#VALUE!</v>
      </c>
      <c r="B732" t="e">
        <f t="shared" si="30"/>
        <v>#VALUE!</v>
      </c>
    </row>
    <row r="733" spans="1:2" x14ac:dyDescent="0.25">
      <c r="A733" t="e">
        <f t="shared" si="29"/>
        <v>#VALUE!</v>
      </c>
      <c r="B733" t="e">
        <f t="shared" si="30"/>
        <v>#VALUE!</v>
      </c>
    </row>
    <row r="734" spans="1:2" x14ac:dyDescent="0.25">
      <c r="A734" t="e">
        <f t="shared" si="29"/>
        <v>#VALUE!</v>
      </c>
      <c r="B734" t="e">
        <f t="shared" si="30"/>
        <v>#VALUE!</v>
      </c>
    </row>
    <row r="735" spans="1:2" x14ac:dyDescent="0.25">
      <c r="A735" t="e">
        <f t="shared" si="29"/>
        <v>#VALUE!</v>
      </c>
      <c r="B735" t="e">
        <f t="shared" si="30"/>
        <v>#VALUE!</v>
      </c>
    </row>
    <row r="736" spans="1:2" x14ac:dyDescent="0.25">
      <c r="A736" t="e">
        <f t="shared" si="29"/>
        <v>#VALUE!</v>
      </c>
      <c r="B736" t="e">
        <f t="shared" si="30"/>
        <v>#VALUE!</v>
      </c>
    </row>
    <row r="737" spans="1:2" x14ac:dyDescent="0.25">
      <c r="A737" t="e">
        <f t="shared" si="29"/>
        <v>#VALUE!</v>
      </c>
      <c r="B737" t="e">
        <f t="shared" si="30"/>
        <v>#VALUE!</v>
      </c>
    </row>
    <row r="738" spans="1:2" x14ac:dyDescent="0.25">
      <c r="A738" t="e">
        <f t="shared" si="29"/>
        <v>#VALUE!</v>
      </c>
      <c r="B738" t="e">
        <f t="shared" si="30"/>
        <v>#VALUE!</v>
      </c>
    </row>
    <row r="739" spans="1:2" x14ac:dyDescent="0.25">
      <c r="A739" t="e">
        <f t="shared" si="29"/>
        <v>#VALUE!</v>
      </c>
      <c r="B739" t="e">
        <f t="shared" si="30"/>
        <v>#VALUE!</v>
      </c>
    </row>
    <row r="740" spans="1:2" x14ac:dyDescent="0.25">
      <c r="A740" t="e">
        <f t="shared" si="29"/>
        <v>#VALUE!</v>
      </c>
      <c r="B740" t="e">
        <f t="shared" si="30"/>
        <v>#VALUE!</v>
      </c>
    </row>
    <row r="741" spans="1:2" x14ac:dyDescent="0.25">
      <c r="A741" t="e">
        <f t="shared" si="29"/>
        <v>#VALUE!</v>
      </c>
      <c r="B741" t="e">
        <f t="shared" si="30"/>
        <v>#VALUE!</v>
      </c>
    </row>
    <row r="742" spans="1:2" x14ac:dyDescent="0.25">
      <c r="A742" t="e">
        <f t="shared" ref="A742:A805" si="31">B741</f>
        <v>#VALUE!</v>
      </c>
      <c r="B742" t="e">
        <f t="shared" si="30"/>
        <v>#VALUE!</v>
      </c>
    </row>
    <row r="743" spans="1:2" x14ac:dyDescent="0.25">
      <c r="A743" t="e">
        <f t="shared" si="31"/>
        <v>#VALUE!</v>
      </c>
      <c r="B743" t="e">
        <f t="shared" si="30"/>
        <v>#VALUE!</v>
      </c>
    </row>
    <row r="744" spans="1:2" x14ac:dyDescent="0.25">
      <c r="A744" t="e">
        <f t="shared" si="31"/>
        <v>#VALUE!</v>
      </c>
      <c r="B744" t="e">
        <f t="shared" si="30"/>
        <v>#VALUE!</v>
      </c>
    </row>
    <row r="745" spans="1:2" x14ac:dyDescent="0.25">
      <c r="A745" t="e">
        <f t="shared" si="31"/>
        <v>#VALUE!</v>
      </c>
      <c r="B745" t="e">
        <f t="shared" si="30"/>
        <v>#VALUE!</v>
      </c>
    </row>
    <row r="746" spans="1:2" x14ac:dyDescent="0.25">
      <c r="A746" t="e">
        <f t="shared" si="31"/>
        <v>#VALUE!</v>
      </c>
      <c r="B746" t="e">
        <f t="shared" si="30"/>
        <v>#VALUE!</v>
      </c>
    </row>
    <row r="747" spans="1:2" x14ac:dyDescent="0.25">
      <c r="A747" t="e">
        <f t="shared" si="31"/>
        <v>#VALUE!</v>
      </c>
      <c r="B747" t="e">
        <f t="shared" si="30"/>
        <v>#VALUE!</v>
      </c>
    </row>
    <row r="748" spans="1:2" x14ac:dyDescent="0.25">
      <c r="A748" t="e">
        <f t="shared" si="31"/>
        <v>#VALUE!</v>
      </c>
      <c r="B748" t="e">
        <f t="shared" si="30"/>
        <v>#VALUE!</v>
      </c>
    </row>
    <row r="749" spans="1:2" x14ac:dyDescent="0.25">
      <c r="A749" t="e">
        <f t="shared" si="31"/>
        <v>#VALUE!</v>
      </c>
      <c r="B749" t="e">
        <f t="shared" si="30"/>
        <v>#VALUE!</v>
      </c>
    </row>
    <row r="750" spans="1:2" x14ac:dyDescent="0.25">
      <c r="A750" t="e">
        <f t="shared" si="31"/>
        <v>#VALUE!</v>
      </c>
      <c r="B750" t="e">
        <f t="shared" si="30"/>
        <v>#VALUE!</v>
      </c>
    </row>
    <row r="751" spans="1:2" x14ac:dyDescent="0.25">
      <c r="A751" t="e">
        <f t="shared" si="31"/>
        <v>#VALUE!</v>
      </c>
      <c r="B751" t="e">
        <f t="shared" si="30"/>
        <v>#VALUE!</v>
      </c>
    </row>
    <row r="752" spans="1:2" x14ac:dyDescent="0.25">
      <c r="A752" t="e">
        <f t="shared" si="31"/>
        <v>#VALUE!</v>
      </c>
      <c r="B752" t="e">
        <f t="shared" si="30"/>
        <v>#VALUE!</v>
      </c>
    </row>
    <row r="753" spans="1:2" x14ac:dyDescent="0.25">
      <c r="A753" t="e">
        <f t="shared" si="31"/>
        <v>#VALUE!</v>
      </c>
      <c r="B753" t="e">
        <f t="shared" si="30"/>
        <v>#VALUE!</v>
      </c>
    </row>
    <row r="754" spans="1:2" x14ac:dyDescent="0.25">
      <c r="A754" t="e">
        <f t="shared" si="31"/>
        <v>#VALUE!</v>
      </c>
      <c r="B754" t="e">
        <f t="shared" si="30"/>
        <v>#VALUE!</v>
      </c>
    </row>
    <row r="755" spans="1:2" x14ac:dyDescent="0.25">
      <c r="A755" t="e">
        <f t="shared" si="31"/>
        <v>#VALUE!</v>
      </c>
      <c r="B755" t="e">
        <f t="shared" si="30"/>
        <v>#VALUE!</v>
      </c>
    </row>
    <row r="756" spans="1:2" x14ac:dyDescent="0.25">
      <c r="A756" t="e">
        <f t="shared" si="31"/>
        <v>#VALUE!</v>
      </c>
      <c r="B756" t="e">
        <f t="shared" si="30"/>
        <v>#VALUE!</v>
      </c>
    </row>
    <row r="757" spans="1:2" x14ac:dyDescent="0.25">
      <c r="A757" t="e">
        <f t="shared" si="31"/>
        <v>#VALUE!</v>
      </c>
      <c r="B757" t="e">
        <f t="shared" si="30"/>
        <v>#VALUE!</v>
      </c>
    </row>
    <row r="758" spans="1:2" x14ac:dyDescent="0.25">
      <c r="A758" t="e">
        <f t="shared" si="31"/>
        <v>#VALUE!</v>
      </c>
      <c r="B758" t="e">
        <f t="shared" si="30"/>
        <v>#VALUE!</v>
      </c>
    </row>
    <row r="759" spans="1:2" x14ac:dyDescent="0.25">
      <c r="A759" t="e">
        <f t="shared" si="31"/>
        <v>#VALUE!</v>
      </c>
      <c r="B759" t="e">
        <f t="shared" si="30"/>
        <v>#VALUE!</v>
      </c>
    </row>
    <row r="760" spans="1:2" x14ac:dyDescent="0.25">
      <c r="A760" t="e">
        <f t="shared" si="31"/>
        <v>#VALUE!</v>
      </c>
      <c r="B760" t="e">
        <f t="shared" si="30"/>
        <v>#VALUE!</v>
      </c>
    </row>
    <row r="761" spans="1:2" x14ac:dyDescent="0.25">
      <c r="A761" t="e">
        <f t="shared" si="31"/>
        <v>#VALUE!</v>
      </c>
      <c r="B761" t="e">
        <f t="shared" si="30"/>
        <v>#VALUE!</v>
      </c>
    </row>
    <row r="762" spans="1:2" x14ac:dyDescent="0.25">
      <c r="A762" t="e">
        <f t="shared" si="31"/>
        <v>#VALUE!</v>
      </c>
      <c r="B762" t="e">
        <f t="shared" si="30"/>
        <v>#VALUE!</v>
      </c>
    </row>
    <row r="763" spans="1:2" x14ac:dyDescent="0.25">
      <c r="A763" t="e">
        <f t="shared" si="31"/>
        <v>#VALUE!</v>
      </c>
      <c r="B763" t="e">
        <f t="shared" si="30"/>
        <v>#VALUE!</v>
      </c>
    </row>
    <row r="764" spans="1:2" x14ac:dyDescent="0.25">
      <c r="A764" t="e">
        <f t="shared" si="31"/>
        <v>#VALUE!</v>
      </c>
      <c r="B764" t="e">
        <f t="shared" si="30"/>
        <v>#VALUE!</v>
      </c>
    </row>
    <row r="765" spans="1:2" x14ac:dyDescent="0.25">
      <c r="A765" t="e">
        <f t="shared" si="31"/>
        <v>#VALUE!</v>
      </c>
      <c r="B765" t="e">
        <f t="shared" si="30"/>
        <v>#VALUE!</v>
      </c>
    </row>
    <row r="766" spans="1:2" x14ac:dyDescent="0.25">
      <c r="A766" t="e">
        <f t="shared" si="31"/>
        <v>#VALUE!</v>
      </c>
      <c r="B766" t="e">
        <f t="shared" si="30"/>
        <v>#VALUE!</v>
      </c>
    </row>
    <row r="767" spans="1:2" x14ac:dyDescent="0.25">
      <c r="A767" t="e">
        <f t="shared" si="31"/>
        <v>#VALUE!</v>
      </c>
      <c r="B767" t="e">
        <f t="shared" si="30"/>
        <v>#VALUE!</v>
      </c>
    </row>
    <row r="768" spans="1:2" x14ac:dyDescent="0.25">
      <c r="A768" t="e">
        <f t="shared" si="31"/>
        <v>#VALUE!</v>
      </c>
      <c r="B768" t="e">
        <f t="shared" si="30"/>
        <v>#VALUE!</v>
      </c>
    </row>
    <row r="769" spans="1:2" x14ac:dyDescent="0.25">
      <c r="A769" t="e">
        <f t="shared" si="31"/>
        <v>#VALUE!</v>
      </c>
      <c r="B769" t="e">
        <f t="shared" si="30"/>
        <v>#VALUE!</v>
      </c>
    </row>
    <row r="770" spans="1:2" x14ac:dyDescent="0.25">
      <c r="A770" t="e">
        <f t="shared" si="31"/>
        <v>#VALUE!</v>
      </c>
      <c r="B770" t="e">
        <f t="shared" si="30"/>
        <v>#VALUE!</v>
      </c>
    </row>
    <row r="771" spans="1:2" x14ac:dyDescent="0.25">
      <c r="A771" t="e">
        <f t="shared" si="31"/>
        <v>#VALUE!</v>
      </c>
      <c r="B771" t="e">
        <f t="shared" si="30"/>
        <v>#VALUE!</v>
      </c>
    </row>
    <row r="772" spans="1:2" x14ac:dyDescent="0.25">
      <c r="A772" t="e">
        <f t="shared" si="31"/>
        <v>#VALUE!</v>
      </c>
      <c r="B772" t="e">
        <f t="shared" si="30"/>
        <v>#VALUE!</v>
      </c>
    </row>
    <row r="773" spans="1:2" x14ac:dyDescent="0.25">
      <c r="A773" t="e">
        <f t="shared" si="31"/>
        <v>#VALUE!</v>
      </c>
      <c r="B773" t="e">
        <f t="shared" ref="B773:B836" si="32">((1/(4/(A773^3)-6/(A773^2)+4/A773-$B$27)))^0.25</f>
        <v>#VALUE!</v>
      </c>
    </row>
    <row r="774" spans="1:2" x14ac:dyDescent="0.25">
      <c r="A774" t="e">
        <f t="shared" si="31"/>
        <v>#VALUE!</v>
      </c>
      <c r="B774" t="e">
        <f t="shared" si="32"/>
        <v>#VALUE!</v>
      </c>
    </row>
    <row r="775" spans="1:2" x14ac:dyDescent="0.25">
      <c r="A775" t="e">
        <f t="shared" si="31"/>
        <v>#VALUE!</v>
      </c>
      <c r="B775" t="e">
        <f t="shared" si="32"/>
        <v>#VALUE!</v>
      </c>
    </row>
    <row r="776" spans="1:2" x14ac:dyDescent="0.25">
      <c r="A776" t="e">
        <f t="shared" si="31"/>
        <v>#VALUE!</v>
      </c>
      <c r="B776" t="e">
        <f t="shared" si="32"/>
        <v>#VALUE!</v>
      </c>
    </row>
    <row r="777" spans="1:2" x14ac:dyDescent="0.25">
      <c r="A777" t="e">
        <f t="shared" si="31"/>
        <v>#VALUE!</v>
      </c>
      <c r="B777" t="e">
        <f t="shared" si="32"/>
        <v>#VALUE!</v>
      </c>
    </row>
    <row r="778" spans="1:2" x14ac:dyDescent="0.25">
      <c r="A778" t="e">
        <f t="shared" si="31"/>
        <v>#VALUE!</v>
      </c>
      <c r="B778" t="e">
        <f t="shared" si="32"/>
        <v>#VALUE!</v>
      </c>
    </row>
    <row r="779" spans="1:2" x14ac:dyDescent="0.25">
      <c r="A779" t="e">
        <f t="shared" si="31"/>
        <v>#VALUE!</v>
      </c>
      <c r="B779" t="e">
        <f t="shared" si="32"/>
        <v>#VALUE!</v>
      </c>
    </row>
    <row r="780" spans="1:2" x14ac:dyDescent="0.25">
      <c r="A780" t="e">
        <f t="shared" si="31"/>
        <v>#VALUE!</v>
      </c>
      <c r="B780" t="e">
        <f t="shared" si="32"/>
        <v>#VALUE!</v>
      </c>
    </row>
    <row r="781" spans="1:2" x14ac:dyDescent="0.25">
      <c r="A781" t="e">
        <f t="shared" si="31"/>
        <v>#VALUE!</v>
      </c>
      <c r="B781" t="e">
        <f t="shared" si="32"/>
        <v>#VALUE!</v>
      </c>
    </row>
    <row r="782" spans="1:2" x14ac:dyDescent="0.25">
      <c r="A782" t="e">
        <f t="shared" si="31"/>
        <v>#VALUE!</v>
      </c>
      <c r="B782" t="e">
        <f t="shared" si="32"/>
        <v>#VALUE!</v>
      </c>
    </row>
    <row r="783" spans="1:2" x14ac:dyDescent="0.25">
      <c r="A783" t="e">
        <f t="shared" si="31"/>
        <v>#VALUE!</v>
      </c>
      <c r="B783" t="e">
        <f t="shared" si="32"/>
        <v>#VALUE!</v>
      </c>
    </row>
    <row r="784" spans="1:2" x14ac:dyDescent="0.25">
      <c r="A784" t="e">
        <f t="shared" si="31"/>
        <v>#VALUE!</v>
      </c>
      <c r="B784" t="e">
        <f t="shared" si="32"/>
        <v>#VALUE!</v>
      </c>
    </row>
    <row r="785" spans="1:2" x14ac:dyDescent="0.25">
      <c r="A785" t="e">
        <f t="shared" si="31"/>
        <v>#VALUE!</v>
      </c>
      <c r="B785" t="e">
        <f t="shared" si="32"/>
        <v>#VALUE!</v>
      </c>
    </row>
    <row r="786" spans="1:2" x14ac:dyDescent="0.25">
      <c r="A786" t="e">
        <f t="shared" si="31"/>
        <v>#VALUE!</v>
      </c>
      <c r="B786" t="e">
        <f t="shared" si="32"/>
        <v>#VALUE!</v>
      </c>
    </row>
    <row r="787" spans="1:2" x14ac:dyDescent="0.25">
      <c r="A787" t="e">
        <f t="shared" si="31"/>
        <v>#VALUE!</v>
      </c>
      <c r="B787" t="e">
        <f t="shared" si="32"/>
        <v>#VALUE!</v>
      </c>
    </row>
    <row r="788" spans="1:2" x14ac:dyDescent="0.25">
      <c r="A788" t="e">
        <f t="shared" si="31"/>
        <v>#VALUE!</v>
      </c>
      <c r="B788" t="e">
        <f t="shared" si="32"/>
        <v>#VALUE!</v>
      </c>
    </row>
    <row r="789" spans="1:2" x14ac:dyDescent="0.25">
      <c r="A789" t="e">
        <f t="shared" si="31"/>
        <v>#VALUE!</v>
      </c>
      <c r="B789" t="e">
        <f t="shared" si="32"/>
        <v>#VALUE!</v>
      </c>
    </row>
    <row r="790" spans="1:2" x14ac:dyDescent="0.25">
      <c r="A790" t="e">
        <f t="shared" si="31"/>
        <v>#VALUE!</v>
      </c>
      <c r="B790" t="e">
        <f t="shared" si="32"/>
        <v>#VALUE!</v>
      </c>
    </row>
    <row r="791" spans="1:2" x14ac:dyDescent="0.25">
      <c r="A791" t="e">
        <f t="shared" si="31"/>
        <v>#VALUE!</v>
      </c>
      <c r="B791" t="e">
        <f t="shared" si="32"/>
        <v>#VALUE!</v>
      </c>
    </row>
    <row r="792" spans="1:2" x14ac:dyDescent="0.25">
      <c r="A792" t="e">
        <f t="shared" si="31"/>
        <v>#VALUE!</v>
      </c>
      <c r="B792" t="e">
        <f t="shared" si="32"/>
        <v>#VALUE!</v>
      </c>
    </row>
    <row r="793" spans="1:2" x14ac:dyDescent="0.25">
      <c r="A793" t="e">
        <f t="shared" si="31"/>
        <v>#VALUE!</v>
      </c>
      <c r="B793" t="e">
        <f t="shared" si="32"/>
        <v>#VALUE!</v>
      </c>
    </row>
    <row r="794" spans="1:2" x14ac:dyDescent="0.25">
      <c r="A794" t="e">
        <f t="shared" si="31"/>
        <v>#VALUE!</v>
      </c>
      <c r="B794" t="e">
        <f t="shared" si="32"/>
        <v>#VALUE!</v>
      </c>
    </row>
    <row r="795" spans="1:2" x14ac:dyDescent="0.25">
      <c r="A795" t="e">
        <f t="shared" si="31"/>
        <v>#VALUE!</v>
      </c>
      <c r="B795" t="e">
        <f t="shared" si="32"/>
        <v>#VALUE!</v>
      </c>
    </row>
    <row r="796" spans="1:2" x14ac:dyDescent="0.25">
      <c r="A796" t="e">
        <f t="shared" si="31"/>
        <v>#VALUE!</v>
      </c>
      <c r="B796" t="e">
        <f t="shared" si="32"/>
        <v>#VALUE!</v>
      </c>
    </row>
    <row r="797" spans="1:2" x14ac:dyDescent="0.25">
      <c r="A797" t="e">
        <f t="shared" si="31"/>
        <v>#VALUE!</v>
      </c>
      <c r="B797" t="e">
        <f t="shared" si="32"/>
        <v>#VALUE!</v>
      </c>
    </row>
    <row r="798" spans="1:2" x14ac:dyDescent="0.25">
      <c r="A798" t="e">
        <f t="shared" si="31"/>
        <v>#VALUE!</v>
      </c>
      <c r="B798" t="e">
        <f t="shared" si="32"/>
        <v>#VALUE!</v>
      </c>
    </row>
    <row r="799" spans="1:2" x14ac:dyDescent="0.25">
      <c r="A799" t="e">
        <f t="shared" si="31"/>
        <v>#VALUE!</v>
      </c>
      <c r="B799" t="e">
        <f t="shared" si="32"/>
        <v>#VALUE!</v>
      </c>
    </row>
    <row r="800" spans="1:2" x14ac:dyDescent="0.25">
      <c r="A800" t="e">
        <f t="shared" si="31"/>
        <v>#VALUE!</v>
      </c>
      <c r="B800" t="e">
        <f t="shared" si="32"/>
        <v>#VALUE!</v>
      </c>
    </row>
    <row r="801" spans="1:2" x14ac:dyDescent="0.25">
      <c r="A801" t="e">
        <f t="shared" si="31"/>
        <v>#VALUE!</v>
      </c>
      <c r="B801" t="e">
        <f t="shared" si="32"/>
        <v>#VALUE!</v>
      </c>
    </row>
    <row r="802" spans="1:2" x14ac:dyDescent="0.25">
      <c r="A802" t="e">
        <f t="shared" si="31"/>
        <v>#VALUE!</v>
      </c>
      <c r="B802" t="e">
        <f t="shared" si="32"/>
        <v>#VALUE!</v>
      </c>
    </row>
    <row r="803" spans="1:2" x14ac:dyDescent="0.25">
      <c r="A803" t="e">
        <f t="shared" si="31"/>
        <v>#VALUE!</v>
      </c>
      <c r="B803" t="e">
        <f t="shared" si="32"/>
        <v>#VALUE!</v>
      </c>
    </row>
    <row r="804" spans="1:2" x14ac:dyDescent="0.25">
      <c r="A804" t="e">
        <f t="shared" si="31"/>
        <v>#VALUE!</v>
      </c>
      <c r="B804" t="e">
        <f t="shared" si="32"/>
        <v>#VALUE!</v>
      </c>
    </row>
    <row r="805" spans="1:2" x14ac:dyDescent="0.25">
      <c r="A805" t="e">
        <f t="shared" si="31"/>
        <v>#VALUE!</v>
      </c>
      <c r="B805" t="e">
        <f t="shared" si="32"/>
        <v>#VALUE!</v>
      </c>
    </row>
    <row r="806" spans="1:2" x14ac:dyDescent="0.25">
      <c r="A806" t="e">
        <f t="shared" ref="A806:A869" si="33">B805</f>
        <v>#VALUE!</v>
      </c>
      <c r="B806" t="e">
        <f t="shared" si="32"/>
        <v>#VALUE!</v>
      </c>
    </row>
    <row r="807" spans="1:2" x14ac:dyDescent="0.25">
      <c r="A807" t="e">
        <f t="shared" si="33"/>
        <v>#VALUE!</v>
      </c>
      <c r="B807" t="e">
        <f t="shared" si="32"/>
        <v>#VALUE!</v>
      </c>
    </row>
    <row r="808" spans="1:2" x14ac:dyDescent="0.25">
      <c r="A808" t="e">
        <f t="shared" si="33"/>
        <v>#VALUE!</v>
      </c>
      <c r="B808" t="e">
        <f t="shared" si="32"/>
        <v>#VALUE!</v>
      </c>
    </row>
    <row r="809" spans="1:2" x14ac:dyDescent="0.25">
      <c r="A809" t="e">
        <f t="shared" si="33"/>
        <v>#VALUE!</v>
      </c>
      <c r="B809" t="e">
        <f t="shared" si="32"/>
        <v>#VALUE!</v>
      </c>
    </row>
    <row r="810" spans="1:2" x14ac:dyDescent="0.25">
      <c r="A810" t="e">
        <f t="shared" si="33"/>
        <v>#VALUE!</v>
      </c>
      <c r="B810" t="e">
        <f t="shared" si="32"/>
        <v>#VALUE!</v>
      </c>
    </row>
    <row r="811" spans="1:2" x14ac:dyDescent="0.25">
      <c r="A811" t="e">
        <f t="shared" si="33"/>
        <v>#VALUE!</v>
      </c>
      <c r="B811" t="e">
        <f t="shared" si="32"/>
        <v>#VALUE!</v>
      </c>
    </row>
    <row r="812" spans="1:2" x14ac:dyDescent="0.25">
      <c r="A812" t="e">
        <f t="shared" si="33"/>
        <v>#VALUE!</v>
      </c>
      <c r="B812" t="e">
        <f t="shared" si="32"/>
        <v>#VALUE!</v>
      </c>
    </row>
    <row r="813" spans="1:2" x14ac:dyDescent="0.25">
      <c r="A813" t="e">
        <f t="shared" si="33"/>
        <v>#VALUE!</v>
      </c>
      <c r="B813" t="e">
        <f t="shared" si="32"/>
        <v>#VALUE!</v>
      </c>
    </row>
    <row r="814" spans="1:2" x14ac:dyDescent="0.25">
      <c r="A814" t="e">
        <f t="shared" si="33"/>
        <v>#VALUE!</v>
      </c>
      <c r="B814" t="e">
        <f t="shared" si="32"/>
        <v>#VALUE!</v>
      </c>
    </row>
    <row r="815" spans="1:2" x14ac:dyDescent="0.25">
      <c r="A815" t="e">
        <f t="shared" si="33"/>
        <v>#VALUE!</v>
      </c>
      <c r="B815" t="e">
        <f t="shared" si="32"/>
        <v>#VALUE!</v>
      </c>
    </row>
    <row r="816" spans="1:2" x14ac:dyDescent="0.25">
      <c r="A816" t="e">
        <f t="shared" si="33"/>
        <v>#VALUE!</v>
      </c>
      <c r="B816" t="e">
        <f t="shared" si="32"/>
        <v>#VALUE!</v>
      </c>
    </row>
    <row r="817" spans="1:2" x14ac:dyDescent="0.25">
      <c r="A817" t="e">
        <f t="shared" si="33"/>
        <v>#VALUE!</v>
      </c>
      <c r="B817" t="e">
        <f t="shared" si="32"/>
        <v>#VALUE!</v>
      </c>
    </row>
    <row r="818" spans="1:2" x14ac:dyDescent="0.25">
      <c r="A818" t="e">
        <f t="shared" si="33"/>
        <v>#VALUE!</v>
      </c>
      <c r="B818" t="e">
        <f t="shared" si="32"/>
        <v>#VALUE!</v>
      </c>
    </row>
    <row r="819" spans="1:2" x14ac:dyDescent="0.25">
      <c r="A819" t="e">
        <f t="shared" si="33"/>
        <v>#VALUE!</v>
      </c>
      <c r="B819" t="e">
        <f t="shared" si="32"/>
        <v>#VALUE!</v>
      </c>
    </row>
    <row r="820" spans="1:2" x14ac:dyDescent="0.25">
      <c r="A820" t="e">
        <f t="shared" si="33"/>
        <v>#VALUE!</v>
      </c>
      <c r="B820" t="e">
        <f t="shared" si="32"/>
        <v>#VALUE!</v>
      </c>
    </row>
    <row r="821" spans="1:2" x14ac:dyDescent="0.25">
      <c r="A821" t="e">
        <f t="shared" si="33"/>
        <v>#VALUE!</v>
      </c>
      <c r="B821" t="e">
        <f t="shared" si="32"/>
        <v>#VALUE!</v>
      </c>
    </row>
    <row r="822" spans="1:2" x14ac:dyDescent="0.25">
      <c r="A822" t="e">
        <f t="shared" si="33"/>
        <v>#VALUE!</v>
      </c>
      <c r="B822" t="e">
        <f t="shared" si="32"/>
        <v>#VALUE!</v>
      </c>
    </row>
    <row r="823" spans="1:2" x14ac:dyDescent="0.25">
      <c r="A823" t="e">
        <f t="shared" si="33"/>
        <v>#VALUE!</v>
      </c>
      <c r="B823" t="e">
        <f t="shared" si="32"/>
        <v>#VALUE!</v>
      </c>
    </row>
    <row r="824" spans="1:2" x14ac:dyDescent="0.25">
      <c r="A824" t="e">
        <f t="shared" si="33"/>
        <v>#VALUE!</v>
      </c>
      <c r="B824" t="e">
        <f t="shared" si="32"/>
        <v>#VALUE!</v>
      </c>
    </row>
    <row r="825" spans="1:2" x14ac:dyDescent="0.25">
      <c r="A825" t="e">
        <f t="shared" si="33"/>
        <v>#VALUE!</v>
      </c>
      <c r="B825" t="e">
        <f t="shared" si="32"/>
        <v>#VALUE!</v>
      </c>
    </row>
    <row r="826" spans="1:2" x14ac:dyDescent="0.25">
      <c r="A826" t="e">
        <f t="shared" si="33"/>
        <v>#VALUE!</v>
      </c>
      <c r="B826" t="e">
        <f t="shared" si="32"/>
        <v>#VALUE!</v>
      </c>
    </row>
    <row r="827" spans="1:2" x14ac:dyDescent="0.25">
      <c r="A827" t="e">
        <f t="shared" si="33"/>
        <v>#VALUE!</v>
      </c>
      <c r="B827" t="e">
        <f t="shared" si="32"/>
        <v>#VALUE!</v>
      </c>
    </row>
    <row r="828" spans="1:2" x14ac:dyDescent="0.25">
      <c r="A828" t="e">
        <f t="shared" si="33"/>
        <v>#VALUE!</v>
      </c>
      <c r="B828" t="e">
        <f t="shared" si="32"/>
        <v>#VALUE!</v>
      </c>
    </row>
    <row r="829" spans="1:2" x14ac:dyDescent="0.25">
      <c r="A829" t="e">
        <f t="shared" si="33"/>
        <v>#VALUE!</v>
      </c>
      <c r="B829" t="e">
        <f t="shared" si="32"/>
        <v>#VALUE!</v>
      </c>
    </row>
    <row r="830" spans="1:2" x14ac:dyDescent="0.25">
      <c r="A830" t="e">
        <f t="shared" si="33"/>
        <v>#VALUE!</v>
      </c>
      <c r="B830" t="e">
        <f t="shared" si="32"/>
        <v>#VALUE!</v>
      </c>
    </row>
    <row r="831" spans="1:2" x14ac:dyDescent="0.25">
      <c r="A831" t="e">
        <f t="shared" si="33"/>
        <v>#VALUE!</v>
      </c>
      <c r="B831" t="e">
        <f t="shared" si="32"/>
        <v>#VALUE!</v>
      </c>
    </row>
    <row r="832" spans="1:2" x14ac:dyDescent="0.25">
      <c r="A832" t="e">
        <f t="shared" si="33"/>
        <v>#VALUE!</v>
      </c>
      <c r="B832" t="e">
        <f t="shared" si="32"/>
        <v>#VALUE!</v>
      </c>
    </row>
    <row r="833" spans="1:2" x14ac:dyDescent="0.25">
      <c r="A833" t="e">
        <f t="shared" si="33"/>
        <v>#VALUE!</v>
      </c>
      <c r="B833" t="e">
        <f t="shared" si="32"/>
        <v>#VALUE!</v>
      </c>
    </row>
    <row r="834" spans="1:2" x14ac:dyDescent="0.25">
      <c r="A834" t="e">
        <f t="shared" si="33"/>
        <v>#VALUE!</v>
      </c>
      <c r="B834" t="e">
        <f t="shared" si="32"/>
        <v>#VALUE!</v>
      </c>
    </row>
    <row r="835" spans="1:2" x14ac:dyDescent="0.25">
      <c r="A835" t="e">
        <f t="shared" si="33"/>
        <v>#VALUE!</v>
      </c>
      <c r="B835" t="e">
        <f t="shared" si="32"/>
        <v>#VALUE!</v>
      </c>
    </row>
    <row r="836" spans="1:2" x14ac:dyDescent="0.25">
      <c r="A836" t="e">
        <f t="shared" si="33"/>
        <v>#VALUE!</v>
      </c>
      <c r="B836" t="e">
        <f t="shared" si="32"/>
        <v>#VALUE!</v>
      </c>
    </row>
    <row r="837" spans="1:2" x14ac:dyDescent="0.25">
      <c r="A837" t="e">
        <f t="shared" si="33"/>
        <v>#VALUE!</v>
      </c>
      <c r="B837" t="e">
        <f t="shared" ref="B837:B900" si="34">((1/(4/(A837^3)-6/(A837^2)+4/A837-$B$27)))^0.25</f>
        <v>#VALUE!</v>
      </c>
    </row>
    <row r="838" spans="1:2" x14ac:dyDescent="0.25">
      <c r="A838" t="e">
        <f t="shared" si="33"/>
        <v>#VALUE!</v>
      </c>
      <c r="B838" t="e">
        <f t="shared" si="34"/>
        <v>#VALUE!</v>
      </c>
    </row>
    <row r="839" spans="1:2" x14ac:dyDescent="0.25">
      <c r="A839" t="e">
        <f t="shared" si="33"/>
        <v>#VALUE!</v>
      </c>
      <c r="B839" t="e">
        <f t="shared" si="34"/>
        <v>#VALUE!</v>
      </c>
    </row>
    <row r="840" spans="1:2" x14ac:dyDescent="0.25">
      <c r="A840" t="e">
        <f t="shared" si="33"/>
        <v>#VALUE!</v>
      </c>
      <c r="B840" t="e">
        <f t="shared" si="34"/>
        <v>#VALUE!</v>
      </c>
    </row>
    <row r="841" spans="1:2" x14ac:dyDescent="0.25">
      <c r="A841" t="e">
        <f t="shared" si="33"/>
        <v>#VALUE!</v>
      </c>
      <c r="B841" t="e">
        <f t="shared" si="34"/>
        <v>#VALUE!</v>
      </c>
    </row>
    <row r="842" spans="1:2" x14ac:dyDescent="0.25">
      <c r="A842" t="e">
        <f t="shared" si="33"/>
        <v>#VALUE!</v>
      </c>
      <c r="B842" t="e">
        <f t="shared" si="34"/>
        <v>#VALUE!</v>
      </c>
    </row>
    <row r="843" spans="1:2" x14ac:dyDescent="0.25">
      <c r="A843" t="e">
        <f t="shared" si="33"/>
        <v>#VALUE!</v>
      </c>
      <c r="B843" t="e">
        <f t="shared" si="34"/>
        <v>#VALUE!</v>
      </c>
    </row>
    <row r="844" spans="1:2" x14ac:dyDescent="0.25">
      <c r="A844" t="e">
        <f t="shared" si="33"/>
        <v>#VALUE!</v>
      </c>
      <c r="B844" t="e">
        <f t="shared" si="34"/>
        <v>#VALUE!</v>
      </c>
    </row>
    <row r="845" spans="1:2" x14ac:dyDescent="0.25">
      <c r="A845" t="e">
        <f t="shared" si="33"/>
        <v>#VALUE!</v>
      </c>
      <c r="B845" t="e">
        <f t="shared" si="34"/>
        <v>#VALUE!</v>
      </c>
    </row>
    <row r="846" spans="1:2" x14ac:dyDescent="0.25">
      <c r="A846" t="e">
        <f t="shared" si="33"/>
        <v>#VALUE!</v>
      </c>
      <c r="B846" t="e">
        <f t="shared" si="34"/>
        <v>#VALUE!</v>
      </c>
    </row>
    <row r="847" spans="1:2" x14ac:dyDescent="0.25">
      <c r="A847" t="e">
        <f t="shared" si="33"/>
        <v>#VALUE!</v>
      </c>
      <c r="B847" t="e">
        <f t="shared" si="34"/>
        <v>#VALUE!</v>
      </c>
    </row>
    <row r="848" spans="1:2" x14ac:dyDescent="0.25">
      <c r="A848" t="e">
        <f t="shared" si="33"/>
        <v>#VALUE!</v>
      </c>
      <c r="B848" t="e">
        <f t="shared" si="34"/>
        <v>#VALUE!</v>
      </c>
    </row>
    <row r="849" spans="1:2" x14ac:dyDescent="0.25">
      <c r="A849" t="e">
        <f t="shared" si="33"/>
        <v>#VALUE!</v>
      </c>
      <c r="B849" t="e">
        <f t="shared" si="34"/>
        <v>#VALUE!</v>
      </c>
    </row>
    <row r="850" spans="1:2" x14ac:dyDescent="0.25">
      <c r="A850" t="e">
        <f t="shared" si="33"/>
        <v>#VALUE!</v>
      </c>
      <c r="B850" t="e">
        <f t="shared" si="34"/>
        <v>#VALUE!</v>
      </c>
    </row>
    <row r="851" spans="1:2" x14ac:dyDescent="0.25">
      <c r="A851" t="e">
        <f t="shared" si="33"/>
        <v>#VALUE!</v>
      </c>
      <c r="B851" t="e">
        <f t="shared" si="34"/>
        <v>#VALUE!</v>
      </c>
    </row>
    <row r="852" spans="1:2" x14ac:dyDescent="0.25">
      <c r="A852" t="e">
        <f t="shared" si="33"/>
        <v>#VALUE!</v>
      </c>
      <c r="B852" t="e">
        <f t="shared" si="34"/>
        <v>#VALUE!</v>
      </c>
    </row>
    <row r="853" spans="1:2" x14ac:dyDescent="0.25">
      <c r="A853" t="e">
        <f t="shared" si="33"/>
        <v>#VALUE!</v>
      </c>
      <c r="B853" t="e">
        <f t="shared" si="34"/>
        <v>#VALUE!</v>
      </c>
    </row>
    <row r="854" spans="1:2" x14ac:dyDescent="0.25">
      <c r="A854" t="e">
        <f t="shared" si="33"/>
        <v>#VALUE!</v>
      </c>
      <c r="B854" t="e">
        <f t="shared" si="34"/>
        <v>#VALUE!</v>
      </c>
    </row>
    <row r="855" spans="1:2" x14ac:dyDescent="0.25">
      <c r="A855" t="e">
        <f t="shared" si="33"/>
        <v>#VALUE!</v>
      </c>
      <c r="B855" t="e">
        <f t="shared" si="34"/>
        <v>#VALUE!</v>
      </c>
    </row>
    <row r="856" spans="1:2" x14ac:dyDescent="0.25">
      <c r="A856" t="e">
        <f t="shared" si="33"/>
        <v>#VALUE!</v>
      </c>
      <c r="B856" t="e">
        <f t="shared" si="34"/>
        <v>#VALUE!</v>
      </c>
    </row>
    <row r="857" spans="1:2" x14ac:dyDescent="0.25">
      <c r="A857" t="e">
        <f t="shared" si="33"/>
        <v>#VALUE!</v>
      </c>
      <c r="B857" t="e">
        <f t="shared" si="34"/>
        <v>#VALUE!</v>
      </c>
    </row>
    <row r="858" spans="1:2" x14ac:dyDescent="0.25">
      <c r="A858" t="e">
        <f t="shared" si="33"/>
        <v>#VALUE!</v>
      </c>
      <c r="B858" t="e">
        <f t="shared" si="34"/>
        <v>#VALUE!</v>
      </c>
    </row>
    <row r="859" spans="1:2" x14ac:dyDescent="0.25">
      <c r="A859" t="e">
        <f t="shared" si="33"/>
        <v>#VALUE!</v>
      </c>
      <c r="B859" t="e">
        <f t="shared" si="34"/>
        <v>#VALUE!</v>
      </c>
    </row>
    <row r="860" spans="1:2" x14ac:dyDescent="0.25">
      <c r="A860" t="e">
        <f t="shared" si="33"/>
        <v>#VALUE!</v>
      </c>
      <c r="B860" t="e">
        <f t="shared" si="34"/>
        <v>#VALUE!</v>
      </c>
    </row>
    <row r="861" spans="1:2" x14ac:dyDescent="0.25">
      <c r="A861" t="e">
        <f t="shared" si="33"/>
        <v>#VALUE!</v>
      </c>
      <c r="B861" t="e">
        <f t="shared" si="34"/>
        <v>#VALUE!</v>
      </c>
    </row>
    <row r="862" spans="1:2" x14ac:dyDescent="0.25">
      <c r="A862" t="e">
        <f t="shared" si="33"/>
        <v>#VALUE!</v>
      </c>
      <c r="B862" t="e">
        <f t="shared" si="34"/>
        <v>#VALUE!</v>
      </c>
    </row>
    <row r="863" spans="1:2" x14ac:dyDescent="0.25">
      <c r="A863" t="e">
        <f t="shared" si="33"/>
        <v>#VALUE!</v>
      </c>
      <c r="B863" t="e">
        <f t="shared" si="34"/>
        <v>#VALUE!</v>
      </c>
    </row>
    <row r="864" spans="1:2" x14ac:dyDescent="0.25">
      <c r="A864" t="e">
        <f t="shared" si="33"/>
        <v>#VALUE!</v>
      </c>
      <c r="B864" t="e">
        <f t="shared" si="34"/>
        <v>#VALUE!</v>
      </c>
    </row>
    <row r="865" spans="1:2" x14ac:dyDescent="0.25">
      <c r="A865" t="e">
        <f t="shared" si="33"/>
        <v>#VALUE!</v>
      </c>
      <c r="B865" t="e">
        <f t="shared" si="34"/>
        <v>#VALUE!</v>
      </c>
    </row>
    <row r="866" spans="1:2" x14ac:dyDescent="0.25">
      <c r="A866" t="e">
        <f t="shared" si="33"/>
        <v>#VALUE!</v>
      </c>
      <c r="B866" t="e">
        <f t="shared" si="34"/>
        <v>#VALUE!</v>
      </c>
    </row>
    <row r="867" spans="1:2" x14ac:dyDescent="0.25">
      <c r="A867" t="e">
        <f t="shared" si="33"/>
        <v>#VALUE!</v>
      </c>
      <c r="B867" t="e">
        <f t="shared" si="34"/>
        <v>#VALUE!</v>
      </c>
    </row>
    <row r="868" spans="1:2" x14ac:dyDescent="0.25">
      <c r="A868" t="e">
        <f t="shared" si="33"/>
        <v>#VALUE!</v>
      </c>
      <c r="B868" t="e">
        <f t="shared" si="34"/>
        <v>#VALUE!</v>
      </c>
    </row>
    <row r="869" spans="1:2" x14ac:dyDescent="0.25">
      <c r="A869" t="e">
        <f t="shared" si="33"/>
        <v>#VALUE!</v>
      </c>
      <c r="B869" t="e">
        <f t="shared" si="34"/>
        <v>#VALUE!</v>
      </c>
    </row>
    <row r="870" spans="1:2" x14ac:dyDescent="0.25">
      <c r="A870" t="e">
        <f t="shared" ref="A870:A933" si="35">B869</f>
        <v>#VALUE!</v>
      </c>
      <c r="B870" t="e">
        <f t="shared" si="34"/>
        <v>#VALUE!</v>
      </c>
    </row>
    <row r="871" spans="1:2" x14ac:dyDescent="0.25">
      <c r="A871" t="e">
        <f t="shared" si="35"/>
        <v>#VALUE!</v>
      </c>
      <c r="B871" t="e">
        <f t="shared" si="34"/>
        <v>#VALUE!</v>
      </c>
    </row>
    <row r="872" spans="1:2" x14ac:dyDescent="0.25">
      <c r="A872" t="e">
        <f t="shared" si="35"/>
        <v>#VALUE!</v>
      </c>
      <c r="B872" t="e">
        <f t="shared" si="34"/>
        <v>#VALUE!</v>
      </c>
    </row>
    <row r="873" spans="1:2" x14ac:dyDescent="0.25">
      <c r="A873" t="e">
        <f t="shared" si="35"/>
        <v>#VALUE!</v>
      </c>
      <c r="B873" t="e">
        <f t="shared" si="34"/>
        <v>#VALUE!</v>
      </c>
    </row>
    <row r="874" spans="1:2" x14ac:dyDescent="0.25">
      <c r="A874" t="e">
        <f t="shared" si="35"/>
        <v>#VALUE!</v>
      </c>
      <c r="B874" t="e">
        <f t="shared" si="34"/>
        <v>#VALUE!</v>
      </c>
    </row>
    <row r="875" spans="1:2" x14ac:dyDescent="0.25">
      <c r="A875" t="e">
        <f t="shared" si="35"/>
        <v>#VALUE!</v>
      </c>
      <c r="B875" t="e">
        <f t="shared" si="34"/>
        <v>#VALUE!</v>
      </c>
    </row>
    <row r="876" spans="1:2" x14ac:dyDescent="0.25">
      <c r="A876" t="e">
        <f t="shared" si="35"/>
        <v>#VALUE!</v>
      </c>
      <c r="B876" t="e">
        <f t="shared" si="34"/>
        <v>#VALUE!</v>
      </c>
    </row>
    <row r="877" spans="1:2" x14ac:dyDescent="0.25">
      <c r="A877" t="e">
        <f t="shared" si="35"/>
        <v>#VALUE!</v>
      </c>
      <c r="B877" t="e">
        <f t="shared" si="34"/>
        <v>#VALUE!</v>
      </c>
    </row>
    <row r="878" spans="1:2" x14ac:dyDescent="0.25">
      <c r="A878" t="e">
        <f t="shared" si="35"/>
        <v>#VALUE!</v>
      </c>
      <c r="B878" t="e">
        <f t="shared" si="34"/>
        <v>#VALUE!</v>
      </c>
    </row>
    <row r="879" spans="1:2" x14ac:dyDescent="0.25">
      <c r="A879" t="e">
        <f t="shared" si="35"/>
        <v>#VALUE!</v>
      </c>
      <c r="B879" t="e">
        <f t="shared" si="34"/>
        <v>#VALUE!</v>
      </c>
    </row>
    <row r="880" spans="1:2" x14ac:dyDescent="0.25">
      <c r="A880" t="e">
        <f t="shared" si="35"/>
        <v>#VALUE!</v>
      </c>
      <c r="B880" t="e">
        <f t="shared" si="34"/>
        <v>#VALUE!</v>
      </c>
    </row>
    <row r="881" spans="1:2" x14ac:dyDescent="0.25">
      <c r="A881" t="e">
        <f t="shared" si="35"/>
        <v>#VALUE!</v>
      </c>
      <c r="B881" t="e">
        <f t="shared" si="34"/>
        <v>#VALUE!</v>
      </c>
    </row>
    <row r="882" spans="1:2" x14ac:dyDescent="0.25">
      <c r="A882" t="e">
        <f t="shared" si="35"/>
        <v>#VALUE!</v>
      </c>
      <c r="B882" t="e">
        <f t="shared" si="34"/>
        <v>#VALUE!</v>
      </c>
    </row>
    <row r="883" spans="1:2" x14ac:dyDescent="0.25">
      <c r="A883" t="e">
        <f t="shared" si="35"/>
        <v>#VALUE!</v>
      </c>
      <c r="B883" t="e">
        <f t="shared" si="34"/>
        <v>#VALUE!</v>
      </c>
    </row>
    <row r="884" spans="1:2" x14ac:dyDescent="0.25">
      <c r="A884" t="e">
        <f t="shared" si="35"/>
        <v>#VALUE!</v>
      </c>
      <c r="B884" t="e">
        <f t="shared" si="34"/>
        <v>#VALUE!</v>
      </c>
    </row>
    <row r="885" spans="1:2" x14ac:dyDescent="0.25">
      <c r="A885" t="e">
        <f t="shared" si="35"/>
        <v>#VALUE!</v>
      </c>
      <c r="B885" t="e">
        <f t="shared" si="34"/>
        <v>#VALUE!</v>
      </c>
    </row>
    <row r="886" spans="1:2" x14ac:dyDescent="0.25">
      <c r="A886" t="e">
        <f t="shared" si="35"/>
        <v>#VALUE!</v>
      </c>
      <c r="B886" t="e">
        <f t="shared" si="34"/>
        <v>#VALUE!</v>
      </c>
    </row>
    <row r="887" spans="1:2" x14ac:dyDescent="0.25">
      <c r="A887" t="e">
        <f t="shared" si="35"/>
        <v>#VALUE!</v>
      </c>
      <c r="B887" t="e">
        <f t="shared" si="34"/>
        <v>#VALUE!</v>
      </c>
    </row>
    <row r="888" spans="1:2" x14ac:dyDescent="0.25">
      <c r="A888" t="e">
        <f t="shared" si="35"/>
        <v>#VALUE!</v>
      </c>
      <c r="B888" t="e">
        <f t="shared" si="34"/>
        <v>#VALUE!</v>
      </c>
    </row>
    <row r="889" spans="1:2" x14ac:dyDescent="0.25">
      <c r="A889" t="e">
        <f t="shared" si="35"/>
        <v>#VALUE!</v>
      </c>
      <c r="B889" t="e">
        <f t="shared" si="34"/>
        <v>#VALUE!</v>
      </c>
    </row>
    <row r="890" spans="1:2" x14ac:dyDescent="0.25">
      <c r="A890" t="e">
        <f t="shared" si="35"/>
        <v>#VALUE!</v>
      </c>
      <c r="B890" t="e">
        <f t="shared" si="34"/>
        <v>#VALUE!</v>
      </c>
    </row>
    <row r="891" spans="1:2" x14ac:dyDescent="0.25">
      <c r="A891" t="e">
        <f t="shared" si="35"/>
        <v>#VALUE!</v>
      </c>
      <c r="B891" t="e">
        <f t="shared" si="34"/>
        <v>#VALUE!</v>
      </c>
    </row>
    <row r="892" spans="1:2" x14ac:dyDescent="0.25">
      <c r="A892" t="e">
        <f t="shared" si="35"/>
        <v>#VALUE!</v>
      </c>
      <c r="B892" t="e">
        <f t="shared" si="34"/>
        <v>#VALUE!</v>
      </c>
    </row>
    <row r="893" spans="1:2" x14ac:dyDescent="0.25">
      <c r="A893" t="e">
        <f t="shared" si="35"/>
        <v>#VALUE!</v>
      </c>
      <c r="B893" t="e">
        <f t="shared" si="34"/>
        <v>#VALUE!</v>
      </c>
    </row>
    <row r="894" spans="1:2" x14ac:dyDescent="0.25">
      <c r="A894" t="e">
        <f t="shared" si="35"/>
        <v>#VALUE!</v>
      </c>
      <c r="B894" t="e">
        <f t="shared" si="34"/>
        <v>#VALUE!</v>
      </c>
    </row>
    <row r="895" spans="1:2" x14ac:dyDescent="0.25">
      <c r="A895" t="e">
        <f t="shared" si="35"/>
        <v>#VALUE!</v>
      </c>
      <c r="B895" t="e">
        <f t="shared" si="34"/>
        <v>#VALUE!</v>
      </c>
    </row>
    <row r="896" spans="1:2" x14ac:dyDescent="0.25">
      <c r="A896" t="e">
        <f t="shared" si="35"/>
        <v>#VALUE!</v>
      </c>
      <c r="B896" t="e">
        <f t="shared" si="34"/>
        <v>#VALUE!</v>
      </c>
    </row>
    <row r="897" spans="1:2" x14ac:dyDescent="0.25">
      <c r="A897" t="e">
        <f t="shared" si="35"/>
        <v>#VALUE!</v>
      </c>
      <c r="B897" t="e">
        <f t="shared" si="34"/>
        <v>#VALUE!</v>
      </c>
    </row>
    <row r="898" spans="1:2" x14ac:dyDescent="0.25">
      <c r="A898" t="e">
        <f t="shared" si="35"/>
        <v>#VALUE!</v>
      </c>
      <c r="B898" t="e">
        <f t="shared" si="34"/>
        <v>#VALUE!</v>
      </c>
    </row>
    <row r="899" spans="1:2" x14ac:dyDescent="0.25">
      <c r="A899" t="e">
        <f t="shared" si="35"/>
        <v>#VALUE!</v>
      </c>
      <c r="B899" t="e">
        <f t="shared" si="34"/>
        <v>#VALUE!</v>
      </c>
    </row>
    <row r="900" spans="1:2" x14ac:dyDescent="0.25">
      <c r="A900" t="e">
        <f t="shared" si="35"/>
        <v>#VALUE!</v>
      </c>
      <c r="B900" t="e">
        <f t="shared" si="34"/>
        <v>#VALUE!</v>
      </c>
    </row>
    <row r="901" spans="1:2" x14ac:dyDescent="0.25">
      <c r="A901" t="e">
        <f t="shared" si="35"/>
        <v>#VALUE!</v>
      </c>
      <c r="B901" t="e">
        <f t="shared" ref="B901:B964" si="36">((1/(4/(A901^3)-6/(A901^2)+4/A901-$B$27)))^0.25</f>
        <v>#VALUE!</v>
      </c>
    </row>
    <row r="902" spans="1:2" x14ac:dyDescent="0.25">
      <c r="A902" t="e">
        <f t="shared" si="35"/>
        <v>#VALUE!</v>
      </c>
      <c r="B902" t="e">
        <f t="shared" si="36"/>
        <v>#VALUE!</v>
      </c>
    </row>
    <row r="903" spans="1:2" x14ac:dyDescent="0.25">
      <c r="A903" t="e">
        <f t="shared" si="35"/>
        <v>#VALUE!</v>
      </c>
      <c r="B903" t="e">
        <f t="shared" si="36"/>
        <v>#VALUE!</v>
      </c>
    </row>
    <row r="904" spans="1:2" x14ac:dyDescent="0.25">
      <c r="A904" t="e">
        <f t="shared" si="35"/>
        <v>#VALUE!</v>
      </c>
      <c r="B904" t="e">
        <f t="shared" si="36"/>
        <v>#VALUE!</v>
      </c>
    </row>
    <row r="905" spans="1:2" x14ac:dyDescent="0.25">
      <c r="A905" t="e">
        <f t="shared" si="35"/>
        <v>#VALUE!</v>
      </c>
      <c r="B905" t="e">
        <f t="shared" si="36"/>
        <v>#VALUE!</v>
      </c>
    </row>
    <row r="906" spans="1:2" x14ac:dyDescent="0.25">
      <c r="A906" t="e">
        <f t="shared" si="35"/>
        <v>#VALUE!</v>
      </c>
      <c r="B906" t="e">
        <f t="shared" si="36"/>
        <v>#VALUE!</v>
      </c>
    </row>
    <row r="907" spans="1:2" x14ac:dyDescent="0.25">
      <c r="A907" t="e">
        <f t="shared" si="35"/>
        <v>#VALUE!</v>
      </c>
      <c r="B907" t="e">
        <f t="shared" si="36"/>
        <v>#VALUE!</v>
      </c>
    </row>
    <row r="908" spans="1:2" x14ac:dyDescent="0.25">
      <c r="A908" t="e">
        <f t="shared" si="35"/>
        <v>#VALUE!</v>
      </c>
      <c r="B908" t="e">
        <f t="shared" si="36"/>
        <v>#VALUE!</v>
      </c>
    </row>
    <row r="909" spans="1:2" x14ac:dyDescent="0.25">
      <c r="A909" t="e">
        <f t="shared" si="35"/>
        <v>#VALUE!</v>
      </c>
      <c r="B909" t="e">
        <f t="shared" si="36"/>
        <v>#VALUE!</v>
      </c>
    </row>
    <row r="910" spans="1:2" x14ac:dyDescent="0.25">
      <c r="A910" t="e">
        <f t="shared" si="35"/>
        <v>#VALUE!</v>
      </c>
      <c r="B910" t="e">
        <f t="shared" si="36"/>
        <v>#VALUE!</v>
      </c>
    </row>
    <row r="911" spans="1:2" x14ac:dyDescent="0.25">
      <c r="A911" t="e">
        <f t="shared" si="35"/>
        <v>#VALUE!</v>
      </c>
      <c r="B911" t="e">
        <f t="shared" si="36"/>
        <v>#VALUE!</v>
      </c>
    </row>
    <row r="912" spans="1:2" x14ac:dyDescent="0.25">
      <c r="A912" t="e">
        <f t="shared" si="35"/>
        <v>#VALUE!</v>
      </c>
      <c r="B912" t="e">
        <f t="shared" si="36"/>
        <v>#VALUE!</v>
      </c>
    </row>
    <row r="913" spans="1:2" x14ac:dyDescent="0.25">
      <c r="A913" t="e">
        <f t="shared" si="35"/>
        <v>#VALUE!</v>
      </c>
      <c r="B913" t="e">
        <f t="shared" si="36"/>
        <v>#VALUE!</v>
      </c>
    </row>
    <row r="914" spans="1:2" x14ac:dyDescent="0.25">
      <c r="A914" t="e">
        <f t="shared" si="35"/>
        <v>#VALUE!</v>
      </c>
      <c r="B914" t="e">
        <f t="shared" si="36"/>
        <v>#VALUE!</v>
      </c>
    </row>
    <row r="915" spans="1:2" x14ac:dyDescent="0.25">
      <c r="A915" t="e">
        <f t="shared" si="35"/>
        <v>#VALUE!</v>
      </c>
      <c r="B915" t="e">
        <f t="shared" si="36"/>
        <v>#VALUE!</v>
      </c>
    </row>
    <row r="916" spans="1:2" x14ac:dyDescent="0.25">
      <c r="A916" t="e">
        <f t="shared" si="35"/>
        <v>#VALUE!</v>
      </c>
      <c r="B916" t="e">
        <f t="shared" si="36"/>
        <v>#VALUE!</v>
      </c>
    </row>
    <row r="917" spans="1:2" x14ac:dyDescent="0.25">
      <c r="A917" t="e">
        <f t="shared" si="35"/>
        <v>#VALUE!</v>
      </c>
      <c r="B917" t="e">
        <f t="shared" si="36"/>
        <v>#VALUE!</v>
      </c>
    </row>
    <row r="918" spans="1:2" x14ac:dyDescent="0.25">
      <c r="A918" t="e">
        <f t="shared" si="35"/>
        <v>#VALUE!</v>
      </c>
      <c r="B918" t="e">
        <f t="shared" si="36"/>
        <v>#VALUE!</v>
      </c>
    </row>
    <row r="919" spans="1:2" x14ac:dyDescent="0.25">
      <c r="A919" t="e">
        <f t="shared" si="35"/>
        <v>#VALUE!</v>
      </c>
      <c r="B919" t="e">
        <f t="shared" si="36"/>
        <v>#VALUE!</v>
      </c>
    </row>
    <row r="920" spans="1:2" x14ac:dyDescent="0.25">
      <c r="A920" t="e">
        <f t="shared" si="35"/>
        <v>#VALUE!</v>
      </c>
      <c r="B920" t="e">
        <f t="shared" si="36"/>
        <v>#VALUE!</v>
      </c>
    </row>
    <row r="921" spans="1:2" x14ac:dyDescent="0.25">
      <c r="A921" t="e">
        <f t="shared" si="35"/>
        <v>#VALUE!</v>
      </c>
      <c r="B921" t="e">
        <f t="shared" si="36"/>
        <v>#VALUE!</v>
      </c>
    </row>
    <row r="922" spans="1:2" x14ac:dyDescent="0.25">
      <c r="A922" t="e">
        <f t="shared" si="35"/>
        <v>#VALUE!</v>
      </c>
      <c r="B922" t="e">
        <f t="shared" si="36"/>
        <v>#VALUE!</v>
      </c>
    </row>
    <row r="923" spans="1:2" x14ac:dyDescent="0.25">
      <c r="A923" t="e">
        <f t="shared" si="35"/>
        <v>#VALUE!</v>
      </c>
      <c r="B923" t="e">
        <f t="shared" si="36"/>
        <v>#VALUE!</v>
      </c>
    </row>
    <row r="924" spans="1:2" x14ac:dyDescent="0.25">
      <c r="A924" t="e">
        <f t="shared" si="35"/>
        <v>#VALUE!</v>
      </c>
      <c r="B924" t="e">
        <f t="shared" si="36"/>
        <v>#VALUE!</v>
      </c>
    </row>
    <row r="925" spans="1:2" x14ac:dyDescent="0.25">
      <c r="A925" t="e">
        <f t="shared" si="35"/>
        <v>#VALUE!</v>
      </c>
      <c r="B925" t="e">
        <f t="shared" si="36"/>
        <v>#VALUE!</v>
      </c>
    </row>
    <row r="926" spans="1:2" x14ac:dyDescent="0.25">
      <c r="A926" t="e">
        <f t="shared" si="35"/>
        <v>#VALUE!</v>
      </c>
      <c r="B926" t="e">
        <f t="shared" si="36"/>
        <v>#VALUE!</v>
      </c>
    </row>
    <row r="927" spans="1:2" x14ac:dyDescent="0.25">
      <c r="A927" t="e">
        <f t="shared" si="35"/>
        <v>#VALUE!</v>
      </c>
      <c r="B927" t="e">
        <f t="shared" si="36"/>
        <v>#VALUE!</v>
      </c>
    </row>
    <row r="928" spans="1:2" x14ac:dyDescent="0.25">
      <c r="A928" t="e">
        <f t="shared" si="35"/>
        <v>#VALUE!</v>
      </c>
      <c r="B928" t="e">
        <f t="shared" si="36"/>
        <v>#VALUE!</v>
      </c>
    </row>
    <row r="929" spans="1:2" x14ac:dyDescent="0.25">
      <c r="A929" t="e">
        <f t="shared" si="35"/>
        <v>#VALUE!</v>
      </c>
      <c r="B929" t="e">
        <f t="shared" si="36"/>
        <v>#VALUE!</v>
      </c>
    </row>
    <row r="930" spans="1:2" x14ac:dyDescent="0.25">
      <c r="A930" t="e">
        <f t="shared" si="35"/>
        <v>#VALUE!</v>
      </c>
      <c r="B930" t="e">
        <f t="shared" si="36"/>
        <v>#VALUE!</v>
      </c>
    </row>
    <row r="931" spans="1:2" x14ac:dyDescent="0.25">
      <c r="A931" t="e">
        <f t="shared" si="35"/>
        <v>#VALUE!</v>
      </c>
      <c r="B931" t="e">
        <f t="shared" si="36"/>
        <v>#VALUE!</v>
      </c>
    </row>
    <row r="932" spans="1:2" x14ac:dyDescent="0.25">
      <c r="A932" t="e">
        <f t="shared" si="35"/>
        <v>#VALUE!</v>
      </c>
      <c r="B932" t="e">
        <f t="shared" si="36"/>
        <v>#VALUE!</v>
      </c>
    </row>
    <row r="933" spans="1:2" x14ac:dyDescent="0.25">
      <c r="A933" t="e">
        <f t="shared" si="35"/>
        <v>#VALUE!</v>
      </c>
      <c r="B933" t="e">
        <f t="shared" si="36"/>
        <v>#VALUE!</v>
      </c>
    </row>
    <row r="934" spans="1:2" x14ac:dyDescent="0.25">
      <c r="A934" t="e">
        <f t="shared" ref="A934:A997" si="37">B933</f>
        <v>#VALUE!</v>
      </c>
      <c r="B934" t="e">
        <f t="shared" si="36"/>
        <v>#VALUE!</v>
      </c>
    </row>
    <row r="935" spans="1:2" x14ac:dyDescent="0.25">
      <c r="A935" t="e">
        <f t="shared" si="37"/>
        <v>#VALUE!</v>
      </c>
      <c r="B935" t="e">
        <f t="shared" si="36"/>
        <v>#VALUE!</v>
      </c>
    </row>
    <row r="936" spans="1:2" x14ac:dyDescent="0.25">
      <c r="A936" t="e">
        <f t="shared" si="37"/>
        <v>#VALUE!</v>
      </c>
      <c r="B936" t="e">
        <f t="shared" si="36"/>
        <v>#VALUE!</v>
      </c>
    </row>
    <row r="937" spans="1:2" x14ac:dyDescent="0.25">
      <c r="A937" t="e">
        <f t="shared" si="37"/>
        <v>#VALUE!</v>
      </c>
      <c r="B937" t="e">
        <f t="shared" si="36"/>
        <v>#VALUE!</v>
      </c>
    </row>
    <row r="938" spans="1:2" x14ac:dyDescent="0.25">
      <c r="A938" t="e">
        <f t="shared" si="37"/>
        <v>#VALUE!</v>
      </c>
      <c r="B938" t="e">
        <f t="shared" si="36"/>
        <v>#VALUE!</v>
      </c>
    </row>
    <row r="939" spans="1:2" x14ac:dyDescent="0.25">
      <c r="A939" t="e">
        <f t="shared" si="37"/>
        <v>#VALUE!</v>
      </c>
      <c r="B939" t="e">
        <f t="shared" si="36"/>
        <v>#VALUE!</v>
      </c>
    </row>
    <row r="940" spans="1:2" x14ac:dyDescent="0.25">
      <c r="A940" t="e">
        <f t="shared" si="37"/>
        <v>#VALUE!</v>
      </c>
      <c r="B940" t="e">
        <f t="shared" si="36"/>
        <v>#VALUE!</v>
      </c>
    </row>
    <row r="941" spans="1:2" x14ac:dyDescent="0.25">
      <c r="A941" t="e">
        <f t="shared" si="37"/>
        <v>#VALUE!</v>
      </c>
      <c r="B941" t="e">
        <f t="shared" si="36"/>
        <v>#VALUE!</v>
      </c>
    </row>
    <row r="942" spans="1:2" x14ac:dyDescent="0.25">
      <c r="A942" t="e">
        <f t="shared" si="37"/>
        <v>#VALUE!</v>
      </c>
      <c r="B942" t="e">
        <f t="shared" si="36"/>
        <v>#VALUE!</v>
      </c>
    </row>
    <row r="943" spans="1:2" x14ac:dyDescent="0.25">
      <c r="A943" t="e">
        <f t="shared" si="37"/>
        <v>#VALUE!</v>
      </c>
      <c r="B943" t="e">
        <f t="shared" si="36"/>
        <v>#VALUE!</v>
      </c>
    </row>
    <row r="944" spans="1:2" x14ac:dyDescent="0.25">
      <c r="A944" t="e">
        <f t="shared" si="37"/>
        <v>#VALUE!</v>
      </c>
      <c r="B944" t="e">
        <f t="shared" si="36"/>
        <v>#VALUE!</v>
      </c>
    </row>
    <row r="945" spans="1:2" x14ac:dyDescent="0.25">
      <c r="A945" t="e">
        <f t="shared" si="37"/>
        <v>#VALUE!</v>
      </c>
      <c r="B945" t="e">
        <f t="shared" si="36"/>
        <v>#VALUE!</v>
      </c>
    </row>
    <row r="946" spans="1:2" x14ac:dyDescent="0.25">
      <c r="A946" t="e">
        <f t="shared" si="37"/>
        <v>#VALUE!</v>
      </c>
      <c r="B946" t="e">
        <f t="shared" si="36"/>
        <v>#VALUE!</v>
      </c>
    </row>
    <row r="947" spans="1:2" x14ac:dyDescent="0.25">
      <c r="A947" t="e">
        <f t="shared" si="37"/>
        <v>#VALUE!</v>
      </c>
      <c r="B947" t="e">
        <f t="shared" si="36"/>
        <v>#VALUE!</v>
      </c>
    </row>
    <row r="948" spans="1:2" x14ac:dyDescent="0.25">
      <c r="A948" t="e">
        <f t="shared" si="37"/>
        <v>#VALUE!</v>
      </c>
      <c r="B948" t="e">
        <f t="shared" si="36"/>
        <v>#VALUE!</v>
      </c>
    </row>
    <row r="949" spans="1:2" x14ac:dyDescent="0.25">
      <c r="A949" t="e">
        <f t="shared" si="37"/>
        <v>#VALUE!</v>
      </c>
      <c r="B949" t="e">
        <f t="shared" si="36"/>
        <v>#VALUE!</v>
      </c>
    </row>
    <row r="950" spans="1:2" x14ac:dyDescent="0.25">
      <c r="A950" t="e">
        <f t="shared" si="37"/>
        <v>#VALUE!</v>
      </c>
      <c r="B950" t="e">
        <f t="shared" si="36"/>
        <v>#VALUE!</v>
      </c>
    </row>
    <row r="951" spans="1:2" x14ac:dyDescent="0.25">
      <c r="A951" t="e">
        <f t="shared" si="37"/>
        <v>#VALUE!</v>
      </c>
      <c r="B951" t="e">
        <f t="shared" si="36"/>
        <v>#VALUE!</v>
      </c>
    </row>
    <row r="952" spans="1:2" x14ac:dyDescent="0.25">
      <c r="A952" t="e">
        <f t="shared" si="37"/>
        <v>#VALUE!</v>
      </c>
      <c r="B952" t="e">
        <f t="shared" si="36"/>
        <v>#VALUE!</v>
      </c>
    </row>
    <row r="953" spans="1:2" x14ac:dyDescent="0.25">
      <c r="A953" t="e">
        <f t="shared" si="37"/>
        <v>#VALUE!</v>
      </c>
      <c r="B953" t="e">
        <f t="shared" si="36"/>
        <v>#VALUE!</v>
      </c>
    </row>
    <row r="954" spans="1:2" x14ac:dyDescent="0.25">
      <c r="A954" t="e">
        <f t="shared" si="37"/>
        <v>#VALUE!</v>
      </c>
      <c r="B954" t="e">
        <f t="shared" si="36"/>
        <v>#VALUE!</v>
      </c>
    </row>
    <row r="955" spans="1:2" x14ac:dyDescent="0.25">
      <c r="A955" t="e">
        <f t="shared" si="37"/>
        <v>#VALUE!</v>
      </c>
      <c r="B955" t="e">
        <f t="shared" si="36"/>
        <v>#VALUE!</v>
      </c>
    </row>
    <row r="956" spans="1:2" x14ac:dyDescent="0.25">
      <c r="A956" t="e">
        <f t="shared" si="37"/>
        <v>#VALUE!</v>
      </c>
      <c r="B956" t="e">
        <f t="shared" si="36"/>
        <v>#VALUE!</v>
      </c>
    </row>
    <row r="957" spans="1:2" x14ac:dyDescent="0.25">
      <c r="A957" t="e">
        <f t="shared" si="37"/>
        <v>#VALUE!</v>
      </c>
      <c r="B957" t="e">
        <f t="shared" si="36"/>
        <v>#VALUE!</v>
      </c>
    </row>
    <row r="958" spans="1:2" x14ac:dyDescent="0.25">
      <c r="A958" t="e">
        <f t="shared" si="37"/>
        <v>#VALUE!</v>
      </c>
      <c r="B958" t="e">
        <f t="shared" si="36"/>
        <v>#VALUE!</v>
      </c>
    </row>
    <row r="959" spans="1:2" x14ac:dyDescent="0.25">
      <c r="A959" t="e">
        <f t="shared" si="37"/>
        <v>#VALUE!</v>
      </c>
      <c r="B959" t="e">
        <f t="shared" si="36"/>
        <v>#VALUE!</v>
      </c>
    </row>
    <row r="960" spans="1:2" x14ac:dyDescent="0.25">
      <c r="A960" t="e">
        <f t="shared" si="37"/>
        <v>#VALUE!</v>
      </c>
      <c r="B960" t="e">
        <f t="shared" si="36"/>
        <v>#VALUE!</v>
      </c>
    </row>
    <row r="961" spans="1:2" x14ac:dyDescent="0.25">
      <c r="A961" t="e">
        <f t="shared" si="37"/>
        <v>#VALUE!</v>
      </c>
      <c r="B961" t="e">
        <f t="shared" si="36"/>
        <v>#VALUE!</v>
      </c>
    </row>
    <row r="962" spans="1:2" x14ac:dyDescent="0.25">
      <c r="A962" t="e">
        <f t="shared" si="37"/>
        <v>#VALUE!</v>
      </c>
      <c r="B962" t="e">
        <f t="shared" si="36"/>
        <v>#VALUE!</v>
      </c>
    </row>
    <row r="963" spans="1:2" x14ac:dyDescent="0.25">
      <c r="A963" t="e">
        <f t="shared" si="37"/>
        <v>#VALUE!</v>
      </c>
      <c r="B963" t="e">
        <f t="shared" si="36"/>
        <v>#VALUE!</v>
      </c>
    </row>
    <row r="964" spans="1:2" x14ac:dyDescent="0.25">
      <c r="A964" t="e">
        <f t="shared" si="37"/>
        <v>#VALUE!</v>
      </c>
      <c r="B964" t="e">
        <f t="shared" si="36"/>
        <v>#VALUE!</v>
      </c>
    </row>
    <row r="965" spans="1:2" x14ac:dyDescent="0.25">
      <c r="A965" t="e">
        <f t="shared" si="37"/>
        <v>#VALUE!</v>
      </c>
      <c r="B965" t="e">
        <f t="shared" ref="B965:B1028" si="38">((1/(4/(A965^3)-6/(A965^2)+4/A965-$B$27)))^0.25</f>
        <v>#VALUE!</v>
      </c>
    </row>
    <row r="966" spans="1:2" x14ac:dyDescent="0.25">
      <c r="A966" t="e">
        <f t="shared" si="37"/>
        <v>#VALUE!</v>
      </c>
      <c r="B966" t="e">
        <f t="shared" si="38"/>
        <v>#VALUE!</v>
      </c>
    </row>
    <row r="967" spans="1:2" x14ac:dyDescent="0.25">
      <c r="A967" t="e">
        <f t="shared" si="37"/>
        <v>#VALUE!</v>
      </c>
      <c r="B967" t="e">
        <f t="shared" si="38"/>
        <v>#VALUE!</v>
      </c>
    </row>
    <row r="968" spans="1:2" x14ac:dyDescent="0.25">
      <c r="A968" t="e">
        <f t="shared" si="37"/>
        <v>#VALUE!</v>
      </c>
      <c r="B968" t="e">
        <f t="shared" si="38"/>
        <v>#VALUE!</v>
      </c>
    </row>
    <row r="969" spans="1:2" x14ac:dyDescent="0.25">
      <c r="A969" t="e">
        <f t="shared" si="37"/>
        <v>#VALUE!</v>
      </c>
      <c r="B969" t="e">
        <f t="shared" si="38"/>
        <v>#VALUE!</v>
      </c>
    </row>
    <row r="970" spans="1:2" x14ac:dyDescent="0.25">
      <c r="A970" t="e">
        <f t="shared" si="37"/>
        <v>#VALUE!</v>
      </c>
      <c r="B970" t="e">
        <f t="shared" si="38"/>
        <v>#VALUE!</v>
      </c>
    </row>
    <row r="971" spans="1:2" x14ac:dyDescent="0.25">
      <c r="A971" t="e">
        <f t="shared" si="37"/>
        <v>#VALUE!</v>
      </c>
      <c r="B971" t="e">
        <f t="shared" si="38"/>
        <v>#VALUE!</v>
      </c>
    </row>
    <row r="972" spans="1:2" x14ac:dyDescent="0.25">
      <c r="A972" t="e">
        <f t="shared" si="37"/>
        <v>#VALUE!</v>
      </c>
      <c r="B972" t="e">
        <f t="shared" si="38"/>
        <v>#VALUE!</v>
      </c>
    </row>
    <row r="973" spans="1:2" x14ac:dyDescent="0.25">
      <c r="A973" t="e">
        <f t="shared" si="37"/>
        <v>#VALUE!</v>
      </c>
      <c r="B973" t="e">
        <f t="shared" si="38"/>
        <v>#VALUE!</v>
      </c>
    </row>
    <row r="974" spans="1:2" x14ac:dyDescent="0.25">
      <c r="A974" t="e">
        <f t="shared" si="37"/>
        <v>#VALUE!</v>
      </c>
      <c r="B974" t="e">
        <f t="shared" si="38"/>
        <v>#VALUE!</v>
      </c>
    </row>
    <row r="975" spans="1:2" x14ac:dyDescent="0.25">
      <c r="A975" t="e">
        <f t="shared" si="37"/>
        <v>#VALUE!</v>
      </c>
      <c r="B975" t="e">
        <f t="shared" si="38"/>
        <v>#VALUE!</v>
      </c>
    </row>
    <row r="976" spans="1:2" x14ac:dyDescent="0.25">
      <c r="A976" t="e">
        <f t="shared" si="37"/>
        <v>#VALUE!</v>
      </c>
      <c r="B976" t="e">
        <f t="shared" si="38"/>
        <v>#VALUE!</v>
      </c>
    </row>
    <row r="977" spans="1:2" x14ac:dyDescent="0.25">
      <c r="A977" t="e">
        <f t="shared" si="37"/>
        <v>#VALUE!</v>
      </c>
      <c r="B977" t="e">
        <f t="shared" si="38"/>
        <v>#VALUE!</v>
      </c>
    </row>
    <row r="978" spans="1:2" x14ac:dyDescent="0.25">
      <c r="A978" t="e">
        <f t="shared" si="37"/>
        <v>#VALUE!</v>
      </c>
      <c r="B978" t="e">
        <f t="shared" si="38"/>
        <v>#VALUE!</v>
      </c>
    </row>
    <row r="979" spans="1:2" x14ac:dyDescent="0.25">
      <c r="A979" t="e">
        <f t="shared" si="37"/>
        <v>#VALUE!</v>
      </c>
      <c r="B979" t="e">
        <f t="shared" si="38"/>
        <v>#VALUE!</v>
      </c>
    </row>
    <row r="980" spans="1:2" x14ac:dyDescent="0.25">
      <c r="A980" t="e">
        <f t="shared" si="37"/>
        <v>#VALUE!</v>
      </c>
      <c r="B980" t="e">
        <f t="shared" si="38"/>
        <v>#VALUE!</v>
      </c>
    </row>
    <row r="981" spans="1:2" x14ac:dyDescent="0.25">
      <c r="A981" t="e">
        <f t="shared" si="37"/>
        <v>#VALUE!</v>
      </c>
      <c r="B981" t="e">
        <f t="shared" si="38"/>
        <v>#VALUE!</v>
      </c>
    </row>
    <row r="982" spans="1:2" x14ac:dyDescent="0.25">
      <c r="A982" t="e">
        <f t="shared" si="37"/>
        <v>#VALUE!</v>
      </c>
      <c r="B982" t="e">
        <f t="shared" si="38"/>
        <v>#VALUE!</v>
      </c>
    </row>
    <row r="983" spans="1:2" x14ac:dyDescent="0.25">
      <c r="A983" t="e">
        <f t="shared" si="37"/>
        <v>#VALUE!</v>
      </c>
      <c r="B983" t="e">
        <f t="shared" si="38"/>
        <v>#VALUE!</v>
      </c>
    </row>
    <row r="984" spans="1:2" x14ac:dyDescent="0.25">
      <c r="A984" t="e">
        <f t="shared" si="37"/>
        <v>#VALUE!</v>
      </c>
      <c r="B984" t="e">
        <f t="shared" si="38"/>
        <v>#VALUE!</v>
      </c>
    </row>
    <row r="985" spans="1:2" x14ac:dyDescent="0.25">
      <c r="A985" t="e">
        <f t="shared" si="37"/>
        <v>#VALUE!</v>
      </c>
      <c r="B985" t="e">
        <f t="shared" si="38"/>
        <v>#VALUE!</v>
      </c>
    </row>
    <row r="986" spans="1:2" x14ac:dyDescent="0.25">
      <c r="A986" t="e">
        <f t="shared" si="37"/>
        <v>#VALUE!</v>
      </c>
      <c r="B986" t="e">
        <f t="shared" si="38"/>
        <v>#VALUE!</v>
      </c>
    </row>
    <row r="987" spans="1:2" x14ac:dyDescent="0.25">
      <c r="A987" t="e">
        <f t="shared" si="37"/>
        <v>#VALUE!</v>
      </c>
      <c r="B987" t="e">
        <f t="shared" si="38"/>
        <v>#VALUE!</v>
      </c>
    </row>
    <row r="988" spans="1:2" x14ac:dyDescent="0.25">
      <c r="A988" t="e">
        <f t="shared" si="37"/>
        <v>#VALUE!</v>
      </c>
      <c r="B988" t="e">
        <f t="shared" si="38"/>
        <v>#VALUE!</v>
      </c>
    </row>
    <row r="989" spans="1:2" x14ac:dyDescent="0.25">
      <c r="A989" t="e">
        <f t="shared" si="37"/>
        <v>#VALUE!</v>
      </c>
      <c r="B989" t="e">
        <f t="shared" si="38"/>
        <v>#VALUE!</v>
      </c>
    </row>
    <row r="990" spans="1:2" x14ac:dyDescent="0.25">
      <c r="A990" t="e">
        <f t="shared" si="37"/>
        <v>#VALUE!</v>
      </c>
      <c r="B990" t="e">
        <f t="shared" si="38"/>
        <v>#VALUE!</v>
      </c>
    </row>
    <row r="991" spans="1:2" x14ac:dyDescent="0.25">
      <c r="A991" t="e">
        <f t="shared" si="37"/>
        <v>#VALUE!</v>
      </c>
      <c r="B991" t="e">
        <f t="shared" si="38"/>
        <v>#VALUE!</v>
      </c>
    </row>
    <row r="992" spans="1:2" x14ac:dyDescent="0.25">
      <c r="A992" t="e">
        <f t="shared" si="37"/>
        <v>#VALUE!</v>
      </c>
      <c r="B992" t="e">
        <f t="shared" si="38"/>
        <v>#VALUE!</v>
      </c>
    </row>
    <row r="993" spans="1:2" x14ac:dyDescent="0.25">
      <c r="A993" t="e">
        <f t="shared" si="37"/>
        <v>#VALUE!</v>
      </c>
      <c r="B993" t="e">
        <f t="shared" si="38"/>
        <v>#VALUE!</v>
      </c>
    </row>
    <row r="994" spans="1:2" x14ac:dyDescent="0.25">
      <c r="A994" t="e">
        <f t="shared" si="37"/>
        <v>#VALUE!</v>
      </c>
      <c r="B994" t="e">
        <f t="shared" si="38"/>
        <v>#VALUE!</v>
      </c>
    </row>
    <row r="995" spans="1:2" x14ac:dyDescent="0.25">
      <c r="A995" t="e">
        <f t="shared" si="37"/>
        <v>#VALUE!</v>
      </c>
      <c r="B995" t="e">
        <f t="shared" si="38"/>
        <v>#VALUE!</v>
      </c>
    </row>
    <row r="996" spans="1:2" x14ac:dyDescent="0.25">
      <c r="A996" t="e">
        <f t="shared" si="37"/>
        <v>#VALUE!</v>
      </c>
      <c r="B996" t="e">
        <f t="shared" si="38"/>
        <v>#VALUE!</v>
      </c>
    </row>
    <row r="997" spans="1:2" x14ac:dyDescent="0.25">
      <c r="A997" t="e">
        <f t="shared" si="37"/>
        <v>#VALUE!</v>
      </c>
      <c r="B997" t="e">
        <f t="shared" si="38"/>
        <v>#VALUE!</v>
      </c>
    </row>
    <row r="998" spans="1:2" x14ac:dyDescent="0.25">
      <c r="A998" t="e">
        <f t="shared" ref="A998:A1061" si="39">B997</f>
        <v>#VALUE!</v>
      </c>
      <c r="B998" t="e">
        <f t="shared" si="38"/>
        <v>#VALUE!</v>
      </c>
    </row>
    <row r="999" spans="1:2" x14ac:dyDescent="0.25">
      <c r="A999" t="e">
        <f t="shared" si="39"/>
        <v>#VALUE!</v>
      </c>
      <c r="B999" t="e">
        <f t="shared" si="38"/>
        <v>#VALUE!</v>
      </c>
    </row>
    <row r="1000" spans="1:2" x14ac:dyDescent="0.25">
      <c r="A1000" t="e">
        <f t="shared" si="39"/>
        <v>#VALUE!</v>
      </c>
      <c r="B1000" t="e">
        <f t="shared" si="38"/>
        <v>#VALUE!</v>
      </c>
    </row>
    <row r="1001" spans="1:2" x14ac:dyDescent="0.25">
      <c r="A1001" t="e">
        <f t="shared" si="39"/>
        <v>#VALUE!</v>
      </c>
      <c r="B1001" t="e">
        <f t="shared" si="38"/>
        <v>#VALUE!</v>
      </c>
    </row>
    <row r="1002" spans="1:2" x14ac:dyDescent="0.25">
      <c r="A1002" t="e">
        <f t="shared" si="39"/>
        <v>#VALUE!</v>
      </c>
      <c r="B1002" t="e">
        <f t="shared" si="38"/>
        <v>#VALUE!</v>
      </c>
    </row>
    <row r="1003" spans="1:2" x14ac:dyDescent="0.25">
      <c r="A1003" t="e">
        <f t="shared" si="39"/>
        <v>#VALUE!</v>
      </c>
      <c r="B1003" t="e">
        <f t="shared" si="38"/>
        <v>#VALUE!</v>
      </c>
    </row>
    <row r="1004" spans="1:2" x14ac:dyDescent="0.25">
      <c r="A1004" t="e">
        <f t="shared" si="39"/>
        <v>#VALUE!</v>
      </c>
      <c r="B1004" t="e">
        <f t="shared" si="38"/>
        <v>#VALUE!</v>
      </c>
    </row>
    <row r="1005" spans="1:2" x14ac:dyDescent="0.25">
      <c r="A1005" t="e">
        <f t="shared" si="39"/>
        <v>#VALUE!</v>
      </c>
      <c r="B1005" t="e">
        <f t="shared" si="38"/>
        <v>#VALUE!</v>
      </c>
    </row>
    <row r="1006" spans="1:2" x14ac:dyDescent="0.25">
      <c r="A1006" t="e">
        <f t="shared" si="39"/>
        <v>#VALUE!</v>
      </c>
      <c r="B1006" t="e">
        <f t="shared" si="38"/>
        <v>#VALUE!</v>
      </c>
    </row>
    <row r="1007" spans="1:2" x14ac:dyDescent="0.25">
      <c r="A1007" t="e">
        <f t="shared" si="39"/>
        <v>#VALUE!</v>
      </c>
      <c r="B1007" t="e">
        <f t="shared" si="38"/>
        <v>#VALUE!</v>
      </c>
    </row>
    <row r="1008" spans="1:2" x14ac:dyDescent="0.25">
      <c r="A1008" t="e">
        <f t="shared" si="39"/>
        <v>#VALUE!</v>
      </c>
      <c r="B1008" t="e">
        <f t="shared" si="38"/>
        <v>#VALUE!</v>
      </c>
    </row>
    <row r="1009" spans="1:2" x14ac:dyDescent="0.25">
      <c r="A1009" t="e">
        <f t="shared" si="39"/>
        <v>#VALUE!</v>
      </c>
      <c r="B1009" t="e">
        <f t="shared" si="38"/>
        <v>#VALUE!</v>
      </c>
    </row>
    <row r="1010" spans="1:2" x14ac:dyDescent="0.25">
      <c r="A1010" t="e">
        <f t="shared" si="39"/>
        <v>#VALUE!</v>
      </c>
      <c r="B1010" t="e">
        <f t="shared" si="38"/>
        <v>#VALUE!</v>
      </c>
    </row>
    <row r="1011" spans="1:2" x14ac:dyDescent="0.25">
      <c r="A1011" t="e">
        <f t="shared" si="39"/>
        <v>#VALUE!</v>
      </c>
      <c r="B1011" t="e">
        <f t="shared" si="38"/>
        <v>#VALUE!</v>
      </c>
    </row>
    <row r="1012" spans="1:2" x14ac:dyDescent="0.25">
      <c r="A1012" t="e">
        <f t="shared" si="39"/>
        <v>#VALUE!</v>
      </c>
      <c r="B1012" t="e">
        <f t="shared" si="38"/>
        <v>#VALUE!</v>
      </c>
    </row>
    <row r="1013" spans="1:2" x14ac:dyDescent="0.25">
      <c r="A1013" t="e">
        <f t="shared" si="39"/>
        <v>#VALUE!</v>
      </c>
      <c r="B1013" t="e">
        <f t="shared" si="38"/>
        <v>#VALUE!</v>
      </c>
    </row>
    <row r="1014" spans="1:2" x14ac:dyDescent="0.25">
      <c r="A1014" t="e">
        <f t="shared" si="39"/>
        <v>#VALUE!</v>
      </c>
      <c r="B1014" t="e">
        <f t="shared" si="38"/>
        <v>#VALUE!</v>
      </c>
    </row>
    <row r="1015" spans="1:2" x14ac:dyDescent="0.25">
      <c r="A1015" t="e">
        <f t="shared" si="39"/>
        <v>#VALUE!</v>
      </c>
      <c r="B1015" t="e">
        <f t="shared" si="38"/>
        <v>#VALUE!</v>
      </c>
    </row>
    <row r="1016" spans="1:2" x14ac:dyDescent="0.25">
      <c r="A1016" t="e">
        <f t="shared" si="39"/>
        <v>#VALUE!</v>
      </c>
      <c r="B1016" t="e">
        <f t="shared" si="38"/>
        <v>#VALUE!</v>
      </c>
    </row>
    <row r="1017" spans="1:2" x14ac:dyDescent="0.25">
      <c r="A1017" t="e">
        <f t="shared" si="39"/>
        <v>#VALUE!</v>
      </c>
      <c r="B1017" t="e">
        <f t="shared" si="38"/>
        <v>#VALUE!</v>
      </c>
    </row>
    <row r="1018" spans="1:2" x14ac:dyDescent="0.25">
      <c r="A1018" t="e">
        <f t="shared" si="39"/>
        <v>#VALUE!</v>
      </c>
      <c r="B1018" t="e">
        <f t="shared" si="38"/>
        <v>#VALUE!</v>
      </c>
    </row>
    <row r="1019" spans="1:2" x14ac:dyDescent="0.25">
      <c r="A1019" t="e">
        <f t="shared" si="39"/>
        <v>#VALUE!</v>
      </c>
      <c r="B1019" t="e">
        <f t="shared" si="38"/>
        <v>#VALUE!</v>
      </c>
    </row>
    <row r="1020" spans="1:2" x14ac:dyDescent="0.25">
      <c r="A1020" t="e">
        <f t="shared" si="39"/>
        <v>#VALUE!</v>
      </c>
      <c r="B1020" t="e">
        <f t="shared" si="38"/>
        <v>#VALUE!</v>
      </c>
    </row>
    <row r="1021" spans="1:2" x14ac:dyDescent="0.25">
      <c r="A1021" t="e">
        <f t="shared" si="39"/>
        <v>#VALUE!</v>
      </c>
      <c r="B1021" t="e">
        <f t="shared" si="38"/>
        <v>#VALUE!</v>
      </c>
    </row>
    <row r="1022" spans="1:2" x14ac:dyDescent="0.25">
      <c r="A1022" t="e">
        <f t="shared" si="39"/>
        <v>#VALUE!</v>
      </c>
      <c r="B1022" t="e">
        <f t="shared" si="38"/>
        <v>#VALUE!</v>
      </c>
    </row>
    <row r="1023" spans="1:2" x14ac:dyDescent="0.25">
      <c r="A1023" t="e">
        <f t="shared" si="39"/>
        <v>#VALUE!</v>
      </c>
      <c r="B1023" t="e">
        <f t="shared" si="38"/>
        <v>#VALUE!</v>
      </c>
    </row>
    <row r="1024" spans="1:2" x14ac:dyDescent="0.25">
      <c r="A1024" t="e">
        <f t="shared" si="39"/>
        <v>#VALUE!</v>
      </c>
      <c r="B1024" t="e">
        <f t="shared" si="38"/>
        <v>#VALUE!</v>
      </c>
    </row>
    <row r="1025" spans="1:2" x14ac:dyDescent="0.25">
      <c r="A1025" t="e">
        <f t="shared" si="39"/>
        <v>#VALUE!</v>
      </c>
      <c r="B1025" t="e">
        <f t="shared" si="38"/>
        <v>#VALUE!</v>
      </c>
    </row>
    <row r="1026" spans="1:2" x14ac:dyDescent="0.25">
      <c r="A1026" t="e">
        <f t="shared" si="39"/>
        <v>#VALUE!</v>
      </c>
      <c r="B1026" t="e">
        <f t="shared" si="38"/>
        <v>#VALUE!</v>
      </c>
    </row>
    <row r="1027" spans="1:2" x14ac:dyDescent="0.25">
      <c r="A1027" t="e">
        <f t="shared" si="39"/>
        <v>#VALUE!</v>
      </c>
      <c r="B1027" t="e">
        <f t="shared" si="38"/>
        <v>#VALUE!</v>
      </c>
    </row>
    <row r="1028" spans="1:2" x14ac:dyDescent="0.25">
      <c r="A1028" t="e">
        <f t="shared" si="39"/>
        <v>#VALUE!</v>
      </c>
      <c r="B1028" t="e">
        <f t="shared" si="38"/>
        <v>#VALUE!</v>
      </c>
    </row>
    <row r="1029" spans="1:2" x14ac:dyDescent="0.25">
      <c r="A1029" t="e">
        <f t="shared" si="39"/>
        <v>#VALUE!</v>
      </c>
      <c r="B1029" t="e">
        <f t="shared" ref="B1029:B1092" si="40">((1/(4/(A1029^3)-6/(A1029^2)+4/A1029-$B$27)))^0.25</f>
        <v>#VALUE!</v>
      </c>
    </row>
    <row r="1030" spans="1:2" x14ac:dyDescent="0.25">
      <c r="A1030" t="e">
        <f t="shared" si="39"/>
        <v>#VALUE!</v>
      </c>
      <c r="B1030" t="e">
        <f t="shared" si="40"/>
        <v>#VALUE!</v>
      </c>
    </row>
    <row r="1031" spans="1:2" x14ac:dyDescent="0.25">
      <c r="A1031" t="e">
        <f t="shared" si="39"/>
        <v>#VALUE!</v>
      </c>
      <c r="B1031" t="e">
        <f t="shared" si="40"/>
        <v>#VALUE!</v>
      </c>
    </row>
    <row r="1032" spans="1:2" x14ac:dyDescent="0.25">
      <c r="A1032" t="e">
        <f t="shared" si="39"/>
        <v>#VALUE!</v>
      </c>
      <c r="B1032" t="e">
        <f t="shared" si="40"/>
        <v>#VALUE!</v>
      </c>
    </row>
    <row r="1033" spans="1:2" x14ac:dyDescent="0.25">
      <c r="A1033" t="e">
        <f t="shared" si="39"/>
        <v>#VALUE!</v>
      </c>
      <c r="B1033" t="e">
        <f t="shared" si="40"/>
        <v>#VALUE!</v>
      </c>
    </row>
    <row r="1034" spans="1:2" x14ac:dyDescent="0.25">
      <c r="A1034" t="e">
        <f t="shared" si="39"/>
        <v>#VALUE!</v>
      </c>
      <c r="B1034" t="e">
        <f t="shared" si="40"/>
        <v>#VALUE!</v>
      </c>
    </row>
    <row r="1035" spans="1:2" x14ac:dyDescent="0.25">
      <c r="A1035" t="e">
        <f t="shared" si="39"/>
        <v>#VALUE!</v>
      </c>
      <c r="B1035" t="e">
        <f t="shared" si="40"/>
        <v>#VALUE!</v>
      </c>
    </row>
    <row r="1036" spans="1:2" x14ac:dyDescent="0.25">
      <c r="A1036" t="e">
        <f t="shared" si="39"/>
        <v>#VALUE!</v>
      </c>
      <c r="B1036" t="e">
        <f t="shared" si="40"/>
        <v>#VALUE!</v>
      </c>
    </row>
    <row r="1037" spans="1:2" x14ac:dyDescent="0.25">
      <c r="A1037" t="e">
        <f t="shared" si="39"/>
        <v>#VALUE!</v>
      </c>
      <c r="B1037" t="e">
        <f t="shared" si="40"/>
        <v>#VALUE!</v>
      </c>
    </row>
    <row r="1038" spans="1:2" x14ac:dyDescent="0.25">
      <c r="A1038" t="e">
        <f t="shared" si="39"/>
        <v>#VALUE!</v>
      </c>
      <c r="B1038" t="e">
        <f t="shared" si="40"/>
        <v>#VALUE!</v>
      </c>
    </row>
    <row r="1039" spans="1:2" x14ac:dyDescent="0.25">
      <c r="A1039" t="e">
        <f t="shared" si="39"/>
        <v>#VALUE!</v>
      </c>
      <c r="B1039" t="e">
        <f t="shared" si="40"/>
        <v>#VALUE!</v>
      </c>
    </row>
    <row r="1040" spans="1:2" x14ac:dyDescent="0.25">
      <c r="A1040" t="e">
        <f t="shared" si="39"/>
        <v>#VALUE!</v>
      </c>
      <c r="B1040" t="e">
        <f t="shared" si="40"/>
        <v>#VALUE!</v>
      </c>
    </row>
    <row r="1041" spans="1:2" x14ac:dyDescent="0.25">
      <c r="A1041" t="e">
        <f t="shared" si="39"/>
        <v>#VALUE!</v>
      </c>
      <c r="B1041" t="e">
        <f t="shared" si="40"/>
        <v>#VALUE!</v>
      </c>
    </row>
    <row r="1042" spans="1:2" x14ac:dyDescent="0.25">
      <c r="A1042" t="e">
        <f t="shared" si="39"/>
        <v>#VALUE!</v>
      </c>
      <c r="B1042" t="e">
        <f t="shared" si="40"/>
        <v>#VALUE!</v>
      </c>
    </row>
    <row r="1043" spans="1:2" x14ac:dyDescent="0.25">
      <c r="A1043" t="e">
        <f t="shared" si="39"/>
        <v>#VALUE!</v>
      </c>
      <c r="B1043" t="e">
        <f t="shared" si="40"/>
        <v>#VALUE!</v>
      </c>
    </row>
    <row r="1044" spans="1:2" x14ac:dyDescent="0.25">
      <c r="A1044" t="e">
        <f t="shared" si="39"/>
        <v>#VALUE!</v>
      </c>
      <c r="B1044" t="e">
        <f t="shared" si="40"/>
        <v>#VALUE!</v>
      </c>
    </row>
    <row r="1045" spans="1:2" x14ac:dyDescent="0.25">
      <c r="A1045" t="e">
        <f t="shared" si="39"/>
        <v>#VALUE!</v>
      </c>
      <c r="B1045" t="e">
        <f t="shared" si="40"/>
        <v>#VALUE!</v>
      </c>
    </row>
    <row r="1046" spans="1:2" x14ac:dyDescent="0.25">
      <c r="A1046" t="e">
        <f t="shared" si="39"/>
        <v>#VALUE!</v>
      </c>
      <c r="B1046" t="e">
        <f t="shared" si="40"/>
        <v>#VALUE!</v>
      </c>
    </row>
    <row r="1047" spans="1:2" x14ac:dyDescent="0.25">
      <c r="A1047" t="e">
        <f t="shared" si="39"/>
        <v>#VALUE!</v>
      </c>
      <c r="B1047" t="e">
        <f t="shared" si="40"/>
        <v>#VALUE!</v>
      </c>
    </row>
    <row r="1048" spans="1:2" x14ac:dyDescent="0.25">
      <c r="A1048" t="e">
        <f t="shared" si="39"/>
        <v>#VALUE!</v>
      </c>
      <c r="B1048" t="e">
        <f t="shared" si="40"/>
        <v>#VALUE!</v>
      </c>
    </row>
    <row r="1049" spans="1:2" x14ac:dyDescent="0.25">
      <c r="A1049" t="e">
        <f t="shared" si="39"/>
        <v>#VALUE!</v>
      </c>
      <c r="B1049" t="e">
        <f t="shared" si="40"/>
        <v>#VALUE!</v>
      </c>
    </row>
    <row r="1050" spans="1:2" x14ac:dyDescent="0.25">
      <c r="A1050" t="e">
        <f t="shared" si="39"/>
        <v>#VALUE!</v>
      </c>
      <c r="B1050" t="e">
        <f t="shared" si="40"/>
        <v>#VALUE!</v>
      </c>
    </row>
    <row r="1051" spans="1:2" x14ac:dyDescent="0.25">
      <c r="A1051" t="e">
        <f t="shared" si="39"/>
        <v>#VALUE!</v>
      </c>
      <c r="B1051" t="e">
        <f t="shared" si="40"/>
        <v>#VALUE!</v>
      </c>
    </row>
    <row r="1052" spans="1:2" x14ac:dyDescent="0.25">
      <c r="A1052" t="e">
        <f t="shared" si="39"/>
        <v>#VALUE!</v>
      </c>
      <c r="B1052" t="e">
        <f t="shared" si="40"/>
        <v>#VALUE!</v>
      </c>
    </row>
    <row r="1053" spans="1:2" x14ac:dyDescent="0.25">
      <c r="A1053" t="e">
        <f t="shared" si="39"/>
        <v>#VALUE!</v>
      </c>
      <c r="B1053" t="e">
        <f t="shared" si="40"/>
        <v>#VALUE!</v>
      </c>
    </row>
    <row r="1054" spans="1:2" x14ac:dyDescent="0.25">
      <c r="A1054" t="e">
        <f t="shared" si="39"/>
        <v>#VALUE!</v>
      </c>
      <c r="B1054" t="e">
        <f t="shared" si="40"/>
        <v>#VALUE!</v>
      </c>
    </row>
    <row r="1055" spans="1:2" x14ac:dyDescent="0.25">
      <c r="A1055" t="e">
        <f t="shared" si="39"/>
        <v>#VALUE!</v>
      </c>
      <c r="B1055" t="e">
        <f t="shared" si="40"/>
        <v>#VALUE!</v>
      </c>
    </row>
    <row r="1056" spans="1:2" x14ac:dyDescent="0.25">
      <c r="A1056" t="e">
        <f t="shared" si="39"/>
        <v>#VALUE!</v>
      </c>
      <c r="B1056" t="e">
        <f t="shared" si="40"/>
        <v>#VALUE!</v>
      </c>
    </row>
    <row r="1057" spans="1:2" x14ac:dyDescent="0.25">
      <c r="A1057" t="e">
        <f t="shared" si="39"/>
        <v>#VALUE!</v>
      </c>
      <c r="B1057" t="e">
        <f t="shared" si="40"/>
        <v>#VALUE!</v>
      </c>
    </row>
    <row r="1058" spans="1:2" x14ac:dyDescent="0.25">
      <c r="A1058" t="e">
        <f t="shared" si="39"/>
        <v>#VALUE!</v>
      </c>
      <c r="B1058" t="e">
        <f t="shared" si="40"/>
        <v>#VALUE!</v>
      </c>
    </row>
    <row r="1059" spans="1:2" x14ac:dyDescent="0.25">
      <c r="A1059" t="e">
        <f t="shared" si="39"/>
        <v>#VALUE!</v>
      </c>
      <c r="B1059" t="e">
        <f t="shared" si="40"/>
        <v>#VALUE!</v>
      </c>
    </row>
    <row r="1060" spans="1:2" x14ac:dyDescent="0.25">
      <c r="A1060" t="e">
        <f t="shared" si="39"/>
        <v>#VALUE!</v>
      </c>
      <c r="B1060" t="e">
        <f t="shared" si="40"/>
        <v>#VALUE!</v>
      </c>
    </row>
    <row r="1061" spans="1:2" x14ac:dyDescent="0.25">
      <c r="A1061" t="e">
        <f t="shared" si="39"/>
        <v>#VALUE!</v>
      </c>
      <c r="B1061" t="e">
        <f t="shared" si="40"/>
        <v>#VALUE!</v>
      </c>
    </row>
    <row r="1062" spans="1:2" x14ac:dyDescent="0.25">
      <c r="A1062" t="e">
        <f t="shared" ref="A1062:A1125" si="41">B1061</f>
        <v>#VALUE!</v>
      </c>
      <c r="B1062" t="e">
        <f t="shared" si="40"/>
        <v>#VALUE!</v>
      </c>
    </row>
    <row r="1063" spans="1:2" x14ac:dyDescent="0.25">
      <c r="A1063" t="e">
        <f t="shared" si="41"/>
        <v>#VALUE!</v>
      </c>
      <c r="B1063" t="e">
        <f t="shared" si="40"/>
        <v>#VALUE!</v>
      </c>
    </row>
    <row r="1064" spans="1:2" x14ac:dyDescent="0.25">
      <c r="A1064" t="e">
        <f t="shared" si="41"/>
        <v>#VALUE!</v>
      </c>
      <c r="B1064" t="e">
        <f t="shared" si="40"/>
        <v>#VALUE!</v>
      </c>
    </row>
    <row r="1065" spans="1:2" x14ac:dyDescent="0.25">
      <c r="A1065" t="e">
        <f t="shared" si="41"/>
        <v>#VALUE!</v>
      </c>
      <c r="B1065" t="e">
        <f t="shared" si="40"/>
        <v>#VALUE!</v>
      </c>
    </row>
    <row r="1066" spans="1:2" x14ac:dyDescent="0.25">
      <c r="A1066" t="e">
        <f t="shared" si="41"/>
        <v>#VALUE!</v>
      </c>
      <c r="B1066" t="e">
        <f t="shared" si="40"/>
        <v>#VALUE!</v>
      </c>
    </row>
    <row r="1067" spans="1:2" x14ac:dyDescent="0.25">
      <c r="A1067" t="e">
        <f t="shared" si="41"/>
        <v>#VALUE!</v>
      </c>
      <c r="B1067" t="e">
        <f t="shared" si="40"/>
        <v>#VALUE!</v>
      </c>
    </row>
    <row r="1068" spans="1:2" x14ac:dyDescent="0.25">
      <c r="A1068" t="e">
        <f t="shared" si="41"/>
        <v>#VALUE!</v>
      </c>
      <c r="B1068" t="e">
        <f t="shared" si="40"/>
        <v>#VALUE!</v>
      </c>
    </row>
    <row r="1069" spans="1:2" x14ac:dyDescent="0.25">
      <c r="A1069" t="e">
        <f t="shared" si="41"/>
        <v>#VALUE!</v>
      </c>
      <c r="B1069" t="e">
        <f t="shared" si="40"/>
        <v>#VALUE!</v>
      </c>
    </row>
    <row r="1070" spans="1:2" x14ac:dyDescent="0.25">
      <c r="A1070" t="e">
        <f t="shared" si="41"/>
        <v>#VALUE!</v>
      </c>
      <c r="B1070" t="e">
        <f t="shared" si="40"/>
        <v>#VALUE!</v>
      </c>
    </row>
    <row r="1071" spans="1:2" x14ac:dyDescent="0.25">
      <c r="A1071" t="e">
        <f t="shared" si="41"/>
        <v>#VALUE!</v>
      </c>
      <c r="B1071" t="e">
        <f t="shared" si="40"/>
        <v>#VALUE!</v>
      </c>
    </row>
    <row r="1072" spans="1:2" x14ac:dyDescent="0.25">
      <c r="A1072" t="e">
        <f t="shared" si="41"/>
        <v>#VALUE!</v>
      </c>
      <c r="B1072" t="e">
        <f t="shared" si="40"/>
        <v>#VALUE!</v>
      </c>
    </row>
    <row r="1073" spans="1:2" x14ac:dyDescent="0.25">
      <c r="A1073" t="e">
        <f t="shared" si="41"/>
        <v>#VALUE!</v>
      </c>
      <c r="B1073" t="e">
        <f t="shared" si="40"/>
        <v>#VALUE!</v>
      </c>
    </row>
    <row r="1074" spans="1:2" x14ac:dyDescent="0.25">
      <c r="A1074" t="e">
        <f t="shared" si="41"/>
        <v>#VALUE!</v>
      </c>
      <c r="B1074" t="e">
        <f t="shared" si="40"/>
        <v>#VALUE!</v>
      </c>
    </row>
    <row r="1075" spans="1:2" x14ac:dyDescent="0.25">
      <c r="A1075" t="e">
        <f t="shared" si="41"/>
        <v>#VALUE!</v>
      </c>
      <c r="B1075" t="e">
        <f t="shared" si="40"/>
        <v>#VALUE!</v>
      </c>
    </row>
    <row r="1076" spans="1:2" x14ac:dyDescent="0.25">
      <c r="A1076" t="e">
        <f t="shared" si="41"/>
        <v>#VALUE!</v>
      </c>
      <c r="B1076" t="e">
        <f t="shared" si="40"/>
        <v>#VALUE!</v>
      </c>
    </row>
    <row r="1077" spans="1:2" x14ac:dyDescent="0.25">
      <c r="A1077" t="e">
        <f t="shared" si="41"/>
        <v>#VALUE!</v>
      </c>
      <c r="B1077" t="e">
        <f t="shared" si="40"/>
        <v>#VALUE!</v>
      </c>
    </row>
    <row r="1078" spans="1:2" x14ac:dyDescent="0.25">
      <c r="A1078" t="e">
        <f t="shared" si="41"/>
        <v>#VALUE!</v>
      </c>
      <c r="B1078" t="e">
        <f t="shared" si="40"/>
        <v>#VALUE!</v>
      </c>
    </row>
    <row r="1079" spans="1:2" x14ac:dyDescent="0.25">
      <c r="A1079" t="e">
        <f t="shared" si="41"/>
        <v>#VALUE!</v>
      </c>
      <c r="B1079" t="e">
        <f t="shared" si="40"/>
        <v>#VALUE!</v>
      </c>
    </row>
    <row r="1080" spans="1:2" x14ac:dyDescent="0.25">
      <c r="A1080" t="e">
        <f t="shared" si="41"/>
        <v>#VALUE!</v>
      </c>
      <c r="B1080" t="e">
        <f t="shared" si="40"/>
        <v>#VALUE!</v>
      </c>
    </row>
    <row r="1081" spans="1:2" x14ac:dyDescent="0.25">
      <c r="A1081" t="e">
        <f t="shared" si="41"/>
        <v>#VALUE!</v>
      </c>
      <c r="B1081" t="e">
        <f t="shared" si="40"/>
        <v>#VALUE!</v>
      </c>
    </row>
    <row r="1082" spans="1:2" x14ac:dyDescent="0.25">
      <c r="A1082" t="e">
        <f t="shared" si="41"/>
        <v>#VALUE!</v>
      </c>
      <c r="B1082" t="e">
        <f t="shared" si="40"/>
        <v>#VALUE!</v>
      </c>
    </row>
    <row r="1083" spans="1:2" x14ac:dyDescent="0.25">
      <c r="A1083" t="e">
        <f t="shared" si="41"/>
        <v>#VALUE!</v>
      </c>
      <c r="B1083" t="e">
        <f t="shared" si="40"/>
        <v>#VALUE!</v>
      </c>
    </row>
    <row r="1084" spans="1:2" x14ac:dyDescent="0.25">
      <c r="A1084" t="e">
        <f t="shared" si="41"/>
        <v>#VALUE!</v>
      </c>
      <c r="B1084" t="e">
        <f t="shared" si="40"/>
        <v>#VALUE!</v>
      </c>
    </row>
    <row r="1085" spans="1:2" x14ac:dyDescent="0.25">
      <c r="A1085" t="e">
        <f t="shared" si="41"/>
        <v>#VALUE!</v>
      </c>
      <c r="B1085" t="e">
        <f t="shared" si="40"/>
        <v>#VALUE!</v>
      </c>
    </row>
    <row r="1086" spans="1:2" x14ac:dyDescent="0.25">
      <c r="A1086" t="e">
        <f t="shared" si="41"/>
        <v>#VALUE!</v>
      </c>
      <c r="B1086" t="e">
        <f t="shared" si="40"/>
        <v>#VALUE!</v>
      </c>
    </row>
    <row r="1087" spans="1:2" x14ac:dyDescent="0.25">
      <c r="A1087" t="e">
        <f t="shared" si="41"/>
        <v>#VALUE!</v>
      </c>
      <c r="B1087" t="e">
        <f t="shared" si="40"/>
        <v>#VALUE!</v>
      </c>
    </row>
    <row r="1088" spans="1:2" x14ac:dyDescent="0.25">
      <c r="A1088" t="e">
        <f t="shared" si="41"/>
        <v>#VALUE!</v>
      </c>
      <c r="B1088" t="e">
        <f t="shared" si="40"/>
        <v>#VALUE!</v>
      </c>
    </row>
    <row r="1089" spans="1:2" x14ac:dyDescent="0.25">
      <c r="A1089" t="e">
        <f t="shared" si="41"/>
        <v>#VALUE!</v>
      </c>
      <c r="B1089" t="e">
        <f t="shared" si="40"/>
        <v>#VALUE!</v>
      </c>
    </row>
    <row r="1090" spans="1:2" x14ac:dyDescent="0.25">
      <c r="A1090" t="e">
        <f t="shared" si="41"/>
        <v>#VALUE!</v>
      </c>
      <c r="B1090" t="e">
        <f t="shared" si="40"/>
        <v>#VALUE!</v>
      </c>
    </row>
    <row r="1091" spans="1:2" x14ac:dyDescent="0.25">
      <c r="A1091" t="e">
        <f t="shared" si="41"/>
        <v>#VALUE!</v>
      </c>
      <c r="B1091" t="e">
        <f t="shared" si="40"/>
        <v>#VALUE!</v>
      </c>
    </row>
    <row r="1092" spans="1:2" x14ac:dyDescent="0.25">
      <c r="A1092" t="e">
        <f t="shared" si="41"/>
        <v>#VALUE!</v>
      </c>
      <c r="B1092" t="e">
        <f t="shared" si="40"/>
        <v>#VALUE!</v>
      </c>
    </row>
    <row r="1093" spans="1:2" x14ac:dyDescent="0.25">
      <c r="A1093" t="e">
        <f t="shared" si="41"/>
        <v>#VALUE!</v>
      </c>
      <c r="B1093" t="e">
        <f t="shared" ref="B1093:B1110" si="42">((1/(4/(A1093^3)-6/(A1093^2)+4/A1093-$B$27)))^0.25</f>
        <v>#VALUE!</v>
      </c>
    </row>
    <row r="1094" spans="1:2" x14ac:dyDescent="0.25">
      <c r="A1094" t="e">
        <f t="shared" si="41"/>
        <v>#VALUE!</v>
      </c>
      <c r="B1094" t="e">
        <f t="shared" si="42"/>
        <v>#VALUE!</v>
      </c>
    </row>
    <row r="1095" spans="1:2" x14ac:dyDescent="0.25">
      <c r="A1095" t="e">
        <f t="shared" si="41"/>
        <v>#VALUE!</v>
      </c>
      <c r="B1095" t="e">
        <f t="shared" si="42"/>
        <v>#VALUE!</v>
      </c>
    </row>
    <row r="1096" spans="1:2" x14ac:dyDescent="0.25">
      <c r="A1096" t="e">
        <f t="shared" si="41"/>
        <v>#VALUE!</v>
      </c>
      <c r="B1096" t="e">
        <f t="shared" si="42"/>
        <v>#VALUE!</v>
      </c>
    </row>
    <row r="1097" spans="1:2" x14ac:dyDescent="0.25">
      <c r="A1097" t="e">
        <f t="shared" si="41"/>
        <v>#VALUE!</v>
      </c>
      <c r="B1097" t="e">
        <f t="shared" si="42"/>
        <v>#VALUE!</v>
      </c>
    </row>
    <row r="1098" spans="1:2" x14ac:dyDescent="0.25">
      <c r="A1098" t="e">
        <f t="shared" si="41"/>
        <v>#VALUE!</v>
      </c>
      <c r="B1098" t="e">
        <f t="shared" si="42"/>
        <v>#VALUE!</v>
      </c>
    </row>
    <row r="1099" spans="1:2" x14ac:dyDescent="0.25">
      <c r="A1099" t="e">
        <f t="shared" si="41"/>
        <v>#VALUE!</v>
      </c>
      <c r="B1099" t="e">
        <f t="shared" si="42"/>
        <v>#VALUE!</v>
      </c>
    </row>
    <row r="1100" spans="1:2" x14ac:dyDescent="0.25">
      <c r="A1100" t="e">
        <f t="shared" si="41"/>
        <v>#VALUE!</v>
      </c>
      <c r="B1100" t="e">
        <f t="shared" si="42"/>
        <v>#VALUE!</v>
      </c>
    </row>
    <row r="1101" spans="1:2" x14ac:dyDescent="0.25">
      <c r="A1101" t="e">
        <f t="shared" si="41"/>
        <v>#VALUE!</v>
      </c>
      <c r="B1101" t="e">
        <f t="shared" si="42"/>
        <v>#VALUE!</v>
      </c>
    </row>
    <row r="1102" spans="1:2" x14ac:dyDescent="0.25">
      <c r="A1102" t="e">
        <f t="shared" si="41"/>
        <v>#VALUE!</v>
      </c>
      <c r="B1102" t="e">
        <f t="shared" si="42"/>
        <v>#VALUE!</v>
      </c>
    </row>
    <row r="1103" spans="1:2" x14ac:dyDescent="0.25">
      <c r="A1103" t="e">
        <f t="shared" si="41"/>
        <v>#VALUE!</v>
      </c>
      <c r="B1103" t="e">
        <f t="shared" si="42"/>
        <v>#VALUE!</v>
      </c>
    </row>
    <row r="1104" spans="1:2" x14ac:dyDescent="0.25">
      <c r="A1104" t="e">
        <f t="shared" si="41"/>
        <v>#VALUE!</v>
      </c>
      <c r="B1104" t="e">
        <f t="shared" si="42"/>
        <v>#VALUE!</v>
      </c>
    </row>
    <row r="1105" spans="1:2" x14ac:dyDescent="0.25">
      <c r="A1105" t="e">
        <f t="shared" si="41"/>
        <v>#VALUE!</v>
      </c>
      <c r="B1105" t="e">
        <f t="shared" si="42"/>
        <v>#VALUE!</v>
      </c>
    </row>
    <row r="1106" spans="1:2" x14ac:dyDescent="0.25">
      <c r="A1106" t="e">
        <f t="shared" si="41"/>
        <v>#VALUE!</v>
      </c>
      <c r="B1106" t="e">
        <f t="shared" si="42"/>
        <v>#VALUE!</v>
      </c>
    </row>
    <row r="1107" spans="1:2" x14ac:dyDescent="0.25">
      <c r="A1107" t="e">
        <f t="shared" si="41"/>
        <v>#VALUE!</v>
      </c>
      <c r="B1107" t="e">
        <f t="shared" si="42"/>
        <v>#VALUE!</v>
      </c>
    </row>
    <row r="1108" spans="1:2" x14ac:dyDescent="0.25">
      <c r="A1108" t="e">
        <f t="shared" si="41"/>
        <v>#VALUE!</v>
      </c>
      <c r="B1108" t="e">
        <f t="shared" si="42"/>
        <v>#VALUE!</v>
      </c>
    </row>
    <row r="1109" spans="1:2" x14ac:dyDescent="0.25">
      <c r="A1109" t="e">
        <f t="shared" si="41"/>
        <v>#VALUE!</v>
      </c>
      <c r="B1109" t="e">
        <f t="shared" si="42"/>
        <v>#VALUE!</v>
      </c>
    </row>
    <row r="1110" spans="1:2" x14ac:dyDescent="0.25">
      <c r="A1110" t="e">
        <f t="shared" si="41"/>
        <v>#VALUE!</v>
      </c>
      <c r="B1110" t="e">
        <f t="shared" si="42"/>
        <v>#VALUE!</v>
      </c>
    </row>
    <row r="1111" spans="1:2" x14ac:dyDescent="0.25">
      <c r="A1111" t="e">
        <f t="shared" si="41"/>
        <v>#VALUE!</v>
      </c>
    </row>
    <row r="1112" spans="1:2" x14ac:dyDescent="0.25">
      <c r="A1112">
        <f t="shared" si="41"/>
        <v>0</v>
      </c>
    </row>
    <row r="1113" spans="1:2" x14ac:dyDescent="0.25">
      <c r="A1113">
        <f t="shared" si="41"/>
        <v>0</v>
      </c>
    </row>
    <row r="1114" spans="1:2" x14ac:dyDescent="0.25">
      <c r="A1114">
        <f t="shared" si="41"/>
        <v>0</v>
      </c>
    </row>
    <row r="1115" spans="1:2" x14ac:dyDescent="0.25">
      <c r="A1115">
        <f t="shared" si="41"/>
        <v>0</v>
      </c>
    </row>
    <row r="1116" spans="1:2" x14ac:dyDescent="0.25">
      <c r="A1116">
        <f t="shared" si="41"/>
        <v>0</v>
      </c>
    </row>
    <row r="1117" spans="1:2" x14ac:dyDescent="0.25">
      <c r="A1117">
        <f t="shared" si="41"/>
        <v>0</v>
      </c>
    </row>
    <row r="1118" spans="1:2" x14ac:dyDescent="0.25">
      <c r="A1118">
        <f t="shared" si="41"/>
        <v>0</v>
      </c>
    </row>
    <row r="1119" spans="1:2" x14ac:dyDescent="0.25">
      <c r="A1119">
        <f t="shared" si="41"/>
        <v>0</v>
      </c>
    </row>
    <row r="1120" spans="1:2" x14ac:dyDescent="0.25">
      <c r="A1120">
        <f t="shared" si="41"/>
        <v>0</v>
      </c>
    </row>
    <row r="1121" spans="1:1" x14ac:dyDescent="0.25">
      <c r="A1121">
        <f t="shared" si="41"/>
        <v>0</v>
      </c>
    </row>
    <row r="1122" spans="1:1" x14ac:dyDescent="0.25">
      <c r="A1122">
        <f t="shared" si="41"/>
        <v>0</v>
      </c>
    </row>
    <row r="1123" spans="1:1" x14ac:dyDescent="0.25">
      <c r="A1123">
        <f t="shared" si="41"/>
        <v>0</v>
      </c>
    </row>
    <row r="1124" spans="1:1" x14ac:dyDescent="0.25">
      <c r="A1124">
        <f t="shared" si="41"/>
        <v>0</v>
      </c>
    </row>
    <row r="1125" spans="1:1" x14ac:dyDescent="0.25">
      <c r="A1125">
        <f t="shared" si="41"/>
        <v>0</v>
      </c>
    </row>
    <row r="1126" spans="1:1" x14ac:dyDescent="0.25">
      <c r="A1126">
        <f t="shared" ref="A1126" si="43">B1125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Ba_Calculations</vt:lpstr>
      <vt:lpstr>PPB_Ba_Aliquot_Sent</vt:lpstr>
      <vt:lpstr>DF_NOT_CHECKED</vt:lpstr>
      <vt:lpstr>PPB_Ru_to_Stock_NOT_CHECKED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Mendoza, Paul Michael</dc:creator>
  <cp:lastModifiedBy>Paul M. Mendoza</cp:lastModifiedBy>
  <dcterms:created xsi:type="dcterms:W3CDTF">2015-10-01T14:52:56Z</dcterms:created>
  <dcterms:modified xsi:type="dcterms:W3CDTF">2016-02-29T23:45:06Z</dcterms:modified>
</cp:coreProperties>
</file>