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"/>
    </mc:Choice>
  </mc:AlternateContent>
  <bookViews>
    <workbookView xWindow="0" yWindow="0" windowWidth="19200" windowHeight="10995" activeTab="1"/>
  </bookViews>
  <sheets>
    <sheet name="Exp2" sheetId="2" r:id="rId1"/>
    <sheet name="Exp1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Q7" i="3"/>
  <c r="Q8" i="3"/>
  <c r="Q10" i="3"/>
  <c r="Q11" i="3"/>
  <c r="Q4" i="3"/>
  <c r="Q4" i="2"/>
  <c r="O5" i="3"/>
  <c r="O7" i="3"/>
  <c r="O8" i="3"/>
  <c r="O10" i="3"/>
  <c r="O11" i="3"/>
  <c r="O4" i="3"/>
  <c r="Q14" i="2"/>
  <c r="Q5" i="2"/>
  <c r="Q7" i="2"/>
  <c r="Q8" i="2"/>
  <c r="Q10" i="2"/>
  <c r="Q11" i="2"/>
  <c r="Q12" i="2"/>
  <c r="Q15" i="2"/>
  <c r="Q16" i="2"/>
  <c r="Q18" i="2"/>
  <c r="Q19" i="2"/>
  <c r="Q21" i="2"/>
  <c r="Q22" i="2"/>
  <c r="O5" i="2"/>
  <c r="O7" i="2"/>
  <c r="O8" i="2"/>
  <c r="O10" i="2"/>
  <c r="O11" i="2"/>
  <c r="O12" i="2"/>
  <c r="O14" i="2"/>
  <c r="O15" i="2"/>
  <c r="O16" i="2"/>
  <c r="O18" i="2"/>
  <c r="O19" i="2"/>
  <c r="O21" i="2"/>
  <c r="O22" i="2"/>
  <c r="O4" i="2"/>
  <c r="L26" i="3"/>
  <c r="S25" i="3"/>
  <c r="S23" i="3"/>
  <c r="T22" i="3"/>
  <c r="T25" i="3" s="1"/>
  <c r="T21" i="3"/>
  <c r="T23" i="3" s="1"/>
  <c r="S19" i="3"/>
  <c r="T18" i="3"/>
  <c r="T19" i="3" s="1"/>
  <c r="M26" i="3"/>
  <c r="M25" i="3"/>
  <c r="L25" i="3"/>
  <c r="M22" i="3"/>
  <c r="M23" i="3"/>
  <c r="L23" i="3"/>
  <c r="L22" i="3"/>
  <c r="M19" i="3"/>
  <c r="M18" i="3"/>
  <c r="L19" i="3"/>
  <c r="L18" i="3"/>
  <c r="G25" i="3"/>
  <c r="F25" i="3"/>
  <c r="M15" i="3"/>
  <c r="M14" i="3"/>
  <c r="L15" i="3"/>
  <c r="L14" i="3"/>
  <c r="G23" i="3"/>
  <c r="F23" i="3"/>
  <c r="G21" i="3"/>
  <c r="G22" i="3"/>
  <c r="M8" i="3"/>
  <c r="L8" i="3"/>
  <c r="M7" i="3"/>
  <c r="L4" i="3"/>
  <c r="L7" i="3"/>
  <c r="G19" i="3"/>
  <c r="F19" i="3"/>
  <c r="G18" i="3"/>
  <c r="S16" i="3"/>
  <c r="T15" i="3"/>
  <c r="T14" i="3"/>
  <c r="T16" i="3" s="1"/>
  <c r="J15" i="3"/>
  <c r="J14" i="3"/>
  <c r="I15" i="3"/>
  <c r="I14" i="3"/>
  <c r="F16" i="3"/>
  <c r="L11" i="3"/>
  <c r="M5" i="3"/>
  <c r="G15" i="3"/>
  <c r="G14" i="3"/>
  <c r="J18" i="3" l="1"/>
  <c r="G16" i="3"/>
  <c r="J17" i="3"/>
  <c r="I18" i="3"/>
  <c r="I17" i="3"/>
  <c r="O2" i="3" l="1"/>
  <c r="E8" i="3"/>
  <c r="I8" i="3"/>
  <c r="H8" i="3"/>
  <c r="F11" i="3"/>
  <c r="H11" i="3"/>
  <c r="L12" i="3" s="1"/>
  <c r="I5" i="3"/>
  <c r="H5" i="3"/>
  <c r="L5" i="3" s="1"/>
  <c r="F5" i="3"/>
  <c r="G5" i="3" s="1"/>
  <c r="E5" i="3"/>
  <c r="D3" i="3"/>
  <c r="M18" i="2"/>
  <c r="M17" i="2"/>
  <c r="M14" i="2"/>
  <c r="L5" i="2"/>
  <c r="L17" i="2"/>
  <c r="L18" i="2"/>
  <c r="L15" i="2"/>
  <c r="L14" i="2"/>
  <c r="L12" i="2"/>
  <c r="M12" i="2"/>
  <c r="M11" i="2"/>
  <c r="M7" i="2"/>
  <c r="L11" i="2"/>
  <c r="M8" i="2"/>
  <c r="L4" i="2"/>
  <c r="L7" i="2"/>
  <c r="L8" i="2"/>
  <c r="U21" i="2"/>
  <c r="U22" i="2" s="1"/>
  <c r="U18" i="2"/>
  <c r="U19" i="2" s="1"/>
  <c r="V14" i="2"/>
  <c r="V7" i="2"/>
  <c r="V4" i="2"/>
  <c r="I12" i="2"/>
  <c r="H12" i="2"/>
  <c r="J12" i="2"/>
  <c r="F12" i="2"/>
  <c r="G12" i="2" s="1"/>
  <c r="E12" i="2"/>
  <c r="I22" i="2"/>
  <c r="J22" i="2" s="1"/>
  <c r="H22" i="2"/>
  <c r="F22" i="2"/>
  <c r="E22" i="2"/>
  <c r="G22" i="2" s="1"/>
  <c r="I19" i="2"/>
  <c r="H19" i="2"/>
  <c r="J19" i="2" s="1"/>
  <c r="F19" i="2"/>
  <c r="G19" i="2" s="1"/>
  <c r="E19" i="2"/>
  <c r="E15" i="2"/>
  <c r="I15" i="2"/>
  <c r="J15" i="2" s="1"/>
  <c r="H15" i="2"/>
  <c r="F15" i="2"/>
  <c r="G15" i="2"/>
  <c r="I11" i="2"/>
  <c r="J11" i="2" s="1"/>
  <c r="H11" i="2"/>
  <c r="F11" i="2"/>
  <c r="E11" i="2"/>
  <c r="G11" i="2" s="1"/>
  <c r="I8" i="2"/>
  <c r="J8" i="2" s="1"/>
  <c r="H8" i="2"/>
  <c r="F8" i="2"/>
  <c r="E8" i="2"/>
  <c r="G8" i="2" s="1"/>
  <c r="I5" i="2"/>
  <c r="H5" i="2"/>
  <c r="J5" i="2"/>
  <c r="F5" i="2"/>
  <c r="E5" i="2"/>
  <c r="M15" i="2"/>
  <c r="I16" i="2"/>
  <c r="H16" i="2"/>
  <c r="F16" i="2"/>
  <c r="E16" i="2"/>
  <c r="G5" i="2"/>
  <c r="D3" i="2"/>
  <c r="S10" i="3" l="1"/>
  <c r="U10" i="3"/>
  <c r="U11" i="3" s="1"/>
  <c r="S7" i="3"/>
  <c r="U7" i="3"/>
  <c r="U8" i="3" s="1"/>
  <c r="R7" i="3"/>
  <c r="S8" i="3" s="1"/>
  <c r="I11" i="3"/>
  <c r="E11" i="3"/>
  <c r="R10" i="3"/>
  <c r="S11" i="3" s="1"/>
  <c r="J8" i="3"/>
  <c r="F8" i="3"/>
  <c r="G8" i="3" s="1"/>
  <c r="R11" i="3"/>
  <c r="V10" i="3"/>
  <c r="V7" i="3"/>
  <c r="V4" i="3"/>
  <c r="R4" i="3"/>
  <c r="R5" i="3" s="1"/>
  <c r="U4" i="3"/>
  <c r="U5" i="3" s="1"/>
  <c r="S4" i="3"/>
  <c r="J5" i="3"/>
  <c r="M4" i="3"/>
  <c r="R4" i="2"/>
  <c r="R5" i="2" s="1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W14" i="2"/>
  <c r="W7" i="2"/>
  <c r="V11" i="2"/>
  <c r="V19" i="2"/>
  <c r="U16" i="2"/>
  <c r="Y15" i="2" s="1"/>
  <c r="V16" i="2"/>
  <c r="M5" i="2"/>
  <c r="M4" i="2"/>
  <c r="J16" i="2"/>
  <c r="G16" i="2"/>
  <c r="V15" i="3" l="1"/>
  <c r="V18" i="3" s="1"/>
  <c r="T7" i="3"/>
  <c r="Y11" i="3"/>
  <c r="Y14" i="3" s="1"/>
  <c r="R8" i="3"/>
  <c r="Y4" i="3" s="1"/>
  <c r="Y7" i="3" s="1"/>
  <c r="Y18" i="3" s="1"/>
  <c r="Y22" i="3" s="1"/>
  <c r="Y5" i="3"/>
  <c r="Y8" i="3" s="1"/>
  <c r="Y12" i="3"/>
  <c r="Y15" i="3" s="1"/>
  <c r="G11" i="3"/>
  <c r="M11" i="3"/>
  <c r="J11" i="3"/>
  <c r="M12" i="3"/>
  <c r="T10" i="3"/>
  <c r="W7" i="3"/>
  <c r="V8" i="3"/>
  <c r="W10" i="3"/>
  <c r="V11" i="3"/>
  <c r="T11" i="3"/>
  <c r="W4" i="3"/>
  <c r="V5" i="3"/>
  <c r="S5" i="3"/>
  <c r="T4" i="3"/>
  <c r="S22" i="2"/>
  <c r="T22" i="2" s="1"/>
  <c r="V12" i="2"/>
  <c r="U12" i="2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Z18" i="2" s="1"/>
  <c r="W19" i="2"/>
  <c r="Z15" i="2"/>
  <c r="W15" i="2"/>
  <c r="W11" i="2"/>
  <c r="T18" i="2"/>
  <c r="R19" i="2"/>
  <c r="Y18" i="2"/>
  <c r="T15" i="2"/>
  <c r="T11" i="2"/>
  <c r="Z7" i="2"/>
  <c r="Y12" i="2"/>
  <c r="W16" i="2"/>
  <c r="W12" i="2"/>
  <c r="T14" i="2"/>
  <c r="S12" i="2"/>
  <c r="T12" i="2" s="1"/>
  <c r="T5" i="2"/>
  <c r="T4" i="2"/>
  <c r="U5" i="2"/>
  <c r="Y8" i="2" s="1"/>
  <c r="W4" i="2"/>
  <c r="V5" i="2"/>
  <c r="W5" i="2" s="1"/>
  <c r="Y25" i="3" l="1"/>
  <c r="W5" i="3"/>
  <c r="W15" i="3"/>
  <c r="W18" i="3" s="1"/>
  <c r="Z4" i="3"/>
  <c r="Z7" i="3" s="1"/>
  <c r="T5" i="3"/>
  <c r="W14" i="3"/>
  <c r="Z12" i="3"/>
  <c r="Z15" i="3" s="1"/>
  <c r="Z5" i="3"/>
  <c r="Z8" i="3" s="1"/>
  <c r="T8" i="3"/>
  <c r="Y19" i="3"/>
  <c r="Y23" i="3" s="1"/>
  <c r="Z11" i="3"/>
  <c r="Z14" i="3" s="1"/>
  <c r="V14" i="3"/>
  <c r="V17" i="3" s="1"/>
  <c r="W8" i="3"/>
  <c r="W11" i="3"/>
  <c r="Z12" i="2"/>
  <c r="T19" i="2"/>
  <c r="W22" i="2"/>
  <c r="Y14" i="2"/>
  <c r="Z4" i="2"/>
  <c r="Z17" i="2"/>
  <c r="T16" i="2"/>
  <c r="Z14" i="2"/>
  <c r="Y5" i="2"/>
  <c r="Z11" i="2"/>
  <c r="Z5" i="2"/>
  <c r="Z8" i="2"/>
  <c r="Z18" i="3" l="1"/>
  <c r="Z22" i="3" s="1"/>
  <c r="Z25" i="3" s="1"/>
  <c r="Z19" i="3"/>
  <c r="Z23" i="3" s="1"/>
  <c r="Z26" i="3" s="1"/>
  <c r="Y26" i="3"/>
  <c r="W17" i="3"/>
</calcChain>
</file>

<file path=xl/sharedStrings.xml><?xml version="1.0" encoding="utf-8"?>
<sst xmlns="http://schemas.openxmlformats.org/spreadsheetml/2006/main" count="166" uniqueCount="77">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</sst>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00000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2"/>
  <sheetViews>
    <sheetView workbookViewId="0">
      <selection activeCell="Q4" sqref="Q4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52" t="s">
        <v>22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0.82186704611760497</v>
      </c>
      <c r="Q2">
        <v>0.05</v>
      </c>
      <c r="R2" s="52" t="s">
        <v>1</v>
      </c>
      <c r="S2" s="52"/>
      <c r="T2" s="52"/>
      <c r="U2" s="52"/>
      <c r="V2" s="52"/>
      <c r="W2" s="52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279426.89383357583</v>
      </c>
      <c r="F4">
        <v>4919.8526449123437</v>
      </c>
      <c r="G4" s="3">
        <v>1.7606940324944399E-2</v>
      </c>
      <c r="H4">
        <v>4857.9273024863887</v>
      </c>
      <c r="I4">
        <v>25.055132434612087</v>
      </c>
      <c r="J4" s="3">
        <v>5.1575766524518283E-3</v>
      </c>
      <c r="K4" s="3" t="s">
        <v>15</v>
      </c>
      <c r="L4" s="9">
        <f>1-E8/E5</f>
        <v>0.99860406854308192</v>
      </c>
      <c r="M4" s="8">
        <f>((F8/E5)^2+((F5*E8)/(E5^2))^2)^0.5</f>
        <v>5.9579861800489288E-5</v>
      </c>
      <c r="N4" s="8"/>
      <c r="O4" s="43">
        <f>1-P4*$P$2</f>
        <v>0.83639045377989585</v>
      </c>
      <c r="P4">
        <v>0.19907057594409555</v>
      </c>
      <c r="Q4">
        <f>1-P4*O4</f>
        <v>0.83349927065189267</v>
      </c>
      <c r="R4">
        <f>$Q4*E4</f>
        <v>232902.11221080931</v>
      </c>
      <c r="S4">
        <f>(($Q4*$Q$2*E4)^2+(F4*$Q4)^2)^0.5</f>
        <v>12346.018492208468</v>
      </c>
      <c r="T4" s="3">
        <f>S4/R4</f>
        <v>5.3009474130632089E-2</v>
      </c>
      <c r="U4">
        <f>$Q4*H4</f>
        <v>4049.0788635023214</v>
      </c>
      <c r="V4">
        <f>(($Q4*$Q$2*H4)^2+(I4*$Q4)^2)^0.5</f>
        <v>203.52817237001196</v>
      </c>
      <c r="W4" s="3">
        <f>V4/U4</f>
        <v>5.0265302117125647E-2</v>
      </c>
      <c r="X4" s="3" t="s">
        <v>15</v>
      </c>
      <c r="Y4" s="9">
        <f>1-R8/R5</f>
        <v>0.99880395372337516</v>
      </c>
      <c r="Z4" s="8">
        <f>((S8/R5)^2+((S5*R8)/(R5^2))^2)^0.5</f>
        <v>9.8785563608089707E-5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139713.44691678791</v>
      </c>
      <c r="F5" s="10">
        <f>((F4*$C5*$B5)^2+($C5*$B$2*E4)^2+($C$2*$B5*E4)^2)^0.5</f>
        <v>3976.3250793412003</v>
      </c>
      <c r="G5" s="3">
        <f>F5/E5</f>
        <v>2.8460575321067442E-2</v>
      </c>
      <c r="H5" s="1">
        <f>H4*$C5*$B5</f>
        <v>2428.9636512431944</v>
      </c>
      <c r="I5" s="10">
        <f>((I4*$C5*$B5)^2+($C5*$B$2*H4)^2+($C$2*$B5*H4)^2)^0.5</f>
        <v>55.739322967356919</v>
      </c>
      <c r="J5" s="3">
        <f>I5/H5</f>
        <v>2.294777978205988E-2</v>
      </c>
      <c r="K5" s="3" t="s">
        <v>16</v>
      </c>
      <c r="L5" s="9">
        <f>1-H8/H5</f>
        <v>0.99114792341773217</v>
      </c>
      <c r="M5" s="3">
        <f>((I8/H5)^2+((I5*H8)/(H5^2))^2)^0.5</f>
        <v>3.0023940457213512E-4</v>
      </c>
      <c r="N5" s="3"/>
      <c r="O5" s="43">
        <f>1-P5*$P$2</f>
        <v>0.83639045377989585</v>
      </c>
      <c r="P5">
        <v>0.19907057594409555</v>
      </c>
      <c r="Q5">
        <f t="shared" ref="Q5:Q22" si="0">1-P5*O5</f>
        <v>0.83349927065189267</v>
      </c>
      <c r="R5">
        <f>R4*$C5*$B5</f>
        <v>116451.05610540466</v>
      </c>
      <c r="S5">
        <f>((S4*$C5*$B5)^2+($C5*$B$2*R4)^2+($C$2*$B5*R4)^2)^0.5</f>
        <v>6699.7363669416436</v>
      </c>
      <c r="T5" s="3">
        <f>S5/R5</f>
        <v>5.7532637238407146E-2</v>
      </c>
      <c r="U5">
        <f>U4*$C5*$B5</f>
        <v>2024.5394317511607</v>
      </c>
      <c r="V5">
        <f>((V4*$C5*$B5)^2+($C5*$B$2*U4)^2+($C$2*$B5*U4)^2)^0.5</f>
        <v>111.3791236831525</v>
      </c>
      <c r="W5" s="3">
        <f>V5/U5</f>
        <v>5.5014548956852462E-2</v>
      </c>
      <c r="X5" s="3" t="s">
        <v>16</v>
      </c>
      <c r="Y5" s="9">
        <f>1-U8/U5</f>
        <v>0.99241546339245446</v>
      </c>
      <c r="Z5" s="3">
        <f>((V8/U5)^2+((V5*U8)/(U5^2))^2)^0.5</f>
        <v>5.9481289576902862E-4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390.06079101119832</v>
      </c>
      <c r="F7">
        <v>8.8232252616455895</v>
      </c>
      <c r="G7" s="3">
        <v>2.2620128618342165E-2</v>
      </c>
      <c r="H7">
        <v>43.00274451269938</v>
      </c>
      <c r="I7">
        <v>0.47845126843353314</v>
      </c>
      <c r="J7" s="3">
        <v>1.1126063553739901E-2</v>
      </c>
      <c r="K7" s="3" t="s">
        <v>19</v>
      </c>
      <c r="L7" s="2">
        <f>E11/E5</f>
        <v>6.8767705266400622E-2</v>
      </c>
      <c r="M7" s="3">
        <f>((F11/E5)^2+((F5*E11)/(E5^2))^2)^0.5</f>
        <v>2.4104760320266903E-3</v>
      </c>
      <c r="N7" s="3"/>
      <c r="O7" s="43">
        <f>1-P7*$P$2</f>
        <v>0.37724470328705662</v>
      </c>
      <c r="P7">
        <v>0.75773240897631788</v>
      </c>
      <c r="Q7">
        <f t="shared" si="0"/>
        <v>0.7141494622047424</v>
      </c>
      <c r="R7">
        <f>$Q7*E7</f>
        <v>278.56170412780369</v>
      </c>
      <c r="S7">
        <f>(($Q7*$Q$2*E7)^2+(F7*$Q7)^2)^0.5</f>
        <v>15.287100398094761</v>
      </c>
      <c r="T7" s="3">
        <f>S7/R7</f>
        <v>5.4878686379234175E-2</v>
      </c>
      <c r="U7">
        <f>$Q7*H7</f>
        <v>30.710386867072199</v>
      </c>
      <c r="V7">
        <f>(($Q7*$Q$2*H7)^2+(I7*$Q7)^2)^0.5</f>
        <v>1.5730762163229437</v>
      </c>
      <c r="W7" s="3">
        <f>V7/U7</f>
        <v>5.1222937149307042E-2</v>
      </c>
      <c r="X7" s="3" t="s">
        <v>19</v>
      </c>
      <c r="Y7" s="2">
        <f>R11/R5</f>
        <v>6.3954333737671745E-2</v>
      </c>
      <c r="Z7" s="3">
        <f>((S11/R5)^2+((S5*R11)/(R5^2))^2)^0.5</f>
        <v>5.0474005393714794E-3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195.03039550559916</v>
      </c>
      <c r="F8">
        <f>((F7*$C8*$B8)^2+($C8*$B$2*E7)^2+($C$2*$B8*E7)^2)^0.5</f>
        <v>6.2032857092004425</v>
      </c>
      <c r="G8" s="3">
        <f>F8/E8</f>
        <v>3.1806763725823195E-2</v>
      </c>
      <c r="H8" s="10">
        <f>H7*$C8*$B8</f>
        <v>21.50137225634969</v>
      </c>
      <c r="I8">
        <f>((I7*$C8*$B8)^2+($C8*$B$2*H7)^2+($C$2*$B8*H7)^2)^0.5</f>
        <v>0.53701341558612514</v>
      </c>
      <c r="J8" s="3">
        <f>I8/H8</f>
        <v>2.4975774066119744E-2</v>
      </c>
      <c r="K8" s="3" t="s">
        <v>20</v>
      </c>
      <c r="L8" s="2">
        <f>H11/H5</f>
        <v>1.0367657515927329</v>
      </c>
      <c r="M8" s="3">
        <f>((I11/H5)^2+((I5*H11)/(H5^2))^2)^0.5</f>
        <v>2.6652182189086999E-2</v>
      </c>
      <c r="N8" s="3"/>
      <c r="O8" s="43">
        <f>1-P8*$P$2</f>
        <v>0.37724470328705662</v>
      </c>
      <c r="P8">
        <v>0.75773240897631788</v>
      </c>
      <c r="Q8">
        <f t="shared" si="0"/>
        <v>0.7141494622047424</v>
      </c>
      <c r="R8">
        <f>R7*$C8*$B8</f>
        <v>139.28085206390185</v>
      </c>
      <c r="S8">
        <f>((S7*$C8*$B8)^2+($C8*$B$2*R7)^2+($C$2*$B8*R7)^2)^0.5</f>
        <v>8.2536923568291858</v>
      </c>
      <c r="T8" s="3">
        <f>S8/R8</f>
        <v>5.9259347099933045E-2</v>
      </c>
      <c r="U8">
        <f>U7*$C8*$B8</f>
        <v>15.355193433536099</v>
      </c>
      <c r="V8">
        <f>((V7*$C8*$B8)^2+($C8*$B$2*U7)^2+($C$2*$B8*U7)^2)^0.5</f>
        <v>0.85821511189263155</v>
      </c>
      <c r="W8" s="3">
        <f>V8/U8</f>
        <v>5.5890869470798708E-2</v>
      </c>
      <c r="X8" s="3" t="s">
        <v>20</v>
      </c>
      <c r="Y8" s="2">
        <f>U11/U5</f>
        <v>0.96419769466331395</v>
      </c>
      <c r="Z8" s="3">
        <f>((V11/U5)^2+((V5*U11)/(U5^2))^2)^0.5</f>
        <v>7.25449176769353E-2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1601.2955232210968</v>
      </c>
      <c r="F10">
        <v>28.460368979296774</v>
      </c>
      <c r="G10" s="3">
        <v>1.7773339503283647E-2</v>
      </c>
      <c r="H10">
        <v>419.71105424542981</v>
      </c>
      <c r="I10">
        <v>2.3546391093527403</v>
      </c>
      <c r="J10" s="3">
        <v>5.6101431819230666E-3</v>
      </c>
      <c r="K10" s="3"/>
      <c r="O10" s="43">
        <f>1-P10*$P$2</f>
        <v>0.75536329173325112</v>
      </c>
      <c r="P10">
        <v>0.29765971202079633</v>
      </c>
      <c r="Q10">
        <f t="shared" si="0"/>
        <v>0.77515878011159967</v>
      </c>
      <c r="R10">
        <f>$Q10*E10</f>
        <v>1241.2582843782311</v>
      </c>
      <c r="S10">
        <f>(($Q10*$Q$2*E10)^2+(F10*$Q10)^2)^0.5</f>
        <v>65.86734012553913</v>
      </c>
      <c r="T10" s="3">
        <f>S10/R10</f>
        <v>5.306497523884264E-2</v>
      </c>
      <c r="U10">
        <f>$Q10*H10</f>
        <v>325.34270880824079</v>
      </c>
      <c r="V10">
        <f>(($Q10*$Q$2*H10)^2+(I10*$Q10)^2)^0.5</f>
        <v>16.369212580033338</v>
      </c>
      <c r="W10" s="3">
        <f>V10/U10</f>
        <v>5.0313752657913303E-2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9607.7731393265803</v>
      </c>
      <c r="F11">
        <f>((F10*$C11*$B11)^2+($C11*$B$2*E10)^2+($C$2*$B11*E10)^2)^0.5</f>
        <v>196.58860316077121</v>
      </c>
      <c r="G11" s="3">
        <f>F11/E11</f>
        <v>2.0461411849546474E-2</v>
      </c>
      <c r="H11" s="1">
        <f>H10*$C11*$B11</f>
        <v>2518.266325472579</v>
      </c>
      <c r="I11">
        <f>((I10*$C11*$B11)^2+($C11*$B$2*H10)^2+($C$2*$B11*H10)^2)^0.5</f>
        <v>29.178382024661037</v>
      </c>
      <c r="J11" s="3">
        <f>I11/H11</f>
        <v>1.1586694278328726E-2</v>
      </c>
      <c r="K11" s="3" t="s">
        <v>37</v>
      </c>
      <c r="L11" s="13">
        <f>(E15/E12)</f>
        <v>4.8710839905542716E-2</v>
      </c>
      <c r="M11" s="3">
        <f>((F15/E12)^2+((F12*E15)/(E12^2))^2)^0.5</f>
        <v>1.7074456871314021E-3</v>
      </c>
      <c r="N11" s="3"/>
      <c r="O11" s="43">
        <f>1-P11*$P$2</f>
        <v>0.75536329173325112</v>
      </c>
      <c r="P11">
        <v>0.29765971202079633</v>
      </c>
      <c r="Q11">
        <f t="shared" si="0"/>
        <v>0.77515878011159967</v>
      </c>
      <c r="R11">
        <f>R10*$C11*$B11</f>
        <v>7447.5497062693867</v>
      </c>
      <c r="S11">
        <f>((S10*$C11*$B11)^2+($C11*$B$2*R10)^2+($C$2*$B11*R10)^2)^0.5</f>
        <v>402.35171890185029</v>
      </c>
      <c r="T11" s="3">
        <f>S11/R11</f>
        <v>5.402471078013061E-2</v>
      </c>
      <c r="U11">
        <f>U10*$C11*$B11</f>
        <v>1952.0562528494447</v>
      </c>
      <c r="V11">
        <f>((V10*$C11*$B11)^2+($C11*$B$2*U10)^2+($C$2*$B11*U10)^2)^0.5</f>
        <v>100.18920843532956</v>
      </c>
      <c r="W11" s="3">
        <f>V11/U11</f>
        <v>5.132495966193696E-2</v>
      </c>
      <c r="X11" s="3" t="s">
        <v>37</v>
      </c>
      <c r="Y11" s="13">
        <f>(R15/R12)</f>
        <v>5.7380663967635408E-2</v>
      </c>
      <c r="Z11" s="3">
        <f>((S15/R12)^2+((S12*R15)/(R12^2))^2)^0.5</f>
        <v>4.5285998821401304E-3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800.6477616105484</v>
      </c>
      <c r="F12">
        <f>((F10*$C12*$B12)^2+($C12*$B$2*E10)^2+($C$2*$B12*E10)^2)^0.5</f>
        <v>22.869555520285484</v>
      </c>
      <c r="G12" s="3">
        <f>F12/E12</f>
        <v>2.8563816220858566E-2</v>
      </c>
      <c r="H12" s="12">
        <f>H10*$C12*$B12</f>
        <v>209.8555271227149</v>
      </c>
      <c r="I12">
        <f>((I10*$C12*$B12)^2+($C12*$B$2*H10)^2+($C$2*$B12*H10)^2)^0.5</f>
        <v>4.8379492004153608</v>
      </c>
      <c r="J12" s="3">
        <f>I12/H12</f>
        <v>2.3053713508276227E-2</v>
      </c>
      <c r="K12" s="3" t="s">
        <v>38</v>
      </c>
      <c r="L12" s="13">
        <f>H15/H12</f>
        <v>0.73313958969938364</v>
      </c>
      <c r="M12" s="3">
        <f>((I15/H12)^2+((I12*H15)/(H12^2))^2)^0.5</f>
        <v>1.8795472750890874E-2</v>
      </c>
      <c r="N12" s="3"/>
      <c r="O12" s="43">
        <f>1-P12*$P$2</f>
        <v>0.75536329173325112</v>
      </c>
      <c r="P12">
        <v>0.29765971202079633</v>
      </c>
      <c r="Q12">
        <f t="shared" si="0"/>
        <v>0.77515878011159967</v>
      </c>
      <c r="R12">
        <f>R10*$C12*$B12</f>
        <v>620.62914218911556</v>
      </c>
      <c r="S12">
        <f>((S10*$C12*$B12)^2+($C12*$B$2*R10)^2+($C$2*$B12*R10)^2)^0.5</f>
        <v>35.738171328015135</v>
      </c>
      <c r="T12" s="3">
        <f>S12/R12</f>
        <v>5.7583778940765801E-2</v>
      </c>
      <c r="U12">
        <f>U10*$C12*$B12</f>
        <v>162.67135440412039</v>
      </c>
      <c r="V12">
        <f>((V10*$C12*$B12)^2+($C12*$B$2*U10)^2+($C$2*$B12*U10)^2)^0.5</f>
        <v>8.9564928903235277</v>
      </c>
      <c r="W12" s="3">
        <f>V12/U12</f>
        <v>5.5058820424357786E-2</v>
      </c>
      <c r="X12" s="3" t="s">
        <v>38</v>
      </c>
      <c r="Y12" s="13">
        <f>U15/U12</f>
        <v>0.86362781917713549</v>
      </c>
      <c r="Z12" s="3">
        <f>((V15/U12)^2+((V12*U15)/(U12^2))^2)^0.5</f>
        <v>6.4957523353709121E-2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6.5000374894237591</v>
      </c>
      <c r="F14">
        <v>0.11444890005446411</v>
      </c>
      <c r="G14" s="3">
        <v>1.7607421532673379E-2</v>
      </c>
      <c r="H14">
        <v>25.642232508482515</v>
      </c>
      <c r="I14">
        <v>0.12298225008108585</v>
      </c>
      <c r="J14" s="3">
        <v>4.7960820119856183E-3</v>
      </c>
      <c r="K14" s="3" t="s">
        <v>17</v>
      </c>
      <c r="L14" s="14">
        <f>1-E19/E16</f>
        <v>1</v>
      </c>
      <c r="M14">
        <f>((F19/E16)^2+((F16*E19)/(E16^2))^2)^0.5</f>
        <v>0</v>
      </c>
      <c r="O14" s="43">
        <f>1-P14*$P$2</f>
        <v>0.92261208193106325</v>
      </c>
      <c r="P14">
        <v>9.4161115760155317E-2</v>
      </c>
      <c r="Q14">
        <f t="shared" si="0"/>
        <v>0.91312581695157125</v>
      </c>
      <c r="R14">
        <f>$Q14*E14</f>
        <v>5.9353520427459099</v>
      </c>
      <c r="S14">
        <f>(($Q14*$Q$2*E14)^2+(F14*$Q14)^2)^0.5</f>
        <v>0.31463083923523116</v>
      </c>
      <c r="T14" s="3">
        <f>S14/R14</f>
        <v>5.3009633964301715E-2</v>
      </c>
      <c r="U14">
        <f>$Q14*H14</f>
        <v>23.414584507770233</v>
      </c>
      <c r="V14">
        <f>(($Q14*$Q$2*H14)^2+(I14*$Q14)^2)^0.5</f>
        <v>1.1761028101655562</v>
      </c>
      <c r="W14" s="3">
        <f>V14/U14</f>
        <v>5.0229497336382857E-2</v>
      </c>
      <c r="X14" s="3" t="s">
        <v>17</v>
      </c>
      <c r="Y14" s="14">
        <f>1-R19/R16</f>
        <v>1</v>
      </c>
      <c r="Z14">
        <f>((S19/R16)^2+((S16*R19)/(R16^2))^2)^0.5</f>
        <v>0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39.000224936542551</v>
      </c>
      <c r="F15">
        <f>((F14*$C15*$B15)^2+($C15*$B$2*E14)^2+($C$2*$B15*E14)^2)^0.5</f>
        <v>0.79238540452159056</v>
      </c>
      <c r="G15" s="3">
        <f>F15/E15</f>
        <v>2.0317457291871639E-2</v>
      </c>
      <c r="H15" s="12">
        <f>H14*$C15*$B15</f>
        <v>153.85339505089507</v>
      </c>
      <c r="I15">
        <f>((I14*$C15*$B15)^2+($C15*$B$2*H14)^2+($C$2*$B15*H14)^2)^0.5</f>
        <v>1.7254929567317361</v>
      </c>
      <c r="J15" s="3">
        <f>I15/H15</f>
        <v>1.1215176344733497E-2</v>
      </c>
      <c r="K15" s="3" t="s">
        <v>18</v>
      </c>
      <c r="L15" s="14">
        <f>1-H19/H16</f>
        <v>0.99282639301964282</v>
      </c>
      <c r="M15" s="3">
        <f>((I19/H16)^2+((I16*H19)/(H16^2))^2)^0.5</f>
        <v>2.749932973701468E-4</v>
      </c>
      <c r="N15" s="3"/>
      <c r="O15" s="43">
        <f>1-P15*$P$2</f>
        <v>0.92261208193106325</v>
      </c>
      <c r="P15">
        <v>9.4161115760155317E-2</v>
      </c>
      <c r="Q15">
        <f t="shared" si="0"/>
        <v>0.91312581695157125</v>
      </c>
      <c r="R15">
        <f>R14*$C15*$B15</f>
        <v>35.612112256475456</v>
      </c>
      <c r="S15">
        <f>((S14*$C15*$B15)^2+($C15*$B$2*R14)^2+($C$2*$B15*R14)^2)^0.5</f>
        <v>1.921998291946974</v>
      </c>
      <c r="T15" s="3">
        <f>S15/R15</f>
        <v>5.3970353628700903E-2</v>
      </c>
      <c r="U15">
        <f>U14*$C15*$B15</f>
        <v>140.4875070466214</v>
      </c>
      <c r="V15">
        <f>((V14*$C15*$B15)^2+($C15*$B$2*U14)^2+($C$2*$B15*U14)^2)^0.5</f>
        <v>7.1989124014145398</v>
      </c>
      <c r="W15" s="3">
        <f>V15/U15</f>
        <v>5.1242367045672955E-2</v>
      </c>
      <c r="X15" s="3" t="s">
        <v>18</v>
      </c>
      <c r="Y15" s="14">
        <f>1-U19/U16</f>
        <v>0.99399442148659667</v>
      </c>
      <c r="Z15" s="3">
        <f>((V19/U16)^2+((V16*U19)/(U16^2))^2)^0.5</f>
        <v>4.9775697687571218E-4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3.2500187447118796</v>
      </c>
      <c r="F16" s="15">
        <f>((0.005*E14)^2+(0.5*F14)^2)^0.5</f>
        <v>6.5809572746045361E-2</v>
      </c>
      <c r="G16" s="3">
        <f>F16/E16</f>
        <v>2.0248982518369908E-2</v>
      </c>
      <c r="H16" s="11">
        <f>H14*0.5</f>
        <v>12.821116254241257</v>
      </c>
      <c r="I16" s="15">
        <f>((0.005*H14)^2+(0.5*I14)^2)^0.5</f>
        <v>0.14219444665396966</v>
      </c>
      <c r="J16" s="3">
        <f>I16/H16</f>
        <v>1.109064482641528E-2</v>
      </c>
      <c r="K16" s="3"/>
      <c r="O16" s="43">
        <f>1-P16*$P$2</f>
        <v>0.92261208193106325</v>
      </c>
      <c r="P16">
        <v>9.4161115760155317E-2</v>
      </c>
      <c r="Q16">
        <f t="shared" si="0"/>
        <v>0.91312581695157125</v>
      </c>
      <c r="R16">
        <f>R14*$C16*$B16</f>
        <v>2.9676760213729549</v>
      </c>
      <c r="S16">
        <f>((S14*$C16*$B16)^2+($C16*$B$2*R14)^2+($C$2*$B16*R14)^2)^0.5</f>
        <v>0.17073866502167129</v>
      </c>
      <c r="T16" s="3">
        <f>S16/R16</f>
        <v>5.7532784506133985E-2</v>
      </c>
      <c r="U16">
        <f>U14*$C16*$B16</f>
        <v>11.707292253885116</v>
      </c>
      <c r="V16">
        <f>((V14*$C16*$B16)^2+($C16*$B$2*U14)^2+($C$2*$B16*U14)^2)^0.5</f>
        <v>0.64368843470950199</v>
      </c>
      <c r="W16" s="3">
        <f>V16/U16</f>
        <v>5.4981837025200354E-2</v>
      </c>
      <c r="X16" s="3"/>
    </row>
    <row r="17" spans="2:26" x14ac:dyDescent="0.25">
      <c r="G17" s="3"/>
      <c r="J17" s="3"/>
      <c r="K17" s="3" t="s">
        <v>39</v>
      </c>
      <c r="L17" s="16">
        <f>E22/E16</f>
        <v>12.50743404487619</v>
      </c>
      <c r="M17" s="3">
        <f>((F22/E16)^2+((F16*E22)/(E16^2))^2)^0.5</f>
        <v>0.36151634677122924</v>
      </c>
      <c r="N17" s="3"/>
      <c r="O17" s="43"/>
      <c r="T17" s="3"/>
      <c r="W17" s="3"/>
      <c r="X17" s="3" t="s">
        <v>39</v>
      </c>
      <c r="Y17" s="16">
        <f>R22/R16</f>
        <v>10.314773471285543</v>
      </c>
      <c r="Z17" s="3">
        <f>((S22/R16)^2+((S16*R22)/(R16^2))^2)^0.5</f>
        <v>0.81450457189329162</v>
      </c>
    </row>
    <row r="18" spans="2:26" x14ac:dyDescent="0.25">
      <c r="B18">
        <v>1</v>
      </c>
      <c r="D18" t="s">
        <v>10</v>
      </c>
      <c r="E18">
        <v>0</v>
      </c>
      <c r="F18">
        <v>0</v>
      </c>
      <c r="G18" s="3" t="e">
        <v>#DIV/0!</v>
      </c>
      <c r="H18">
        <v>0.18394729811479152</v>
      </c>
      <c r="I18">
        <v>5.3518732118052782E-3</v>
      </c>
      <c r="J18" s="3">
        <v>2.9094600826729537E-2</v>
      </c>
      <c r="K18" s="3" t="s">
        <v>18</v>
      </c>
      <c r="L18" s="16">
        <f>H22/H16</f>
        <v>1.2323907334540047</v>
      </c>
      <c r="M18" s="3">
        <f>((I22/H16)^2+((I16*H22)/(H16^2))^2)^0.5</f>
        <v>1.9943285547192581E-2</v>
      </c>
      <c r="N18" s="3"/>
      <c r="O18" s="43">
        <f>1-P18*$P$2</f>
        <v>0.26249738787598176</v>
      </c>
      <c r="P18">
        <v>0.89735026560303943</v>
      </c>
      <c r="Q18">
        <f t="shared" si="0"/>
        <v>0.76444789926938372</v>
      </c>
      <c r="R18">
        <f>$Q18*E18</f>
        <v>0</v>
      </c>
      <c r="S18">
        <f>(($Q18*$Q$2*E18)^2+(F18*$Q18)^2)^0.5</f>
        <v>0</v>
      </c>
      <c r="T18" s="3" t="e">
        <f>S18/R18</f>
        <v>#DIV/0!</v>
      </c>
      <c r="U18">
        <f>$Q18*H18</f>
        <v>0.14061812562013146</v>
      </c>
      <c r="V18">
        <f>(($Q18*$Q$2*H18)^2+(I18*$Q18)^2)^0.5</f>
        <v>8.1346045751669472E-3</v>
      </c>
      <c r="W18" s="3">
        <f>V18/U18</f>
        <v>5.7848904892545121E-2</v>
      </c>
      <c r="X18" s="3" t="s">
        <v>18</v>
      </c>
      <c r="Y18" s="16">
        <f>U22/U16</f>
        <v>1.0163420568983168</v>
      </c>
      <c r="Z18" s="3">
        <f>((V22/U16)^2+((V16*U22)/(U16^2))^2)^0.5</f>
        <v>7.6475107170614592E-2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0</v>
      </c>
      <c r="F19">
        <f>((F18*$C19*$B19)^2+($C19*$B$2*E18)^2+($C$2*$B19*E18)^2)^0.5</f>
        <v>0</v>
      </c>
      <c r="G19" s="3" t="e">
        <f>F19/E19</f>
        <v>#DIV/0!</v>
      </c>
      <c r="H19" s="11">
        <f>H18*$C19*$B19</f>
        <v>9.1973649057395759E-2</v>
      </c>
      <c r="I19">
        <f>((I18*$C19*$B19)^2+($C19*$B$2*H18)^2+($C$2*$B19*H18)^2)^0.5</f>
        <v>3.3749389297106154E-3</v>
      </c>
      <c r="J19" s="3">
        <f>I19/H19</f>
        <v>3.669462899753493E-2</v>
      </c>
      <c r="O19" s="43">
        <f>1-P19*$P$2</f>
        <v>0.26249738787598176</v>
      </c>
      <c r="P19">
        <v>0.89735026560303943</v>
      </c>
      <c r="Q19">
        <f t="shared" si="0"/>
        <v>0.76444789926938372</v>
      </c>
      <c r="R19">
        <f>R18*$C19*$B19</f>
        <v>0</v>
      </c>
      <c r="S19">
        <f>((S18*$C19*$B19)^2+($C19*$B$2*R18)^2+($C$2*$B19*R18)^2)^0.5</f>
        <v>0</v>
      </c>
      <c r="T19" s="3" t="e">
        <f>S19/R19</f>
        <v>#DIV/0!</v>
      </c>
      <c r="U19">
        <f>U18*$C19*$B19</f>
        <v>7.0309062810065728E-2</v>
      </c>
      <c r="V19">
        <f>((V18*$C19*$B19)^2+($C19*$B$2*U18)^2+($C$2*$B19*U18)^2)^0.5</f>
        <v>4.3605768030384054E-3</v>
      </c>
      <c r="W19" s="3">
        <f>V19/U19</f>
        <v>6.2020124131339262E-2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6.7748991823491895</v>
      </c>
      <c r="F21">
        <v>0.12169366408511646</v>
      </c>
      <c r="G21" s="3">
        <v>1.7962431736573727E-2</v>
      </c>
      <c r="H21">
        <v>2.6334374773772407</v>
      </c>
      <c r="I21">
        <v>1.5821753507140456E-2</v>
      </c>
      <c r="J21" s="3">
        <v>6.0080232179645495E-3</v>
      </c>
      <c r="K21" s="3"/>
      <c r="O21" s="43">
        <f>1-P21*$P$2</f>
        <v>0.71688126920986073</v>
      </c>
      <c r="P21">
        <v>0.34448239788607671</v>
      </c>
      <c r="Q21">
        <f t="shared" si="0"/>
        <v>0.75304702138297308</v>
      </c>
      <c r="R21">
        <f>$Q21*E21</f>
        <v>5.1018176494379972</v>
      </c>
      <c r="S21">
        <f>(($Q21*$Q$2*E21)^2+(F21*$Q21)^2)^0.5</f>
        <v>0.27105246834592378</v>
      </c>
      <c r="T21" s="3">
        <f>S21/R21</f>
        <v>5.3128607678830347E-2</v>
      </c>
      <c r="U21">
        <f>$Q21*H21</f>
        <v>1.9831022483372216</v>
      </c>
      <c r="V21">
        <f>(($Q21*$Q$2*H21)^2+(I21*$Q21)^2)^0.5</f>
        <v>9.9868374418158101E-2</v>
      </c>
      <c r="W21" s="3">
        <f>V21/U21</f>
        <v>5.0359669806181236E-2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40.649395094095141</v>
      </c>
      <c r="F22">
        <f>((F21*$C22*$B22)^2+($C22*$B$2*E21)^2+($C$2*$B22*E21)^2)^0.5</f>
        <v>0.83842935401218277</v>
      </c>
      <c r="G22" s="3">
        <f>F22/E22</f>
        <v>2.0625875294611105E-2</v>
      </c>
      <c r="H22" s="15">
        <f>H21*$C22*$B22</f>
        <v>15.800624864263444</v>
      </c>
      <c r="I22">
        <f>((I21*$C22*$B22)^2+($C22*$B$2*H21)^2+($C$2*$B22*H21)^2)^0.5</f>
        <v>0.18620224953074313</v>
      </c>
      <c r="J22" s="3">
        <f>I22/H22</f>
        <v>1.1784486444702582E-2</v>
      </c>
      <c r="K22" s="3"/>
      <c r="O22" s="43">
        <f>1-P22*$P$2</f>
        <v>0.71688126920986073</v>
      </c>
      <c r="P22">
        <v>0.34448239788607671</v>
      </c>
      <c r="Q22">
        <f t="shared" si="0"/>
        <v>0.75304702138297308</v>
      </c>
      <c r="R22">
        <f>R21*$C22*$B22</f>
        <v>30.610905896627983</v>
      </c>
      <c r="S22">
        <f>((S21*$C22*$B22)^2+($C22*$B$2*R21)^2+($C$2*$B22*R21)^2)^0.5</f>
        <v>1.6556586217530116</v>
      </c>
      <c r="T22" s="3">
        <f>S22/R22</f>
        <v>5.4087214123754328E-2</v>
      </c>
      <c r="U22">
        <f>U21*$C22*$B22</f>
        <v>11.89861349002333</v>
      </c>
      <c r="V22">
        <f>((V21*$C22*$B22)^2+($C22*$B$2*U21)^2+($C$2*$B22*U21)^2)^0.5</f>
        <v>0.61123145311129679</v>
      </c>
      <c r="W22" s="3">
        <f>V22/U22</f>
        <v>5.1369972948848035E-2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0"/>
  <sheetViews>
    <sheetView tabSelected="1" workbookViewId="0">
      <selection activeCell="H11" sqref="H11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7" max="17" width="11.42578125" customWidth="1"/>
    <col min="25" max="25" width="12.42578125" customWidth="1"/>
  </cols>
  <sheetData>
    <row r="1" spans="1:27" x14ac:dyDescent="0.25">
      <c r="A1" s="52" t="s">
        <v>22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7" x14ac:dyDescent="0.25">
      <c r="A2" t="s">
        <v>34</v>
      </c>
      <c r="B2">
        <v>0.01</v>
      </c>
      <c r="C2">
        <v>0.01</v>
      </c>
      <c r="E2" s="52" t="s">
        <v>0</v>
      </c>
      <c r="F2" s="52"/>
      <c r="G2" s="52"/>
      <c r="H2" s="52"/>
      <c r="I2" s="52"/>
      <c r="J2" s="52"/>
      <c r="M2" t="s">
        <v>36</v>
      </c>
      <c r="O2">
        <f>'Exp2'!P2</f>
        <v>0.82186704611760497</v>
      </c>
      <c r="Q2">
        <v>0.05</v>
      </c>
      <c r="R2" s="52" t="s">
        <v>1</v>
      </c>
      <c r="S2" s="52"/>
      <c r="T2" s="52"/>
      <c r="U2" s="52"/>
      <c r="V2" s="52"/>
      <c r="W2" s="52"/>
    </row>
    <row r="3" spans="1:27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</row>
    <row r="4" spans="1:27" x14ac:dyDescent="0.25">
      <c r="B4">
        <v>1</v>
      </c>
      <c r="D4" t="s">
        <v>2</v>
      </c>
      <c r="E4">
        <v>279426.89383357583</v>
      </c>
      <c r="F4">
        <v>4919.8526449123437</v>
      </c>
      <c r="G4" s="3">
        <v>1.7606940324944399E-2</v>
      </c>
      <c r="H4">
        <v>4857.9273024863887</v>
      </c>
      <c r="I4">
        <v>25.055132434612087</v>
      </c>
      <c r="J4" s="3">
        <v>5.1575766524518283E-3</v>
      </c>
      <c r="K4" s="23" t="s">
        <v>55</v>
      </c>
      <c r="L4" s="9">
        <f>1-E8/E5</f>
        <v>0.97403437121837355</v>
      </c>
      <c r="M4" s="8">
        <f>((F8/E5)^2+((F5*E8)/(E5^2))^2)^0.5</f>
        <v>1.0538946585761236E-3</v>
      </c>
      <c r="N4" s="42"/>
      <c r="O4" s="50">
        <f>1-P4*$O$2</f>
        <v>0.83639045377989585</v>
      </c>
      <c r="P4" s="25">
        <v>0.19907057594409555</v>
      </c>
      <c r="Q4">
        <f>1-O4*P4</f>
        <v>0.83349927065189267</v>
      </c>
      <c r="R4">
        <f>$Q4*E4</f>
        <v>232902.11221080931</v>
      </c>
      <c r="S4">
        <f>(($Q4*$Q$2*E4)^2+(F4*$Q4)^2)^0.5</f>
        <v>12346.018492208468</v>
      </c>
      <c r="T4" s="3">
        <f>S4/R4</f>
        <v>5.3009474130632089E-2</v>
      </c>
      <c r="U4">
        <f>$Q4*H4</f>
        <v>4049.0788635023214</v>
      </c>
      <c r="V4">
        <f>(($Q4*$Q$2*H4)^2+(I4*$Q4)^2)^0.5</f>
        <v>203.52817237001196</v>
      </c>
      <c r="W4" s="3">
        <f>V4/U4</f>
        <v>5.0265302117125647E-2</v>
      </c>
      <c r="X4" s="23" t="s">
        <v>55</v>
      </c>
      <c r="Y4" s="9">
        <f>1-R8/R5</f>
        <v>0.97788507302432026</v>
      </c>
      <c r="Z4" s="8">
        <f>((S8/R5)^2+((S5*R8)/(R5^2))^2)^0.5</f>
        <v>1.8030639311062977E-3</v>
      </c>
      <c r="AA4" s="42"/>
    </row>
    <row r="5" spans="1:27" x14ac:dyDescent="0.25">
      <c r="B5">
        <v>1</v>
      </c>
      <c r="C5">
        <v>0.5</v>
      </c>
      <c r="D5" t="s">
        <v>23</v>
      </c>
      <c r="E5" s="1">
        <f>E4*$C5*$B5</f>
        <v>139713.44691678791</v>
      </c>
      <c r="F5" s="10">
        <f>((F4*$C5*$B5)^2+($C5*$B$2*E4)^2+($C$2*$B5*E4)^2)^0.5</f>
        <v>3976.3250793412003</v>
      </c>
      <c r="G5" s="3">
        <f>F5/E5</f>
        <v>2.8460575321067442E-2</v>
      </c>
      <c r="H5" s="1">
        <f>H4*$C5*$B5</f>
        <v>2428.9636512431944</v>
      </c>
      <c r="I5" s="10">
        <f>((I4*$C5*$B5)^2+($C5*$B$2*H4)^2+($C$2*$B5*H4)^2)^0.5</f>
        <v>55.739322967356919</v>
      </c>
      <c r="J5" s="3">
        <f>I5/H5</f>
        <v>2.294777978205988E-2</v>
      </c>
      <c r="K5" s="23" t="s">
        <v>56</v>
      </c>
      <c r="L5" s="9">
        <f>1-H8/H5</f>
        <v>0.94178820987628298</v>
      </c>
      <c r="M5" s="3">
        <f>((I8/H5)^2+((I5*H8)/(H5^2))^2)^0.5</f>
        <v>1.9049640679122009E-3</v>
      </c>
      <c r="N5" s="3"/>
      <c r="O5" s="50">
        <f t="shared" ref="O5:O11" si="0">1-P5*$O$2</f>
        <v>0.83639045377989585</v>
      </c>
      <c r="P5" s="25">
        <v>0.19907057594409555</v>
      </c>
      <c r="Q5">
        <f t="shared" ref="Q5:Q11" si="1">1-O5*P5</f>
        <v>0.83349927065189267</v>
      </c>
      <c r="R5">
        <f>R4*$C5*$B5</f>
        <v>116451.05610540466</v>
      </c>
      <c r="S5">
        <f>((S4*$C5*$B5)^2+($C5*$B$2*R4)^2+($C$2*$B5*R4)^2)^0.5</f>
        <v>6699.7363669416436</v>
      </c>
      <c r="T5" s="3">
        <f>S5/R5</f>
        <v>5.7532637238407146E-2</v>
      </c>
      <c r="U5">
        <f>U4*$C5*$B5</f>
        <v>2024.5394317511607</v>
      </c>
      <c r="V5">
        <f>((V4*$C5*$B5)^2+($C5*$B$2*U4)^2+($C$2*$B5*U4)^2)^0.5</f>
        <v>111.3791236831525</v>
      </c>
      <c r="W5" s="3">
        <f>V5/U5</f>
        <v>5.5014548956852462E-2</v>
      </c>
      <c r="X5" s="23" t="s">
        <v>56</v>
      </c>
      <c r="Y5" s="9">
        <f>1-U8/U5</f>
        <v>0.95042101623895425</v>
      </c>
      <c r="Z5" s="3">
        <f>((V8/U5)^2+((V5*U8)/(U5^2))^2)^0.5</f>
        <v>3.8629972825003568E-3</v>
      </c>
      <c r="AA5" s="3"/>
    </row>
    <row r="6" spans="1:27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</row>
    <row r="7" spans="1:27" x14ac:dyDescent="0.25">
      <c r="B7">
        <v>1</v>
      </c>
      <c r="D7" t="s">
        <v>13</v>
      </c>
      <c r="E7">
        <v>7255.4949968855699</v>
      </c>
      <c r="F7">
        <v>133.26959217208648</v>
      </c>
      <c r="G7" s="3">
        <v>1.8368090975087518E-2</v>
      </c>
      <c r="H7">
        <v>282.7886445686122</v>
      </c>
      <c r="I7">
        <v>1.882322870934964</v>
      </c>
      <c r="J7" s="3">
        <v>6.6562887410362807E-3</v>
      </c>
      <c r="K7" s="22" t="s">
        <v>54</v>
      </c>
      <c r="L7" s="3">
        <f>L4*F19</f>
        <v>0.6957388365845526</v>
      </c>
      <c r="M7" s="3">
        <f>((M4*F19)^2+(L4*G19)^2)^0.5</f>
        <v>9.8679879577268283E-3</v>
      </c>
      <c r="O7" s="50">
        <f t="shared" si="0"/>
        <v>0.6075605328222996</v>
      </c>
      <c r="P7" s="25">
        <v>0.47749750891161086</v>
      </c>
      <c r="Q7">
        <f t="shared" si="1"/>
        <v>0.70989135906434098</v>
      </c>
      <c r="R7">
        <f>$Q7*E7</f>
        <v>5150.6132040236234</v>
      </c>
      <c r="S7">
        <f>(($Q7*$Q$2*E7)^2+(F7*$Q7)^2)^0.5</f>
        <v>274.35836511557119</v>
      </c>
      <c r="T7" s="3">
        <f>S7/R7</f>
        <v>5.3267126504712943E-2</v>
      </c>
      <c r="U7">
        <f>$Q7*H7</f>
        <v>200.74921522077497</v>
      </c>
      <c r="V7">
        <f>(($Q7*$Q$2*H7)^2+(I7*$Q7)^2)^0.5</f>
        <v>10.126014444852697</v>
      </c>
      <c r="W7" s="3">
        <f>V7/U7</f>
        <v>5.0441115965093861E-2</v>
      </c>
      <c r="X7" s="22" t="s">
        <v>54</v>
      </c>
      <c r="Y7" s="3">
        <f>Y4*S19</f>
        <v>0.6984893378745145</v>
      </c>
      <c r="Z7" s="3">
        <f>((Z4*S19)^2+(Y4*T19)^2)^0.5</f>
        <v>9.9617350229544554E-3</v>
      </c>
    </row>
    <row r="8" spans="1:27" x14ac:dyDescent="0.25">
      <c r="B8">
        <v>1</v>
      </c>
      <c r="C8">
        <v>0.5</v>
      </c>
      <c r="D8" t="s">
        <v>40</v>
      </c>
      <c r="E8" s="10">
        <f>E7*$C8*$B8</f>
        <v>3627.7474984427849</v>
      </c>
      <c r="F8">
        <f>((F7*$C8*$B8)^2+($C8*$B$2*E7)^2+($C$2*$B8*E7)^2)^0.5</f>
        <v>104.97843590784493</v>
      </c>
      <c r="G8" s="3">
        <f>F8/E8</f>
        <v>2.893763580649068E-2</v>
      </c>
      <c r="H8" s="10">
        <f>H7*$C8*$B8</f>
        <v>141.3943222843061</v>
      </c>
      <c r="I8">
        <f>((I7*$C8*$B8)^2+($C8*$B$2*H7)^2+($C$2*$B8*H7)^2)^0.5</f>
        <v>3.2987819016616302</v>
      </c>
      <c r="J8" s="3">
        <f>I8/H8</f>
        <v>2.3330370331480946E-2</v>
      </c>
      <c r="K8" s="22" t="s">
        <v>16</v>
      </c>
      <c r="L8" s="3">
        <f>L5*F19</f>
        <v>0.67270586419734502</v>
      </c>
      <c r="M8" s="3">
        <f>((M5*F19)^2+(L5*G19)^2)^0.5</f>
        <v>9.6103126622148032E-3</v>
      </c>
      <c r="O8" s="50">
        <f t="shared" si="0"/>
        <v>0.6075605328222996</v>
      </c>
      <c r="P8" s="25">
        <v>0.47749750891161086</v>
      </c>
      <c r="Q8">
        <f t="shared" si="1"/>
        <v>0.70989135906434098</v>
      </c>
      <c r="R8">
        <f>R7*$C8*$B8</f>
        <v>2575.3066020118117</v>
      </c>
      <c r="S8">
        <f>((S7*$C8*$B8)^2+($C8*$B$2*R7)^2+($C$2*$B8*R7)^2)^0.5</f>
        <v>148.77577146298074</v>
      </c>
      <c r="T8" s="3">
        <f>S8/R8</f>
        <v>5.7770120010859342E-2</v>
      </c>
      <c r="U8">
        <f>U7*$C8*$B8</f>
        <v>100.37460761038749</v>
      </c>
      <c r="V8">
        <f>((V7*$C8*$B8)^2+($C8*$B$2*U7)^2+($C$2*$B8*U7)^2)^0.5</f>
        <v>5.5381922195614512</v>
      </c>
      <c r="W8" s="3">
        <f>V8/U8</f>
        <v>5.5175231579070394E-2</v>
      </c>
      <c r="X8" s="22" t="s">
        <v>16</v>
      </c>
      <c r="Y8" s="3">
        <f>Y5*S19</f>
        <v>0.67887215445639593</v>
      </c>
      <c r="Z8" s="3">
        <f>((Z5*S19)^2+(Y5*T19)^2)^0.5</f>
        <v>9.9893506976368989E-3</v>
      </c>
    </row>
    <row r="9" spans="1:27" x14ac:dyDescent="0.25">
      <c r="K9" s="22"/>
      <c r="M9" s="42"/>
      <c r="O9" s="50"/>
      <c r="P9" s="25"/>
      <c r="T9" s="3"/>
      <c r="W9" s="3"/>
      <c r="X9" s="22"/>
      <c r="Z9" s="42"/>
    </row>
    <row r="10" spans="1:27" x14ac:dyDescent="0.25">
      <c r="A10">
        <v>0.88120500000000002</v>
      </c>
      <c r="B10">
        <v>1</v>
      </c>
      <c r="D10" t="s">
        <v>12</v>
      </c>
      <c r="E10">
        <v>69656.737023483744</v>
      </c>
      <c r="F10">
        <v>1650.3624754801365</v>
      </c>
      <c r="G10" s="3">
        <v>2.3692790475151614E-2</v>
      </c>
      <c r="H10">
        <v>8290.8082424456243</v>
      </c>
      <c r="I10">
        <v>125.867398408726</v>
      </c>
      <c r="J10" s="3">
        <v>1.5181559472613928E-2</v>
      </c>
      <c r="K10" s="23"/>
      <c r="L10" t="s">
        <v>51</v>
      </c>
      <c r="O10" s="50">
        <f t="shared" si="0"/>
        <v>0.37231144024037699</v>
      </c>
      <c r="P10" s="25">
        <v>0.76373491640131297</v>
      </c>
      <c r="Q10">
        <f t="shared" si="1"/>
        <v>0.71565275331276323</v>
      </c>
      <c r="R10">
        <f>$Q10*E10</f>
        <v>49850.03563763923</v>
      </c>
      <c r="S10">
        <f>(($Q10*$Q$2*E10)^2+(F10*$Q10)^2)^0.5</f>
        <v>2758.175181886591</v>
      </c>
      <c r="T10" s="3">
        <f>S10/R10</f>
        <v>5.5329452559188003E-2</v>
      </c>
      <c r="U10">
        <f>$Q10*H10</f>
        <v>5933.3397458943627</v>
      </c>
      <c r="V10">
        <f>(($Q10*$Q$2*H10)^2+(I10*$Q10)^2)^0.5</f>
        <v>310.04069148067481</v>
      </c>
      <c r="W10" s="3">
        <f>V10/U10</f>
        <v>5.2253992651476053E-2</v>
      </c>
      <c r="X10" s="23"/>
      <c r="Y10" t="s">
        <v>51</v>
      </c>
    </row>
    <row r="11" spans="1:27" ht="15.75" thickBot="1" x14ac:dyDescent="0.3">
      <c r="A11" s="18"/>
      <c r="B11" s="18">
        <v>1</v>
      </c>
      <c r="C11" s="18">
        <v>0.5</v>
      </c>
      <c r="D11" s="18" t="s">
        <v>41</v>
      </c>
      <c r="E11" s="19">
        <f>E10*$C11*$B11</f>
        <v>34828.368511741872</v>
      </c>
      <c r="F11" s="18">
        <f>((F10*$C11*$B11)^2+($C11*$B$2*E10)^2+($C$2*$B11*E10)^2)^0.5</f>
        <v>1134.6504755708152</v>
      </c>
      <c r="G11" s="20">
        <f>F11/E11</f>
        <v>3.2578341279129522E-2</v>
      </c>
      <c r="H11" s="19">
        <f>H10*$C11*$B11</f>
        <v>4145.4041212228121</v>
      </c>
      <c r="I11" s="18">
        <f>((I10*$C11*$B11)^2+($C11*$B$2*H10)^2+($C$2*$B11*H10)^2)^0.5</f>
        <v>112.03944912248889</v>
      </c>
      <c r="J11" s="20">
        <f>I11/H11</f>
        <v>2.702738884947108E-2</v>
      </c>
      <c r="K11" s="23" t="s">
        <v>19</v>
      </c>
      <c r="L11" s="2">
        <f>E11/E5</f>
        <v>0.24928429782771974</v>
      </c>
      <c r="M11" s="3">
        <f>((F11/E5)^2+((F5*E11)/(E5^2))^2)^0.5</f>
        <v>1.0783822825602894E-2</v>
      </c>
      <c r="N11" s="25"/>
      <c r="O11" s="51">
        <f t="shared" si="0"/>
        <v>0.37231144024037699</v>
      </c>
      <c r="P11" s="18">
        <v>0.76373491640131297</v>
      </c>
      <c r="Q11" s="18">
        <f t="shared" si="1"/>
        <v>0.71565275331276323</v>
      </c>
      <c r="R11" s="18">
        <f>R10*$C11*$B11</f>
        <v>24925.017818819615</v>
      </c>
      <c r="S11" s="18">
        <f>((S10*$C11*$B11)^2+($C11*$B$2*R10)^2+($C$2*$B11*R10)^2)^0.5</f>
        <v>1487.4511219290603</v>
      </c>
      <c r="T11" s="20">
        <f>S11/R11</f>
        <v>5.96770334425182E-2</v>
      </c>
      <c r="U11" s="18">
        <f>U10*$C11*$B11</f>
        <v>2966.6698729471814</v>
      </c>
      <c r="V11" s="18">
        <f>((V10*$C11*$B11)^2+($C11*$B$2*U10)^2+($C$2*$B11*U10)^2)^0.5</f>
        <v>168.61753367007825</v>
      </c>
      <c r="W11" s="20">
        <f>V11/U11</f>
        <v>5.6837309472040576E-2</v>
      </c>
      <c r="X11" s="23" t="s">
        <v>19</v>
      </c>
      <c r="Y11" s="2">
        <f>R11/R5</f>
        <v>0.21403857253350242</v>
      </c>
      <c r="Z11" s="3">
        <f>((S11/R5)^2+((S5*R11)/(R5^2))^2)^0.5</f>
        <v>1.7742432653892366E-2</v>
      </c>
      <c r="AA11" s="27"/>
    </row>
    <row r="12" spans="1:27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1.7066554779858922</v>
      </c>
      <c r="M12" s="3">
        <f>((I11/H5)^2+((I5*H11)/(H5^2))^2)^0.5</f>
        <v>6.0510031231752068E-2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1.4653554415490482</v>
      </c>
      <c r="Z12" s="3">
        <f>((V11/U5)^2+((V5*U11)/(U5^2))^2)^0.5</f>
        <v>0.11591211951729584</v>
      </c>
    </row>
    <row r="13" spans="1:27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P13" s="35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</row>
    <row r="14" spans="1:27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37.512450763665356</v>
      </c>
      <c r="J14" s="6">
        <f>((F5/E8)^2+((F8*E5)/(E8^2))^2)^0.5</f>
        <v>1.5631458991366094</v>
      </c>
      <c r="K14" s="22" t="s">
        <v>65</v>
      </c>
      <c r="L14" s="3">
        <f>L11/F23</f>
        <v>0.29914115739326369</v>
      </c>
      <c r="M14" s="3">
        <f>((M11/F23)^2+((L11*G23)/(F23^2))^2)^0.5</f>
        <v>1.3614546941645453E-2</v>
      </c>
      <c r="O14" s="22"/>
      <c r="P14" s="35"/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44.218327019561045</v>
      </c>
      <c r="W14" s="6">
        <f>((S5/R8)^2+((S8*R5)/(R8^2))^2)^0.5</f>
        <v>3.6867195882492276</v>
      </c>
      <c r="X14" s="22" t="s">
        <v>65</v>
      </c>
      <c r="Y14" s="3">
        <f>Y11/S23</f>
        <v>0.2568462870402029</v>
      </c>
      <c r="Z14" s="3">
        <f>((Z11/S23)^2+((Y11*T23)/(S23^2))^2)^0.5</f>
        <v>2.1598547237290114E-2</v>
      </c>
    </row>
    <row r="15" spans="1:27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16.178650542694346</v>
      </c>
      <c r="J15">
        <f>((I5/H8)^2+((I8*H5)/(H8^2))^2)^0.5</f>
        <v>0.56216639188562378</v>
      </c>
      <c r="K15" s="22" t="s">
        <v>66</v>
      </c>
      <c r="L15" s="3">
        <f>L12/F23</f>
        <v>2.0479865735830707</v>
      </c>
      <c r="M15" s="3">
        <f>((M12/F23)^2+((L12*G23)/(F23^2))^2)^0.5</f>
        <v>7.8175173730773789E-2</v>
      </c>
      <c r="O15" s="22"/>
      <c r="P15" s="35"/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19.169836574700064</v>
      </c>
      <c r="W15">
        <f>((V5/U8)^2+((V8*U5)/(U8^2))^2)^0.5</f>
        <v>1.5715534681402932</v>
      </c>
      <c r="X15" s="22" t="s">
        <v>66</v>
      </c>
      <c r="Y15" s="3">
        <f>Y12/S23</f>
        <v>1.7584265298588577</v>
      </c>
      <c r="Z15" s="3">
        <f>((Z12/S23)^2+((Y12*T23)/(S23^2))^2)^0.5</f>
        <v>0.14130005230576029</v>
      </c>
    </row>
    <row r="16" spans="1:27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/>
      <c r="P16" s="35"/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</row>
    <row r="17" spans="4:27" x14ac:dyDescent="0.25">
      <c r="D17" s="6"/>
      <c r="E17" s="36"/>
      <c r="F17" s="37"/>
      <c r="G17" s="38"/>
      <c r="H17" t="s">
        <v>59</v>
      </c>
      <c r="I17">
        <f>I14*F16</f>
        <v>26.794607688332398</v>
      </c>
      <c r="J17">
        <f>((J14*F16)^2+(I14*G16)^2)^0.5</f>
        <v>1.1790825503042961</v>
      </c>
      <c r="K17" s="22" t="s">
        <v>70</v>
      </c>
      <c r="O17" s="22"/>
      <c r="P17" s="35"/>
      <c r="Q17" s="6"/>
      <c r="R17" s="36"/>
      <c r="S17" s="37"/>
      <c r="T17" s="38"/>
      <c r="U17" t="s">
        <v>42</v>
      </c>
      <c r="V17">
        <f>V14*S16</f>
        <v>31.584519299686463</v>
      </c>
      <c r="W17">
        <f>((W14*S16)^2+(V14*T16)^2)^0.5</f>
        <v>2.670984819070537</v>
      </c>
      <c r="X17" s="22" t="s">
        <v>70</v>
      </c>
    </row>
    <row r="18" spans="4:27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11.55617895906739</v>
      </c>
      <c r="J18">
        <f>((J15*F16)^2+(I15*G16)^2)^0.5</f>
        <v>0.43353129894437931</v>
      </c>
      <c r="K18" s="45" t="s">
        <v>71</v>
      </c>
      <c r="L18" s="3">
        <f>L14/L7</f>
        <v>0.42996185014160743</v>
      </c>
      <c r="M18">
        <f>((M14/L7)^2+((L14*M7)/(L7^2))^2)^0.5</f>
        <v>2.0496707424347154E-2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13.692740410500045</v>
      </c>
      <c r="W18">
        <f>((W15*S16)^2+(V15*T16)^2)^0.5</f>
        <v>1.1391181762357117</v>
      </c>
      <c r="X18" s="45" t="s">
        <v>71</v>
      </c>
      <c r="Y18" s="3">
        <f>Y14/Y7</f>
        <v>0.36771683276051098</v>
      </c>
      <c r="Z18">
        <f>((Z14/Y7)^2+((Y14*Z7)/(Y7^2))^2)^0.5</f>
        <v>3.1363362627939741E-2</v>
      </c>
      <c r="AA18" s="3"/>
    </row>
    <row r="19" spans="4:27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3.0444012496110386</v>
      </c>
      <c r="M19">
        <f>((M15/L8)^2+((L15*M8)/(L8^2))^2)^0.5</f>
        <v>0.12408210523501542</v>
      </c>
      <c r="O19" s="22"/>
      <c r="P19" s="35"/>
      <c r="Q19" s="6"/>
      <c r="R19" s="40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3">
        <f>Y15/Y8</f>
        <v>2.5902174928163175</v>
      </c>
      <c r="Z19">
        <f>((Z15/Y8)^2+((Y15*Z8)/(Y8^2))^2)^0.5</f>
        <v>0.21160032859863795</v>
      </c>
    </row>
    <row r="20" spans="4:27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</row>
    <row r="21" spans="4:27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</row>
    <row r="22" spans="4:27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2.3257877406347824</v>
      </c>
      <c r="M22">
        <f>M18/(L18^2)</f>
        <v>0.11087260610499315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2.7194838824560597</v>
      </c>
      <c r="Z22">
        <f>Z18/(Y18^2)</f>
        <v>0.23195065215264837</v>
      </c>
    </row>
    <row r="23" spans="4:27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0.32847181367034417</v>
      </c>
      <c r="M23">
        <f>M19/(L19^2)</f>
        <v>1.3387681454863189E-2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0.38606796640567431</v>
      </c>
      <c r="Z23">
        <f>Z19/(Y19^2)</f>
        <v>3.1538706220389852E-2</v>
      </c>
    </row>
    <row r="24" spans="4:27" x14ac:dyDescent="0.25">
      <c r="D24" s="6"/>
      <c r="H24" s="6"/>
      <c r="I24" s="6"/>
      <c r="J24" s="6"/>
      <c r="K24" s="22"/>
      <c r="O24" s="22"/>
      <c r="P24" s="25"/>
      <c r="X24" s="22"/>
    </row>
    <row r="25" spans="4:27" x14ac:dyDescent="0.25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1.5909452887617388</v>
      </c>
      <c r="M25">
        <f>((L22*G25)^2+(M22*F25)^2)^0.5</f>
        <v>0.13877828796562861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2.0633806589472714</v>
      </c>
      <c r="Z25">
        <f>((Y22*T25)^2+(Z22*S25)^2)^0.5</f>
        <v>0.28214096107097636</v>
      </c>
    </row>
    <row r="26" spans="4:27" x14ac:dyDescent="0.25">
      <c r="K26" s="22" t="s">
        <v>74</v>
      </c>
      <c r="L26">
        <f>(L23-1)*F25</f>
        <v>-0.80583382359558697</v>
      </c>
      <c r="M26">
        <f>((L23*G25)^2+(M23*F25)^2)^0.5</f>
        <v>1.7004840962072339E-2</v>
      </c>
      <c r="O26" s="22"/>
      <c r="X26" s="22" t="s">
        <v>74</v>
      </c>
      <c r="Y26">
        <f>(Y23-1)*S25</f>
        <v>-0.73671844031319078</v>
      </c>
      <c r="Z26">
        <f>((Y23*T25)^2+(Z23*S25)^2)^0.5</f>
        <v>3.8409367950929516E-2</v>
      </c>
    </row>
    <row r="27" spans="4:27" x14ac:dyDescent="0.25">
      <c r="Z27" s="4"/>
    </row>
    <row r="30" spans="4:27" x14ac:dyDescent="0.25">
      <c r="Z30" s="4"/>
    </row>
  </sheetData>
  <mergeCells count="3">
    <mergeCell ref="A1:W1"/>
    <mergeCell ref="R2:W2"/>
    <mergeCell ref="E2:J2"/>
  </mergeCells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Exp2</vt:lpstr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2016-04-15T04:31:17Z</dcterms:modified>
</cp:coreProperties>
</file>