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K13" i="1" l="1"/>
  <c r="J10" i="1" l="1"/>
  <c r="F17" i="1" l="1"/>
  <c r="E18" i="1"/>
  <c r="E19" i="1"/>
  <c r="E20" i="1"/>
  <c r="E21" i="1"/>
  <c r="E17" i="1"/>
  <c r="F21" i="1"/>
  <c r="D21" i="1" s="1"/>
  <c r="F18" i="1"/>
  <c r="D18" i="1" s="1"/>
  <c r="F19" i="1"/>
  <c r="D19" i="1" s="1"/>
  <c r="F20" i="1"/>
  <c r="D20" i="1" s="1"/>
  <c r="D17" i="1" l="1"/>
  <c r="J2" i="1"/>
  <c r="I2" i="1"/>
  <c r="J3" i="1"/>
  <c r="I3" i="1"/>
  <c r="J4" i="1"/>
  <c r="I4" i="1"/>
  <c r="J5" i="1"/>
  <c r="I5" i="1"/>
  <c r="J6" i="1"/>
  <c r="I6" i="1"/>
  <c r="J7" i="1"/>
  <c r="I7" i="1"/>
  <c r="J8" i="1"/>
  <c r="I8" i="1"/>
  <c r="J9" i="1"/>
  <c r="I9" i="1"/>
  <c r="K10" i="1" l="1"/>
</calcChain>
</file>

<file path=xl/sharedStrings.xml><?xml version="1.0" encoding="utf-8"?>
<sst xmlns="http://schemas.openxmlformats.org/spreadsheetml/2006/main" count="50" uniqueCount="42">
  <si>
    <t>Vial</t>
  </si>
  <si>
    <t>Volume</t>
  </si>
  <si>
    <t>Iron Sulfamate Concentration (M)</t>
  </si>
  <si>
    <t>Nitric Acid Concentration (% mass)</t>
  </si>
  <si>
    <t>Order of Importance</t>
  </si>
  <si>
    <t>69G</t>
  </si>
  <si>
    <t>2-2</t>
  </si>
  <si>
    <t>67G</t>
  </si>
  <si>
    <t>2-13</t>
  </si>
  <si>
    <t>2-5</t>
  </si>
  <si>
    <t>2-14</t>
  </si>
  <si>
    <t>2-15</t>
  </si>
  <si>
    <t>2-16</t>
  </si>
  <si>
    <t>Expected range of U concentration (ng/ml)</t>
  </si>
  <si>
    <t xml:space="preserve">Depleated Uranium </t>
  </si>
  <si>
    <t>U 235</t>
  </si>
  <si>
    <t>U 238</t>
  </si>
  <si>
    <t>U 234</t>
  </si>
  <si>
    <t>U 236</t>
  </si>
  <si>
    <t>Concentration Expected %</t>
  </si>
  <si>
    <t>251 to 400  (If Experiment Failed then it should be 22037)</t>
  </si>
  <si>
    <t>881.48 to 881.48</t>
  </si>
  <si>
    <t>0 to 11975 (unknown experiment trying to find out)</t>
  </si>
  <si>
    <t>0  to 50 (experiment trying to find out)</t>
  </si>
  <si>
    <t>4.4 to 20 (If Experiment Failed then it should be 22037)</t>
  </si>
  <si>
    <t>Reference</t>
  </si>
  <si>
    <t>U235</t>
  </si>
  <si>
    <t>U238</t>
  </si>
  <si>
    <t>1ppb</t>
  </si>
  <si>
    <t>0.7% U 235</t>
  </si>
  <si>
    <t>99.3% U238</t>
  </si>
  <si>
    <t>% actually in sample</t>
  </si>
  <si>
    <t>Average</t>
  </si>
  <si>
    <t>Stock</t>
  </si>
  <si>
    <t>End</t>
  </si>
  <si>
    <t>waste</t>
  </si>
  <si>
    <t>end</t>
  </si>
  <si>
    <t xml:space="preserve">waste </t>
  </si>
  <si>
    <t>should be zero</t>
  </si>
  <si>
    <t>sudo max to pass</t>
  </si>
  <si>
    <t>% Separation</t>
  </si>
  <si>
    <t>Molarity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</si>
</sst>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10" fontId="1" fillId="0" borderId="0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Sheet1!$F$26:$F$30</c:f>
              <c:numCache>
                <c:formatCode>General</c:formatCode>
                <c:ptCount val="5"/>
                <c:pt idx="0">
                  <c:v>0.01</c:v>
                </c:pt>
                <c:pt idx="1">
                  <c:v>0.75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Sheet1!$G$26:$G$30</c:f>
              <c:numCache>
                <c:formatCode>General</c:formatCode>
                <c:ptCount val="5"/>
                <c:pt idx="0">
                  <c:v>77.768299999999996</c:v>
                </c:pt>
                <c:pt idx="1">
                  <c:v>99.915099999999995</c:v>
                </c:pt>
                <c:pt idx="2">
                  <c:v>93.428700000000006</c:v>
                </c:pt>
                <c:pt idx="3">
                  <c:v>97.639899999999997</c:v>
                </c:pt>
                <c:pt idx="4">
                  <c:v>97.331900000000005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38704"/>
        <c:axId val="217621424"/>
      </c:scatterChart>
      <c:valAx>
        <c:axId val="2176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Moarity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21424"/>
        <c:crosses val="autoZero"/>
        <c:crossBetween val="midCat"/>
      </c:valAx>
      <c:valAx>
        <c:axId val="2176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Separation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19</xdr:row>
      <xdr:rowOff>57150</xdr:rowOff>
    </xdr:from>
    <xdr:to>
      <xdr:col>17</xdr:col>
      <xdr:colOff>76200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F1" workbookViewId="0">
      <selection activeCell="Q5" sqref="Q5"/>
    </sheetView>
  </sheetViews>
  <sheetFormatPr defaultRowHeight="15" x14ac:dyDescent="0.25"/>
  <cols>
    <col min="1" max="1" width="19.28515625" bestFit="1" customWidth="1"/>
    <col min="4" max="4" width="32.140625" bestFit="1" customWidth="1"/>
    <col min="5" max="5" width="31.28515625" bestFit="1" customWidth="1"/>
    <col min="6" max="6" width="50.140625" bestFit="1" customWidth="1"/>
    <col min="7" max="7" width="18.85546875" customWidth="1"/>
    <col min="8" max="8" width="11.28515625" bestFit="1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13</v>
      </c>
      <c r="G1" t="s">
        <v>26</v>
      </c>
      <c r="H1" t="s">
        <v>27</v>
      </c>
      <c r="I1">
        <v>445</v>
      </c>
      <c r="J1">
        <v>704</v>
      </c>
      <c r="K1">
        <v>0.75</v>
      </c>
    </row>
    <row r="2" spans="1:16" x14ac:dyDescent="0.25">
      <c r="A2">
        <v>1</v>
      </c>
      <c r="B2" t="s">
        <v>5</v>
      </c>
      <c r="C2">
        <v>10</v>
      </c>
      <c r="D2">
        <v>1</v>
      </c>
      <c r="E2" s="3">
        <v>2.3999999999999999E-6</v>
      </c>
      <c r="F2" t="s">
        <v>23</v>
      </c>
      <c r="G2" s="3">
        <v>8998.7999999999993</v>
      </c>
      <c r="H2" s="3">
        <v>4093240.8</v>
      </c>
      <c r="I2" s="5">
        <f>G2/H10</f>
        <v>1.8685215946843852</v>
      </c>
      <c r="J2" s="5">
        <f>H2/I10</f>
        <v>2.9415862503126102</v>
      </c>
      <c r="M2" t="s">
        <v>34</v>
      </c>
      <c r="P2" s="5">
        <f>G2/H2</f>
        <v>2.1984536067362562E-3</v>
      </c>
    </row>
    <row r="3" spans="1:16" x14ac:dyDescent="0.25">
      <c r="A3">
        <v>2</v>
      </c>
      <c r="B3" s="1" t="s">
        <v>6</v>
      </c>
      <c r="C3">
        <v>10</v>
      </c>
      <c r="D3">
        <v>1</v>
      </c>
      <c r="E3">
        <v>0</v>
      </c>
      <c r="F3" t="s">
        <v>21</v>
      </c>
      <c r="G3" s="3">
        <v>1852476</v>
      </c>
      <c r="H3" s="3">
        <v>727626624</v>
      </c>
      <c r="I3" s="5">
        <f>G3/H10</f>
        <v>384.65033222591364</v>
      </c>
      <c r="J3" s="5">
        <f>H3/I10</f>
        <v>522.90509576660713</v>
      </c>
      <c r="M3" t="s">
        <v>33</v>
      </c>
      <c r="P3" s="5">
        <f t="shared" ref="P3:P10" si="0">G3/H3</f>
        <v>2.5459156370836698E-3</v>
      </c>
    </row>
    <row r="4" spans="1:16" ht="30" x14ac:dyDescent="0.25">
      <c r="A4">
        <v>3</v>
      </c>
      <c r="B4" s="1" t="s">
        <v>7</v>
      </c>
      <c r="C4">
        <v>10</v>
      </c>
      <c r="D4">
        <v>1</v>
      </c>
      <c r="E4">
        <v>0</v>
      </c>
      <c r="F4" s="2" t="s">
        <v>20</v>
      </c>
      <c r="G4" s="3">
        <v>50410.1</v>
      </c>
      <c r="H4" s="3">
        <v>23046685</v>
      </c>
      <c r="I4" s="5">
        <f>G4/H10</f>
        <v>10.467213455149501</v>
      </c>
      <c r="J4" s="5">
        <f>H4/I10</f>
        <v>16.562380525300608</v>
      </c>
      <c r="M4" t="s">
        <v>35</v>
      </c>
      <c r="N4" t="s">
        <v>38</v>
      </c>
      <c r="P4" s="5">
        <f t="shared" si="0"/>
        <v>2.1873037271954729E-3</v>
      </c>
    </row>
    <row r="5" spans="1:16" x14ac:dyDescent="0.25">
      <c r="A5">
        <v>4</v>
      </c>
      <c r="B5" s="1" t="s">
        <v>8</v>
      </c>
      <c r="C5">
        <v>4.5999999999999996</v>
      </c>
      <c r="D5">
        <v>1</v>
      </c>
      <c r="E5" s="3">
        <v>5.3300000000000005E-4</v>
      </c>
      <c r="F5" t="s">
        <v>22</v>
      </c>
      <c r="G5" s="3">
        <v>640056</v>
      </c>
      <c r="H5" s="3">
        <v>271643944</v>
      </c>
      <c r="I5" s="5">
        <f>G5/H10</f>
        <v>132.90199335548172</v>
      </c>
      <c r="J5" s="5">
        <f>H5/I10</f>
        <v>195.21551007971209</v>
      </c>
      <c r="K5">
        <v>8</v>
      </c>
      <c r="M5" t="s">
        <v>36</v>
      </c>
      <c r="P5" s="5">
        <f t="shared" si="0"/>
        <v>2.3562314350729645E-3</v>
      </c>
    </row>
    <row r="6" spans="1:16" x14ac:dyDescent="0.25">
      <c r="A6">
        <v>5</v>
      </c>
      <c r="B6" s="1" t="s">
        <v>9</v>
      </c>
      <c r="C6">
        <v>10</v>
      </c>
      <c r="D6">
        <v>1</v>
      </c>
      <c r="E6">
        <v>0</v>
      </c>
      <c r="F6" t="s">
        <v>24</v>
      </c>
      <c r="G6" s="3">
        <v>231606.5</v>
      </c>
      <c r="H6" s="3">
        <v>103373096</v>
      </c>
      <c r="I6" s="5">
        <f>G6/H10</f>
        <v>48.091050664451828</v>
      </c>
      <c r="J6" s="5">
        <f>H6/I10</f>
        <v>74.288538765138256</v>
      </c>
      <c r="M6" t="s">
        <v>37</v>
      </c>
      <c r="N6" t="s">
        <v>38</v>
      </c>
      <c r="P6" s="5">
        <f t="shared" si="0"/>
        <v>2.2404910848370062E-3</v>
      </c>
    </row>
    <row r="7" spans="1:16" x14ac:dyDescent="0.25">
      <c r="A7">
        <v>6</v>
      </c>
      <c r="B7" s="1" t="s">
        <v>10</v>
      </c>
      <c r="C7">
        <v>4.5999999999999996</v>
      </c>
      <c r="D7">
        <v>1</v>
      </c>
      <c r="E7" s="3">
        <v>5.3300000000000005E-4</v>
      </c>
      <c r="F7" t="s">
        <v>22</v>
      </c>
      <c r="G7" s="3">
        <v>559835</v>
      </c>
      <c r="H7" s="3">
        <v>242110736</v>
      </c>
      <c r="I7" s="5">
        <f>G7/H10</f>
        <v>116.24480897009967</v>
      </c>
      <c r="J7" s="5">
        <f>H7/I10</f>
        <v>173.99162347611369</v>
      </c>
      <c r="K7">
        <v>4</v>
      </c>
      <c r="M7" t="s">
        <v>36</v>
      </c>
      <c r="P7" s="5">
        <f t="shared" si="0"/>
        <v>2.3123096862586053E-3</v>
      </c>
    </row>
    <row r="8" spans="1:16" x14ac:dyDescent="0.25">
      <c r="A8">
        <v>7</v>
      </c>
      <c r="B8" s="1" t="s">
        <v>11</v>
      </c>
      <c r="C8">
        <v>4.5999999999999996</v>
      </c>
      <c r="D8">
        <v>1</v>
      </c>
      <c r="E8" s="3">
        <v>5.3300000000000005E-4</v>
      </c>
      <c r="F8" t="s">
        <v>22</v>
      </c>
      <c r="G8" s="3">
        <v>1631108</v>
      </c>
      <c r="H8" s="3">
        <v>653222752</v>
      </c>
      <c r="I8" s="5">
        <f>G8/H10</f>
        <v>338.68521594684387</v>
      </c>
      <c r="J8" s="5">
        <f>H8/I10</f>
        <v>469.4351394314657</v>
      </c>
      <c r="K8">
        <v>2</v>
      </c>
      <c r="M8" t="s">
        <v>36</v>
      </c>
      <c r="P8" s="5">
        <f t="shared" si="0"/>
        <v>2.4970165154320897E-3</v>
      </c>
    </row>
    <row r="9" spans="1:16" x14ac:dyDescent="0.25">
      <c r="A9">
        <v>8</v>
      </c>
      <c r="B9" s="1" t="s">
        <v>12</v>
      </c>
      <c r="C9">
        <v>4.5999999999999996</v>
      </c>
      <c r="D9">
        <v>1</v>
      </c>
      <c r="E9" s="3">
        <v>5.3300000000000005E-4</v>
      </c>
      <c r="F9" t="s">
        <v>22</v>
      </c>
      <c r="G9" s="3">
        <v>5007794.5999999996</v>
      </c>
      <c r="H9" s="3">
        <v>2357433728</v>
      </c>
      <c r="I9" s="5">
        <f>G9/H10</f>
        <v>1039.8244601328902</v>
      </c>
      <c r="J9" s="5">
        <f>H9/I10</f>
        <v>1694.1575096945185</v>
      </c>
      <c r="K9">
        <v>0.01</v>
      </c>
      <c r="M9" t="s">
        <v>36</v>
      </c>
      <c r="P9" s="5">
        <f t="shared" si="0"/>
        <v>2.124256788439399E-3</v>
      </c>
    </row>
    <row r="10" spans="1:16" x14ac:dyDescent="0.25">
      <c r="A10" t="s">
        <v>25</v>
      </c>
      <c r="D10" t="s">
        <v>14</v>
      </c>
      <c r="E10" t="s">
        <v>19</v>
      </c>
      <c r="H10" s="3">
        <v>4816</v>
      </c>
      <c r="I10" s="3">
        <v>1391508</v>
      </c>
      <c r="J10" s="3">
        <f>H10/(H10+I10)*1</f>
        <v>3.4490562362317055E-3</v>
      </c>
      <c r="K10" s="5">
        <f>I10/(H10+I10)*1</f>
        <v>0.99655094376376829</v>
      </c>
      <c r="L10" t="s">
        <v>28</v>
      </c>
      <c r="M10" t="s">
        <v>29</v>
      </c>
      <c r="N10" t="s">
        <v>30</v>
      </c>
      <c r="P10" s="3"/>
    </row>
    <row r="11" spans="1:16" x14ac:dyDescent="0.25">
      <c r="D11" t="s">
        <v>17</v>
      </c>
      <c r="E11">
        <v>1.6000000000000001E-3</v>
      </c>
    </row>
    <row r="12" spans="1:16" x14ac:dyDescent="0.25">
      <c r="D12" t="s">
        <v>15</v>
      </c>
      <c r="E12">
        <v>0.28499999999999998</v>
      </c>
      <c r="G12" t="s">
        <v>31</v>
      </c>
    </row>
    <row r="13" spans="1:16" x14ac:dyDescent="0.25">
      <c r="D13" t="s">
        <v>18</v>
      </c>
      <c r="E13">
        <v>1.4E-2</v>
      </c>
      <c r="G13">
        <v>51.5</v>
      </c>
      <c r="K13" s="3">
        <f>G3/(G3+H3)</f>
        <v>2.5394504105737915E-3</v>
      </c>
      <c r="N13" s="4">
        <v>2.8533734237412944E-3</v>
      </c>
    </row>
    <row r="14" spans="1:16" x14ac:dyDescent="0.25">
      <c r="D14" t="s">
        <v>16</v>
      </c>
      <c r="E14">
        <v>99.698999999999998</v>
      </c>
    </row>
    <row r="16" spans="1:16" x14ac:dyDescent="0.25">
      <c r="D16" t="s">
        <v>40</v>
      </c>
      <c r="E16" t="s">
        <v>39</v>
      </c>
      <c r="F16" t="s">
        <v>32</v>
      </c>
    </row>
    <row r="17" spans="4:9" x14ac:dyDescent="0.25">
      <c r="D17">
        <f>1-F17/E17</f>
        <v>0.97339785528628053</v>
      </c>
      <c r="E17">
        <f>0.515*11975</f>
        <v>6167.125</v>
      </c>
      <c r="F17">
        <f>(G17+H17)/2</f>
        <v>164.05875171759692</v>
      </c>
      <c r="G17">
        <v>132.90199335548172</v>
      </c>
      <c r="H17">
        <v>195.21551007971209</v>
      </c>
      <c r="I17">
        <v>8</v>
      </c>
    </row>
    <row r="18" spans="4:9" x14ac:dyDescent="0.25">
      <c r="D18">
        <f t="shared" ref="D18:D21" si="1">1-F18/E18</f>
        <v>0.97646906520897392</v>
      </c>
      <c r="E18">
        <f t="shared" ref="E18:E21" si="2">0.515*11975</f>
        <v>6167.125</v>
      </c>
      <c r="F18">
        <f t="shared" ref="F18:F20" si="3">(G18+H18)/2</f>
        <v>145.11821622310669</v>
      </c>
      <c r="G18">
        <v>116.24480897009967</v>
      </c>
      <c r="H18">
        <v>173.99162347611369</v>
      </c>
      <c r="I18">
        <v>4</v>
      </c>
    </row>
    <row r="19" spans="4:9" x14ac:dyDescent="0.25">
      <c r="D19">
        <f t="shared" si="1"/>
        <v>0.93448159755329185</v>
      </c>
      <c r="E19">
        <f t="shared" si="2"/>
        <v>6167.125</v>
      </c>
      <c r="F19">
        <f t="shared" si="3"/>
        <v>404.06017768915478</v>
      </c>
      <c r="G19">
        <v>338.68521594684387</v>
      </c>
      <c r="H19">
        <v>469.4351394314657</v>
      </c>
      <c r="I19">
        <v>2</v>
      </c>
    </row>
    <row r="20" spans="4:9" x14ac:dyDescent="0.25">
      <c r="D20">
        <f t="shared" si="1"/>
        <v>0.90684476153799376</v>
      </c>
      <c r="E20">
        <f t="shared" si="2"/>
        <v>6167.125</v>
      </c>
      <c r="F20">
        <f t="shared" si="3"/>
        <v>574.5</v>
      </c>
      <c r="G20">
        <v>445</v>
      </c>
      <c r="H20">
        <v>704</v>
      </c>
      <c r="I20">
        <v>0.75</v>
      </c>
    </row>
    <row r="21" spans="4:9" x14ac:dyDescent="0.25">
      <c r="D21">
        <f t="shared" si="1"/>
        <v>0.77834226079190805</v>
      </c>
      <c r="E21">
        <f t="shared" si="2"/>
        <v>6167.125</v>
      </c>
      <c r="F21">
        <f>(G21+H21)/2</f>
        <v>1366.9909849137043</v>
      </c>
      <c r="G21">
        <v>1039.8244601328902</v>
      </c>
      <c r="H21">
        <v>1694.1575096945185</v>
      </c>
      <c r="I21">
        <v>0.01</v>
      </c>
    </row>
    <row r="25" spans="4:9" x14ac:dyDescent="0.25">
      <c r="F25" t="s">
        <v>41</v>
      </c>
      <c r="G25" t="s">
        <v>40</v>
      </c>
    </row>
    <row r="26" spans="4:9" x14ac:dyDescent="0.25">
      <c r="F26">
        <v>0.01</v>
      </c>
      <c r="G26">
        <v>77.768299999999996</v>
      </c>
    </row>
    <row r="27" spans="4:9" x14ac:dyDescent="0.25">
      <c r="F27">
        <v>0.75</v>
      </c>
      <c r="G27">
        <v>99.915099999999995</v>
      </c>
    </row>
    <row r="28" spans="4:9" x14ac:dyDescent="0.25">
      <c r="F28">
        <v>2</v>
      </c>
      <c r="G28">
        <v>93.428700000000006</v>
      </c>
    </row>
    <row r="29" spans="4:9" x14ac:dyDescent="0.25">
      <c r="F29">
        <v>4</v>
      </c>
      <c r="G29">
        <v>97.639899999999997</v>
      </c>
    </row>
    <row r="30" spans="4:9" x14ac:dyDescent="0.25">
      <c r="F30">
        <v>8</v>
      </c>
      <c r="G30">
        <v>97.331900000000005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2014-11-18T17:56:35Z</dcterms:created>
  <dcterms:modified xsi:type="dcterms:W3CDTF">2015-04-16T21:35:54Z</dcterms:modified>
</cp:coreProperties>
</file>