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endoza\Google Drive\School\Classes_Current\NUEN 689 - Research\Masters Experiment &amp; Research\Results_Cal\"/>
    </mc:Choice>
  </mc:AlternateContent>
  <bookViews>
    <workbookView xWindow="0" yWindow="0" windowWidth="19200" windowHeight="11595"/>
  </bookViews>
  <sheets>
    <sheet name="BlanksReport" sheetId="1" r:id="rId1"/>
    <sheet name="BlanksMassSpecRept" sheetId="2" r:id="rId2"/>
  </sheets>
  <calcPr calcId="152511"/>
</workbook>
</file>

<file path=xl/calcChain.xml><?xml version="1.0" encoding="utf-8"?>
<calcChain xmlns="http://schemas.openxmlformats.org/spreadsheetml/2006/main">
  <c r="BY33" i="2" l="1"/>
  <c r="BX33" i="2"/>
  <c r="BX31" i="2"/>
  <c r="BY31" i="2"/>
  <c r="BO37" i="2"/>
  <c r="BO35" i="2"/>
  <c r="BO33" i="2"/>
  <c r="BO31" i="2"/>
  <c r="BP31" i="2"/>
  <c r="BU39" i="2"/>
  <c r="BU38" i="2"/>
  <c r="BU37" i="2"/>
  <c r="BU35" i="2"/>
  <c r="BV34" i="2"/>
  <c r="BV33" i="2"/>
  <c r="BU33" i="2"/>
  <c r="BU31" i="2"/>
  <c r="BV31" i="2"/>
  <c r="BS35" i="2"/>
  <c r="BS33" i="2"/>
  <c r="BQ31" i="2"/>
  <c r="BR31" i="2"/>
  <c r="BS31" i="2"/>
  <c r="BT32" i="2"/>
  <c r="BT31" i="2"/>
</calcChain>
</file>

<file path=xl/sharedStrings.xml><?xml version="1.0" encoding="utf-8"?>
<sst xmlns="http://schemas.openxmlformats.org/spreadsheetml/2006/main" count="1654" uniqueCount="649">
  <si>
    <t>MURR ICP Lab</t>
  </si>
  <si>
    <t>Multiple elements in blank tubes and solutions from Texas A&amp;M</t>
  </si>
  <si>
    <t>Report Date:  3-31-15</t>
  </si>
  <si>
    <t>Values are reported in units of ppb (ng isotope per gram of sample)</t>
  </si>
  <si>
    <t>Dilutions have already been factored into these results</t>
  </si>
  <si>
    <t>For blank tubes, ppb is relative to the 5 mL of solution added to tube</t>
  </si>
  <si>
    <t>Limits of detection (ppb)</t>
  </si>
  <si>
    <t>(ng/g) or ppb</t>
  </si>
  <si>
    <t>Sample LOD (ng/g) or ppb</t>
  </si>
  <si>
    <t>Total sample mass (g)</t>
  </si>
  <si>
    <t>Total Zn based on isotope:</t>
  </si>
  <si>
    <t>Total Rb based on isotope:</t>
  </si>
  <si>
    <t>Total Sr based on isotope:</t>
  </si>
  <si>
    <t>Total Y based on isotope:</t>
  </si>
  <si>
    <t>Total Zr based on isotope:</t>
  </si>
  <si>
    <t>Total Nb based on isotope:</t>
  </si>
  <si>
    <t>Total Mo based on isotope:</t>
  </si>
  <si>
    <t>Total Ru based on isotope:</t>
  </si>
  <si>
    <t>Total Rh based on isotope:</t>
  </si>
  <si>
    <t>Total Pd based on isotope:</t>
  </si>
  <si>
    <t>Total Ag based on isotope:</t>
  </si>
  <si>
    <t>Total Cd based on isotope:</t>
  </si>
  <si>
    <t>Total Sn based on isotope:</t>
  </si>
  <si>
    <t>Total Sb based on isotope:</t>
  </si>
  <si>
    <t>Total Te based on isotope:</t>
  </si>
  <si>
    <t>Total Ba based on isotope:</t>
  </si>
  <si>
    <t>Total La based on isotope:</t>
  </si>
  <si>
    <t>Total Ce based on isotope:</t>
  </si>
  <si>
    <t>Total Pr based on isotope:</t>
  </si>
  <si>
    <t>Total Nd based on isotope:</t>
  </si>
  <si>
    <t>Total Sm based on isotope:</t>
  </si>
  <si>
    <t>Total Gd based on isotope:</t>
  </si>
  <si>
    <t>Total Tb based on isotope:</t>
  </si>
  <si>
    <t>Total Th based on isotope:</t>
  </si>
  <si>
    <t>Total U based on isotope:</t>
  </si>
  <si>
    <t>Total Pu based on isotope:</t>
  </si>
  <si>
    <t>Sample ID</t>
  </si>
  <si>
    <t>Zn-66</t>
  </si>
  <si>
    <t>Rb-85</t>
  </si>
  <si>
    <t>Sr-88</t>
  </si>
  <si>
    <t>Y-89</t>
  </si>
  <si>
    <t>Zr-90</t>
  </si>
  <si>
    <t>Nb-93</t>
  </si>
  <si>
    <t>Mo-98</t>
  </si>
  <si>
    <t>Ru-101</t>
  </si>
  <si>
    <t>Rh-103</t>
  </si>
  <si>
    <t>Pd-105</t>
  </si>
  <si>
    <t>Ag-107</t>
  </si>
  <si>
    <t>Cd-111</t>
  </si>
  <si>
    <t>Sn-118</t>
  </si>
  <si>
    <t>Sb-121</t>
  </si>
  <si>
    <t>Te-125</t>
  </si>
  <si>
    <t>Ba-138</t>
  </si>
  <si>
    <t>La-139</t>
  </si>
  <si>
    <t>Ce-140</t>
  </si>
  <si>
    <t>Pr-141</t>
  </si>
  <si>
    <t>Nd-146</t>
  </si>
  <si>
    <t>Sm-149</t>
  </si>
  <si>
    <t>Gd-157</t>
  </si>
  <si>
    <t>Tb-159</t>
  </si>
  <si>
    <t>Th-232</t>
  </si>
  <si>
    <t>U-238</t>
  </si>
  <si>
    <t>mass of 3% HNO3 added to tube</t>
  </si>
  <si>
    <t>mass of sample retrieved from tube</t>
  </si>
  <si>
    <t>&lt;LOD = less than the sample limit of detection</t>
  </si>
  <si>
    <t>Values below reported in units of nanograms</t>
  </si>
  <si>
    <t>Limits of detection (ng)</t>
  </si>
  <si>
    <t>nanograms in sample or tube</t>
  </si>
  <si>
    <t>Limit of detection in nanograms</t>
  </si>
  <si>
    <t>Values in nanograms (ng)</t>
  </si>
  <si>
    <t>Mass</t>
  </si>
  <si>
    <t>Element and natural abundance %</t>
  </si>
  <si>
    <t>Zn</t>
  </si>
  <si>
    <t>Ga</t>
  </si>
  <si>
    <t>Se</t>
  </si>
  <si>
    <t>Rb</t>
  </si>
  <si>
    <t>Kr</t>
  </si>
  <si>
    <t>Y</t>
  </si>
  <si>
    <t>Zr</t>
  </si>
  <si>
    <t>Nb</t>
  </si>
  <si>
    <t>Pd</t>
  </si>
  <si>
    <t>Sn</t>
  </si>
  <si>
    <t>Xe</t>
  </si>
  <si>
    <t>Ce</t>
  </si>
  <si>
    <t>Sm</t>
  </si>
  <si>
    <t>Dy</t>
  </si>
  <si>
    <t>U</t>
  </si>
  <si>
    <t>Ge</t>
  </si>
  <si>
    <t>Sr</t>
  </si>
  <si>
    <t>Mo</t>
  </si>
  <si>
    <t>Rh</t>
  </si>
  <si>
    <t>Ag</t>
  </si>
  <si>
    <t>In</t>
  </si>
  <si>
    <t>Sb</t>
  </si>
  <si>
    <t>I</t>
  </si>
  <si>
    <t>Ba</t>
  </si>
  <si>
    <t>Pr</t>
  </si>
  <si>
    <t>Eu</t>
  </si>
  <si>
    <t>Tb</t>
  </si>
  <si>
    <t>Ru</t>
  </si>
  <si>
    <t>Cd</t>
  </si>
  <si>
    <t>Te</t>
  </si>
  <si>
    <t>Cs</t>
  </si>
  <si>
    <t>La</t>
  </si>
  <si>
    <t>Nd</t>
  </si>
  <si>
    <t>Gd</t>
  </si>
  <si>
    <r>
      <t xml:space="preserve">Mass spectra for samples and standards - </t>
    </r>
    <r>
      <rPr>
        <b/>
        <u/>
        <sz val="11"/>
        <color theme="1"/>
        <rFont val="Calibri"/>
        <family val="2"/>
        <scheme val="minor"/>
      </rPr>
      <t>blank subtracted</t>
    </r>
  </si>
  <si>
    <t>Each cell contains the mean cps from 5 scans of diluted solution</t>
  </si>
  <si>
    <t>Presented in the order run</t>
  </si>
  <si>
    <t>Elements in multi standards - all have natural isotopic abundances except for 239Pu standard</t>
  </si>
  <si>
    <t>MS-B</t>
  </si>
  <si>
    <t>Sc</t>
  </si>
  <si>
    <t>Ho</t>
  </si>
  <si>
    <t>Er</t>
  </si>
  <si>
    <t>Tm</t>
  </si>
  <si>
    <t>Yb</t>
  </si>
  <si>
    <t>Lu</t>
  </si>
  <si>
    <t>Th</t>
  </si>
  <si>
    <t>all at 9.59 ppb</t>
  </si>
  <si>
    <t>MSCS-M</t>
  </si>
  <si>
    <t>Li</t>
  </si>
  <si>
    <t>Be</t>
  </si>
  <si>
    <t>B</t>
  </si>
  <si>
    <t>Na</t>
  </si>
  <si>
    <t>Mg</t>
  </si>
  <si>
    <t>Al</t>
  </si>
  <si>
    <t>Ca</t>
  </si>
  <si>
    <t>V</t>
  </si>
  <si>
    <t>Cr</t>
  </si>
  <si>
    <t>Mn</t>
  </si>
  <si>
    <t>Fe</t>
  </si>
  <si>
    <t>Co</t>
  </si>
  <si>
    <t>Ni</t>
  </si>
  <si>
    <t>Cu</t>
  </si>
  <si>
    <t>As</t>
  </si>
  <si>
    <t>Tl</t>
  </si>
  <si>
    <t>Pb</t>
  </si>
  <si>
    <t>Bi</t>
  </si>
  <si>
    <t>all at 10.08 ppb</t>
  </si>
  <si>
    <t>plus:</t>
  </si>
  <si>
    <t>Conc. (ppb) Sc</t>
  </si>
  <si>
    <t>Conc. (ppb) In</t>
  </si>
  <si>
    <t>MS-C</t>
  </si>
  <si>
    <t>Hf</t>
  </si>
  <si>
    <t>Ir</t>
  </si>
  <si>
    <t>Pt</t>
  </si>
  <si>
    <t>Au</t>
  </si>
  <si>
    <t>all at 11.49 ppb</t>
  </si>
  <si>
    <t>MS-D</t>
  </si>
  <si>
    <t>Si</t>
  </si>
  <si>
    <t>P</t>
  </si>
  <si>
    <t>S</t>
  </si>
  <si>
    <t>Ti</t>
  </si>
  <si>
    <t>Ta</t>
  </si>
  <si>
    <t>W</t>
  </si>
  <si>
    <t>Re</t>
  </si>
  <si>
    <t>all at 11.48 ppb</t>
  </si>
  <si>
    <t>Conc. (ppb) of Na</t>
  </si>
  <si>
    <t>Conc. (ppb) of Mg</t>
  </si>
  <si>
    <t>Conc. (ppb) of Al</t>
  </si>
  <si>
    <t>Conc. (ppb) of K</t>
  </si>
  <si>
    <t>Conc. (ppb) of Ca</t>
  </si>
  <si>
    <t>Conc. (ppb) of Mn</t>
  </si>
  <si>
    <t>Conc. (ppb) of Fe</t>
  </si>
  <si>
    <t>Conc. (ppb) of Ga</t>
  </si>
  <si>
    <t>Conc. (ppb) of Rb</t>
  </si>
  <si>
    <t>Conc. (ppb) of Sr</t>
  </si>
  <si>
    <t>Conc. (ppb) of Y</t>
  </si>
  <si>
    <t>Conc. (ppb) of Ba</t>
  </si>
  <si>
    <t>Conc. (ppb) of Cs</t>
  </si>
  <si>
    <t>Custom Mix</t>
  </si>
  <si>
    <t>Conc. (ppb) of 238Pu</t>
  </si>
  <si>
    <t>Conc. (ppb) of 239Pu</t>
  </si>
  <si>
    <t>Conc. (ppb) of 240Pu</t>
  </si>
  <si>
    <t>Conc. (ppb) of 241Pu</t>
  </si>
  <si>
    <t>Conc. (ppb) of 241Am</t>
  </si>
  <si>
    <t>Conc. (ppb) of 242Pu</t>
  </si>
  <si>
    <t>239Pu standard</t>
  </si>
  <si>
    <t>Conc. (ppb) of 232Th</t>
  </si>
  <si>
    <t>Conc. (ppb) of 234U</t>
  </si>
  <si>
    <t>Conc. (ppb) of 235U</t>
  </si>
  <si>
    <t>Conc. (ppb) of 238U</t>
  </si>
  <si>
    <t>Natural U standard + Th</t>
  </si>
  <si>
    <t>Mass dilution factors</t>
  </si>
  <si>
    <t>Total dilution mass (g)</t>
  </si>
  <si>
    <t>DF initial</t>
  </si>
  <si>
    <t>Blank MURR tube (5 mL 3% HNO3)</t>
  </si>
  <si>
    <t>Blank tube 1 (add 5 mL 3% HNO3 to VWR tube from TAMU)</t>
  </si>
  <si>
    <t>Blank tube 2 (add 5 mL 3% HNO3 to VWR tube from TAMU)</t>
  </si>
  <si>
    <t>Blank tube 3 (add 5 mL 3% HNO3 to VWR tube from TAMU)</t>
  </si>
  <si>
    <t>Vial 1 has 4 M HNO3 (0.1 ml)</t>
  </si>
  <si>
    <t>Vial 2 has 4 M HNO3/0.024M Iron Sulfamate (0.1 ml)</t>
  </si>
  <si>
    <t>V5 has 4 M HNO3/0.023 M Iron Sulfamate (0.1 ml)</t>
  </si>
  <si>
    <t>V6 has 4 M HNO3/0.019 M Iron Sulfamate (0.1 ml)</t>
  </si>
  <si>
    <t>Typical mass spectrum of instrument blank</t>
  </si>
  <si>
    <t>Blank wash</t>
  </si>
  <si>
    <t>&lt;LOD</t>
  </si>
  <si>
    <t>1.11</t>
  </si>
  <si>
    <t>0.0610</t>
  </si>
  <si>
    <t>0.00355</t>
  </si>
  <si>
    <t>0.00107</t>
  </si>
  <si>
    <t>2.20</t>
  </si>
  <si>
    <t>0.00104</t>
  </si>
  <si>
    <t>0.000403</t>
  </si>
  <si>
    <t>0.000092</t>
  </si>
  <si>
    <t>0.00046</t>
  </si>
  <si>
    <t>0.000014</t>
  </si>
  <si>
    <t>0.000090</t>
  </si>
  <si>
    <t>1.12</t>
  </si>
  <si>
    <t>0.0585</t>
  </si>
  <si>
    <t>0.00317</t>
  </si>
  <si>
    <t>0.00115</t>
  </si>
  <si>
    <t>0.057</t>
  </si>
  <si>
    <t>2.29</t>
  </si>
  <si>
    <t>0.000941</t>
  </si>
  <si>
    <t>0.000198</t>
  </si>
  <si>
    <t>0.000057</t>
  </si>
  <si>
    <t>0.000063</t>
  </si>
  <si>
    <t>1.16</t>
  </si>
  <si>
    <t>0.0663</t>
  </si>
  <si>
    <t>0.00322</t>
  </si>
  <si>
    <t>0.00117</t>
  </si>
  <si>
    <t>0.0017</t>
  </si>
  <si>
    <t>0.00160</t>
  </si>
  <si>
    <t>0.012</t>
  </si>
  <si>
    <t>2.23</t>
  </si>
  <si>
    <t>0.000767</t>
  </si>
  <si>
    <t>0.000508</t>
  </si>
  <si>
    <t>0.000113</t>
  </si>
  <si>
    <t>0.00042</t>
  </si>
  <si>
    <t>0.000261</t>
  </si>
  <si>
    <t>520</t>
  </si>
  <si>
    <t>0.629</t>
  </si>
  <si>
    <t>19.9</t>
  </si>
  <si>
    <t>1.52</t>
  </si>
  <si>
    <t>0.526</t>
  </si>
  <si>
    <t>0.045</t>
  </si>
  <si>
    <t>1.54</t>
  </si>
  <si>
    <t>0.102</t>
  </si>
  <si>
    <t>0.156</t>
  </si>
  <si>
    <t>0.901</t>
  </si>
  <si>
    <t>0.485</t>
  </si>
  <si>
    <t>440</t>
  </si>
  <si>
    <t>0.458</t>
  </si>
  <si>
    <t>0.399</t>
  </si>
  <si>
    <t>0.0660</t>
  </si>
  <si>
    <t>4.23</t>
  </si>
  <si>
    <t>0.026</t>
  </si>
  <si>
    <t>0.090</t>
  </si>
  <si>
    <t>0.0200</t>
  </si>
  <si>
    <t>0.0415</t>
  </si>
  <si>
    <t>0.162</t>
  </si>
  <si>
    <t>227</t>
  </si>
  <si>
    <t>0.125</t>
  </si>
  <si>
    <t>8.92</t>
  </si>
  <si>
    <t>0.460</t>
  </si>
  <si>
    <t>0.060</t>
  </si>
  <si>
    <t>0.736</t>
  </si>
  <si>
    <t>25.1</t>
  </si>
  <si>
    <t>0.311</t>
  </si>
  <si>
    <t>0.122</t>
  </si>
  <si>
    <t>176</t>
  </si>
  <si>
    <t>0.210</t>
  </si>
  <si>
    <t>1.38</t>
  </si>
  <si>
    <t>0.0266</t>
  </si>
  <si>
    <t>0.147</t>
  </si>
  <si>
    <t>0.038</t>
  </si>
  <si>
    <t>0.00415</t>
  </si>
  <si>
    <t>0.0121</t>
  </si>
  <si>
    <t>0.0335</t>
  </si>
  <si>
    <t>167</t>
  </si>
  <si>
    <t>0.089</t>
  </si>
  <si>
    <t>5.60</t>
  </si>
  <si>
    <t>0.285</t>
  </si>
  <si>
    <t>0.862</t>
  </si>
  <si>
    <t>31.4</t>
  </si>
  <si>
    <t>0.076</t>
  </si>
  <si>
    <t>0.376</t>
  </si>
  <si>
    <t>0.086</t>
  </si>
  <si>
    <t>109</t>
  </si>
  <si>
    <t>0.175</t>
  </si>
  <si>
    <t>1.67</t>
  </si>
  <si>
    <t>0.0341</t>
  </si>
  <si>
    <t>0.022</t>
  </si>
  <si>
    <t>0.00396</t>
  </si>
  <si>
    <t>0.0090</t>
  </si>
  <si>
    <t>0.0106</t>
  </si>
  <si>
    <t>5.74</t>
  </si>
  <si>
    <t>0.0075</t>
  </si>
  <si>
    <t>0.144</t>
  </si>
  <si>
    <t>0.0069</t>
  </si>
  <si>
    <t>0.0304</t>
  </si>
  <si>
    <t>0.934</t>
  </si>
  <si>
    <t>0.0031</t>
  </si>
  <si>
    <t>0.0134</t>
  </si>
  <si>
    <t>0.0033</t>
  </si>
  <si>
    <t>2.89</t>
  </si>
  <si>
    <t>0.00724</t>
  </si>
  <si>
    <t>0.0526</t>
  </si>
  <si>
    <t>0.000914</t>
  </si>
  <si>
    <t>4.85</t>
  </si>
  <si>
    <t>0.00648</t>
  </si>
  <si>
    <t>0.00838</t>
  </si>
  <si>
    <t>0.00034</t>
  </si>
  <si>
    <t>0.000610</t>
  </si>
  <si>
    <t>270</t>
  </si>
  <si>
    <t>0.133</t>
  </si>
  <si>
    <t>10.3</t>
  </si>
  <si>
    <t>0.560</t>
  </si>
  <si>
    <t>0.101</t>
  </si>
  <si>
    <t>0.427</t>
  </si>
  <si>
    <t>14.3</t>
  </si>
  <si>
    <t>0.058</t>
  </si>
  <si>
    <t>0.223</t>
  </si>
  <si>
    <t>0.084</t>
  </si>
  <si>
    <t>232</t>
  </si>
  <si>
    <t>0.244</t>
  </si>
  <si>
    <t>0.891</t>
  </si>
  <si>
    <t>0.0438</t>
  </si>
  <si>
    <t>1.89</t>
  </si>
  <si>
    <t>0.042</t>
  </si>
  <si>
    <t>0.00723</t>
  </si>
  <si>
    <t>0.0389</t>
  </si>
  <si>
    <t>0.0185</t>
  </si>
  <si>
    <t>235</t>
  </si>
  <si>
    <t>0.131</t>
  </si>
  <si>
    <t>8.19</t>
  </si>
  <si>
    <t>0.436</t>
  </si>
  <si>
    <t>0.072</t>
  </si>
  <si>
    <t>0.620</t>
  </si>
  <si>
    <t>20.7</t>
  </si>
  <si>
    <t>0.247</t>
  </si>
  <si>
    <t>0.103</t>
  </si>
  <si>
    <t>175</t>
  </si>
  <si>
    <t>0.178</t>
  </si>
  <si>
    <t>1.06</t>
  </si>
  <si>
    <t>0.0225</t>
  </si>
  <si>
    <t>0.808</t>
  </si>
  <si>
    <t>0.028</t>
  </si>
  <si>
    <t>0.00387</t>
  </si>
  <si>
    <t>0.0444</t>
  </si>
  <si>
    <t>0.027</t>
  </si>
  <si>
    <t>0.00074</t>
  </si>
  <si>
    <t>0.00045</t>
  </si>
  <si>
    <t>0.00052</t>
  </si>
  <si>
    <t>0.00097</t>
  </si>
  <si>
    <t>0.00065</t>
  </si>
  <si>
    <t>0.0016</t>
  </si>
  <si>
    <t>0.0014</t>
  </si>
  <si>
    <t>0.00029</t>
  </si>
  <si>
    <t>0.0015</t>
  </si>
  <si>
    <t>0.0010</t>
  </si>
  <si>
    <t>0.00094</t>
  </si>
  <si>
    <t>0.0013</t>
  </si>
  <si>
    <t>0.00078</t>
  </si>
  <si>
    <t>0.010</t>
  </si>
  <si>
    <t>0.00012</t>
  </si>
  <si>
    <t>0.000072</t>
  </si>
  <si>
    <t>0.000015</t>
  </si>
  <si>
    <t>0.00016</t>
  </si>
  <si>
    <t>0.00040</t>
  </si>
  <si>
    <t>0.00023</t>
  </si>
  <si>
    <t>0.000012</t>
  </si>
  <si>
    <t>0.000030</t>
  </si>
  <si>
    <t>0.000043</t>
  </si>
  <si>
    <t>1.4</t>
  </si>
  <si>
    <t>0.039</t>
  </si>
  <si>
    <t>0.024</t>
  </si>
  <si>
    <t>0.052</t>
  </si>
  <si>
    <t>0.035</t>
  </si>
  <si>
    <t>0.083</t>
  </si>
  <si>
    <t>0.015</t>
  </si>
  <si>
    <t>0.081</t>
  </si>
  <si>
    <t>0.053</t>
  </si>
  <si>
    <t>0.050</t>
  </si>
  <si>
    <t>0.069</t>
  </si>
  <si>
    <t>0.54</t>
  </si>
  <si>
    <t>0.0066</t>
  </si>
  <si>
    <t>0.0039</t>
  </si>
  <si>
    <t>0.0049</t>
  </si>
  <si>
    <t>0.00077</t>
  </si>
  <si>
    <t>0.0083</t>
  </si>
  <si>
    <t>0.013</t>
  </si>
  <si>
    <t>0.00063</t>
  </si>
  <si>
    <t>0.0023</t>
  </si>
  <si>
    <t>1.3</t>
  </si>
  <si>
    <t>0.036</t>
  </si>
  <si>
    <t>0.048</t>
  </si>
  <si>
    <t>0.032</t>
  </si>
  <si>
    <t>0.070</t>
  </si>
  <si>
    <t>0.014</t>
  </si>
  <si>
    <t>0.074</t>
  </si>
  <si>
    <t>0.049</t>
  </si>
  <si>
    <t>0.046</t>
  </si>
  <si>
    <t>0.063</t>
  </si>
  <si>
    <t>0.49</t>
  </si>
  <si>
    <t>0.0061</t>
  </si>
  <si>
    <t>0.0035</t>
  </si>
  <si>
    <t>0.0045</t>
  </si>
  <si>
    <t>0.00071</t>
  </si>
  <si>
    <t>0.0076</t>
  </si>
  <si>
    <t>0.020</t>
  </si>
  <si>
    <t>0.011</t>
  </si>
  <si>
    <t>0.00058</t>
  </si>
  <si>
    <t>0.0021</t>
  </si>
  <si>
    <t>1.5</t>
  </si>
  <si>
    <t>0.041</t>
  </si>
  <si>
    <t>0.029</t>
  </si>
  <si>
    <t>0.054</t>
  </si>
  <si>
    <t>0.087</t>
  </si>
  <si>
    <t>0.080</t>
  </si>
  <si>
    <t>0.016</t>
  </si>
  <si>
    <t>0.085</t>
  </si>
  <si>
    <t>0.056</t>
  </si>
  <si>
    <t>0.073</t>
  </si>
  <si>
    <t>0.044</t>
  </si>
  <si>
    <t>0.56</t>
  </si>
  <si>
    <t>0.0041</t>
  </si>
  <si>
    <t>0.0051</t>
  </si>
  <si>
    <t>0.00081</t>
  </si>
  <si>
    <t>0.0087</t>
  </si>
  <si>
    <t>0.023</t>
  </si>
  <si>
    <t>0.00066</t>
  </si>
  <si>
    <t>0.0070</t>
  </si>
  <si>
    <t>0.0024</t>
  </si>
  <si>
    <t>0.00091</t>
  </si>
  <si>
    <t>0.0019</t>
  </si>
  <si>
    <t>0.0028</t>
  </si>
  <si>
    <t>0.0030</t>
  </si>
  <si>
    <t>0.0020</t>
  </si>
  <si>
    <t>0.0026</t>
  </si>
  <si>
    <t>0.00025</t>
  </si>
  <si>
    <t>0.00014</t>
  </si>
  <si>
    <t>0.00018</t>
  </si>
  <si>
    <t>0.000029</t>
  </si>
  <si>
    <t>0.00031</t>
  </si>
  <si>
    <t>0.00080</t>
  </si>
  <si>
    <t>0.00047</t>
  </si>
  <si>
    <t>0.000024</t>
  </si>
  <si>
    <t>0.000060</t>
  </si>
  <si>
    <t>0.000086</t>
  </si>
  <si>
    <t>0.033</t>
  </si>
  <si>
    <t>0.079</t>
  </si>
  <si>
    <t>0.078</t>
  </si>
  <si>
    <t>0.051</t>
  </si>
  <si>
    <t>0.066</t>
  </si>
  <si>
    <t>0.040</t>
  </si>
  <si>
    <t>0.51</t>
  </si>
  <si>
    <t>0.0063</t>
  </si>
  <si>
    <t>0.0037</t>
  </si>
  <si>
    <t>0.0047</t>
  </si>
  <si>
    <t>0.0080</t>
  </si>
  <si>
    <t>0.021</t>
  </si>
  <si>
    <t>0.00061</t>
  </si>
  <si>
    <t>0.0064</t>
  </si>
  <si>
    <t>0.0022</t>
  </si>
  <si>
    <t>0.037</t>
  </si>
  <si>
    <t>0.077</t>
  </si>
  <si>
    <t>0.071</t>
  </si>
  <si>
    <t>0.047</t>
  </si>
  <si>
    <t>0.065</t>
  </si>
  <si>
    <t>0.50</t>
  </si>
  <si>
    <t>0.0062</t>
  </si>
  <si>
    <t>0.0036</t>
  </si>
  <si>
    <t>0.0046</t>
  </si>
  <si>
    <t>0.00072</t>
  </si>
  <si>
    <t>0.0078</t>
  </si>
  <si>
    <t>0.00059</t>
  </si>
  <si>
    <t>Pu-239</t>
  </si>
  <si>
    <t>5.61</t>
  </si>
  <si>
    <t>0.308</t>
  </si>
  <si>
    <t>0.0179</t>
  </si>
  <si>
    <t>0.0054</t>
  </si>
  <si>
    <t>11.1</t>
  </si>
  <si>
    <t>0.00524</t>
  </si>
  <si>
    <t>0.00203</t>
  </si>
  <si>
    <t>0.000463</t>
  </si>
  <si>
    <t>0.00232</t>
  </si>
  <si>
    <t>0.000071</t>
  </si>
  <si>
    <t>5.64</t>
  </si>
  <si>
    <t>0.295</t>
  </si>
  <si>
    <t>0.0160</t>
  </si>
  <si>
    <t>0.0058</t>
  </si>
  <si>
    <t>0.289</t>
  </si>
  <si>
    <t>11.6</t>
  </si>
  <si>
    <t>0.00474</t>
  </si>
  <si>
    <t>0.000997</t>
  </si>
  <si>
    <t>0.000284</t>
  </si>
  <si>
    <t>0.00032</t>
  </si>
  <si>
    <t>5.77</t>
  </si>
  <si>
    <t>0.331</t>
  </si>
  <si>
    <t>0.0161</t>
  </si>
  <si>
    <t>0.0059</t>
  </si>
  <si>
    <t>0.0085</t>
  </si>
  <si>
    <t>0.061</t>
  </si>
  <si>
    <t>0.00383</t>
  </si>
  <si>
    <t>0.00254</t>
  </si>
  <si>
    <t>0.000565</t>
  </si>
  <si>
    <t>0.00209</t>
  </si>
  <si>
    <t>0.00131</t>
  </si>
  <si>
    <t>47.3</t>
  </si>
  <si>
    <t>0.0572</t>
  </si>
  <si>
    <t>1.81</t>
  </si>
  <si>
    <t>0.138</t>
  </si>
  <si>
    <t>0.0479</t>
  </si>
  <si>
    <t>0.140</t>
  </si>
  <si>
    <t>0.0093</t>
  </si>
  <si>
    <t>0.0142</t>
  </si>
  <si>
    <t>0.0820</t>
  </si>
  <si>
    <t>0.0442</t>
  </si>
  <si>
    <t>40.1</t>
  </si>
  <si>
    <t>0.0417</t>
  </si>
  <si>
    <t>0.0363</t>
  </si>
  <si>
    <t>0.00601</t>
  </si>
  <si>
    <t>0.385</t>
  </si>
  <si>
    <t>0.0082</t>
  </si>
  <si>
    <t>0.00182</t>
  </si>
  <si>
    <t>0.00378</t>
  </si>
  <si>
    <t>0.0147</t>
  </si>
  <si>
    <t>22.7</t>
  </si>
  <si>
    <t>0.0125</t>
  </si>
  <si>
    <t>0.894</t>
  </si>
  <si>
    <t>0.0461</t>
  </si>
  <si>
    <t>0.0060</t>
  </si>
  <si>
    <t>0.0738</t>
  </si>
  <si>
    <t>2.51</t>
  </si>
  <si>
    <t>0.0312</t>
  </si>
  <si>
    <t>0.0122</t>
  </si>
  <si>
    <t>17.7</t>
  </si>
  <si>
    <t>0.0210</t>
  </si>
  <si>
    <t>0.00267</t>
  </si>
  <si>
    <t>0.0148</t>
  </si>
  <si>
    <t>0.0038</t>
  </si>
  <si>
    <t>0.000415</t>
  </si>
  <si>
    <t>0.00121</t>
  </si>
  <si>
    <t>0.00336</t>
  </si>
  <si>
    <t>14.7</t>
  </si>
  <si>
    <t>0.495</t>
  </si>
  <si>
    <t>0.0252</t>
  </si>
  <si>
    <t>0.0762</t>
  </si>
  <si>
    <t>2.77</t>
  </si>
  <si>
    <t>0.0067</t>
  </si>
  <si>
    <t>0.0332</t>
  </si>
  <si>
    <t>9.65</t>
  </si>
  <si>
    <t>0.0155</t>
  </si>
  <si>
    <t>0.148</t>
  </si>
  <si>
    <t>0.00301</t>
  </si>
  <si>
    <t>0.0108</t>
  </si>
  <si>
    <t>0.000350</t>
  </si>
  <si>
    <t>0.0187</t>
  </si>
  <si>
    <t>0.360</t>
  </si>
  <si>
    <t>0.0172</t>
  </si>
  <si>
    <t>0.0759</t>
  </si>
  <si>
    <t>2.33</t>
  </si>
  <si>
    <t>7.22</t>
  </si>
  <si>
    <t>0.0181</t>
  </si>
  <si>
    <t>0.00228</t>
  </si>
  <si>
    <t>12.1</t>
  </si>
  <si>
    <t>0.0162</t>
  </si>
  <si>
    <t>0.0209</t>
  </si>
  <si>
    <t>0.00085</t>
  </si>
  <si>
    <t>0.00152</t>
  </si>
  <si>
    <t>26.1</t>
  </si>
  <si>
    <t>0.0129</t>
  </si>
  <si>
    <t>0.995</t>
  </si>
  <si>
    <t>0.0542</t>
  </si>
  <si>
    <t>0.0098</t>
  </si>
  <si>
    <t>0.0413</t>
  </si>
  <si>
    <t>0.0056</t>
  </si>
  <si>
    <t>0.0216</t>
  </si>
  <si>
    <t>0.0081</t>
  </si>
  <si>
    <t>22.4</t>
  </si>
  <si>
    <t>0.0236</t>
  </si>
  <si>
    <t>0.0861</t>
  </si>
  <si>
    <t>0.00423</t>
  </si>
  <si>
    <t>0.182</t>
  </si>
  <si>
    <t>0.000699</t>
  </si>
  <si>
    <t>0.00376</t>
  </si>
  <si>
    <t>0.00178</t>
  </si>
  <si>
    <t>23.5</t>
  </si>
  <si>
    <t>0.0131</t>
  </si>
  <si>
    <t>0.819</t>
  </si>
  <si>
    <t>0.0437</t>
  </si>
  <si>
    <t>0.0072</t>
  </si>
  <si>
    <t>0.0621</t>
  </si>
  <si>
    <t>2.07</t>
  </si>
  <si>
    <t>0.0247</t>
  </si>
  <si>
    <t>0.0103</t>
  </si>
  <si>
    <t>17.5</t>
  </si>
  <si>
    <t>0.0178</t>
  </si>
  <si>
    <t>0.106</t>
  </si>
  <si>
    <t>0.00226</t>
  </si>
  <si>
    <t>0.0809</t>
  </si>
  <si>
    <t>0.000387</t>
  </si>
  <si>
    <t>0.00445</t>
  </si>
  <si>
    <t>0.14</t>
  </si>
  <si>
    <t>0.0079</t>
  </si>
  <si>
    <t>0.0077</t>
  </si>
  <si>
    <t>0.0048</t>
  </si>
  <si>
    <t>0.00037</t>
  </si>
  <si>
    <t>0.000074</t>
  </si>
  <si>
    <t>0.00079</t>
  </si>
  <si>
    <t>0.0012</t>
  </si>
  <si>
    <t>0.00015</t>
  </si>
  <si>
    <t>0.00022</t>
  </si>
  <si>
    <t>0.0065</t>
  </si>
  <si>
    <t>0.00062</t>
  </si>
  <si>
    <t>0.00036</t>
  </si>
  <si>
    <t>0.000073</t>
  </si>
  <si>
    <t>0.0050</t>
  </si>
  <si>
    <t>0.13</t>
  </si>
  <si>
    <t>0.0032</t>
  </si>
  <si>
    <t>0.0071</t>
  </si>
  <si>
    <t>0.000059</t>
  </si>
  <si>
    <t>0.0025</t>
  </si>
  <si>
    <t>0.0074</t>
  </si>
  <si>
    <t>0.00060</t>
  </si>
  <si>
    <t>0.00035</t>
  </si>
  <si>
    <t>0.00044</t>
  </si>
  <si>
    <t>0.000070</t>
  </si>
  <si>
    <t>0.00076</t>
  </si>
  <si>
    <t>0.0011</t>
  </si>
  <si>
    <t>0.000058</t>
  </si>
  <si>
    <t>0.00021</t>
  </si>
  <si>
    <t>V3 has 0.75M HNO3/0.024 M Iron Sulfamate (0.1 ml)</t>
  </si>
  <si>
    <t>V4 has 0.16 M HNO3/ 0.00096 M Iron Sulfamate (5 ml)</t>
  </si>
  <si>
    <t>MSCS-M 10.08 ppb + Y 10.19 ppb</t>
  </si>
  <si>
    <t>MS-D 11.48 ppb</t>
  </si>
  <si>
    <t>MS-C 11.49 ppb</t>
  </si>
  <si>
    <t>MS-B 9.59 ppb</t>
  </si>
  <si>
    <t>Natural U std see chart for concs</t>
  </si>
  <si>
    <t>239Pu std see chart for concs</t>
  </si>
  <si>
    <t>Custom mix - see chart for concs</t>
  </si>
  <si>
    <t>Conc. (ppb) Y</t>
  </si>
  <si>
    <t>Original 148</t>
  </si>
  <si>
    <t>Blank 148</t>
  </si>
  <si>
    <t>Original 146</t>
  </si>
  <si>
    <t>Blank 146</t>
  </si>
  <si>
    <t>30G</t>
  </si>
  <si>
    <t>24G</t>
  </si>
  <si>
    <t>Blank 150</t>
  </si>
  <si>
    <t>Original 150</t>
  </si>
  <si>
    <t>Instrument Responses</t>
  </si>
  <si>
    <t>90G</t>
  </si>
  <si>
    <t>Blank 144</t>
  </si>
  <si>
    <t>Original 144</t>
  </si>
  <si>
    <t>Contamin</t>
  </si>
  <si>
    <t>Blank 153</t>
  </si>
  <si>
    <t>Original 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</si>
</sst>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7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0" fillId="0" borderId="0" xfId="0" applyFont="1"/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6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/>
    </xf>
    <xf numFmtId="0" fontId="0" fillId="0" borderId="6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right"/>
    </xf>
    <xf numFmtId="0" fontId="9" fillId="0" borderId="0" xfId="1" applyFont="1" applyBorder="1" applyAlignment="1">
      <alignment horizontal="center" wrapText="1"/>
    </xf>
    <xf numFmtId="0" fontId="0" fillId="0" borderId="0" xfId="0" applyFont="1" applyFill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top" wrapText="1"/>
    </xf>
    <xf numFmtId="2" fontId="9" fillId="0" borderId="0" xfId="1" applyNumberFormat="1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9" fillId="0" borderId="0" xfId="1" applyFont="1"/>
    <xf numFmtId="0" fontId="9" fillId="0" borderId="0" xfId="1" applyFont="1" applyAlignment="1">
      <alignment horizontal="right"/>
    </xf>
    <xf numFmtId="0" fontId="0" fillId="0" borderId="0" xfId="0" applyAlignment="1">
      <alignment horizontal="right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164" fontId="0" fillId="0" borderId="8" xfId="0" applyNumberFormat="1" applyBorder="1"/>
    <xf numFmtId="165" fontId="0" fillId="0" borderId="8" xfId="0" applyNumberFormat="1" applyBorder="1"/>
    <xf numFmtId="0" fontId="0" fillId="0" borderId="0" xfId="0" applyNumberFormat="1"/>
    <xf numFmtId="9" fontId="0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L40"/>
  <sheetViews>
    <sheetView tabSelected="1" topLeftCell="A4" workbookViewId="0">
      <pane xSplit="6975" topLeftCell="M1" activePane="topRight"/>
      <selection activeCell="B16" sqref="B16"/>
      <selection pane="topRight" activeCell="R12" sqref="R12"/>
    </sheetView>
  </sheetViews>
  <sheetFormatPr defaultRowHeight="15" x14ac:dyDescent="0.25"/>
  <cols>
    <col min="2" max="2" width="53.5703125" customWidth="1"/>
  </cols>
  <sheetData>
    <row r="1" spans="1:64" x14ac:dyDescent="0.25">
      <c r="A1" t="s">
        <v>0</v>
      </c>
    </row>
    <row r="2" spans="1:64" x14ac:dyDescent="0.25">
      <c r="A2" t="s">
        <v>1</v>
      </c>
    </row>
    <row r="3" spans="1:64" x14ac:dyDescent="0.25">
      <c r="A3" t="s">
        <v>2</v>
      </c>
    </row>
    <row r="4" spans="1:64" x14ac:dyDescent="0.25">
      <c r="A4" t="s">
        <v>3</v>
      </c>
    </row>
    <row r="5" spans="1:64" x14ac:dyDescent="0.25">
      <c r="A5" t="s">
        <v>4</v>
      </c>
    </row>
    <row r="6" spans="1:64" x14ac:dyDescent="0.25">
      <c r="A6" t="s">
        <v>5</v>
      </c>
      <c r="AL6" s="1" t="s">
        <v>6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28.5" customHeight="1" x14ac:dyDescent="0.25">
      <c r="D7" s="65" t="s">
        <v>7</v>
      </c>
      <c r="E7" s="65"/>
      <c r="F7" s="65" t="s">
        <v>7</v>
      </c>
      <c r="G7" s="65"/>
      <c r="H7" s="65" t="s">
        <v>7</v>
      </c>
      <c r="I7" s="65"/>
      <c r="J7" s="65" t="s">
        <v>7</v>
      </c>
      <c r="K7" s="65"/>
      <c r="L7" s="65" t="s">
        <v>7</v>
      </c>
      <c r="M7" s="65"/>
      <c r="N7" s="65" t="s">
        <v>7</v>
      </c>
      <c r="O7" s="65"/>
      <c r="P7" s="65" t="s">
        <v>7</v>
      </c>
      <c r="Q7" s="65"/>
      <c r="R7" s="65" t="s">
        <v>7</v>
      </c>
      <c r="S7" s="65"/>
      <c r="T7" s="65" t="s">
        <v>7</v>
      </c>
      <c r="U7" s="65"/>
      <c r="V7" s="65" t="s">
        <v>7</v>
      </c>
      <c r="W7" s="65"/>
      <c r="X7" s="65" t="s">
        <v>7</v>
      </c>
      <c r="Y7" s="65"/>
      <c r="Z7" s="65" t="s">
        <v>7</v>
      </c>
      <c r="AA7" s="65"/>
      <c r="AB7" s="65" t="s">
        <v>7</v>
      </c>
      <c r="AC7" s="65"/>
      <c r="AD7" s="2"/>
      <c r="AK7" s="1"/>
      <c r="AL7" s="66" t="s">
        <v>8</v>
      </c>
      <c r="AM7" s="66"/>
      <c r="AN7" s="66" t="s">
        <v>8</v>
      </c>
      <c r="AO7" s="66"/>
      <c r="AP7" s="66" t="s">
        <v>8</v>
      </c>
      <c r="AQ7" s="66"/>
      <c r="AR7" s="66" t="s">
        <v>8</v>
      </c>
      <c r="AS7" s="66"/>
      <c r="AT7" s="66" t="s">
        <v>8</v>
      </c>
      <c r="AU7" s="66"/>
      <c r="AV7" s="66" t="s">
        <v>8</v>
      </c>
      <c r="AW7" s="66"/>
      <c r="AX7" s="66" t="s">
        <v>8</v>
      </c>
      <c r="AY7" s="66"/>
      <c r="AZ7" s="66" t="s">
        <v>8</v>
      </c>
      <c r="BA7" s="66"/>
      <c r="BB7" s="66" t="s">
        <v>8</v>
      </c>
      <c r="BC7" s="66"/>
      <c r="BD7" s="66" t="s">
        <v>8</v>
      </c>
      <c r="BE7" s="66"/>
      <c r="BF7" s="66" t="s">
        <v>8</v>
      </c>
      <c r="BG7" s="66"/>
      <c r="BH7" s="66" t="s">
        <v>8</v>
      </c>
      <c r="BI7" s="66"/>
      <c r="BJ7" s="66" t="s">
        <v>8</v>
      </c>
      <c r="BK7" s="66"/>
      <c r="BL7" s="1"/>
    </row>
    <row r="8" spans="1:64" ht="43.5" customHeight="1" x14ac:dyDescent="0.25"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29</v>
      </c>
      <c r="X8" s="3" t="s">
        <v>30</v>
      </c>
      <c r="Y8" s="3" t="s">
        <v>31</v>
      </c>
      <c r="Z8" s="3" t="s">
        <v>32</v>
      </c>
      <c r="AA8" s="3" t="s">
        <v>33</v>
      </c>
      <c r="AB8" s="3" t="s">
        <v>34</v>
      </c>
      <c r="AC8" s="3" t="s">
        <v>35</v>
      </c>
      <c r="AE8" s="4" t="s">
        <v>9</v>
      </c>
      <c r="AK8" s="1"/>
      <c r="AL8" s="5" t="s">
        <v>10</v>
      </c>
      <c r="AM8" s="5" t="s">
        <v>11</v>
      </c>
      <c r="AN8" s="5" t="s">
        <v>12</v>
      </c>
      <c r="AO8" s="5" t="s">
        <v>13</v>
      </c>
      <c r="AP8" s="5" t="s">
        <v>14</v>
      </c>
      <c r="AQ8" s="5" t="s">
        <v>15</v>
      </c>
      <c r="AR8" s="5" t="s">
        <v>16</v>
      </c>
      <c r="AS8" s="5" t="s">
        <v>17</v>
      </c>
      <c r="AT8" s="5" t="s">
        <v>18</v>
      </c>
      <c r="AU8" s="5" t="s">
        <v>19</v>
      </c>
      <c r="AV8" s="5" t="s">
        <v>20</v>
      </c>
      <c r="AW8" s="5" t="s">
        <v>21</v>
      </c>
      <c r="AX8" s="5" t="s">
        <v>22</v>
      </c>
      <c r="AY8" s="5" t="s">
        <v>23</v>
      </c>
      <c r="AZ8" s="5" t="s">
        <v>24</v>
      </c>
      <c r="BA8" s="5" t="s">
        <v>25</v>
      </c>
      <c r="BB8" s="5" t="s">
        <v>26</v>
      </c>
      <c r="BC8" s="5" t="s">
        <v>27</v>
      </c>
      <c r="BD8" s="5" t="s">
        <v>28</v>
      </c>
      <c r="BE8" s="5" t="s">
        <v>29</v>
      </c>
      <c r="BF8" s="5" t="s">
        <v>30</v>
      </c>
      <c r="BG8" s="5" t="s">
        <v>31</v>
      </c>
      <c r="BH8" s="5" t="s">
        <v>32</v>
      </c>
      <c r="BI8" s="5" t="s">
        <v>33</v>
      </c>
      <c r="BJ8" s="5" t="s">
        <v>34</v>
      </c>
      <c r="BK8" s="5" t="s">
        <v>35</v>
      </c>
      <c r="BL8" s="1"/>
    </row>
    <row r="9" spans="1:64" x14ac:dyDescent="0.25">
      <c r="B9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  <c r="L9" s="6" t="s">
        <v>45</v>
      </c>
      <c r="M9" s="6" t="s">
        <v>46</v>
      </c>
      <c r="N9" s="6" t="s">
        <v>47</v>
      </c>
      <c r="O9" s="6" t="s">
        <v>48</v>
      </c>
      <c r="P9" s="6" t="s">
        <v>49</v>
      </c>
      <c r="Q9" s="6" t="s">
        <v>50</v>
      </c>
      <c r="R9" s="6" t="s">
        <v>51</v>
      </c>
      <c r="S9" s="6" t="s">
        <v>52</v>
      </c>
      <c r="T9" s="6" t="s">
        <v>53</v>
      </c>
      <c r="U9" s="6" t="s">
        <v>54</v>
      </c>
      <c r="V9" s="6" t="s">
        <v>55</v>
      </c>
      <c r="W9" s="6" t="s">
        <v>56</v>
      </c>
      <c r="X9" s="6" t="s">
        <v>57</v>
      </c>
      <c r="Y9" s="6" t="s">
        <v>58</v>
      </c>
      <c r="Z9" s="6" t="s">
        <v>59</v>
      </c>
      <c r="AA9" s="6" t="s">
        <v>60</v>
      </c>
      <c r="AB9" s="6" t="s">
        <v>61</v>
      </c>
      <c r="AC9" s="6" t="s">
        <v>468</v>
      </c>
      <c r="AK9" s="1"/>
      <c r="AL9" s="7" t="s">
        <v>37</v>
      </c>
      <c r="AM9" s="7" t="s">
        <v>38</v>
      </c>
      <c r="AN9" s="7" t="s">
        <v>39</v>
      </c>
      <c r="AO9" s="7" t="s">
        <v>40</v>
      </c>
      <c r="AP9" s="7" t="s">
        <v>41</v>
      </c>
      <c r="AQ9" s="7" t="s">
        <v>42</v>
      </c>
      <c r="AR9" s="7" t="s">
        <v>43</v>
      </c>
      <c r="AS9" s="7" t="s">
        <v>44</v>
      </c>
      <c r="AT9" s="7" t="s">
        <v>45</v>
      </c>
      <c r="AU9" s="7" t="s">
        <v>46</v>
      </c>
      <c r="AV9" s="7" t="s">
        <v>47</v>
      </c>
      <c r="AW9" s="7" t="s">
        <v>48</v>
      </c>
      <c r="AX9" s="7" t="s">
        <v>49</v>
      </c>
      <c r="AY9" s="7" t="s">
        <v>50</v>
      </c>
      <c r="AZ9" s="7" t="s">
        <v>51</v>
      </c>
      <c r="BA9" s="7" t="s">
        <v>52</v>
      </c>
      <c r="BB9" s="7" t="s">
        <v>53</v>
      </c>
      <c r="BC9" s="7" t="s">
        <v>54</v>
      </c>
      <c r="BD9" s="7" t="s">
        <v>55</v>
      </c>
      <c r="BE9" s="7" t="s">
        <v>56</v>
      </c>
      <c r="BF9" s="7" t="s">
        <v>57</v>
      </c>
      <c r="BG9" s="7" t="s">
        <v>58</v>
      </c>
      <c r="BH9" s="7" t="s">
        <v>59</v>
      </c>
      <c r="BI9" s="7" t="s">
        <v>60</v>
      </c>
      <c r="BJ9" s="7" t="s">
        <v>61</v>
      </c>
      <c r="BK9" s="7" t="s">
        <v>468</v>
      </c>
      <c r="BL9" s="1"/>
    </row>
    <row r="10" spans="1:64" x14ac:dyDescent="0.25">
      <c r="B10" t="s">
        <v>186</v>
      </c>
      <c r="D10" s="8" t="s">
        <v>196</v>
      </c>
      <c r="E10" s="8" t="s">
        <v>196</v>
      </c>
      <c r="F10" s="8" t="s">
        <v>196</v>
      </c>
      <c r="G10" s="8" t="s">
        <v>196</v>
      </c>
      <c r="H10" s="8" t="s">
        <v>196</v>
      </c>
      <c r="I10" s="8" t="s">
        <v>196</v>
      </c>
      <c r="J10" s="8" t="s">
        <v>196</v>
      </c>
      <c r="K10" s="8" t="s">
        <v>196</v>
      </c>
      <c r="L10" s="8" t="s">
        <v>196</v>
      </c>
      <c r="M10" s="8" t="s">
        <v>196</v>
      </c>
      <c r="N10" s="8" t="s">
        <v>196</v>
      </c>
      <c r="O10" s="8" t="s">
        <v>196</v>
      </c>
      <c r="P10" s="8" t="s">
        <v>196</v>
      </c>
      <c r="Q10" s="8" t="s">
        <v>196</v>
      </c>
      <c r="R10" s="8" t="s">
        <v>196</v>
      </c>
      <c r="S10" s="8" t="s">
        <v>196</v>
      </c>
      <c r="T10" s="8" t="s">
        <v>196</v>
      </c>
      <c r="U10" s="8" t="s">
        <v>196</v>
      </c>
      <c r="V10" s="8" t="s">
        <v>196</v>
      </c>
      <c r="W10" s="8" t="s">
        <v>196</v>
      </c>
      <c r="X10" s="8" t="s">
        <v>196</v>
      </c>
      <c r="Y10" s="8" t="s">
        <v>196</v>
      </c>
      <c r="Z10" s="8" t="s">
        <v>196</v>
      </c>
      <c r="AA10" s="8" t="s">
        <v>196</v>
      </c>
      <c r="AB10" s="8" t="s">
        <v>196</v>
      </c>
      <c r="AC10" s="8" t="s">
        <v>196</v>
      </c>
      <c r="AE10">
        <v>5.0774999999999997</v>
      </c>
      <c r="AF10" t="s">
        <v>62</v>
      </c>
      <c r="AK10" s="1"/>
      <c r="AL10" s="9" t="s">
        <v>341</v>
      </c>
      <c r="AM10" s="9" t="s">
        <v>342</v>
      </c>
      <c r="AN10" s="9" t="s">
        <v>343</v>
      </c>
      <c r="AO10" s="9" t="s">
        <v>344</v>
      </c>
      <c r="AP10" s="9" t="s">
        <v>345</v>
      </c>
      <c r="AQ10" s="9" t="s">
        <v>346</v>
      </c>
      <c r="AR10" s="9" t="s">
        <v>347</v>
      </c>
      <c r="AS10" s="9" t="s">
        <v>348</v>
      </c>
      <c r="AT10" s="9" t="s">
        <v>349</v>
      </c>
      <c r="AU10" s="9" t="s">
        <v>350</v>
      </c>
      <c r="AV10" s="9" t="s">
        <v>351</v>
      </c>
      <c r="AW10" s="9" t="s">
        <v>352</v>
      </c>
      <c r="AX10" s="9" t="s">
        <v>353</v>
      </c>
      <c r="AY10" s="9" t="s">
        <v>354</v>
      </c>
      <c r="AZ10" s="9" t="s">
        <v>355</v>
      </c>
      <c r="BA10" s="9" t="s">
        <v>356</v>
      </c>
      <c r="BB10" s="9" t="s">
        <v>357</v>
      </c>
      <c r="BC10" s="9" t="s">
        <v>204</v>
      </c>
      <c r="BD10" s="9" t="s">
        <v>358</v>
      </c>
      <c r="BE10" s="9" t="s">
        <v>359</v>
      </c>
      <c r="BF10" s="9" t="s">
        <v>360</v>
      </c>
      <c r="BG10" s="9" t="s">
        <v>361</v>
      </c>
      <c r="BH10" s="9" t="s">
        <v>362</v>
      </c>
      <c r="BI10" s="9" t="s">
        <v>356</v>
      </c>
      <c r="BJ10" s="9" t="s">
        <v>363</v>
      </c>
      <c r="BK10" s="9" t="s">
        <v>364</v>
      </c>
      <c r="BL10" s="1"/>
    </row>
    <row r="11" spans="1:64" x14ac:dyDescent="0.25">
      <c r="B11" t="s">
        <v>187</v>
      </c>
      <c r="D11" s="8" t="s">
        <v>197</v>
      </c>
      <c r="E11" s="8" t="s">
        <v>196</v>
      </c>
      <c r="F11" s="8" t="s">
        <v>198</v>
      </c>
      <c r="G11" s="8" t="s">
        <v>199</v>
      </c>
      <c r="H11" s="8" t="s">
        <v>196</v>
      </c>
      <c r="I11" s="8" t="s">
        <v>196</v>
      </c>
      <c r="J11" s="8" t="s">
        <v>196</v>
      </c>
      <c r="K11" s="8" t="s">
        <v>196</v>
      </c>
      <c r="L11" s="8" t="s">
        <v>196</v>
      </c>
      <c r="M11" s="8" t="s">
        <v>196</v>
      </c>
      <c r="N11" s="8" t="s">
        <v>196</v>
      </c>
      <c r="O11" s="8" t="s">
        <v>196</v>
      </c>
      <c r="P11" s="8" t="s">
        <v>196</v>
      </c>
      <c r="Q11" s="8" t="s">
        <v>200</v>
      </c>
      <c r="R11" s="8" t="s">
        <v>196</v>
      </c>
      <c r="S11" s="69" t="s">
        <v>201</v>
      </c>
      <c r="T11" s="8" t="s">
        <v>202</v>
      </c>
      <c r="U11" s="8" t="s">
        <v>203</v>
      </c>
      <c r="V11" s="8" t="s">
        <v>204</v>
      </c>
      <c r="W11" s="69" t="s">
        <v>205</v>
      </c>
      <c r="X11" s="8" t="s">
        <v>196</v>
      </c>
      <c r="Y11" s="8" t="s">
        <v>196</v>
      </c>
      <c r="Z11" s="8" t="s">
        <v>206</v>
      </c>
      <c r="AA11" s="8" t="s">
        <v>196</v>
      </c>
      <c r="AB11" s="8" t="s">
        <v>207</v>
      </c>
      <c r="AC11" s="8" t="s">
        <v>196</v>
      </c>
      <c r="AE11">
        <v>5.0441000000000003</v>
      </c>
      <c r="AF11" t="s">
        <v>62</v>
      </c>
      <c r="AK11" s="1"/>
      <c r="AL11" s="9" t="s">
        <v>341</v>
      </c>
      <c r="AM11" s="9" t="s">
        <v>342</v>
      </c>
      <c r="AN11" s="9" t="s">
        <v>343</v>
      </c>
      <c r="AO11" s="9" t="s">
        <v>344</v>
      </c>
      <c r="AP11" s="9" t="s">
        <v>345</v>
      </c>
      <c r="AQ11" s="9" t="s">
        <v>346</v>
      </c>
      <c r="AR11" s="9" t="s">
        <v>347</v>
      </c>
      <c r="AS11" s="9" t="s">
        <v>348</v>
      </c>
      <c r="AT11" s="9" t="s">
        <v>349</v>
      </c>
      <c r="AU11" s="9" t="s">
        <v>350</v>
      </c>
      <c r="AV11" s="9" t="s">
        <v>351</v>
      </c>
      <c r="AW11" s="9" t="s">
        <v>352</v>
      </c>
      <c r="AX11" s="9" t="s">
        <v>353</v>
      </c>
      <c r="AY11" s="9" t="s">
        <v>354</v>
      </c>
      <c r="AZ11" s="9" t="s">
        <v>355</v>
      </c>
      <c r="BA11" s="9" t="s">
        <v>356</v>
      </c>
      <c r="BB11" s="9" t="s">
        <v>357</v>
      </c>
      <c r="BC11" s="9" t="s">
        <v>204</v>
      </c>
      <c r="BD11" s="9" t="s">
        <v>358</v>
      </c>
      <c r="BE11" s="9" t="s">
        <v>359</v>
      </c>
      <c r="BF11" s="9" t="s">
        <v>360</v>
      </c>
      <c r="BG11" s="9" t="s">
        <v>361</v>
      </c>
      <c r="BH11" s="9" t="s">
        <v>362</v>
      </c>
      <c r="BI11" s="9" t="s">
        <v>356</v>
      </c>
      <c r="BJ11" s="9" t="s">
        <v>363</v>
      </c>
      <c r="BK11" s="9" t="s">
        <v>364</v>
      </c>
      <c r="BL11" s="1"/>
    </row>
    <row r="12" spans="1:64" x14ac:dyDescent="0.25">
      <c r="B12" t="s">
        <v>188</v>
      </c>
      <c r="D12" s="8" t="s">
        <v>208</v>
      </c>
      <c r="E12" s="8" t="s">
        <v>196</v>
      </c>
      <c r="F12" s="8" t="s">
        <v>209</v>
      </c>
      <c r="G12" s="8" t="s">
        <v>210</v>
      </c>
      <c r="H12" s="8" t="s">
        <v>196</v>
      </c>
      <c r="I12" s="8" t="s">
        <v>196</v>
      </c>
      <c r="J12" s="8" t="s">
        <v>196</v>
      </c>
      <c r="K12" s="8" t="s">
        <v>196</v>
      </c>
      <c r="L12" s="8" t="s">
        <v>196</v>
      </c>
      <c r="M12" s="8" t="s">
        <v>196</v>
      </c>
      <c r="N12" s="8" t="s">
        <v>196</v>
      </c>
      <c r="O12" s="8" t="s">
        <v>196</v>
      </c>
      <c r="P12" s="8" t="s">
        <v>196</v>
      </c>
      <c r="Q12" s="8" t="s">
        <v>211</v>
      </c>
      <c r="R12" s="8" t="s">
        <v>212</v>
      </c>
      <c r="S12" s="69" t="s">
        <v>213</v>
      </c>
      <c r="T12" s="8" t="s">
        <v>214</v>
      </c>
      <c r="U12" s="8" t="s">
        <v>203</v>
      </c>
      <c r="V12" s="8" t="s">
        <v>215</v>
      </c>
      <c r="W12" s="69" t="s">
        <v>205</v>
      </c>
      <c r="X12" s="8" t="s">
        <v>196</v>
      </c>
      <c r="Y12" s="8" t="s">
        <v>196</v>
      </c>
      <c r="Z12" s="8" t="s">
        <v>216</v>
      </c>
      <c r="AA12" s="8" t="s">
        <v>196</v>
      </c>
      <c r="AB12" s="8" t="s">
        <v>217</v>
      </c>
      <c r="AC12" s="8" t="s">
        <v>196</v>
      </c>
      <c r="AE12">
        <v>5.0377000000000001</v>
      </c>
      <c r="AF12" t="s">
        <v>62</v>
      </c>
      <c r="AK12" s="1"/>
      <c r="AL12" s="9" t="s">
        <v>341</v>
      </c>
      <c r="AM12" s="9" t="s">
        <v>342</v>
      </c>
      <c r="AN12" s="9" t="s">
        <v>343</v>
      </c>
      <c r="AO12" s="9" t="s">
        <v>344</v>
      </c>
      <c r="AP12" s="9" t="s">
        <v>345</v>
      </c>
      <c r="AQ12" s="9" t="s">
        <v>346</v>
      </c>
      <c r="AR12" s="9" t="s">
        <v>347</v>
      </c>
      <c r="AS12" s="9" t="s">
        <v>348</v>
      </c>
      <c r="AT12" s="9" t="s">
        <v>349</v>
      </c>
      <c r="AU12" s="9" t="s">
        <v>350</v>
      </c>
      <c r="AV12" s="9" t="s">
        <v>351</v>
      </c>
      <c r="AW12" s="9" t="s">
        <v>352</v>
      </c>
      <c r="AX12" s="9" t="s">
        <v>353</v>
      </c>
      <c r="AY12" s="9" t="s">
        <v>354</v>
      </c>
      <c r="AZ12" s="9" t="s">
        <v>355</v>
      </c>
      <c r="BA12" s="9" t="s">
        <v>356</v>
      </c>
      <c r="BB12" s="9" t="s">
        <v>357</v>
      </c>
      <c r="BC12" s="9" t="s">
        <v>204</v>
      </c>
      <c r="BD12" s="9" t="s">
        <v>358</v>
      </c>
      <c r="BE12" s="9" t="s">
        <v>359</v>
      </c>
      <c r="BF12" s="9" t="s">
        <v>360</v>
      </c>
      <c r="BG12" s="9" t="s">
        <v>361</v>
      </c>
      <c r="BH12" s="9" t="s">
        <v>362</v>
      </c>
      <c r="BI12" s="9" t="s">
        <v>356</v>
      </c>
      <c r="BJ12" s="9" t="s">
        <v>363</v>
      </c>
      <c r="BK12" s="9" t="s">
        <v>364</v>
      </c>
      <c r="BL12" s="1"/>
    </row>
    <row r="13" spans="1:64" x14ac:dyDescent="0.25">
      <c r="B13" t="s">
        <v>189</v>
      </c>
      <c r="D13" s="8" t="s">
        <v>218</v>
      </c>
      <c r="E13" s="8" t="s">
        <v>196</v>
      </c>
      <c r="F13" s="8" t="s">
        <v>219</v>
      </c>
      <c r="G13" s="8" t="s">
        <v>220</v>
      </c>
      <c r="H13" s="8" t="s">
        <v>221</v>
      </c>
      <c r="I13" s="8" t="s">
        <v>196</v>
      </c>
      <c r="J13" s="8" t="s">
        <v>196</v>
      </c>
      <c r="K13" s="8" t="s">
        <v>196</v>
      </c>
      <c r="L13" s="8" t="s">
        <v>196</v>
      </c>
      <c r="M13" s="8" t="s">
        <v>196</v>
      </c>
      <c r="N13" s="8" t="s">
        <v>196</v>
      </c>
      <c r="O13" s="8" t="s">
        <v>196</v>
      </c>
      <c r="P13" s="8" t="s">
        <v>222</v>
      </c>
      <c r="Q13" s="8" t="s">
        <v>223</v>
      </c>
      <c r="R13" s="8" t="s">
        <v>224</v>
      </c>
      <c r="S13" s="69" t="s">
        <v>225</v>
      </c>
      <c r="T13" s="8" t="s">
        <v>226</v>
      </c>
      <c r="U13" s="8" t="s">
        <v>227</v>
      </c>
      <c r="V13" s="8" t="s">
        <v>228</v>
      </c>
      <c r="W13" s="69" t="s">
        <v>229</v>
      </c>
      <c r="X13" s="8" t="s">
        <v>196</v>
      </c>
      <c r="Y13" s="8" t="s">
        <v>196</v>
      </c>
      <c r="Z13" s="8" t="s">
        <v>196</v>
      </c>
      <c r="AA13" s="8" t="s">
        <v>196</v>
      </c>
      <c r="AB13" s="8" t="s">
        <v>230</v>
      </c>
      <c r="AC13" s="8" t="s">
        <v>196</v>
      </c>
      <c r="AE13">
        <v>4.9966999999999997</v>
      </c>
      <c r="AF13" t="s">
        <v>62</v>
      </c>
      <c r="AK13" s="1"/>
      <c r="AL13" s="9" t="s">
        <v>341</v>
      </c>
      <c r="AM13" s="9" t="s">
        <v>342</v>
      </c>
      <c r="AN13" s="9" t="s">
        <v>343</v>
      </c>
      <c r="AO13" s="9" t="s">
        <v>344</v>
      </c>
      <c r="AP13" s="9" t="s">
        <v>345</v>
      </c>
      <c r="AQ13" s="9" t="s">
        <v>346</v>
      </c>
      <c r="AR13" s="9" t="s">
        <v>347</v>
      </c>
      <c r="AS13" s="9" t="s">
        <v>348</v>
      </c>
      <c r="AT13" s="9" t="s">
        <v>349</v>
      </c>
      <c r="AU13" s="9" t="s">
        <v>350</v>
      </c>
      <c r="AV13" s="9" t="s">
        <v>351</v>
      </c>
      <c r="AW13" s="9" t="s">
        <v>352</v>
      </c>
      <c r="AX13" s="9" t="s">
        <v>353</v>
      </c>
      <c r="AY13" s="9" t="s">
        <v>354</v>
      </c>
      <c r="AZ13" s="9" t="s">
        <v>355</v>
      </c>
      <c r="BA13" s="9" t="s">
        <v>356</v>
      </c>
      <c r="BB13" s="9" t="s">
        <v>357</v>
      </c>
      <c r="BC13" s="9" t="s">
        <v>204</v>
      </c>
      <c r="BD13" s="9" t="s">
        <v>358</v>
      </c>
      <c r="BE13" s="9" t="s">
        <v>359</v>
      </c>
      <c r="BF13" s="9" t="s">
        <v>360</v>
      </c>
      <c r="BG13" s="9" t="s">
        <v>361</v>
      </c>
      <c r="BH13" s="9" t="s">
        <v>362</v>
      </c>
      <c r="BI13" s="9" t="s">
        <v>356</v>
      </c>
      <c r="BJ13" s="9" t="s">
        <v>363</v>
      </c>
      <c r="BK13" s="9" t="s">
        <v>364</v>
      </c>
      <c r="BL13" s="1"/>
    </row>
    <row r="14" spans="1:64" x14ac:dyDescent="0.25">
      <c r="B14" t="s">
        <v>190</v>
      </c>
      <c r="D14" s="8" t="s">
        <v>231</v>
      </c>
      <c r="E14" s="8" t="s">
        <v>232</v>
      </c>
      <c r="F14" s="8" t="s">
        <v>233</v>
      </c>
      <c r="G14" s="8" t="s">
        <v>234</v>
      </c>
      <c r="H14" s="8" t="s">
        <v>235</v>
      </c>
      <c r="I14" s="8" t="s">
        <v>236</v>
      </c>
      <c r="J14" s="8" t="s">
        <v>237</v>
      </c>
      <c r="K14" s="8" t="s">
        <v>196</v>
      </c>
      <c r="L14" s="8" t="s">
        <v>196</v>
      </c>
      <c r="M14" s="8" t="s">
        <v>238</v>
      </c>
      <c r="N14" s="8" t="s">
        <v>196</v>
      </c>
      <c r="O14" s="8" t="s">
        <v>239</v>
      </c>
      <c r="P14" s="8" t="s">
        <v>240</v>
      </c>
      <c r="Q14" s="8" t="s">
        <v>241</v>
      </c>
      <c r="R14" s="8" t="s">
        <v>196</v>
      </c>
      <c r="S14" s="69" t="s">
        <v>242</v>
      </c>
      <c r="T14" s="8" t="s">
        <v>243</v>
      </c>
      <c r="U14" s="8" t="s">
        <v>244</v>
      </c>
      <c r="V14" s="8" t="s">
        <v>245</v>
      </c>
      <c r="W14" s="69" t="s">
        <v>246</v>
      </c>
      <c r="X14" s="8" t="s">
        <v>247</v>
      </c>
      <c r="Y14" s="8" t="s">
        <v>248</v>
      </c>
      <c r="Z14" s="8" t="s">
        <v>249</v>
      </c>
      <c r="AA14" s="8" t="s">
        <v>250</v>
      </c>
      <c r="AB14" s="8" t="s">
        <v>251</v>
      </c>
      <c r="AC14" s="8" t="s">
        <v>196</v>
      </c>
      <c r="AE14" s="10">
        <v>9.0999999999999998E-2</v>
      </c>
      <c r="AF14" t="s">
        <v>63</v>
      </c>
      <c r="AK14" s="1"/>
      <c r="AL14" s="9" t="s">
        <v>365</v>
      </c>
      <c r="AM14" s="9" t="s">
        <v>366</v>
      </c>
      <c r="AN14" s="9" t="s">
        <v>367</v>
      </c>
      <c r="AO14" s="9" t="s">
        <v>338</v>
      </c>
      <c r="AP14" s="9" t="s">
        <v>368</v>
      </c>
      <c r="AQ14" s="9" t="s">
        <v>369</v>
      </c>
      <c r="AR14" s="9" t="s">
        <v>370</v>
      </c>
      <c r="AS14" s="9" t="s">
        <v>276</v>
      </c>
      <c r="AT14" s="9" t="s">
        <v>371</v>
      </c>
      <c r="AU14" s="9" t="s">
        <v>372</v>
      </c>
      <c r="AV14" s="9" t="s">
        <v>373</v>
      </c>
      <c r="AW14" s="9" t="s">
        <v>374</v>
      </c>
      <c r="AX14" s="9" t="s">
        <v>375</v>
      </c>
      <c r="AY14" s="9" t="s">
        <v>320</v>
      </c>
      <c r="AZ14" s="9" t="s">
        <v>376</v>
      </c>
      <c r="BA14" s="9" t="s">
        <v>377</v>
      </c>
      <c r="BB14" s="9" t="s">
        <v>378</v>
      </c>
      <c r="BC14" s="9" t="s">
        <v>379</v>
      </c>
      <c r="BD14" s="9" t="s">
        <v>380</v>
      </c>
      <c r="BE14" s="9" t="s">
        <v>381</v>
      </c>
      <c r="BF14" s="9" t="s">
        <v>283</v>
      </c>
      <c r="BG14" s="9" t="s">
        <v>382</v>
      </c>
      <c r="BH14" s="9" t="s">
        <v>383</v>
      </c>
      <c r="BI14" s="9" t="s">
        <v>377</v>
      </c>
      <c r="BJ14" s="9" t="s">
        <v>347</v>
      </c>
      <c r="BK14" s="9" t="s">
        <v>384</v>
      </c>
      <c r="BL14" s="1"/>
    </row>
    <row r="15" spans="1:64" x14ac:dyDescent="0.25">
      <c r="B15" t="s">
        <v>191</v>
      </c>
      <c r="D15" s="8" t="s">
        <v>252</v>
      </c>
      <c r="E15" s="8" t="s">
        <v>253</v>
      </c>
      <c r="F15" s="8" t="s">
        <v>254</v>
      </c>
      <c r="G15" s="8" t="s">
        <v>255</v>
      </c>
      <c r="H15" s="8" t="s">
        <v>256</v>
      </c>
      <c r="I15" s="8" t="s">
        <v>257</v>
      </c>
      <c r="J15" s="8" t="s">
        <v>258</v>
      </c>
      <c r="K15" s="8" t="s">
        <v>196</v>
      </c>
      <c r="L15" s="8" t="s">
        <v>196</v>
      </c>
      <c r="M15" s="8" t="s">
        <v>196</v>
      </c>
      <c r="N15" s="8" t="s">
        <v>196</v>
      </c>
      <c r="O15" s="8" t="s">
        <v>196</v>
      </c>
      <c r="P15" s="8" t="s">
        <v>259</v>
      </c>
      <c r="Q15" s="8" t="s">
        <v>260</v>
      </c>
      <c r="R15" s="8" t="s">
        <v>196</v>
      </c>
      <c r="S15" s="69" t="s">
        <v>261</v>
      </c>
      <c r="T15" s="8" t="s">
        <v>262</v>
      </c>
      <c r="U15" s="8" t="s">
        <v>263</v>
      </c>
      <c r="V15" s="8" t="s">
        <v>264</v>
      </c>
      <c r="W15" s="69" t="s">
        <v>265</v>
      </c>
      <c r="X15" s="8" t="s">
        <v>196</v>
      </c>
      <c r="Y15" s="8" t="s">
        <v>266</v>
      </c>
      <c r="Z15" s="8" t="s">
        <v>267</v>
      </c>
      <c r="AA15" s="8" t="s">
        <v>268</v>
      </c>
      <c r="AB15" s="8" t="s">
        <v>269</v>
      </c>
      <c r="AC15" s="8" t="s">
        <v>196</v>
      </c>
      <c r="AE15" s="10">
        <v>0.1002</v>
      </c>
      <c r="AF15" t="s">
        <v>63</v>
      </c>
      <c r="AK15" s="1"/>
      <c r="AL15" s="9" t="s">
        <v>385</v>
      </c>
      <c r="AM15" s="9" t="s">
        <v>386</v>
      </c>
      <c r="AN15" s="9" t="s">
        <v>283</v>
      </c>
      <c r="AO15" s="9" t="s">
        <v>247</v>
      </c>
      <c r="AP15" s="9" t="s">
        <v>387</v>
      </c>
      <c r="AQ15" s="9" t="s">
        <v>388</v>
      </c>
      <c r="AR15" s="9" t="s">
        <v>276</v>
      </c>
      <c r="AS15" s="9" t="s">
        <v>389</v>
      </c>
      <c r="AT15" s="9" t="s">
        <v>390</v>
      </c>
      <c r="AU15" s="9" t="s">
        <v>391</v>
      </c>
      <c r="AV15" s="9" t="s">
        <v>392</v>
      </c>
      <c r="AW15" s="9" t="s">
        <v>393</v>
      </c>
      <c r="AX15" s="9" t="s">
        <v>394</v>
      </c>
      <c r="AY15" s="9" t="s">
        <v>266</v>
      </c>
      <c r="AZ15" s="9" t="s">
        <v>395</v>
      </c>
      <c r="BA15" s="9" t="s">
        <v>396</v>
      </c>
      <c r="BB15" s="9" t="s">
        <v>397</v>
      </c>
      <c r="BC15" s="9" t="s">
        <v>398</v>
      </c>
      <c r="BD15" s="9" t="s">
        <v>399</v>
      </c>
      <c r="BE15" s="9" t="s">
        <v>400</v>
      </c>
      <c r="BF15" s="9" t="s">
        <v>401</v>
      </c>
      <c r="BG15" s="9" t="s">
        <v>402</v>
      </c>
      <c r="BH15" s="9" t="s">
        <v>403</v>
      </c>
      <c r="BI15" s="9" t="s">
        <v>396</v>
      </c>
      <c r="BJ15" s="9" t="s">
        <v>350</v>
      </c>
      <c r="BK15" s="9" t="s">
        <v>404</v>
      </c>
      <c r="BL15" s="1"/>
    </row>
    <row r="16" spans="1:64" x14ac:dyDescent="0.25">
      <c r="B16" t="s">
        <v>624</v>
      </c>
      <c r="D16" s="8" t="s">
        <v>270</v>
      </c>
      <c r="E16" s="8" t="s">
        <v>271</v>
      </c>
      <c r="F16" s="8" t="s">
        <v>272</v>
      </c>
      <c r="G16" s="8" t="s">
        <v>273</v>
      </c>
      <c r="H16" s="8" t="s">
        <v>196</v>
      </c>
      <c r="I16" s="8" t="s">
        <v>274</v>
      </c>
      <c r="J16" s="8" t="s">
        <v>275</v>
      </c>
      <c r="K16" s="8" t="s">
        <v>196</v>
      </c>
      <c r="L16" s="8" t="s">
        <v>196</v>
      </c>
      <c r="M16" s="8" t="s">
        <v>196</v>
      </c>
      <c r="N16" s="8" t="s">
        <v>196</v>
      </c>
      <c r="O16" s="8" t="s">
        <v>276</v>
      </c>
      <c r="P16" s="8" t="s">
        <v>277</v>
      </c>
      <c r="Q16" s="8" t="s">
        <v>278</v>
      </c>
      <c r="R16" s="8" t="s">
        <v>196</v>
      </c>
      <c r="S16" s="69" t="s">
        <v>279</v>
      </c>
      <c r="T16" s="8" t="s">
        <v>280</v>
      </c>
      <c r="U16" s="8" t="s">
        <v>281</v>
      </c>
      <c r="V16" s="8" t="s">
        <v>282</v>
      </c>
      <c r="W16" s="69" t="s">
        <v>260</v>
      </c>
      <c r="X16" s="8" t="s">
        <v>196</v>
      </c>
      <c r="Y16" s="8" t="s">
        <v>283</v>
      </c>
      <c r="Z16" s="8" t="s">
        <v>284</v>
      </c>
      <c r="AA16" s="8" t="s">
        <v>285</v>
      </c>
      <c r="AB16" s="8" t="s">
        <v>286</v>
      </c>
      <c r="AC16" s="8" t="s">
        <v>196</v>
      </c>
      <c r="AE16" s="10">
        <v>8.8400000000000006E-2</v>
      </c>
      <c r="AF16" t="s">
        <v>63</v>
      </c>
      <c r="AK16" s="1"/>
      <c r="AL16" s="9" t="s">
        <v>405</v>
      </c>
      <c r="AM16" s="9" t="s">
        <v>406</v>
      </c>
      <c r="AN16" s="9" t="s">
        <v>247</v>
      </c>
      <c r="AO16" s="9" t="s">
        <v>407</v>
      </c>
      <c r="AP16" s="9" t="s">
        <v>408</v>
      </c>
      <c r="AQ16" s="9" t="s">
        <v>386</v>
      </c>
      <c r="AR16" s="9" t="s">
        <v>409</v>
      </c>
      <c r="AS16" s="9" t="s">
        <v>410</v>
      </c>
      <c r="AT16" s="9" t="s">
        <v>411</v>
      </c>
      <c r="AU16" s="9" t="s">
        <v>412</v>
      </c>
      <c r="AV16" s="9" t="s">
        <v>413</v>
      </c>
      <c r="AW16" s="9" t="s">
        <v>373</v>
      </c>
      <c r="AX16" s="9" t="s">
        <v>414</v>
      </c>
      <c r="AY16" s="9" t="s">
        <v>415</v>
      </c>
      <c r="AZ16" s="9" t="s">
        <v>416</v>
      </c>
      <c r="BA16" s="9" t="s">
        <v>290</v>
      </c>
      <c r="BB16" s="9" t="s">
        <v>417</v>
      </c>
      <c r="BC16" s="9" t="s">
        <v>418</v>
      </c>
      <c r="BD16" s="9" t="s">
        <v>419</v>
      </c>
      <c r="BE16" s="9" t="s">
        <v>420</v>
      </c>
      <c r="BF16" s="9" t="s">
        <v>421</v>
      </c>
      <c r="BG16" s="9" t="s">
        <v>382</v>
      </c>
      <c r="BH16" s="9" t="s">
        <v>422</v>
      </c>
      <c r="BI16" s="9" t="s">
        <v>423</v>
      </c>
      <c r="BJ16" s="9" t="s">
        <v>222</v>
      </c>
      <c r="BK16" s="9" t="s">
        <v>424</v>
      </c>
      <c r="BL16" s="1"/>
    </row>
    <row r="17" spans="1:64" x14ac:dyDescent="0.25">
      <c r="B17" t="s">
        <v>625</v>
      </c>
      <c r="D17" s="8" t="s">
        <v>287</v>
      </c>
      <c r="E17" s="8" t="s">
        <v>288</v>
      </c>
      <c r="F17" s="8" t="s">
        <v>289</v>
      </c>
      <c r="G17" s="8" t="s">
        <v>290</v>
      </c>
      <c r="H17" s="8" t="s">
        <v>196</v>
      </c>
      <c r="I17" s="8" t="s">
        <v>291</v>
      </c>
      <c r="J17" s="8" t="s">
        <v>292</v>
      </c>
      <c r="K17" s="8" t="s">
        <v>196</v>
      </c>
      <c r="L17" s="8" t="s">
        <v>196</v>
      </c>
      <c r="M17" s="8" t="s">
        <v>196</v>
      </c>
      <c r="N17" s="8" t="s">
        <v>196</v>
      </c>
      <c r="O17" s="8" t="s">
        <v>293</v>
      </c>
      <c r="P17" s="8" t="s">
        <v>294</v>
      </c>
      <c r="Q17" s="8" t="s">
        <v>295</v>
      </c>
      <c r="R17" s="8" t="s">
        <v>196</v>
      </c>
      <c r="S17" s="69" t="s">
        <v>296</v>
      </c>
      <c r="T17" s="8" t="s">
        <v>297</v>
      </c>
      <c r="U17" s="8" t="s">
        <v>298</v>
      </c>
      <c r="V17" s="8" t="s">
        <v>299</v>
      </c>
      <c r="W17" s="69" t="s">
        <v>300</v>
      </c>
      <c r="X17" s="8" t="s">
        <v>196</v>
      </c>
      <c r="Y17" s="8" t="s">
        <v>301</v>
      </c>
      <c r="Z17" s="8" t="s">
        <v>302</v>
      </c>
      <c r="AA17" s="8" t="s">
        <v>303</v>
      </c>
      <c r="AB17" s="8" t="s">
        <v>304</v>
      </c>
      <c r="AC17" s="8" t="s">
        <v>196</v>
      </c>
      <c r="AE17" s="10">
        <v>2.4975000000000001</v>
      </c>
      <c r="AF17" t="s">
        <v>63</v>
      </c>
      <c r="AK17" s="1"/>
      <c r="AL17" s="9" t="s">
        <v>408</v>
      </c>
      <c r="AM17" s="9" t="s">
        <v>350</v>
      </c>
      <c r="AN17" s="9" t="s">
        <v>425</v>
      </c>
      <c r="AO17" s="9" t="s">
        <v>351</v>
      </c>
      <c r="AP17" s="9" t="s">
        <v>426</v>
      </c>
      <c r="AQ17" s="9" t="s">
        <v>353</v>
      </c>
      <c r="AR17" s="9" t="s">
        <v>293</v>
      </c>
      <c r="AS17" s="9" t="s">
        <v>427</v>
      </c>
      <c r="AT17" s="9" t="s">
        <v>403</v>
      </c>
      <c r="AU17" s="9" t="s">
        <v>428</v>
      </c>
      <c r="AV17" s="9" t="s">
        <v>429</v>
      </c>
      <c r="AW17" s="9" t="s">
        <v>426</v>
      </c>
      <c r="AX17" s="9" t="s">
        <v>430</v>
      </c>
      <c r="AY17" s="9" t="s">
        <v>350</v>
      </c>
      <c r="AZ17" s="9" t="s">
        <v>401</v>
      </c>
      <c r="BA17" s="9" t="s">
        <v>431</v>
      </c>
      <c r="BB17" s="9" t="s">
        <v>432</v>
      </c>
      <c r="BC17" s="9" t="s">
        <v>433</v>
      </c>
      <c r="BD17" s="9" t="s">
        <v>434</v>
      </c>
      <c r="BE17" s="9" t="s">
        <v>435</v>
      </c>
      <c r="BF17" s="9" t="s">
        <v>436</v>
      </c>
      <c r="BG17" s="9" t="s">
        <v>437</v>
      </c>
      <c r="BH17" s="9" t="s">
        <v>438</v>
      </c>
      <c r="BI17" s="9" t="s">
        <v>431</v>
      </c>
      <c r="BJ17" s="9" t="s">
        <v>439</v>
      </c>
      <c r="BK17" s="9" t="s">
        <v>440</v>
      </c>
      <c r="BL17" s="1"/>
    </row>
    <row r="18" spans="1:64" x14ac:dyDescent="0.25">
      <c r="B18" t="s">
        <v>192</v>
      </c>
      <c r="D18" s="8" t="s">
        <v>305</v>
      </c>
      <c r="E18" s="8" t="s">
        <v>306</v>
      </c>
      <c r="F18" s="8" t="s">
        <v>307</v>
      </c>
      <c r="G18" s="8" t="s">
        <v>308</v>
      </c>
      <c r="H18" s="8" t="s">
        <v>309</v>
      </c>
      <c r="I18" s="8" t="s">
        <v>310</v>
      </c>
      <c r="J18" s="8" t="s">
        <v>311</v>
      </c>
      <c r="K18" s="8" t="s">
        <v>196</v>
      </c>
      <c r="L18" s="8" t="s">
        <v>196</v>
      </c>
      <c r="M18" s="8" t="s">
        <v>196</v>
      </c>
      <c r="N18" s="8" t="s">
        <v>196</v>
      </c>
      <c r="O18" s="8" t="s">
        <v>312</v>
      </c>
      <c r="P18" s="8" t="s">
        <v>313</v>
      </c>
      <c r="Q18" s="8" t="s">
        <v>314</v>
      </c>
      <c r="R18" s="8" t="s">
        <v>196</v>
      </c>
      <c r="S18" s="69" t="s">
        <v>315</v>
      </c>
      <c r="T18" s="8" t="s">
        <v>316</v>
      </c>
      <c r="U18" s="8" t="s">
        <v>317</v>
      </c>
      <c r="V18" s="8" t="s">
        <v>318</v>
      </c>
      <c r="W18" s="69" t="s">
        <v>319</v>
      </c>
      <c r="X18" s="8" t="s">
        <v>196</v>
      </c>
      <c r="Y18" s="8" t="s">
        <v>320</v>
      </c>
      <c r="Z18" s="8" t="s">
        <v>321</v>
      </c>
      <c r="AA18" s="8" t="s">
        <v>322</v>
      </c>
      <c r="AB18" s="8" t="s">
        <v>323</v>
      </c>
      <c r="AC18" s="8" t="s">
        <v>196</v>
      </c>
      <c r="AE18" s="10">
        <v>9.6699999999999994E-2</v>
      </c>
      <c r="AF18" t="s">
        <v>63</v>
      </c>
      <c r="AK18" s="1"/>
      <c r="AL18" s="9" t="s">
        <v>365</v>
      </c>
      <c r="AM18" s="9" t="s">
        <v>266</v>
      </c>
      <c r="AN18" s="9" t="s">
        <v>421</v>
      </c>
      <c r="AO18" s="9" t="s">
        <v>341</v>
      </c>
      <c r="AP18" s="9" t="s">
        <v>374</v>
      </c>
      <c r="AQ18" s="9" t="s">
        <v>441</v>
      </c>
      <c r="AR18" s="9" t="s">
        <v>442</v>
      </c>
      <c r="AS18" s="9" t="s">
        <v>414</v>
      </c>
      <c r="AT18" s="9" t="s">
        <v>371</v>
      </c>
      <c r="AU18" s="9" t="s">
        <v>443</v>
      </c>
      <c r="AV18" s="9" t="s">
        <v>444</v>
      </c>
      <c r="AW18" s="9" t="s">
        <v>387</v>
      </c>
      <c r="AX18" s="9" t="s">
        <v>445</v>
      </c>
      <c r="AY18" s="9" t="s">
        <v>446</v>
      </c>
      <c r="AZ18" s="9" t="s">
        <v>447</v>
      </c>
      <c r="BA18" s="9" t="s">
        <v>448</v>
      </c>
      <c r="BB18" s="9" t="s">
        <v>449</v>
      </c>
      <c r="BC18" s="9" t="s">
        <v>450</v>
      </c>
      <c r="BD18" s="9" t="s">
        <v>342</v>
      </c>
      <c r="BE18" s="9" t="s">
        <v>451</v>
      </c>
      <c r="BF18" s="9" t="s">
        <v>452</v>
      </c>
      <c r="BG18" s="9" t="s">
        <v>224</v>
      </c>
      <c r="BH18" s="9" t="s">
        <v>453</v>
      </c>
      <c r="BI18" s="9" t="s">
        <v>454</v>
      </c>
      <c r="BJ18" s="9" t="s">
        <v>350</v>
      </c>
      <c r="BK18" s="9" t="s">
        <v>455</v>
      </c>
      <c r="BL18" s="1"/>
    </row>
    <row r="19" spans="1:64" x14ac:dyDescent="0.25">
      <c r="B19" t="s">
        <v>193</v>
      </c>
      <c r="D19" s="8" t="s">
        <v>324</v>
      </c>
      <c r="E19" s="8" t="s">
        <v>325</v>
      </c>
      <c r="F19" s="8" t="s">
        <v>326</v>
      </c>
      <c r="G19" s="8" t="s">
        <v>327</v>
      </c>
      <c r="H19" s="8" t="s">
        <v>328</v>
      </c>
      <c r="I19" s="8" t="s">
        <v>329</v>
      </c>
      <c r="J19" s="8" t="s">
        <v>330</v>
      </c>
      <c r="K19" s="8" t="s">
        <v>196</v>
      </c>
      <c r="L19" s="8" t="s">
        <v>196</v>
      </c>
      <c r="M19" s="8" t="s">
        <v>196</v>
      </c>
      <c r="N19" s="8" t="s">
        <v>196</v>
      </c>
      <c r="O19" s="8" t="s">
        <v>196</v>
      </c>
      <c r="P19" s="8" t="s">
        <v>331</v>
      </c>
      <c r="Q19" s="8" t="s">
        <v>332</v>
      </c>
      <c r="R19" s="8" t="s">
        <v>196</v>
      </c>
      <c r="S19" s="69" t="s">
        <v>333</v>
      </c>
      <c r="T19" s="8" t="s">
        <v>334</v>
      </c>
      <c r="U19" s="8" t="s">
        <v>335</v>
      </c>
      <c r="V19" s="8" t="s">
        <v>336</v>
      </c>
      <c r="W19" s="69" t="s">
        <v>337</v>
      </c>
      <c r="X19" s="8" t="s">
        <v>196</v>
      </c>
      <c r="Y19" s="8" t="s">
        <v>338</v>
      </c>
      <c r="Z19" s="8" t="s">
        <v>339</v>
      </c>
      <c r="AA19" s="8" t="s">
        <v>196</v>
      </c>
      <c r="AB19" s="8" t="s">
        <v>340</v>
      </c>
      <c r="AC19" s="8" t="s">
        <v>196</v>
      </c>
      <c r="AE19" s="10">
        <v>0.10009999999999999</v>
      </c>
      <c r="AF19" t="s">
        <v>63</v>
      </c>
      <c r="AK19" s="1"/>
      <c r="AL19" s="9" t="s">
        <v>385</v>
      </c>
      <c r="AM19" s="9" t="s">
        <v>456</v>
      </c>
      <c r="AN19" s="9" t="s">
        <v>421</v>
      </c>
      <c r="AO19" s="9" t="s">
        <v>247</v>
      </c>
      <c r="AP19" s="9" t="s">
        <v>387</v>
      </c>
      <c r="AQ19" s="9" t="s">
        <v>388</v>
      </c>
      <c r="AR19" s="9" t="s">
        <v>457</v>
      </c>
      <c r="AS19" s="9" t="s">
        <v>458</v>
      </c>
      <c r="AT19" s="9" t="s">
        <v>390</v>
      </c>
      <c r="AU19" s="9" t="s">
        <v>276</v>
      </c>
      <c r="AV19" s="9" t="s">
        <v>374</v>
      </c>
      <c r="AW19" s="9" t="s">
        <v>459</v>
      </c>
      <c r="AX19" s="9" t="s">
        <v>460</v>
      </c>
      <c r="AY19" s="9" t="s">
        <v>366</v>
      </c>
      <c r="AZ19" s="9" t="s">
        <v>461</v>
      </c>
      <c r="BA19" s="9" t="s">
        <v>462</v>
      </c>
      <c r="BB19" s="9" t="s">
        <v>463</v>
      </c>
      <c r="BC19" s="9" t="s">
        <v>464</v>
      </c>
      <c r="BD19" s="9" t="s">
        <v>465</v>
      </c>
      <c r="BE19" s="9" t="s">
        <v>466</v>
      </c>
      <c r="BF19" s="9" t="s">
        <v>401</v>
      </c>
      <c r="BG19" s="9" t="s">
        <v>224</v>
      </c>
      <c r="BH19" s="9" t="s">
        <v>467</v>
      </c>
      <c r="BI19" s="9" t="s">
        <v>462</v>
      </c>
      <c r="BJ19" s="9" t="s">
        <v>350</v>
      </c>
      <c r="BK19" s="9" t="s">
        <v>455</v>
      </c>
      <c r="BL19" s="1"/>
    </row>
    <row r="20" spans="1:64" x14ac:dyDescent="0.25"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5">
      <c r="A21" t="s">
        <v>64</v>
      </c>
    </row>
    <row r="24" spans="1:64" ht="18.75" x14ac:dyDescent="0.3">
      <c r="A24" s="11" t="s">
        <v>65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3" t="s">
        <v>66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4" ht="28.5" customHeight="1" x14ac:dyDescent="0.25">
      <c r="A25" s="12"/>
      <c r="B25" s="12"/>
      <c r="C25" s="12"/>
      <c r="D25" s="68" t="s">
        <v>67</v>
      </c>
      <c r="E25" s="68"/>
      <c r="F25" s="68" t="s">
        <v>67</v>
      </c>
      <c r="G25" s="68"/>
      <c r="H25" s="68" t="s">
        <v>67</v>
      </c>
      <c r="I25" s="68"/>
      <c r="J25" s="68" t="s">
        <v>67</v>
      </c>
      <c r="K25" s="68"/>
      <c r="L25" s="68" t="s">
        <v>67</v>
      </c>
      <c r="M25" s="68"/>
      <c r="N25" s="68" t="s">
        <v>67</v>
      </c>
      <c r="O25" s="68"/>
      <c r="P25" s="68" t="s">
        <v>67</v>
      </c>
      <c r="Q25" s="68"/>
      <c r="R25" s="68" t="s">
        <v>67</v>
      </c>
      <c r="S25" s="68"/>
      <c r="T25" s="68" t="s">
        <v>67</v>
      </c>
      <c r="U25" s="68"/>
      <c r="V25" s="68" t="s">
        <v>67</v>
      </c>
      <c r="W25" s="68"/>
      <c r="X25" s="68" t="s">
        <v>67</v>
      </c>
      <c r="Y25" s="68"/>
      <c r="Z25" s="68" t="s">
        <v>67</v>
      </c>
      <c r="AA25" s="68"/>
      <c r="AB25" s="68" t="s">
        <v>67</v>
      </c>
      <c r="AC25" s="68"/>
      <c r="AD25" s="12"/>
      <c r="AE25" s="12"/>
      <c r="AF25" s="12"/>
      <c r="AG25" s="12"/>
      <c r="AH25" s="12"/>
      <c r="AI25" s="12"/>
      <c r="AJ25" s="12"/>
      <c r="AK25" s="12"/>
      <c r="AL25" s="67" t="s">
        <v>68</v>
      </c>
      <c r="AM25" s="67"/>
      <c r="AN25" s="67" t="s">
        <v>68</v>
      </c>
      <c r="AO25" s="67"/>
      <c r="AP25" s="67" t="s">
        <v>68</v>
      </c>
      <c r="AQ25" s="67"/>
      <c r="AR25" s="67" t="s">
        <v>68</v>
      </c>
      <c r="AS25" s="67"/>
      <c r="AT25" s="67" t="s">
        <v>68</v>
      </c>
      <c r="AU25" s="67"/>
      <c r="AV25" s="67" t="s">
        <v>68</v>
      </c>
      <c r="AW25" s="67"/>
      <c r="AX25" s="67" t="s">
        <v>68</v>
      </c>
      <c r="AY25" s="67"/>
      <c r="AZ25" s="67" t="s">
        <v>68</v>
      </c>
      <c r="BA25" s="67"/>
      <c r="BB25" s="67" t="s">
        <v>68</v>
      </c>
      <c r="BC25" s="67"/>
      <c r="BD25" s="67" t="s">
        <v>68</v>
      </c>
      <c r="BE25" s="67"/>
      <c r="BF25" s="67" t="s">
        <v>68</v>
      </c>
      <c r="BG25" s="67"/>
      <c r="BH25" s="67" t="s">
        <v>68</v>
      </c>
      <c r="BI25" s="67"/>
      <c r="BJ25" s="67" t="s">
        <v>68</v>
      </c>
      <c r="BK25" s="67"/>
    </row>
    <row r="26" spans="1:64" ht="45" x14ac:dyDescent="0.25">
      <c r="A26" s="12"/>
      <c r="B26" s="14" t="s">
        <v>69</v>
      </c>
      <c r="C26" s="12"/>
      <c r="D26" s="15" t="s">
        <v>10</v>
      </c>
      <c r="E26" s="15" t="s">
        <v>11</v>
      </c>
      <c r="F26" s="15" t="s">
        <v>12</v>
      </c>
      <c r="G26" s="15" t="s">
        <v>13</v>
      </c>
      <c r="H26" s="15" t="s">
        <v>14</v>
      </c>
      <c r="I26" s="15" t="s">
        <v>15</v>
      </c>
      <c r="J26" s="15" t="s">
        <v>16</v>
      </c>
      <c r="K26" s="15" t="s">
        <v>17</v>
      </c>
      <c r="L26" s="15" t="s">
        <v>18</v>
      </c>
      <c r="M26" s="15" t="s">
        <v>19</v>
      </c>
      <c r="N26" s="15" t="s">
        <v>20</v>
      </c>
      <c r="O26" s="15" t="s">
        <v>21</v>
      </c>
      <c r="P26" s="15" t="s">
        <v>22</v>
      </c>
      <c r="Q26" s="15" t="s">
        <v>23</v>
      </c>
      <c r="R26" s="15" t="s">
        <v>24</v>
      </c>
      <c r="S26" s="15" t="s">
        <v>25</v>
      </c>
      <c r="T26" s="15" t="s">
        <v>26</v>
      </c>
      <c r="U26" s="15" t="s">
        <v>27</v>
      </c>
      <c r="V26" s="15" t="s">
        <v>28</v>
      </c>
      <c r="W26" s="15" t="s">
        <v>29</v>
      </c>
      <c r="X26" s="15" t="s">
        <v>30</v>
      </c>
      <c r="Y26" s="15" t="s">
        <v>31</v>
      </c>
      <c r="Z26" s="15" t="s">
        <v>32</v>
      </c>
      <c r="AA26" s="15" t="s">
        <v>33</v>
      </c>
      <c r="AB26" s="15" t="s">
        <v>34</v>
      </c>
      <c r="AC26" s="15" t="s">
        <v>35</v>
      </c>
      <c r="AD26" s="12"/>
      <c r="AE26" s="16" t="s">
        <v>9</v>
      </c>
      <c r="AF26" s="12"/>
      <c r="AG26" s="12"/>
      <c r="AH26" s="12"/>
      <c r="AI26" s="12"/>
      <c r="AJ26" s="12"/>
      <c r="AK26" s="12"/>
      <c r="AL26" s="17" t="s">
        <v>10</v>
      </c>
      <c r="AM26" s="17" t="s">
        <v>11</v>
      </c>
      <c r="AN26" s="17" t="s">
        <v>12</v>
      </c>
      <c r="AO26" s="17" t="s">
        <v>13</v>
      </c>
      <c r="AP26" s="17" t="s">
        <v>14</v>
      </c>
      <c r="AQ26" s="17" t="s">
        <v>15</v>
      </c>
      <c r="AR26" s="17" t="s">
        <v>16</v>
      </c>
      <c r="AS26" s="17" t="s">
        <v>17</v>
      </c>
      <c r="AT26" s="17" t="s">
        <v>18</v>
      </c>
      <c r="AU26" s="17" t="s">
        <v>19</v>
      </c>
      <c r="AV26" s="17" t="s">
        <v>20</v>
      </c>
      <c r="AW26" s="17" t="s">
        <v>21</v>
      </c>
      <c r="AX26" s="17" t="s">
        <v>22</v>
      </c>
      <c r="AY26" s="17" t="s">
        <v>23</v>
      </c>
      <c r="AZ26" s="17" t="s">
        <v>24</v>
      </c>
      <c r="BA26" s="17" t="s">
        <v>25</v>
      </c>
      <c r="BB26" s="17" t="s">
        <v>26</v>
      </c>
      <c r="BC26" s="17" t="s">
        <v>27</v>
      </c>
      <c r="BD26" s="17" t="s">
        <v>28</v>
      </c>
      <c r="BE26" s="17" t="s">
        <v>29</v>
      </c>
      <c r="BF26" s="17" t="s">
        <v>30</v>
      </c>
      <c r="BG26" s="17" t="s">
        <v>31</v>
      </c>
      <c r="BH26" s="17" t="s">
        <v>32</v>
      </c>
      <c r="BI26" s="17" t="s">
        <v>33</v>
      </c>
      <c r="BJ26" s="17" t="s">
        <v>34</v>
      </c>
      <c r="BK26" s="17" t="s">
        <v>35</v>
      </c>
    </row>
    <row r="27" spans="1:64" x14ac:dyDescent="0.25">
      <c r="A27" s="12"/>
      <c r="B27" s="12" t="s">
        <v>36</v>
      </c>
      <c r="C27" s="12"/>
      <c r="D27" s="18" t="s">
        <v>37</v>
      </c>
      <c r="E27" s="18" t="s">
        <v>38</v>
      </c>
      <c r="F27" s="18" t="s">
        <v>39</v>
      </c>
      <c r="G27" s="18" t="s">
        <v>40</v>
      </c>
      <c r="H27" s="18" t="s">
        <v>41</v>
      </c>
      <c r="I27" s="18" t="s">
        <v>42</v>
      </c>
      <c r="J27" s="18" t="s">
        <v>43</v>
      </c>
      <c r="K27" s="18" t="s">
        <v>44</v>
      </c>
      <c r="L27" s="18" t="s">
        <v>45</v>
      </c>
      <c r="M27" s="18" t="s">
        <v>46</v>
      </c>
      <c r="N27" s="18" t="s">
        <v>47</v>
      </c>
      <c r="O27" s="18" t="s">
        <v>48</v>
      </c>
      <c r="P27" s="18" t="s">
        <v>49</v>
      </c>
      <c r="Q27" s="18" t="s">
        <v>50</v>
      </c>
      <c r="R27" s="18" t="s">
        <v>51</v>
      </c>
      <c r="S27" s="18" t="s">
        <v>52</v>
      </c>
      <c r="T27" s="18" t="s">
        <v>53</v>
      </c>
      <c r="U27" s="18" t="s">
        <v>54</v>
      </c>
      <c r="V27" s="18" t="s">
        <v>55</v>
      </c>
      <c r="W27" s="18" t="s">
        <v>56</v>
      </c>
      <c r="X27" s="18" t="s">
        <v>57</v>
      </c>
      <c r="Y27" s="18" t="s">
        <v>58</v>
      </c>
      <c r="Z27" s="18" t="s">
        <v>59</v>
      </c>
      <c r="AA27" s="18" t="s">
        <v>60</v>
      </c>
      <c r="AB27" s="18" t="s">
        <v>61</v>
      </c>
      <c r="AC27" s="18" t="s">
        <v>468</v>
      </c>
      <c r="AD27" s="12"/>
      <c r="AE27" s="12"/>
      <c r="AF27" s="12"/>
      <c r="AG27" s="12"/>
      <c r="AH27" s="12"/>
      <c r="AI27" s="12"/>
      <c r="AJ27" s="12"/>
      <c r="AK27" s="12"/>
      <c r="AL27" s="19" t="s">
        <v>37</v>
      </c>
      <c r="AM27" s="19" t="s">
        <v>38</v>
      </c>
      <c r="AN27" s="19" t="s">
        <v>39</v>
      </c>
      <c r="AO27" s="19" t="s">
        <v>40</v>
      </c>
      <c r="AP27" s="19" t="s">
        <v>41</v>
      </c>
      <c r="AQ27" s="19" t="s">
        <v>42</v>
      </c>
      <c r="AR27" s="19" t="s">
        <v>43</v>
      </c>
      <c r="AS27" s="19" t="s">
        <v>44</v>
      </c>
      <c r="AT27" s="19" t="s">
        <v>45</v>
      </c>
      <c r="AU27" s="19" t="s">
        <v>46</v>
      </c>
      <c r="AV27" s="19" t="s">
        <v>47</v>
      </c>
      <c r="AW27" s="19" t="s">
        <v>48</v>
      </c>
      <c r="AX27" s="19" t="s">
        <v>49</v>
      </c>
      <c r="AY27" s="19" t="s">
        <v>50</v>
      </c>
      <c r="AZ27" s="19" t="s">
        <v>51</v>
      </c>
      <c r="BA27" s="19" t="s">
        <v>52</v>
      </c>
      <c r="BB27" s="19" t="s">
        <v>53</v>
      </c>
      <c r="BC27" s="19" t="s">
        <v>54</v>
      </c>
      <c r="BD27" s="19" t="s">
        <v>55</v>
      </c>
      <c r="BE27" s="19" t="s">
        <v>56</v>
      </c>
      <c r="BF27" s="19" t="s">
        <v>57</v>
      </c>
      <c r="BG27" s="19" t="s">
        <v>58</v>
      </c>
      <c r="BH27" s="19" t="s">
        <v>59</v>
      </c>
      <c r="BI27" s="19" t="s">
        <v>60</v>
      </c>
      <c r="BJ27" s="19" t="s">
        <v>61</v>
      </c>
      <c r="BK27" s="19" t="s">
        <v>468</v>
      </c>
    </row>
    <row r="28" spans="1:64" x14ac:dyDescent="0.25">
      <c r="A28" s="12"/>
      <c r="B28" s="12" t="s">
        <v>186</v>
      </c>
      <c r="C28" s="12"/>
      <c r="D28" s="20" t="s">
        <v>196</v>
      </c>
      <c r="E28" s="20" t="s">
        <v>196</v>
      </c>
      <c r="F28" s="20" t="s">
        <v>196</v>
      </c>
      <c r="G28" s="20" t="s">
        <v>196</v>
      </c>
      <c r="H28" s="20" t="s">
        <v>196</v>
      </c>
      <c r="I28" s="20" t="s">
        <v>196</v>
      </c>
      <c r="J28" s="20" t="s">
        <v>196</v>
      </c>
      <c r="K28" s="20" t="s">
        <v>196</v>
      </c>
      <c r="L28" s="20" t="s">
        <v>196</v>
      </c>
      <c r="M28" s="20" t="s">
        <v>196</v>
      </c>
      <c r="N28" s="20" t="s">
        <v>196</v>
      </c>
      <c r="O28" s="20" t="s">
        <v>196</v>
      </c>
      <c r="P28" s="20" t="s">
        <v>196</v>
      </c>
      <c r="Q28" s="20" t="s">
        <v>196</v>
      </c>
      <c r="R28" s="20" t="s">
        <v>196</v>
      </c>
      <c r="S28" s="20" t="s">
        <v>196</v>
      </c>
      <c r="T28" s="20" t="s">
        <v>196</v>
      </c>
      <c r="U28" s="20" t="s">
        <v>196</v>
      </c>
      <c r="V28" s="20" t="s">
        <v>196</v>
      </c>
      <c r="W28" s="20" t="s">
        <v>196</v>
      </c>
      <c r="X28" s="20" t="s">
        <v>196</v>
      </c>
      <c r="Y28" s="20" t="s">
        <v>196</v>
      </c>
      <c r="Z28" s="20" t="s">
        <v>196</v>
      </c>
      <c r="AA28" s="20" t="s">
        <v>196</v>
      </c>
      <c r="AB28" s="20" t="s">
        <v>196</v>
      </c>
      <c r="AC28" s="20" t="s">
        <v>196</v>
      </c>
      <c r="AD28" s="12"/>
      <c r="AE28" s="12">
        <v>5.0774999999999997</v>
      </c>
      <c r="AF28" s="12" t="s">
        <v>62</v>
      </c>
      <c r="AG28" s="12"/>
      <c r="AH28" s="12"/>
      <c r="AI28" s="12"/>
      <c r="AJ28" s="12"/>
      <c r="AK28" s="12"/>
      <c r="AL28" s="21" t="s">
        <v>595</v>
      </c>
      <c r="AM28" s="21" t="s">
        <v>449</v>
      </c>
      <c r="AN28" s="21" t="s">
        <v>384</v>
      </c>
      <c r="AO28" s="21" t="s">
        <v>430</v>
      </c>
      <c r="AP28" s="21" t="s">
        <v>379</v>
      </c>
      <c r="AQ28" s="21" t="s">
        <v>295</v>
      </c>
      <c r="AR28" s="21" t="s">
        <v>596</v>
      </c>
      <c r="AS28" s="21" t="s">
        <v>583</v>
      </c>
      <c r="AT28" s="21" t="s">
        <v>350</v>
      </c>
      <c r="AU28" s="21" t="s">
        <v>597</v>
      </c>
      <c r="AV28" s="21" t="s">
        <v>418</v>
      </c>
      <c r="AW28" s="21" t="s">
        <v>598</v>
      </c>
      <c r="AX28" s="21" t="s">
        <v>377</v>
      </c>
      <c r="AY28" s="21" t="s">
        <v>378</v>
      </c>
      <c r="AZ28" s="21" t="s">
        <v>444</v>
      </c>
      <c r="BA28" s="21" t="s">
        <v>383</v>
      </c>
      <c r="BB28" s="21" t="s">
        <v>599</v>
      </c>
      <c r="BC28" s="21" t="s">
        <v>205</v>
      </c>
      <c r="BD28" s="21" t="s">
        <v>600</v>
      </c>
      <c r="BE28" s="21" t="s">
        <v>601</v>
      </c>
      <c r="BF28" s="21" t="s">
        <v>429</v>
      </c>
      <c r="BG28" s="21" t="s">
        <v>602</v>
      </c>
      <c r="BH28" s="21" t="s">
        <v>439</v>
      </c>
      <c r="BI28" s="21" t="s">
        <v>383</v>
      </c>
      <c r="BJ28" s="21" t="s">
        <v>603</v>
      </c>
      <c r="BK28" s="21" t="s">
        <v>604</v>
      </c>
    </row>
    <row r="29" spans="1:64" x14ac:dyDescent="0.25">
      <c r="A29" s="12"/>
      <c r="B29" s="12" t="s">
        <v>187</v>
      </c>
      <c r="C29" s="12"/>
      <c r="D29" s="20" t="s">
        <v>469</v>
      </c>
      <c r="E29" s="20" t="s">
        <v>196</v>
      </c>
      <c r="F29" s="20" t="s">
        <v>470</v>
      </c>
      <c r="G29" s="20" t="s">
        <v>471</v>
      </c>
      <c r="H29" s="20" t="s">
        <v>196</v>
      </c>
      <c r="I29" s="20" t="s">
        <v>196</v>
      </c>
      <c r="J29" s="20" t="s">
        <v>196</v>
      </c>
      <c r="K29" s="20" t="s">
        <v>196</v>
      </c>
      <c r="L29" s="20" t="s">
        <v>196</v>
      </c>
      <c r="M29" s="20" t="s">
        <v>196</v>
      </c>
      <c r="N29" s="20" t="s">
        <v>196</v>
      </c>
      <c r="O29" s="20" t="s">
        <v>196</v>
      </c>
      <c r="P29" s="20" t="s">
        <v>196</v>
      </c>
      <c r="Q29" s="20" t="s">
        <v>472</v>
      </c>
      <c r="R29" s="20" t="s">
        <v>196</v>
      </c>
      <c r="S29" s="20" t="s">
        <v>473</v>
      </c>
      <c r="T29" s="20" t="s">
        <v>474</v>
      </c>
      <c r="U29" s="20" t="s">
        <v>475</v>
      </c>
      <c r="V29" s="20" t="s">
        <v>476</v>
      </c>
      <c r="W29" s="20" t="s">
        <v>477</v>
      </c>
      <c r="X29" s="20" t="s">
        <v>196</v>
      </c>
      <c r="Y29" s="20" t="s">
        <v>196</v>
      </c>
      <c r="Z29" s="20" t="s">
        <v>478</v>
      </c>
      <c r="AA29" s="20" t="s">
        <v>196</v>
      </c>
      <c r="AB29" s="20" t="s">
        <v>343</v>
      </c>
      <c r="AC29" s="20" t="s">
        <v>196</v>
      </c>
      <c r="AD29" s="12"/>
      <c r="AE29" s="12">
        <v>5.0441000000000003</v>
      </c>
      <c r="AF29" s="12" t="s">
        <v>62</v>
      </c>
      <c r="AG29" s="12"/>
      <c r="AH29" s="12"/>
      <c r="AI29" s="12"/>
      <c r="AJ29" s="12"/>
      <c r="AK29" s="12"/>
      <c r="AL29" s="21" t="s">
        <v>595</v>
      </c>
      <c r="AM29" s="21" t="s">
        <v>449</v>
      </c>
      <c r="AN29" s="21" t="s">
        <v>384</v>
      </c>
      <c r="AO29" s="21" t="s">
        <v>430</v>
      </c>
      <c r="AP29" s="21" t="s">
        <v>379</v>
      </c>
      <c r="AQ29" s="21" t="s">
        <v>295</v>
      </c>
      <c r="AR29" s="21" t="s">
        <v>466</v>
      </c>
      <c r="AS29" s="21" t="s">
        <v>583</v>
      </c>
      <c r="AT29" s="21" t="s">
        <v>350</v>
      </c>
      <c r="AU29" s="21" t="s">
        <v>597</v>
      </c>
      <c r="AV29" s="21" t="s">
        <v>418</v>
      </c>
      <c r="AW29" s="21" t="s">
        <v>598</v>
      </c>
      <c r="AX29" s="21" t="s">
        <v>605</v>
      </c>
      <c r="AY29" s="21" t="s">
        <v>378</v>
      </c>
      <c r="AZ29" s="21" t="s">
        <v>444</v>
      </c>
      <c r="BA29" s="21" t="s">
        <v>606</v>
      </c>
      <c r="BB29" s="21" t="s">
        <v>607</v>
      </c>
      <c r="BC29" s="21" t="s">
        <v>205</v>
      </c>
      <c r="BD29" s="21" t="s">
        <v>608</v>
      </c>
      <c r="BE29" s="21" t="s">
        <v>601</v>
      </c>
      <c r="BF29" s="21" t="s">
        <v>429</v>
      </c>
      <c r="BG29" s="21" t="s">
        <v>602</v>
      </c>
      <c r="BH29" s="21" t="s">
        <v>439</v>
      </c>
      <c r="BI29" s="21" t="s">
        <v>383</v>
      </c>
      <c r="BJ29" s="21" t="s">
        <v>603</v>
      </c>
      <c r="BK29" s="21" t="s">
        <v>604</v>
      </c>
    </row>
    <row r="30" spans="1:64" x14ac:dyDescent="0.25">
      <c r="A30" s="12"/>
      <c r="B30" s="12" t="s">
        <v>188</v>
      </c>
      <c r="C30" s="12"/>
      <c r="D30" s="20" t="s">
        <v>479</v>
      </c>
      <c r="E30" s="20" t="s">
        <v>196</v>
      </c>
      <c r="F30" s="20" t="s">
        <v>480</v>
      </c>
      <c r="G30" s="20" t="s">
        <v>481</v>
      </c>
      <c r="H30" s="20" t="s">
        <v>196</v>
      </c>
      <c r="I30" s="20" t="s">
        <v>196</v>
      </c>
      <c r="J30" s="20" t="s">
        <v>196</v>
      </c>
      <c r="K30" s="20" t="s">
        <v>196</v>
      </c>
      <c r="L30" s="20" t="s">
        <v>196</v>
      </c>
      <c r="M30" s="20" t="s">
        <v>196</v>
      </c>
      <c r="N30" s="20" t="s">
        <v>196</v>
      </c>
      <c r="O30" s="20" t="s">
        <v>196</v>
      </c>
      <c r="P30" s="20" t="s">
        <v>196</v>
      </c>
      <c r="Q30" s="20" t="s">
        <v>482</v>
      </c>
      <c r="R30" s="20" t="s">
        <v>483</v>
      </c>
      <c r="S30" s="20" t="s">
        <v>484</v>
      </c>
      <c r="T30" s="20" t="s">
        <v>485</v>
      </c>
      <c r="U30" s="20" t="s">
        <v>475</v>
      </c>
      <c r="V30" s="20" t="s">
        <v>486</v>
      </c>
      <c r="W30" s="20" t="s">
        <v>477</v>
      </c>
      <c r="X30" s="20" t="s">
        <v>196</v>
      </c>
      <c r="Y30" s="20" t="s">
        <v>196</v>
      </c>
      <c r="Z30" s="20" t="s">
        <v>487</v>
      </c>
      <c r="AA30" s="20" t="s">
        <v>196</v>
      </c>
      <c r="AB30" s="20" t="s">
        <v>488</v>
      </c>
      <c r="AC30" s="20" t="s">
        <v>196</v>
      </c>
      <c r="AD30" s="12"/>
      <c r="AE30" s="12">
        <v>5.0377000000000001</v>
      </c>
      <c r="AF30" s="12" t="s">
        <v>62</v>
      </c>
      <c r="AG30" s="12"/>
      <c r="AH30" s="12"/>
      <c r="AI30" s="12"/>
      <c r="AJ30" s="12"/>
      <c r="AK30" s="12"/>
      <c r="AL30" s="21" t="s">
        <v>595</v>
      </c>
      <c r="AM30" s="21" t="s">
        <v>449</v>
      </c>
      <c r="AN30" s="21" t="s">
        <v>384</v>
      </c>
      <c r="AO30" s="21" t="s">
        <v>430</v>
      </c>
      <c r="AP30" s="21" t="s">
        <v>379</v>
      </c>
      <c r="AQ30" s="21" t="s">
        <v>295</v>
      </c>
      <c r="AR30" s="21" t="s">
        <v>466</v>
      </c>
      <c r="AS30" s="21" t="s">
        <v>583</v>
      </c>
      <c r="AT30" s="21" t="s">
        <v>350</v>
      </c>
      <c r="AU30" s="21" t="s">
        <v>597</v>
      </c>
      <c r="AV30" s="21" t="s">
        <v>609</v>
      </c>
      <c r="AW30" s="21" t="s">
        <v>450</v>
      </c>
      <c r="AX30" s="21" t="s">
        <v>605</v>
      </c>
      <c r="AY30" s="21" t="s">
        <v>378</v>
      </c>
      <c r="AZ30" s="21" t="s">
        <v>444</v>
      </c>
      <c r="BA30" s="21" t="s">
        <v>606</v>
      </c>
      <c r="BB30" s="21" t="s">
        <v>607</v>
      </c>
      <c r="BC30" s="21" t="s">
        <v>205</v>
      </c>
      <c r="BD30" s="21" t="s">
        <v>608</v>
      </c>
      <c r="BE30" s="21" t="s">
        <v>601</v>
      </c>
      <c r="BF30" s="21" t="s">
        <v>429</v>
      </c>
      <c r="BG30" s="21" t="s">
        <v>602</v>
      </c>
      <c r="BH30" s="21" t="s">
        <v>439</v>
      </c>
      <c r="BI30" s="21" t="s">
        <v>383</v>
      </c>
      <c r="BJ30" s="21" t="s">
        <v>603</v>
      </c>
      <c r="BK30" s="21" t="s">
        <v>604</v>
      </c>
    </row>
    <row r="31" spans="1:64" x14ac:dyDescent="0.25">
      <c r="A31" s="12"/>
      <c r="B31" s="12" t="s">
        <v>189</v>
      </c>
      <c r="C31" s="12"/>
      <c r="D31" s="20" t="s">
        <v>489</v>
      </c>
      <c r="E31" s="20" t="s">
        <v>196</v>
      </c>
      <c r="F31" s="20" t="s">
        <v>490</v>
      </c>
      <c r="G31" s="20" t="s">
        <v>491</v>
      </c>
      <c r="H31" s="20" t="s">
        <v>492</v>
      </c>
      <c r="I31" s="20" t="s">
        <v>196</v>
      </c>
      <c r="J31" s="20" t="s">
        <v>196</v>
      </c>
      <c r="K31" s="20" t="s">
        <v>196</v>
      </c>
      <c r="L31" s="20" t="s">
        <v>196</v>
      </c>
      <c r="M31" s="20" t="s">
        <v>196</v>
      </c>
      <c r="N31" s="20" t="s">
        <v>196</v>
      </c>
      <c r="O31" s="20" t="s">
        <v>196</v>
      </c>
      <c r="P31" s="20" t="s">
        <v>493</v>
      </c>
      <c r="Q31" s="20" t="s">
        <v>451</v>
      </c>
      <c r="R31" s="20" t="s">
        <v>494</v>
      </c>
      <c r="S31" s="20" t="s">
        <v>473</v>
      </c>
      <c r="T31" s="20" t="s">
        <v>495</v>
      </c>
      <c r="U31" s="20" t="s">
        <v>496</v>
      </c>
      <c r="V31" s="20" t="s">
        <v>497</v>
      </c>
      <c r="W31" s="20" t="s">
        <v>498</v>
      </c>
      <c r="X31" s="20" t="s">
        <v>196</v>
      </c>
      <c r="Y31" s="20" t="s">
        <v>196</v>
      </c>
      <c r="Z31" s="20" t="s">
        <v>196</v>
      </c>
      <c r="AA31" s="20" t="s">
        <v>196</v>
      </c>
      <c r="AB31" s="20" t="s">
        <v>499</v>
      </c>
      <c r="AC31" s="20" t="s">
        <v>196</v>
      </c>
      <c r="AD31" s="12"/>
      <c r="AE31" s="12">
        <v>4.9966999999999997</v>
      </c>
      <c r="AF31" s="12" t="s">
        <v>62</v>
      </c>
      <c r="AG31" s="12"/>
      <c r="AH31" s="12"/>
      <c r="AI31" s="12"/>
      <c r="AJ31" s="12"/>
      <c r="AK31" s="12"/>
      <c r="AL31" s="21" t="s">
        <v>610</v>
      </c>
      <c r="AM31" s="21" t="s">
        <v>449</v>
      </c>
      <c r="AN31" s="21" t="s">
        <v>384</v>
      </c>
      <c r="AO31" s="21" t="s">
        <v>430</v>
      </c>
      <c r="AP31" s="21" t="s">
        <v>379</v>
      </c>
      <c r="AQ31" s="21" t="s">
        <v>611</v>
      </c>
      <c r="AR31" s="21" t="s">
        <v>466</v>
      </c>
      <c r="AS31" s="21" t="s">
        <v>612</v>
      </c>
      <c r="AT31" s="21" t="s">
        <v>348</v>
      </c>
      <c r="AU31" s="21" t="s">
        <v>400</v>
      </c>
      <c r="AV31" s="21" t="s">
        <v>609</v>
      </c>
      <c r="AW31" s="21" t="s">
        <v>450</v>
      </c>
      <c r="AX31" s="21" t="s">
        <v>605</v>
      </c>
      <c r="AY31" s="21" t="s">
        <v>378</v>
      </c>
      <c r="AZ31" s="21" t="s">
        <v>374</v>
      </c>
      <c r="BA31" s="21" t="s">
        <v>606</v>
      </c>
      <c r="BB31" s="21" t="s">
        <v>607</v>
      </c>
      <c r="BC31" s="21" t="s">
        <v>205</v>
      </c>
      <c r="BD31" s="21" t="s">
        <v>608</v>
      </c>
      <c r="BE31" s="21" t="s">
        <v>354</v>
      </c>
      <c r="BF31" s="21" t="s">
        <v>429</v>
      </c>
      <c r="BG31" s="21" t="s">
        <v>602</v>
      </c>
      <c r="BH31" s="21" t="s">
        <v>613</v>
      </c>
      <c r="BI31" s="21" t="s">
        <v>606</v>
      </c>
      <c r="BJ31" s="21" t="s">
        <v>603</v>
      </c>
      <c r="BK31" s="21" t="s">
        <v>604</v>
      </c>
    </row>
    <row r="32" spans="1:64" x14ac:dyDescent="0.25">
      <c r="A32" s="12"/>
      <c r="B32" s="12" t="s">
        <v>190</v>
      </c>
      <c r="C32" s="12"/>
      <c r="D32" s="20" t="s">
        <v>500</v>
      </c>
      <c r="E32" s="20" t="s">
        <v>501</v>
      </c>
      <c r="F32" s="20" t="s">
        <v>502</v>
      </c>
      <c r="G32" s="20" t="s">
        <v>503</v>
      </c>
      <c r="H32" s="20" t="s">
        <v>504</v>
      </c>
      <c r="I32" s="20" t="s">
        <v>417</v>
      </c>
      <c r="J32" s="20" t="s">
        <v>505</v>
      </c>
      <c r="K32" s="20" t="s">
        <v>196</v>
      </c>
      <c r="L32" s="20" t="s">
        <v>196</v>
      </c>
      <c r="M32" s="20" t="s">
        <v>506</v>
      </c>
      <c r="N32" s="20" t="s">
        <v>196</v>
      </c>
      <c r="O32" s="20" t="s">
        <v>507</v>
      </c>
      <c r="P32" s="20" t="s">
        <v>508</v>
      </c>
      <c r="Q32" s="20" t="s">
        <v>509</v>
      </c>
      <c r="R32" s="20" t="s">
        <v>196</v>
      </c>
      <c r="S32" s="20" t="s">
        <v>510</v>
      </c>
      <c r="T32" s="20" t="s">
        <v>511</v>
      </c>
      <c r="U32" s="20" t="s">
        <v>512</v>
      </c>
      <c r="V32" s="20" t="s">
        <v>513</v>
      </c>
      <c r="W32" s="20" t="s">
        <v>514</v>
      </c>
      <c r="X32" s="20" t="s">
        <v>424</v>
      </c>
      <c r="Y32" s="20" t="s">
        <v>515</v>
      </c>
      <c r="Z32" s="20" t="s">
        <v>516</v>
      </c>
      <c r="AA32" s="20" t="s">
        <v>517</v>
      </c>
      <c r="AB32" s="20" t="s">
        <v>518</v>
      </c>
      <c r="AC32" s="20" t="s">
        <v>196</v>
      </c>
      <c r="AD32" s="12"/>
      <c r="AE32" s="12">
        <v>9.0999999999999998E-2</v>
      </c>
      <c r="AF32" s="12" t="s">
        <v>63</v>
      </c>
      <c r="AG32" s="12"/>
      <c r="AH32" s="12"/>
      <c r="AI32" s="12"/>
      <c r="AJ32" s="12"/>
      <c r="AK32" s="12"/>
      <c r="AL32" s="21" t="s">
        <v>610</v>
      </c>
      <c r="AM32" s="21" t="s">
        <v>463</v>
      </c>
      <c r="AN32" s="21" t="s">
        <v>455</v>
      </c>
      <c r="AO32" s="21" t="s">
        <v>614</v>
      </c>
      <c r="AP32" s="21" t="s">
        <v>450</v>
      </c>
      <c r="AQ32" s="21" t="s">
        <v>611</v>
      </c>
      <c r="AR32" s="21" t="s">
        <v>288</v>
      </c>
      <c r="AS32" s="21" t="s">
        <v>290</v>
      </c>
      <c r="AT32" s="21" t="s">
        <v>348</v>
      </c>
      <c r="AU32" s="21" t="s">
        <v>615</v>
      </c>
      <c r="AV32" s="21" t="s">
        <v>379</v>
      </c>
      <c r="AW32" s="21" t="s">
        <v>464</v>
      </c>
      <c r="AX32" s="21" t="s">
        <v>448</v>
      </c>
      <c r="AY32" s="21" t="s">
        <v>532</v>
      </c>
      <c r="AZ32" s="21" t="s">
        <v>392</v>
      </c>
      <c r="BA32" s="21" t="s">
        <v>616</v>
      </c>
      <c r="BB32" s="21" t="s">
        <v>617</v>
      </c>
      <c r="BC32" s="21" t="s">
        <v>618</v>
      </c>
      <c r="BD32" s="21" t="s">
        <v>619</v>
      </c>
      <c r="BE32" s="21" t="s">
        <v>620</v>
      </c>
      <c r="BF32" s="21" t="s">
        <v>429</v>
      </c>
      <c r="BG32" s="21" t="s">
        <v>621</v>
      </c>
      <c r="BH32" s="21" t="s">
        <v>622</v>
      </c>
      <c r="BI32" s="21" t="s">
        <v>616</v>
      </c>
      <c r="BJ32" s="21" t="s">
        <v>603</v>
      </c>
      <c r="BK32" s="21" t="s">
        <v>623</v>
      </c>
    </row>
    <row r="33" spans="1:63" x14ac:dyDescent="0.25">
      <c r="A33" s="12"/>
      <c r="B33" s="12" t="s">
        <v>191</v>
      </c>
      <c r="C33" s="12"/>
      <c r="D33" s="20" t="s">
        <v>519</v>
      </c>
      <c r="E33" s="20" t="s">
        <v>520</v>
      </c>
      <c r="F33" s="20" t="s">
        <v>521</v>
      </c>
      <c r="G33" s="20" t="s">
        <v>522</v>
      </c>
      <c r="H33" s="20" t="s">
        <v>523</v>
      </c>
      <c r="I33" s="20" t="s">
        <v>524</v>
      </c>
      <c r="J33" s="20" t="s">
        <v>525</v>
      </c>
      <c r="K33" s="20" t="s">
        <v>196</v>
      </c>
      <c r="L33" s="20" t="s">
        <v>196</v>
      </c>
      <c r="M33" s="20" t="s">
        <v>196</v>
      </c>
      <c r="N33" s="20" t="s">
        <v>196</v>
      </c>
      <c r="O33" s="20" t="s">
        <v>196</v>
      </c>
      <c r="P33" s="20" t="s">
        <v>526</v>
      </c>
      <c r="Q33" s="20" t="s">
        <v>527</v>
      </c>
      <c r="R33" s="20" t="s">
        <v>196</v>
      </c>
      <c r="S33" s="20" t="s">
        <v>528</v>
      </c>
      <c r="T33" s="20" t="s">
        <v>529</v>
      </c>
      <c r="U33" s="20" t="s">
        <v>503</v>
      </c>
      <c r="V33" s="20" t="s">
        <v>530</v>
      </c>
      <c r="W33" s="20" t="s">
        <v>531</v>
      </c>
      <c r="X33" s="20" t="s">
        <v>196</v>
      </c>
      <c r="Y33" s="20" t="s">
        <v>532</v>
      </c>
      <c r="Z33" s="20" t="s">
        <v>533</v>
      </c>
      <c r="AA33" s="20" t="s">
        <v>534</v>
      </c>
      <c r="AB33" s="20" t="s">
        <v>535</v>
      </c>
      <c r="AC33" s="20" t="s">
        <v>196</v>
      </c>
      <c r="AD33" s="12"/>
      <c r="AE33" s="12">
        <v>0.1002</v>
      </c>
      <c r="AF33" s="12" t="s">
        <v>63</v>
      </c>
      <c r="AG33" s="12"/>
      <c r="AH33" s="12"/>
      <c r="AI33" s="12"/>
      <c r="AJ33" s="12"/>
      <c r="AK33" s="12"/>
      <c r="AL33" s="21" t="s">
        <v>610</v>
      </c>
      <c r="AM33" s="21" t="s">
        <v>463</v>
      </c>
      <c r="AN33" s="21" t="s">
        <v>455</v>
      </c>
      <c r="AO33" s="21" t="s">
        <v>430</v>
      </c>
      <c r="AP33" s="21" t="s">
        <v>598</v>
      </c>
      <c r="AQ33" s="21" t="s">
        <v>611</v>
      </c>
      <c r="AR33" s="21" t="s">
        <v>400</v>
      </c>
      <c r="AS33" s="21" t="s">
        <v>423</v>
      </c>
      <c r="AT33" s="21" t="s">
        <v>348</v>
      </c>
      <c r="AU33" s="21" t="s">
        <v>288</v>
      </c>
      <c r="AV33" s="21" t="s">
        <v>379</v>
      </c>
      <c r="AW33" s="21" t="s">
        <v>464</v>
      </c>
      <c r="AX33" s="21" t="s">
        <v>454</v>
      </c>
      <c r="AY33" s="21" t="s">
        <v>532</v>
      </c>
      <c r="AZ33" s="21" t="s">
        <v>392</v>
      </c>
      <c r="BA33" s="21" t="s">
        <v>453</v>
      </c>
      <c r="BB33" s="21" t="s">
        <v>617</v>
      </c>
      <c r="BC33" s="21" t="s">
        <v>343</v>
      </c>
      <c r="BD33" s="21" t="s">
        <v>478</v>
      </c>
      <c r="BE33" s="21" t="s">
        <v>620</v>
      </c>
      <c r="BF33" s="21" t="s">
        <v>429</v>
      </c>
      <c r="BG33" s="21" t="s">
        <v>602</v>
      </c>
      <c r="BH33" s="21" t="s">
        <v>622</v>
      </c>
      <c r="BI33" s="21" t="s">
        <v>453</v>
      </c>
      <c r="BJ33" s="21" t="s">
        <v>603</v>
      </c>
      <c r="BK33" s="21" t="s">
        <v>623</v>
      </c>
    </row>
    <row r="34" spans="1:63" x14ac:dyDescent="0.25">
      <c r="A34" s="12"/>
      <c r="B34" s="12" t="s">
        <v>624</v>
      </c>
      <c r="C34" s="12"/>
      <c r="D34" s="20" t="s">
        <v>536</v>
      </c>
      <c r="E34" s="20" t="s">
        <v>466</v>
      </c>
      <c r="F34" s="20" t="s">
        <v>537</v>
      </c>
      <c r="G34" s="20" t="s">
        <v>538</v>
      </c>
      <c r="H34" s="20" t="s">
        <v>196</v>
      </c>
      <c r="I34" s="20" t="s">
        <v>539</v>
      </c>
      <c r="J34" s="20" t="s">
        <v>540</v>
      </c>
      <c r="K34" s="20" t="s">
        <v>196</v>
      </c>
      <c r="L34" s="20" t="s">
        <v>196</v>
      </c>
      <c r="M34" s="20" t="s">
        <v>196</v>
      </c>
      <c r="N34" s="20" t="s">
        <v>196</v>
      </c>
      <c r="O34" s="20" t="s">
        <v>541</v>
      </c>
      <c r="P34" s="20" t="s">
        <v>542</v>
      </c>
      <c r="Q34" s="20" t="s">
        <v>400</v>
      </c>
      <c r="R34" s="20" t="s">
        <v>196</v>
      </c>
      <c r="S34" s="20" t="s">
        <v>543</v>
      </c>
      <c r="T34" s="20" t="s">
        <v>544</v>
      </c>
      <c r="U34" s="20" t="s">
        <v>545</v>
      </c>
      <c r="V34" s="20" t="s">
        <v>546</v>
      </c>
      <c r="W34" s="20" t="s">
        <v>547</v>
      </c>
      <c r="X34" s="20" t="s">
        <v>196</v>
      </c>
      <c r="Y34" s="20" t="s">
        <v>426</v>
      </c>
      <c r="Z34" s="20" t="s">
        <v>548</v>
      </c>
      <c r="AA34" s="20" t="s">
        <v>436</v>
      </c>
      <c r="AB34" s="20" t="s">
        <v>352</v>
      </c>
      <c r="AC34" s="20" t="s">
        <v>196</v>
      </c>
      <c r="AD34" s="12"/>
      <c r="AE34" s="12">
        <v>8.8400000000000006E-2</v>
      </c>
      <c r="AF34" s="12" t="s">
        <v>63</v>
      </c>
      <c r="AG34" s="12"/>
      <c r="AH34" s="12"/>
      <c r="AI34" s="12"/>
      <c r="AJ34" s="12"/>
      <c r="AK34" s="12"/>
      <c r="AL34" s="21" t="s">
        <v>610</v>
      </c>
      <c r="AM34" s="21" t="s">
        <v>463</v>
      </c>
      <c r="AN34" s="21" t="s">
        <v>384</v>
      </c>
      <c r="AO34" s="21" t="s">
        <v>430</v>
      </c>
      <c r="AP34" s="21" t="s">
        <v>598</v>
      </c>
      <c r="AQ34" s="21" t="s">
        <v>611</v>
      </c>
      <c r="AR34" s="21" t="s">
        <v>597</v>
      </c>
      <c r="AS34" s="21" t="s">
        <v>612</v>
      </c>
      <c r="AT34" s="21" t="s">
        <v>348</v>
      </c>
      <c r="AU34" s="21" t="s">
        <v>288</v>
      </c>
      <c r="AV34" s="21" t="s">
        <v>609</v>
      </c>
      <c r="AW34" s="21" t="s">
        <v>450</v>
      </c>
      <c r="AX34" s="21" t="s">
        <v>454</v>
      </c>
      <c r="AY34" s="21" t="s">
        <v>378</v>
      </c>
      <c r="AZ34" s="21" t="s">
        <v>374</v>
      </c>
      <c r="BA34" s="21" t="s">
        <v>453</v>
      </c>
      <c r="BB34" s="21" t="s">
        <v>607</v>
      </c>
      <c r="BC34" s="21" t="s">
        <v>343</v>
      </c>
      <c r="BD34" s="21" t="s">
        <v>357</v>
      </c>
      <c r="BE34" s="21" t="s">
        <v>380</v>
      </c>
      <c r="BF34" s="21" t="s">
        <v>429</v>
      </c>
      <c r="BG34" s="21" t="s">
        <v>602</v>
      </c>
      <c r="BH34" s="21" t="s">
        <v>613</v>
      </c>
      <c r="BI34" s="21" t="s">
        <v>606</v>
      </c>
      <c r="BJ34" s="21" t="s">
        <v>603</v>
      </c>
      <c r="BK34" s="21" t="s">
        <v>623</v>
      </c>
    </row>
    <row r="35" spans="1:63" x14ac:dyDescent="0.25">
      <c r="A35" s="12"/>
      <c r="B35" s="12" t="s">
        <v>625</v>
      </c>
      <c r="C35" s="12"/>
      <c r="D35" s="20" t="s">
        <v>311</v>
      </c>
      <c r="E35" s="20" t="s">
        <v>549</v>
      </c>
      <c r="F35" s="20" t="s">
        <v>550</v>
      </c>
      <c r="G35" s="20" t="s">
        <v>551</v>
      </c>
      <c r="H35" s="20" t="s">
        <v>196</v>
      </c>
      <c r="I35" s="20" t="s">
        <v>552</v>
      </c>
      <c r="J35" s="20" t="s">
        <v>553</v>
      </c>
      <c r="K35" s="20" t="s">
        <v>196</v>
      </c>
      <c r="L35" s="20" t="s">
        <v>196</v>
      </c>
      <c r="M35" s="20" t="s">
        <v>196</v>
      </c>
      <c r="N35" s="20" t="s">
        <v>196</v>
      </c>
      <c r="O35" s="20" t="s">
        <v>466</v>
      </c>
      <c r="P35" s="20" t="s">
        <v>269</v>
      </c>
      <c r="Q35" s="20" t="s">
        <v>515</v>
      </c>
      <c r="R35" s="20" t="s">
        <v>196</v>
      </c>
      <c r="S35" s="20" t="s">
        <v>554</v>
      </c>
      <c r="T35" s="20" t="s">
        <v>555</v>
      </c>
      <c r="U35" s="20" t="s">
        <v>325</v>
      </c>
      <c r="V35" s="20" t="s">
        <v>556</v>
      </c>
      <c r="W35" s="20" t="s">
        <v>557</v>
      </c>
      <c r="X35" s="20" t="s">
        <v>196</v>
      </c>
      <c r="Y35" s="20" t="s">
        <v>558</v>
      </c>
      <c r="Z35" s="20" t="s">
        <v>559</v>
      </c>
      <c r="AA35" s="20" t="s">
        <v>560</v>
      </c>
      <c r="AB35" s="20" t="s">
        <v>561</v>
      </c>
      <c r="AC35" s="20" t="s">
        <v>196</v>
      </c>
      <c r="AD35" s="12"/>
      <c r="AE35" s="12">
        <v>2.4975000000000001</v>
      </c>
      <c r="AF35" s="12" t="s">
        <v>63</v>
      </c>
      <c r="AG35" s="12"/>
      <c r="AH35" s="12"/>
      <c r="AI35" s="12"/>
      <c r="AJ35" s="12"/>
      <c r="AK35" s="12"/>
      <c r="AL35" s="21" t="s">
        <v>610</v>
      </c>
      <c r="AM35" s="21" t="s">
        <v>449</v>
      </c>
      <c r="AN35" s="21" t="s">
        <v>384</v>
      </c>
      <c r="AO35" s="21" t="s">
        <v>430</v>
      </c>
      <c r="AP35" s="21" t="s">
        <v>598</v>
      </c>
      <c r="AQ35" s="21" t="s">
        <v>611</v>
      </c>
      <c r="AR35" s="21" t="s">
        <v>597</v>
      </c>
      <c r="AS35" s="21" t="s">
        <v>612</v>
      </c>
      <c r="AT35" s="21" t="s">
        <v>348</v>
      </c>
      <c r="AU35" s="21" t="s">
        <v>400</v>
      </c>
      <c r="AV35" s="21" t="s">
        <v>609</v>
      </c>
      <c r="AW35" s="21" t="s">
        <v>450</v>
      </c>
      <c r="AX35" s="21" t="s">
        <v>454</v>
      </c>
      <c r="AY35" s="21" t="s">
        <v>378</v>
      </c>
      <c r="AZ35" s="21" t="s">
        <v>374</v>
      </c>
      <c r="BA35" s="21" t="s">
        <v>606</v>
      </c>
      <c r="BB35" s="21" t="s">
        <v>607</v>
      </c>
      <c r="BC35" s="21" t="s">
        <v>343</v>
      </c>
      <c r="BD35" s="21" t="s">
        <v>357</v>
      </c>
      <c r="BE35" s="21" t="s">
        <v>354</v>
      </c>
      <c r="BF35" s="21" t="s">
        <v>429</v>
      </c>
      <c r="BG35" s="21" t="s">
        <v>602</v>
      </c>
      <c r="BH35" s="21" t="s">
        <v>613</v>
      </c>
      <c r="BI35" s="21" t="s">
        <v>606</v>
      </c>
      <c r="BJ35" s="21" t="s">
        <v>603</v>
      </c>
      <c r="BK35" s="21" t="s">
        <v>623</v>
      </c>
    </row>
    <row r="36" spans="1:63" x14ac:dyDescent="0.25">
      <c r="A36" s="12"/>
      <c r="B36" s="12" t="s">
        <v>192</v>
      </c>
      <c r="C36" s="12"/>
      <c r="D36" s="20" t="s">
        <v>562</v>
      </c>
      <c r="E36" s="20" t="s">
        <v>563</v>
      </c>
      <c r="F36" s="20" t="s">
        <v>564</v>
      </c>
      <c r="G36" s="20" t="s">
        <v>565</v>
      </c>
      <c r="H36" s="20" t="s">
        <v>566</v>
      </c>
      <c r="I36" s="20" t="s">
        <v>567</v>
      </c>
      <c r="J36" s="20" t="s">
        <v>263</v>
      </c>
      <c r="K36" s="20" t="s">
        <v>196</v>
      </c>
      <c r="L36" s="20" t="s">
        <v>196</v>
      </c>
      <c r="M36" s="20" t="s">
        <v>196</v>
      </c>
      <c r="N36" s="20" t="s">
        <v>196</v>
      </c>
      <c r="O36" s="20" t="s">
        <v>568</v>
      </c>
      <c r="P36" s="20" t="s">
        <v>569</v>
      </c>
      <c r="Q36" s="20" t="s">
        <v>570</v>
      </c>
      <c r="R36" s="20" t="s">
        <v>196</v>
      </c>
      <c r="S36" s="20" t="s">
        <v>571</v>
      </c>
      <c r="T36" s="20" t="s">
        <v>572</v>
      </c>
      <c r="U36" s="20" t="s">
        <v>573</v>
      </c>
      <c r="V36" s="20" t="s">
        <v>574</v>
      </c>
      <c r="W36" s="20" t="s">
        <v>575</v>
      </c>
      <c r="X36" s="20" t="s">
        <v>196</v>
      </c>
      <c r="Y36" s="20" t="s">
        <v>417</v>
      </c>
      <c r="Z36" s="20" t="s">
        <v>576</v>
      </c>
      <c r="AA36" s="20" t="s">
        <v>577</v>
      </c>
      <c r="AB36" s="20" t="s">
        <v>578</v>
      </c>
      <c r="AC36" s="20" t="s">
        <v>196</v>
      </c>
      <c r="AD36" s="12"/>
      <c r="AE36" s="12">
        <v>9.6699999999999994E-2</v>
      </c>
      <c r="AF36" s="12" t="s">
        <v>63</v>
      </c>
      <c r="AG36" s="12"/>
      <c r="AH36" s="12"/>
      <c r="AI36" s="12"/>
      <c r="AJ36" s="12"/>
      <c r="AK36" s="12"/>
      <c r="AL36" s="21" t="s">
        <v>610</v>
      </c>
      <c r="AM36" s="21" t="s">
        <v>463</v>
      </c>
      <c r="AN36" s="21" t="s">
        <v>384</v>
      </c>
      <c r="AO36" s="21" t="s">
        <v>430</v>
      </c>
      <c r="AP36" s="21" t="s">
        <v>598</v>
      </c>
      <c r="AQ36" s="21" t="s">
        <v>611</v>
      </c>
      <c r="AR36" s="21" t="s">
        <v>597</v>
      </c>
      <c r="AS36" s="21" t="s">
        <v>612</v>
      </c>
      <c r="AT36" s="21" t="s">
        <v>348</v>
      </c>
      <c r="AU36" s="21" t="s">
        <v>288</v>
      </c>
      <c r="AV36" s="21" t="s">
        <v>609</v>
      </c>
      <c r="AW36" s="21" t="s">
        <v>450</v>
      </c>
      <c r="AX36" s="21" t="s">
        <v>454</v>
      </c>
      <c r="AY36" s="21" t="s">
        <v>378</v>
      </c>
      <c r="AZ36" s="21" t="s">
        <v>374</v>
      </c>
      <c r="BA36" s="21" t="s">
        <v>453</v>
      </c>
      <c r="BB36" s="21" t="s">
        <v>607</v>
      </c>
      <c r="BC36" s="21" t="s">
        <v>343</v>
      </c>
      <c r="BD36" s="21" t="s">
        <v>357</v>
      </c>
      <c r="BE36" s="21" t="s">
        <v>380</v>
      </c>
      <c r="BF36" s="21" t="s">
        <v>429</v>
      </c>
      <c r="BG36" s="21" t="s">
        <v>602</v>
      </c>
      <c r="BH36" s="21" t="s">
        <v>613</v>
      </c>
      <c r="BI36" s="21" t="s">
        <v>453</v>
      </c>
      <c r="BJ36" s="21" t="s">
        <v>603</v>
      </c>
      <c r="BK36" s="21" t="s">
        <v>623</v>
      </c>
    </row>
    <row r="37" spans="1:63" x14ac:dyDescent="0.25">
      <c r="A37" s="12"/>
      <c r="B37" s="12" t="s">
        <v>193</v>
      </c>
      <c r="C37" s="12"/>
      <c r="D37" s="20" t="s">
        <v>579</v>
      </c>
      <c r="E37" s="20" t="s">
        <v>580</v>
      </c>
      <c r="F37" s="20" t="s">
        <v>581</v>
      </c>
      <c r="G37" s="20" t="s">
        <v>582</v>
      </c>
      <c r="H37" s="20" t="s">
        <v>583</v>
      </c>
      <c r="I37" s="20" t="s">
        <v>584</v>
      </c>
      <c r="J37" s="20" t="s">
        <v>585</v>
      </c>
      <c r="K37" s="20" t="s">
        <v>196</v>
      </c>
      <c r="L37" s="20" t="s">
        <v>196</v>
      </c>
      <c r="M37" s="20" t="s">
        <v>196</v>
      </c>
      <c r="N37" s="20" t="s">
        <v>196</v>
      </c>
      <c r="O37" s="20" t="s">
        <v>196</v>
      </c>
      <c r="P37" s="20" t="s">
        <v>586</v>
      </c>
      <c r="Q37" s="20" t="s">
        <v>587</v>
      </c>
      <c r="R37" s="20" t="s">
        <v>196</v>
      </c>
      <c r="S37" s="20" t="s">
        <v>588</v>
      </c>
      <c r="T37" s="20" t="s">
        <v>589</v>
      </c>
      <c r="U37" s="20" t="s">
        <v>590</v>
      </c>
      <c r="V37" s="20" t="s">
        <v>591</v>
      </c>
      <c r="W37" s="20" t="s">
        <v>592</v>
      </c>
      <c r="X37" s="20" t="s">
        <v>196</v>
      </c>
      <c r="Y37" s="20" t="s">
        <v>427</v>
      </c>
      <c r="Z37" s="20" t="s">
        <v>593</v>
      </c>
      <c r="AA37" s="20" t="s">
        <v>196</v>
      </c>
      <c r="AB37" s="20" t="s">
        <v>594</v>
      </c>
      <c r="AC37" s="20" t="s">
        <v>196</v>
      </c>
      <c r="AD37" s="12"/>
      <c r="AE37" s="12">
        <v>0.10009999999999999</v>
      </c>
      <c r="AF37" s="12" t="s">
        <v>63</v>
      </c>
      <c r="AG37" s="12"/>
      <c r="AH37" s="12"/>
      <c r="AI37" s="12"/>
      <c r="AJ37" s="12"/>
      <c r="AK37" s="12"/>
      <c r="AL37" s="21" t="s">
        <v>610</v>
      </c>
      <c r="AM37" s="21" t="s">
        <v>449</v>
      </c>
      <c r="AN37" s="21" t="s">
        <v>384</v>
      </c>
      <c r="AO37" s="21" t="s">
        <v>430</v>
      </c>
      <c r="AP37" s="21" t="s">
        <v>598</v>
      </c>
      <c r="AQ37" s="21" t="s">
        <v>611</v>
      </c>
      <c r="AR37" s="21" t="s">
        <v>597</v>
      </c>
      <c r="AS37" s="21" t="s">
        <v>612</v>
      </c>
      <c r="AT37" s="21" t="s">
        <v>348</v>
      </c>
      <c r="AU37" s="21" t="s">
        <v>400</v>
      </c>
      <c r="AV37" s="21" t="s">
        <v>609</v>
      </c>
      <c r="AW37" s="21" t="s">
        <v>450</v>
      </c>
      <c r="AX37" s="21" t="s">
        <v>605</v>
      </c>
      <c r="AY37" s="21" t="s">
        <v>378</v>
      </c>
      <c r="AZ37" s="21" t="s">
        <v>374</v>
      </c>
      <c r="BA37" s="21" t="s">
        <v>606</v>
      </c>
      <c r="BB37" s="21" t="s">
        <v>607</v>
      </c>
      <c r="BC37" s="21" t="s">
        <v>205</v>
      </c>
      <c r="BD37" s="21" t="s">
        <v>357</v>
      </c>
      <c r="BE37" s="21" t="s">
        <v>354</v>
      </c>
      <c r="BF37" s="21" t="s">
        <v>429</v>
      </c>
      <c r="BG37" s="21" t="s">
        <v>602</v>
      </c>
      <c r="BH37" s="21" t="s">
        <v>613</v>
      </c>
      <c r="BI37" s="21" t="s">
        <v>606</v>
      </c>
      <c r="BJ37" s="21" t="s">
        <v>603</v>
      </c>
      <c r="BK37" s="21" t="s">
        <v>604</v>
      </c>
    </row>
    <row r="38" spans="1:63" x14ac:dyDescent="0.25">
      <c r="A38" s="12"/>
      <c r="B38" s="12"/>
      <c r="C38" s="12"/>
      <c r="D38" s="20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4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21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</row>
    <row r="39" spans="1:63" x14ac:dyDescent="0.25">
      <c r="A39" s="12" t="s">
        <v>64</v>
      </c>
      <c r="B39" s="12"/>
      <c r="C39" s="1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</row>
    <row r="40" spans="1:6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</row>
  </sheetData>
  <mergeCells count="52">
    <mergeCell ref="BJ25:BK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T25:U25"/>
    <mergeCell ref="V25:W25"/>
    <mergeCell ref="X25:Y25"/>
    <mergeCell ref="Z25:AA25"/>
    <mergeCell ref="AB25:AC25"/>
    <mergeCell ref="AL25:AM25"/>
    <mergeCell ref="BH7:BI7"/>
    <mergeCell ref="BJ7:BK7"/>
    <mergeCell ref="D25:E25"/>
    <mergeCell ref="F25:G25"/>
    <mergeCell ref="H25:I25"/>
    <mergeCell ref="J25:K25"/>
    <mergeCell ref="L25:M25"/>
    <mergeCell ref="N25:O25"/>
    <mergeCell ref="P25:Q25"/>
    <mergeCell ref="R25:S25"/>
    <mergeCell ref="AV7:AW7"/>
    <mergeCell ref="AX7:AY7"/>
    <mergeCell ref="AZ7:BA7"/>
    <mergeCell ref="BB7:BC7"/>
    <mergeCell ref="BD7:BE7"/>
    <mergeCell ref="BF7:BG7"/>
    <mergeCell ref="AB7:AC7"/>
    <mergeCell ref="AL7:AM7"/>
    <mergeCell ref="AN7:AO7"/>
    <mergeCell ref="AP7:AQ7"/>
    <mergeCell ref="AR7:AS7"/>
    <mergeCell ref="AT7:AU7"/>
    <mergeCell ref="Z7:AA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</mergeCells>
  <pageMargins left="0.7" right="0.7" top="0.75" bottom="0.75" header="0.3" footer="0.3"/>
  <ignoredErrors>
    <ignoredError sqref="D11:AC19 AL10:BK19 D29:AC37 AL28:BK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S72"/>
  <sheetViews>
    <sheetView workbookViewId="0">
      <pane xSplit="2" ySplit="7" topLeftCell="C56" activePane="bottomRight" state="frozen"/>
      <selection activeCell="CP436" sqref="CP436"/>
      <selection pane="topRight" activeCell="CP436" sqref="CP436"/>
      <selection pane="bottomLeft" activeCell="CP436" sqref="CP436"/>
      <selection pane="bottomRight" activeCell="C63" sqref="C63"/>
    </sheetView>
  </sheetViews>
  <sheetFormatPr defaultRowHeight="15" x14ac:dyDescent="0.25"/>
  <cols>
    <col min="1" max="1" width="22.85546875" customWidth="1"/>
    <col min="2" max="2" width="54.42578125" customWidth="1"/>
    <col min="67" max="74" width="12" bestFit="1" customWidth="1"/>
    <col min="76" max="77" width="12" bestFit="1" customWidth="1"/>
  </cols>
  <sheetData>
    <row r="1" spans="1:97" x14ac:dyDescent="0.25">
      <c r="B1" t="s">
        <v>70</v>
      </c>
      <c r="C1" s="8">
        <v>66</v>
      </c>
      <c r="D1" s="8">
        <v>70</v>
      </c>
      <c r="E1" s="8">
        <v>71</v>
      </c>
      <c r="F1" s="8">
        <v>72</v>
      </c>
      <c r="G1" s="8">
        <v>73</v>
      </c>
      <c r="H1" s="8">
        <v>74</v>
      </c>
      <c r="I1" s="8">
        <v>85</v>
      </c>
      <c r="J1" s="8">
        <v>86</v>
      </c>
      <c r="K1" s="8">
        <v>87</v>
      </c>
      <c r="L1" s="8">
        <v>88</v>
      </c>
      <c r="M1" s="8">
        <v>89</v>
      </c>
      <c r="N1" s="8">
        <v>90</v>
      </c>
      <c r="O1" s="8">
        <v>91</v>
      </c>
      <c r="P1" s="8">
        <v>92</v>
      </c>
      <c r="Q1" s="8">
        <v>93</v>
      </c>
      <c r="R1" s="8">
        <v>94</v>
      </c>
      <c r="S1" s="8">
        <v>95</v>
      </c>
      <c r="T1" s="8">
        <v>96</v>
      </c>
      <c r="U1" s="8">
        <v>97</v>
      </c>
      <c r="V1" s="8">
        <v>98</v>
      </c>
      <c r="W1" s="8">
        <v>99</v>
      </c>
      <c r="X1" s="8">
        <v>100</v>
      </c>
      <c r="Y1" s="8">
        <v>101</v>
      </c>
      <c r="Z1" s="8">
        <v>102</v>
      </c>
      <c r="AA1" s="8">
        <v>103</v>
      </c>
      <c r="AB1" s="8">
        <v>104</v>
      </c>
      <c r="AC1" s="8">
        <v>105</v>
      </c>
      <c r="AD1" s="8">
        <v>106</v>
      </c>
      <c r="AE1" s="8">
        <v>107</v>
      </c>
      <c r="AF1" s="8">
        <v>108</v>
      </c>
      <c r="AG1" s="8">
        <v>109</v>
      </c>
      <c r="AH1" s="8">
        <v>110</v>
      </c>
      <c r="AI1" s="8">
        <v>111</v>
      </c>
      <c r="AJ1" s="8">
        <v>112</v>
      </c>
      <c r="AK1" s="8">
        <v>113</v>
      </c>
      <c r="AL1" s="8">
        <v>114</v>
      </c>
      <c r="AM1" s="8">
        <v>115</v>
      </c>
      <c r="AN1" s="8">
        <v>116</v>
      </c>
      <c r="AO1" s="8">
        <v>117</v>
      </c>
      <c r="AP1" s="8">
        <v>118</v>
      </c>
      <c r="AQ1" s="8">
        <v>119</v>
      </c>
      <c r="AR1" s="8">
        <v>120</v>
      </c>
      <c r="AS1" s="8">
        <v>121</v>
      </c>
      <c r="AT1" s="8">
        <v>122</v>
      </c>
      <c r="AU1" s="8">
        <v>123</v>
      </c>
      <c r="AV1" s="8">
        <v>124</v>
      </c>
      <c r="AW1" s="8">
        <v>125</v>
      </c>
      <c r="AX1" s="8">
        <v>126</v>
      </c>
      <c r="AY1" s="8">
        <v>127</v>
      </c>
      <c r="AZ1" s="8">
        <v>128</v>
      </c>
      <c r="BA1" s="8">
        <v>129</v>
      </c>
      <c r="BB1" s="8">
        <v>130</v>
      </c>
      <c r="BC1" s="8">
        <v>131</v>
      </c>
      <c r="BD1" s="8">
        <v>132</v>
      </c>
      <c r="BE1" s="8">
        <v>133</v>
      </c>
      <c r="BF1" s="8">
        <v>134</v>
      </c>
      <c r="BG1" s="8">
        <v>135</v>
      </c>
      <c r="BH1" s="8">
        <v>136</v>
      </c>
      <c r="BI1" s="8">
        <v>137</v>
      </c>
      <c r="BJ1" s="8">
        <v>138</v>
      </c>
      <c r="BK1" s="8">
        <v>139</v>
      </c>
      <c r="BL1" s="8">
        <v>140</v>
      </c>
      <c r="BM1" s="8">
        <v>141</v>
      </c>
      <c r="BN1" s="8">
        <v>142</v>
      </c>
      <c r="BO1" s="8">
        <v>143</v>
      </c>
      <c r="BP1" s="8">
        <v>144</v>
      </c>
      <c r="BQ1" s="8">
        <v>145</v>
      </c>
      <c r="BR1" s="8">
        <v>146</v>
      </c>
      <c r="BS1" s="8">
        <v>147</v>
      </c>
      <c r="BT1" s="8">
        <v>148</v>
      </c>
      <c r="BU1" s="8">
        <v>149</v>
      </c>
      <c r="BV1" s="8">
        <v>150</v>
      </c>
      <c r="BW1" s="8">
        <v>151</v>
      </c>
      <c r="BX1" s="8">
        <v>152</v>
      </c>
      <c r="BY1" s="8">
        <v>153</v>
      </c>
      <c r="BZ1" s="8">
        <v>154</v>
      </c>
      <c r="CA1" s="8">
        <v>155</v>
      </c>
      <c r="CB1" s="8">
        <v>156</v>
      </c>
      <c r="CC1" s="8">
        <v>157</v>
      </c>
      <c r="CD1" s="8">
        <v>158</v>
      </c>
      <c r="CE1" s="8">
        <v>159</v>
      </c>
      <c r="CF1" s="8">
        <v>160</v>
      </c>
      <c r="CG1" s="8">
        <v>231</v>
      </c>
      <c r="CH1" s="8">
        <v>232</v>
      </c>
      <c r="CI1" s="8">
        <v>233</v>
      </c>
      <c r="CJ1" s="8">
        <v>234</v>
      </c>
      <c r="CK1" s="8">
        <v>235</v>
      </c>
      <c r="CL1" s="8">
        <v>236</v>
      </c>
      <c r="CM1" s="8">
        <v>237</v>
      </c>
      <c r="CN1" s="8">
        <v>238</v>
      </c>
      <c r="CO1" s="8">
        <v>239</v>
      </c>
      <c r="CP1" s="8">
        <v>240</v>
      </c>
      <c r="CQ1" s="8">
        <v>241</v>
      </c>
      <c r="CR1" s="8">
        <v>242</v>
      </c>
      <c r="CS1" s="8">
        <v>243</v>
      </c>
    </row>
    <row r="2" spans="1:97" x14ac:dyDescent="0.25">
      <c r="B2" t="s">
        <v>71</v>
      </c>
      <c r="C2" s="8" t="s">
        <v>72</v>
      </c>
      <c r="D2" s="8" t="s">
        <v>72</v>
      </c>
      <c r="E2" s="8" t="s">
        <v>73</v>
      </c>
      <c r="F2" s="8"/>
      <c r="G2" s="8"/>
      <c r="H2" s="8" t="s">
        <v>74</v>
      </c>
      <c r="I2" s="8" t="s">
        <v>75</v>
      </c>
      <c r="J2" s="8" t="s">
        <v>76</v>
      </c>
      <c r="K2" s="8" t="s">
        <v>75</v>
      </c>
      <c r="L2" s="8"/>
      <c r="M2" s="8" t="s">
        <v>77</v>
      </c>
      <c r="N2" s="8" t="s">
        <v>78</v>
      </c>
      <c r="O2" s="8" t="s">
        <v>78</v>
      </c>
      <c r="P2" s="8" t="s">
        <v>78</v>
      </c>
      <c r="Q2" s="8" t="s">
        <v>79</v>
      </c>
      <c r="R2" s="8" t="s">
        <v>78</v>
      </c>
      <c r="S2" s="8"/>
      <c r="T2" s="8" t="s">
        <v>78</v>
      </c>
      <c r="U2" s="8"/>
      <c r="V2" s="8"/>
      <c r="W2" s="8"/>
      <c r="X2" s="8"/>
      <c r="Y2" s="8"/>
      <c r="Z2" s="8" t="s">
        <v>80</v>
      </c>
      <c r="AA2" s="8"/>
      <c r="AB2" s="8" t="s">
        <v>80</v>
      </c>
      <c r="AC2" s="8" t="s">
        <v>80</v>
      </c>
      <c r="AD2" s="8" t="s">
        <v>80</v>
      </c>
      <c r="AE2" s="8"/>
      <c r="AF2" s="8" t="s">
        <v>80</v>
      </c>
      <c r="AG2" s="8"/>
      <c r="AH2" s="8" t="s">
        <v>80</v>
      </c>
      <c r="AI2" s="8"/>
      <c r="AJ2" s="8" t="s">
        <v>81</v>
      </c>
      <c r="AK2" s="8"/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/>
      <c r="AT2" s="8" t="s">
        <v>81</v>
      </c>
      <c r="AU2" s="8"/>
      <c r="AV2" s="8" t="s">
        <v>81</v>
      </c>
      <c r="AW2" s="8"/>
      <c r="AX2" s="8"/>
      <c r="AY2" s="8"/>
      <c r="AZ2" s="23" t="s">
        <v>82</v>
      </c>
      <c r="BA2" s="23" t="s">
        <v>82</v>
      </c>
      <c r="BB2" s="23" t="s">
        <v>82</v>
      </c>
      <c r="BC2" s="23" t="s">
        <v>82</v>
      </c>
      <c r="BD2" s="23" t="s">
        <v>82</v>
      </c>
      <c r="BE2" s="8"/>
      <c r="BF2" s="23" t="s">
        <v>82</v>
      </c>
      <c r="BG2" s="8"/>
      <c r="BH2" s="8" t="s">
        <v>83</v>
      </c>
      <c r="BI2" s="8"/>
      <c r="BJ2" s="8" t="s">
        <v>83</v>
      </c>
      <c r="BK2" s="8"/>
      <c r="BL2" s="8" t="s">
        <v>83</v>
      </c>
      <c r="BM2" s="8"/>
      <c r="BN2" s="8" t="s">
        <v>83</v>
      </c>
      <c r="BO2" s="8"/>
      <c r="BP2" s="8" t="s">
        <v>84</v>
      </c>
      <c r="BQ2" s="8"/>
      <c r="BR2" s="8"/>
      <c r="BS2" s="8" t="s">
        <v>84</v>
      </c>
      <c r="BT2" s="8" t="s">
        <v>84</v>
      </c>
      <c r="BU2" s="8" t="s">
        <v>84</v>
      </c>
      <c r="BV2" s="8" t="s">
        <v>84</v>
      </c>
      <c r="BW2" s="8"/>
      <c r="BX2" s="8" t="s">
        <v>84</v>
      </c>
      <c r="BY2" s="8"/>
      <c r="BZ2" s="8" t="s">
        <v>84</v>
      </c>
      <c r="CA2" s="8"/>
      <c r="CB2" s="8" t="s">
        <v>85</v>
      </c>
      <c r="CC2" s="8"/>
      <c r="CD2" s="8" t="s">
        <v>85</v>
      </c>
      <c r="CE2" s="8"/>
      <c r="CF2" s="8" t="s">
        <v>85</v>
      </c>
      <c r="CG2" s="8"/>
      <c r="CH2" s="8" t="s">
        <v>117</v>
      </c>
      <c r="CI2" s="8"/>
      <c r="CJ2" s="8"/>
      <c r="CK2" s="8" t="s">
        <v>86</v>
      </c>
      <c r="CL2" s="8"/>
      <c r="CM2" s="8"/>
      <c r="CN2" s="8" t="s">
        <v>86</v>
      </c>
      <c r="CO2" s="8"/>
      <c r="CP2" s="8"/>
      <c r="CQ2" s="8"/>
      <c r="CR2" s="8"/>
      <c r="CS2" s="8"/>
    </row>
    <row r="3" spans="1:97" x14ac:dyDescent="0.25">
      <c r="C3" s="8">
        <v>27.9</v>
      </c>
      <c r="D3" s="8">
        <v>0.62</v>
      </c>
      <c r="E3" s="8">
        <v>39.892000000000003</v>
      </c>
      <c r="F3" s="8"/>
      <c r="G3" s="8"/>
      <c r="H3" s="8">
        <v>0.89</v>
      </c>
      <c r="I3" s="8">
        <v>72.17</v>
      </c>
      <c r="J3" s="8">
        <v>17.3</v>
      </c>
      <c r="K3" s="8">
        <v>27.83</v>
      </c>
      <c r="L3" s="8"/>
      <c r="M3" s="8">
        <v>100</v>
      </c>
      <c r="N3" s="8">
        <v>51.45</v>
      </c>
      <c r="O3" s="8">
        <v>11.22</v>
      </c>
      <c r="P3" s="8">
        <v>17.149999999999999</v>
      </c>
      <c r="Q3" s="8">
        <v>100</v>
      </c>
      <c r="R3" s="8">
        <v>17.38</v>
      </c>
      <c r="S3" s="8"/>
      <c r="T3" s="8">
        <v>2.8</v>
      </c>
      <c r="U3" s="8"/>
      <c r="V3" s="8"/>
      <c r="W3" s="8"/>
      <c r="X3" s="8"/>
      <c r="Y3" s="8"/>
      <c r="Z3" s="8">
        <v>1.02</v>
      </c>
      <c r="AA3" s="8"/>
      <c r="AB3" s="8">
        <v>11.14</v>
      </c>
      <c r="AC3" s="8">
        <v>22.33</v>
      </c>
      <c r="AD3" s="8">
        <v>27.33</v>
      </c>
      <c r="AE3" s="8"/>
      <c r="AF3" s="8">
        <v>26.46</v>
      </c>
      <c r="AG3" s="8"/>
      <c r="AH3" s="8">
        <v>11.72</v>
      </c>
      <c r="AI3" s="8"/>
      <c r="AJ3" s="8">
        <v>0.97</v>
      </c>
      <c r="AK3" s="8"/>
      <c r="AL3" s="8">
        <v>0.66</v>
      </c>
      <c r="AM3" s="8">
        <v>0.34</v>
      </c>
      <c r="AN3" s="8">
        <v>14.54</v>
      </c>
      <c r="AO3" s="8">
        <v>7.68</v>
      </c>
      <c r="AP3" s="8">
        <v>24.22</v>
      </c>
      <c r="AQ3" s="8">
        <v>8.59</v>
      </c>
      <c r="AR3" s="8">
        <v>32.58</v>
      </c>
      <c r="AS3" s="8"/>
      <c r="AT3" s="8">
        <v>4.63</v>
      </c>
      <c r="AU3" s="8"/>
      <c r="AV3" s="8">
        <v>5.79</v>
      </c>
      <c r="AW3" s="8"/>
      <c r="AX3" s="8"/>
      <c r="AY3" s="8"/>
      <c r="AZ3" s="23">
        <v>1.92</v>
      </c>
      <c r="BA3" s="23">
        <v>26.44</v>
      </c>
      <c r="BB3" s="23">
        <v>4.08</v>
      </c>
      <c r="BC3" s="23">
        <v>21.18</v>
      </c>
      <c r="BD3" s="23">
        <v>26.89</v>
      </c>
      <c r="BE3" s="8"/>
      <c r="BF3" s="23">
        <v>10.44</v>
      </c>
      <c r="BG3" s="8"/>
      <c r="BH3" s="8">
        <v>0.185</v>
      </c>
      <c r="BI3" s="8"/>
      <c r="BJ3" s="8">
        <v>0.251</v>
      </c>
      <c r="BK3" s="8"/>
      <c r="BL3" s="8">
        <v>88.45</v>
      </c>
      <c r="BM3" s="8"/>
      <c r="BN3" s="8">
        <v>11.114000000000001</v>
      </c>
      <c r="BO3" s="8"/>
      <c r="BP3" s="8">
        <v>3.07</v>
      </c>
      <c r="BQ3" s="8"/>
      <c r="BR3" s="8"/>
      <c r="BS3" s="8">
        <v>14.99</v>
      </c>
      <c r="BT3" s="8">
        <v>11.24</v>
      </c>
      <c r="BU3" s="8">
        <v>13.82</v>
      </c>
      <c r="BV3" s="8">
        <v>7.38</v>
      </c>
      <c r="BW3" s="8"/>
      <c r="BX3" s="8">
        <v>26.75</v>
      </c>
      <c r="BY3" s="8"/>
      <c r="BZ3" s="8">
        <v>22.75</v>
      </c>
      <c r="CA3" s="8"/>
      <c r="CB3" s="8">
        <v>0.06</v>
      </c>
      <c r="CC3" s="8"/>
      <c r="CD3" s="8">
        <v>0.1</v>
      </c>
      <c r="CE3" s="8"/>
      <c r="CF3" s="8">
        <v>2.34</v>
      </c>
      <c r="CG3" s="8"/>
      <c r="CH3" s="8">
        <v>100</v>
      </c>
      <c r="CI3" s="8"/>
      <c r="CJ3" s="8"/>
      <c r="CK3" s="8">
        <v>0.72</v>
      </c>
      <c r="CL3" s="8"/>
      <c r="CM3" s="8"/>
      <c r="CN3" s="8">
        <v>99.274500000000003</v>
      </c>
      <c r="CO3" s="8"/>
      <c r="CP3" s="8"/>
      <c r="CQ3" s="8"/>
      <c r="CR3" s="8"/>
      <c r="CS3" s="8"/>
    </row>
    <row r="4" spans="1:97" x14ac:dyDescent="0.25">
      <c r="C4" s="8"/>
      <c r="D4" s="8" t="s">
        <v>87</v>
      </c>
      <c r="E4" s="8"/>
      <c r="F4" s="8" t="s">
        <v>87</v>
      </c>
      <c r="G4" s="8" t="s">
        <v>87</v>
      </c>
      <c r="H4" s="8" t="s">
        <v>87</v>
      </c>
      <c r="I4" s="8"/>
      <c r="J4" s="8" t="s">
        <v>88</v>
      </c>
      <c r="K4" s="8" t="s">
        <v>88</v>
      </c>
      <c r="L4" s="8" t="s">
        <v>88</v>
      </c>
      <c r="M4" s="8"/>
      <c r="N4" s="8"/>
      <c r="O4" s="8"/>
      <c r="P4" s="8" t="s">
        <v>89</v>
      </c>
      <c r="Q4" s="8"/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/>
      <c r="X4" s="8" t="s">
        <v>89</v>
      </c>
      <c r="Y4" s="8"/>
      <c r="Z4" s="8"/>
      <c r="AA4" s="8" t="s">
        <v>90</v>
      </c>
      <c r="AB4" s="8"/>
      <c r="AC4" s="8"/>
      <c r="AD4" s="8"/>
      <c r="AE4" s="8" t="s">
        <v>91</v>
      </c>
      <c r="AF4" s="8"/>
      <c r="AG4" s="8" t="s">
        <v>91</v>
      </c>
      <c r="AH4" s="8"/>
      <c r="AI4" s="8"/>
      <c r="AJ4" s="8"/>
      <c r="AK4" s="8" t="s">
        <v>92</v>
      </c>
      <c r="AL4" s="8"/>
      <c r="AM4" s="8" t="s">
        <v>92</v>
      </c>
      <c r="AN4" s="8"/>
      <c r="AO4" s="8"/>
      <c r="AP4" s="8"/>
      <c r="AQ4" s="8"/>
      <c r="AR4" s="8"/>
      <c r="AS4" s="8" t="s">
        <v>93</v>
      </c>
      <c r="AT4" s="8"/>
      <c r="AU4" s="8" t="s">
        <v>93</v>
      </c>
      <c r="AV4" s="23" t="s">
        <v>82</v>
      </c>
      <c r="AW4" s="8"/>
      <c r="AX4" s="23" t="s">
        <v>82</v>
      </c>
      <c r="AY4" s="8" t="s">
        <v>94</v>
      </c>
      <c r="AZ4" s="8"/>
      <c r="BA4" s="8"/>
      <c r="BB4" s="8" t="s">
        <v>95</v>
      </c>
      <c r="BC4" s="8"/>
      <c r="BD4" s="8" t="s">
        <v>95</v>
      </c>
      <c r="BE4" s="8"/>
      <c r="BF4" s="8" t="s">
        <v>95</v>
      </c>
      <c r="BG4" s="8" t="s">
        <v>95</v>
      </c>
      <c r="BH4" s="8" t="s">
        <v>95</v>
      </c>
      <c r="BI4" s="8" t="s">
        <v>95</v>
      </c>
      <c r="BJ4" s="8" t="s">
        <v>95</v>
      </c>
      <c r="BK4" s="8"/>
      <c r="BL4" s="8"/>
      <c r="BM4" s="8" t="s">
        <v>96</v>
      </c>
      <c r="BN4" s="8"/>
      <c r="BO4" s="8"/>
      <c r="BP4" s="8"/>
      <c r="BQ4" s="8"/>
      <c r="BR4" s="8"/>
      <c r="BS4" s="8"/>
      <c r="BT4" s="8"/>
      <c r="BU4" s="8"/>
      <c r="BV4" s="8"/>
      <c r="BW4" s="8" t="s">
        <v>97</v>
      </c>
      <c r="BX4" s="8"/>
      <c r="BY4" s="8" t="s">
        <v>97</v>
      </c>
      <c r="BZ4" s="8"/>
      <c r="CA4" s="8"/>
      <c r="CB4" s="8"/>
      <c r="CC4" s="8"/>
      <c r="CD4" s="8"/>
      <c r="CE4" s="8" t="s">
        <v>98</v>
      </c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x14ac:dyDescent="0.25">
      <c r="C5" s="8"/>
      <c r="D5" s="8">
        <v>20.84</v>
      </c>
      <c r="E5" s="8"/>
      <c r="F5" s="8">
        <v>27.54</v>
      </c>
      <c r="G5" s="8">
        <v>7.73</v>
      </c>
      <c r="H5" s="8">
        <v>36.28</v>
      </c>
      <c r="I5" s="8"/>
      <c r="J5" s="8">
        <v>9.86</v>
      </c>
      <c r="K5" s="8">
        <v>7</v>
      </c>
      <c r="L5" s="8">
        <v>82.58</v>
      </c>
      <c r="M5" s="8"/>
      <c r="N5" s="8"/>
      <c r="O5" s="8"/>
      <c r="P5" s="8">
        <v>14.84</v>
      </c>
      <c r="Q5" s="8"/>
      <c r="R5" s="8">
        <v>9.25</v>
      </c>
      <c r="S5" s="8">
        <v>15.92</v>
      </c>
      <c r="T5" s="8">
        <v>16.68</v>
      </c>
      <c r="U5" s="8">
        <v>9.5500000000000007</v>
      </c>
      <c r="V5" s="8">
        <v>24.13</v>
      </c>
      <c r="W5" s="8"/>
      <c r="X5" s="8">
        <v>9.6300000000000008</v>
      </c>
      <c r="Y5" s="8"/>
      <c r="Z5" s="8"/>
      <c r="AA5" s="8">
        <v>100</v>
      </c>
      <c r="AB5" s="8"/>
      <c r="AC5" s="8"/>
      <c r="AD5" s="8"/>
      <c r="AE5" s="8">
        <v>51.838999999999999</v>
      </c>
      <c r="AF5" s="8"/>
      <c r="AG5" s="8">
        <v>48.161000000000001</v>
      </c>
      <c r="AH5" s="8"/>
      <c r="AI5" s="8"/>
      <c r="AJ5" s="8"/>
      <c r="AK5" s="8">
        <v>4.29</v>
      </c>
      <c r="AL5" s="8"/>
      <c r="AM5" s="8">
        <v>95.71</v>
      </c>
      <c r="AN5" s="8"/>
      <c r="AO5" s="8"/>
      <c r="AP5" s="8"/>
      <c r="AQ5" s="8"/>
      <c r="AR5" s="8"/>
      <c r="AS5" s="8">
        <v>57.21</v>
      </c>
      <c r="AT5" s="8"/>
      <c r="AU5" s="8">
        <v>42.79</v>
      </c>
      <c r="AV5" s="23">
        <v>0.09</v>
      </c>
      <c r="AW5" s="8"/>
      <c r="AX5" s="23">
        <v>0.09</v>
      </c>
      <c r="AY5" s="8">
        <v>100</v>
      </c>
      <c r="AZ5" s="8"/>
      <c r="BA5" s="8"/>
      <c r="BB5" s="8">
        <v>0.106</v>
      </c>
      <c r="BC5" s="8"/>
      <c r="BD5" s="8">
        <v>0.10100000000000001</v>
      </c>
      <c r="BE5" s="8"/>
      <c r="BF5" s="8">
        <v>2.4169999999999998</v>
      </c>
      <c r="BG5" s="8">
        <v>6.5919999999999996</v>
      </c>
      <c r="BH5" s="8">
        <v>7.8540000000000001</v>
      </c>
      <c r="BI5" s="8">
        <v>11.231999999999999</v>
      </c>
      <c r="BJ5" s="8">
        <v>71.697999999999993</v>
      </c>
      <c r="BK5" s="8"/>
      <c r="BL5" s="8"/>
      <c r="BM5" s="8">
        <v>100</v>
      </c>
      <c r="BN5" s="8"/>
      <c r="BO5" s="8"/>
      <c r="BP5" s="8"/>
      <c r="BQ5" s="8"/>
      <c r="BR5" s="8"/>
      <c r="BS5" s="8"/>
      <c r="BT5" s="8"/>
      <c r="BU5" s="8"/>
      <c r="BV5" s="8"/>
      <c r="BW5" s="8">
        <v>47.81</v>
      </c>
      <c r="BX5" s="8"/>
      <c r="BY5" s="8">
        <v>52.19</v>
      </c>
      <c r="BZ5" s="8"/>
      <c r="CA5" s="8"/>
      <c r="CB5" s="8"/>
      <c r="CC5" s="8"/>
      <c r="CD5" s="8"/>
      <c r="CE5" s="8">
        <v>100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7" x14ac:dyDescent="0.2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 t="s">
        <v>99</v>
      </c>
      <c r="U6" s="8"/>
      <c r="V6" s="8" t="s">
        <v>99</v>
      </c>
      <c r="W6" s="8" t="s">
        <v>99</v>
      </c>
      <c r="X6" s="8" t="s">
        <v>99</v>
      </c>
      <c r="Y6" s="8" t="s">
        <v>99</v>
      </c>
      <c r="Z6" s="8" t="s">
        <v>99</v>
      </c>
      <c r="AA6" s="8"/>
      <c r="AB6" s="8" t="s">
        <v>99</v>
      </c>
      <c r="AC6" s="8"/>
      <c r="AD6" s="8" t="s">
        <v>100</v>
      </c>
      <c r="AE6" s="8"/>
      <c r="AF6" s="8" t="s">
        <v>100</v>
      </c>
      <c r="AG6" s="8"/>
      <c r="AH6" s="8" t="s">
        <v>100</v>
      </c>
      <c r="AI6" s="8" t="s">
        <v>100</v>
      </c>
      <c r="AJ6" s="8" t="s">
        <v>100</v>
      </c>
      <c r="AK6" s="8" t="s">
        <v>100</v>
      </c>
      <c r="AL6" s="8" t="s">
        <v>100</v>
      </c>
      <c r="AM6" s="8"/>
      <c r="AN6" s="8" t="s">
        <v>100</v>
      </c>
      <c r="AO6" s="8"/>
      <c r="AP6" s="8"/>
      <c r="AQ6" s="8"/>
      <c r="AR6" s="8" t="s">
        <v>101</v>
      </c>
      <c r="AS6" s="8"/>
      <c r="AT6" s="8" t="s">
        <v>101</v>
      </c>
      <c r="AU6" s="8" t="s">
        <v>101</v>
      </c>
      <c r="AV6" s="8" t="s">
        <v>101</v>
      </c>
      <c r="AW6" s="8" t="s">
        <v>101</v>
      </c>
      <c r="AX6" s="8" t="s">
        <v>101</v>
      </c>
      <c r="AY6" s="8"/>
      <c r="AZ6" s="8" t="s">
        <v>101</v>
      </c>
      <c r="BA6" s="8"/>
      <c r="BB6" s="8" t="s">
        <v>101</v>
      </c>
      <c r="BC6" s="8"/>
      <c r="BD6" s="8"/>
      <c r="BE6" s="8" t="s">
        <v>102</v>
      </c>
      <c r="BF6" s="8"/>
      <c r="BG6" s="8"/>
      <c r="BH6" s="23" t="s">
        <v>82</v>
      </c>
      <c r="BI6" s="8"/>
      <c r="BJ6" s="8" t="s">
        <v>103</v>
      </c>
      <c r="BK6" s="8" t="s">
        <v>103</v>
      </c>
      <c r="BL6" s="8"/>
      <c r="BM6" s="8"/>
      <c r="BN6" s="8" t="s">
        <v>104</v>
      </c>
      <c r="BO6" s="8" t="s">
        <v>104</v>
      </c>
      <c r="BP6" s="8" t="s">
        <v>104</v>
      </c>
      <c r="BQ6" s="8" t="s">
        <v>104</v>
      </c>
      <c r="BR6" s="8" t="s">
        <v>104</v>
      </c>
      <c r="BS6" s="8"/>
      <c r="BT6" s="8" t="s">
        <v>104</v>
      </c>
      <c r="BU6" s="8"/>
      <c r="BV6" s="8" t="s">
        <v>104</v>
      </c>
      <c r="BW6" s="8"/>
      <c r="BX6" s="8" t="s">
        <v>105</v>
      </c>
      <c r="BY6" s="8"/>
      <c r="BZ6" s="8" t="s">
        <v>105</v>
      </c>
      <c r="CA6" s="8" t="s">
        <v>105</v>
      </c>
      <c r="CB6" s="8" t="s">
        <v>105</v>
      </c>
      <c r="CC6" s="8" t="s">
        <v>105</v>
      </c>
      <c r="CD6" s="8" t="s">
        <v>105</v>
      </c>
      <c r="CE6" s="8"/>
      <c r="CF6" s="8" t="s">
        <v>105</v>
      </c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x14ac:dyDescent="0.25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>
        <v>5.54</v>
      </c>
      <c r="U7" s="8"/>
      <c r="V7" s="8">
        <v>1.87</v>
      </c>
      <c r="W7" s="8">
        <v>12.76</v>
      </c>
      <c r="X7" s="8">
        <v>12.6</v>
      </c>
      <c r="Y7" s="8">
        <v>17.059999999999999</v>
      </c>
      <c r="Z7" s="8">
        <v>31.55</v>
      </c>
      <c r="AA7" s="8"/>
      <c r="AB7" s="8">
        <v>18.62</v>
      </c>
      <c r="AC7" s="8"/>
      <c r="AD7" s="8">
        <v>1.25</v>
      </c>
      <c r="AE7" s="8"/>
      <c r="AF7" s="8">
        <v>0.89</v>
      </c>
      <c r="AG7" s="8"/>
      <c r="AH7" s="8">
        <v>12.49</v>
      </c>
      <c r="AI7" s="8">
        <v>12.8</v>
      </c>
      <c r="AJ7" s="8">
        <v>24.13</v>
      </c>
      <c r="AK7" s="8">
        <v>12.22</v>
      </c>
      <c r="AL7" s="8">
        <v>28.73</v>
      </c>
      <c r="AM7" s="8"/>
      <c r="AN7" s="8">
        <v>7.49</v>
      </c>
      <c r="AO7" s="8"/>
      <c r="AP7" s="8"/>
      <c r="AQ7" s="8"/>
      <c r="AR7" s="8">
        <v>0.09</v>
      </c>
      <c r="AS7" s="8"/>
      <c r="AT7" s="8">
        <v>2.5499999999999998</v>
      </c>
      <c r="AU7" s="8">
        <v>0.89</v>
      </c>
      <c r="AV7" s="8">
        <v>4.74</v>
      </c>
      <c r="AW7" s="8">
        <v>7.07</v>
      </c>
      <c r="AX7" s="8">
        <v>18.84</v>
      </c>
      <c r="AY7" s="8"/>
      <c r="AZ7" s="8">
        <v>31.74</v>
      </c>
      <c r="BA7" s="8"/>
      <c r="BB7" s="8">
        <v>34.08</v>
      </c>
      <c r="BC7" s="8"/>
      <c r="BD7" s="8"/>
      <c r="BE7" s="8">
        <v>100</v>
      </c>
      <c r="BF7" s="8"/>
      <c r="BG7" s="8"/>
      <c r="BH7" s="23">
        <v>8.8699999999999992</v>
      </c>
      <c r="BI7" s="8"/>
      <c r="BJ7" s="8">
        <v>0.09</v>
      </c>
      <c r="BK7" s="8">
        <v>99.91</v>
      </c>
      <c r="BL7" s="8"/>
      <c r="BM7" s="8"/>
      <c r="BN7" s="8">
        <v>27.2</v>
      </c>
      <c r="BO7" s="8">
        <v>12.2</v>
      </c>
      <c r="BP7" s="8">
        <v>23.8</v>
      </c>
      <c r="BQ7" s="8">
        <v>8.3000000000000007</v>
      </c>
      <c r="BR7" s="8">
        <v>17.2</v>
      </c>
      <c r="BS7" s="8"/>
      <c r="BT7" s="8">
        <v>5.7</v>
      </c>
      <c r="BU7" s="8"/>
      <c r="BV7" s="8">
        <v>5.6</v>
      </c>
      <c r="BW7" s="8"/>
      <c r="BX7" s="8">
        <v>0.2</v>
      </c>
      <c r="BY7" s="8"/>
      <c r="BZ7" s="8">
        <v>2.1800000000000002</v>
      </c>
      <c r="CA7" s="8">
        <v>14.8</v>
      </c>
      <c r="CB7" s="8">
        <v>20.47</v>
      </c>
      <c r="CC7" s="8">
        <v>15.65</v>
      </c>
      <c r="CD7" s="8">
        <v>24.84</v>
      </c>
      <c r="CE7" s="8"/>
      <c r="CF7" s="8">
        <v>21.86</v>
      </c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9" spans="1:97" x14ac:dyDescent="0.25">
      <c r="A9" s="24" t="s">
        <v>106</v>
      </c>
    </row>
    <row r="10" spans="1:97" x14ac:dyDescent="0.25">
      <c r="A10" t="s">
        <v>107</v>
      </c>
    </row>
    <row r="11" spans="1:97" x14ac:dyDescent="0.25">
      <c r="A11" t="s">
        <v>108</v>
      </c>
    </row>
    <row r="12" spans="1:97" x14ac:dyDescent="0.25">
      <c r="B12" t="s">
        <v>626</v>
      </c>
      <c r="C12">
        <v>25474.3</v>
      </c>
      <c r="D12">
        <v>473.6</v>
      </c>
      <c r="E12">
        <v>27.2</v>
      </c>
      <c r="F12">
        <v>48.800000000000011</v>
      </c>
      <c r="G12">
        <v>4</v>
      </c>
      <c r="H12">
        <v>162.4</v>
      </c>
      <c r="I12">
        <v>54.399999999999991</v>
      </c>
      <c r="J12">
        <v>38471.699999999997</v>
      </c>
      <c r="K12">
        <v>27187.18</v>
      </c>
      <c r="L12">
        <v>308229.79999999993</v>
      </c>
      <c r="M12">
        <v>347741.62</v>
      </c>
      <c r="N12">
        <v>69.599999999999994</v>
      </c>
      <c r="O12">
        <v>40</v>
      </c>
      <c r="P12">
        <v>38775.4</v>
      </c>
      <c r="Q12">
        <v>0</v>
      </c>
      <c r="R12">
        <v>25025.079999999998</v>
      </c>
      <c r="S12">
        <v>44429.340000000004</v>
      </c>
      <c r="T12">
        <v>47549.56</v>
      </c>
      <c r="U12">
        <v>27885.5</v>
      </c>
      <c r="V12">
        <v>73194</v>
      </c>
      <c r="W12">
        <v>8.7999999999999989</v>
      </c>
      <c r="X12">
        <v>32057.9</v>
      </c>
      <c r="Y12">
        <v>4</v>
      </c>
      <c r="Z12">
        <v>4</v>
      </c>
      <c r="AA12">
        <v>23.2</v>
      </c>
      <c r="AB12">
        <v>88</v>
      </c>
      <c r="AC12">
        <v>3088.38</v>
      </c>
      <c r="AD12">
        <v>3876.6000000000004</v>
      </c>
      <c r="AE12">
        <v>216169.02</v>
      </c>
      <c r="AF12">
        <v>3417.2599999999998</v>
      </c>
      <c r="AG12">
        <v>287969.30000000005</v>
      </c>
      <c r="AH12">
        <v>61981.5</v>
      </c>
      <c r="AI12">
        <v>69981.86</v>
      </c>
      <c r="AJ12">
        <v>140836.98000000001</v>
      </c>
      <c r="AK12">
        <v>157253.12</v>
      </c>
      <c r="AL12">
        <v>176186.12000000002</v>
      </c>
      <c r="AM12">
        <v>2012086.6799999997</v>
      </c>
      <c r="AN12">
        <v>55740.36</v>
      </c>
      <c r="AO12">
        <v>7.1999999999999993</v>
      </c>
      <c r="AP12">
        <v>0</v>
      </c>
      <c r="AQ12">
        <v>4711.3</v>
      </c>
      <c r="AR12">
        <v>2.3999999999999986</v>
      </c>
      <c r="AS12">
        <v>202473.05999999997</v>
      </c>
      <c r="AT12">
        <v>13.6</v>
      </c>
      <c r="AU12">
        <v>155195.87999999998</v>
      </c>
      <c r="AV12">
        <v>56.800000000000004</v>
      </c>
      <c r="AW12">
        <v>1.6000000000000005</v>
      </c>
      <c r="AX12">
        <v>8.7999999999999989</v>
      </c>
      <c r="AY12">
        <v>0</v>
      </c>
      <c r="AZ12">
        <v>0</v>
      </c>
      <c r="BA12">
        <v>0</v>
      </c>
      <c r="BB12">
        <v>946.49999999999989</v>
      </c>
      <c r="BC12">
        <v>32.019999999999527</v>
      </c>
      <c r="BD12">
        <v>911.52</v>
      </c>
      <c r="BE12">
        <v>0</v>
      </c>
      <c r="BF12">
        <v>23310</v>
      </c>
      <c r="BG12">
        <v>64817.219999999994</v>
      </c>
      <c r="BH12">
        <v>77823.259999999995</v>
      </c>
      <c r="BI12">
        <v>113363.2</v>
      </c>
      <c r="BJ12">
        <v>727123.6</v>
      </c>
      <c r="BK12">
        <v>958659.46000000008</v>
      </c>
      <c r="BL12">
        <v>30.4</v>
      </c>
      <c r="BM12">
        <v>4</v>
      </c>
      <c r="BN12">
        <v>4.8000000000000007</v>
      </c>
      <c r="BO12">
        <v>4</v>
      </c>
      <c r="BP12">
        <v>7.2000000000000011</v>
      </c>
      <c r="BQ12">
        <v>2.4000000000000004</v>
      </c>
      <c r="BR12">
        <v>1.5999999999999999</v>
      </c>
      <c r="BS12">
        <v>21.599999999999998</v>
      </c>
      <c r="BT12">
        <v>0.8</v>
      </c>
      <c r="BU12">
        <v>24</v>
      </c>
      <c r="BV12">
        <v>16</v>
      </c>
      <c r="BW12">
        <v>495738.83999999997</v>
      </c>
      <c r="BX12">
        <v>72</v>
      </c>
      <c r="BY12">
        <v>559808.26</v>
      </c>
      <c r="BZ12">
        <v>404</v>
      </c>
      <c r="CA12">
        <v>17570.759999999998</v>
      </c>
      <c r="CB12">
        <v>666.40000000000009</v>
      </c>
      <c r="CC12">
        <v>30.4</v>
      </c>
      <c r="CD12">
        <v>4.8</v>
      </c>
      <c r="CE12">
        <v>16</v>
      </c>
      <c r="CF12">
        <v>4</v>
      </c>
      <c r="CG12">
        <v>2.4</v>
      </c>
      <c r="CH12">
        <v>812947.64</v>
      </c>
      <c r="CI12">
        <v>15.2</v>
      </c>
      <c r="CJ12">
        <v>50.400000000000006</v>
      </c>
      <c r="CK12">
        <v>5836.5599999999995</v>
      </c>
      <c r="CL12">
        <v>1.6</v>
      </c>
      <c r="CM12">
        <v>3.2</v>
      </c>
      <c r="CN12">
        <v>847705.65999999992</v>
      </c>
      <c r="CO12">
        <v>9.6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B13" t="s">
        <v>186</v>
      </c>
      <c r="C13">
        <v>49.600000000000009</v>
      </c>
      <c r="D13">
        <v>0</v>
      </c>
      <c r="E13">
        <v>1.6</v>
      </c>
      <c r="F13">
        <v>0</v>
      </c>
      <c r="G13">
        <v>1.6000000000000014</v>
      </c>
      <c r="H13">
        <v>10.400000000000002</v>
      </c>
      <c r="I13">
        <v>2.4000000000000004</v>
      </c>
      <c r="J13">
        <v>0.80000000000001137</v>
      </c>
      <c r="K13">
        <v>0</v>
      </c>
      <c r="L13">
        <v>3.2000000000000011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4.0000000000000018</v>
      </c>
      <c r="U13">
        <v>4</v>
      </c>
      <c r="V13">
        <v>0</v>
      </c>
      <c r="W13">
        <v>1.5999999999999999</v>
      </c>
      <c r="X13">
        <v>0</v>
      </c>
      <c r="Y13">
        <v>0</v>
      </c>
      <c r="Z13">
        <v>0.79999999999999982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</v>
      </c>
      <c r="AG13">
        <v>0</v>
      </c>
      <c r="AH13">
        <v>0</v>
      </c>
      <c r="AI13">
        <v>0</v>
      </c>
      <c r="AJ13">
        <v>2.4</v>
      </c>
      <c r="AK13">
        <v>0</v>
      </c>
      <c r="AL13">
        <v>5.6</v>
      </c>
      <c r="AM13">
        <v>0</v>
      </c>
      <c r="AN13">
        <v>0.79999999999999716</v>
      </c>
      <c r="AO13">
        <v>7.2000000000000011</v>
      </c>
      <c r="AP13">
        <v>19.200000000000003</v>
      </c>
      <c r="AQ13">
        <v>7.1999999999999993</v>
      </c>
      <c r="AR13">
        <v>14.400000000000006</v>
      </c>
      <c r="AS13">
        <v>1.5999999999999996</v>
      </c>
      <c r="AT13">
        <v>0</v>
      </c>
      <c r="AU13">
        <v>0</v>
      </c>
      <c r="AV13">
        <v>0</v>
      </c>
      <c r="AW13">
        <v>1.6</v>
      </c>
      <c r="AX13">
        <v>0</v>
      </c>
      <c r="AY13">
        <v>526</v>
      </c>
      <c r="AZ13">
        <v>13.599999999999994</v>
      </c>
      <c r="BA13">
        <v>40.799999999999727</v>
      </c>
      <c r="BB13">
        <v>12</v>
      </c>
      <c r="BC13">
        <v>0</v>
      </c>
      <c r="BD13">
        <v>0</v>
      </c>
      <c r="BE13">
        <v>0</v>
      </c>
      <c r="BF13">
        <v>80</v>
      </c>
      <c r="BG13">
        <v>0</v>
      </c>
      <c r="BH13">
        <v>24.800000000000182</v>
      </c>
      <c r="BI13">
        <v>0.8</v>
      </c>
      <c r="BJ13">
        <v>0</v>
      </c>
      <c r="BK13">
        <v>1.5999999999999999</v>
      </c>
      <c r="BL13">
        <v>0.79999999999999982</v>
      </c>
      <c r="BM13">
        <v>0</v>
      </c>
      <c r="BN13">
        <v>0</v>
      </c>
      <c r="BO13">
        <v>0</v>
      </c>
      <c r="BP13">
        <v>0.8</v>
      </c>
      <c r="BQ13">
        <v>2.4</v>
      </c>
      <c r="BR13">
        <v>0</v>
      </c>
      <c r="BS13">
        <v>0</v>
      </c>
      <c r="BT13">
        <v>0</v>
      </c>
      <c r="BU13">
        <v>0</v>
      </c>
      <c r="BV13">
        <v>0.8</v>
      </c>
      <c r="BW13">
        <v>1.6</v>
      </c>
      <c r="BX13">
        <v>0</v>
      </c>
      <c r="BY13">
        <v>0</v>
      </c>
      <c r="BZ13">
        <v>1.6</v>
      </c>
      <c r="CA13">
        <v>0.8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B14" t="s">
        <v>187</v>
      </c>
      <c r="C14">
        <v>2981.1800000000003</v>
      </c>
      <c r="D14">
        <v>72</v>
      </c>
      <c r="E14">
        <v>7.1999999999999993</v>
      </c>
      <c r="F14">
        <v>0</v>
      </c>
      <c r="G14">
        <v>0.80000000000000071</v>
      </c>
      <c r="H14">
        <v>12</v>
      </c>
      <c r="I14">
        <v>11.2</v>
      </c>
      <c r="J14">
        <v>254.4</v>
      </c>
      <c r="K14">
        <v>160</v>
      </c>
      <c r="L14">
        <v>2031.38</v>
      </c>
      <c r="M14">
        <v>136</v>
      </c>
      <c r="N14">
        <v>9.6000000000000014</v>
      </c>
      <c r="O14">
        <v>0</v>
      </c>
      <c r="P14">
        <v>3.1999999999999993</v>
      </c>
      <c r="Q14">
        <v>6.4</v>
      </c>
      <c r="R14">
        <v>4</v>
      </c>
      <c r="S14">
        <v>0</v>
      </c>
      <c r="T14">
        <v>8.7999999999999989</v>
      </c>
      <c r="U14">
        <v>2.4000000000000004</v>
      </c>
      <c r="V14">
        <v>0</v>
      </c>
      <c r="W14">
        <v>2.4000000000000004</v>
      </c>
      <c r="X14">
        <v>0</v>
      </c>
      <c r="Y14">
        <v>0</v>
      </c>
      <c r="Z14">
        <v>0.79999999999999982</v>
      </c>
      <c r="AA14">
        <v>0.79999999999999982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3.2000000000000028</v>
      </c>
      <c r="AH14">
        <v>1.5999999999999999</v>
      </c>
      <c r="AI14">
        <v>1.6</v>
      </c>
      <c r="AJ14">
        <v>2.4</v>
      </c>
      <c r="AK14">
        <v>0.80000000000000027</v>
      </c>
      <c r="AL14">
        <v>4.8000000000000007</v>
      </c>
      <c r="AM14">
        <v>3.1999999999999993</v>
      </c>
      <c r="AN14">
        <v>4.7999999999999972</v>
      </c>
      <c r="AO14">
        <v>7.9999999999999982</v>
      </c>
      <c r="AP14">
        <v>27.200000000000003</v>
      </c>
      <c r="AQ14">
        <v>8</v>
      </c>
      <c r="AR14">
        <v>21.600000000000009</v>
      </c>
      <c r="AS14">
        <v>22.4</v>
      </c>
      <c r="AT14">
        <v>0</v>
      </c>
      <c r="AU14">
        <v>22.4</v>
      </c>
      <c r="AV14">
        <v>0</v>
      </c>
      <c r="AW14">
        <v>3.9999999999999996</v>
      </c>
      <c r="AX14">
        <v>2.3999999999999986</v>
      </c>
      <c r="AY14">
        <v>123.47999999999956</v>
      </c>
      <c r="AZ14">
        <v>1.5999999999999943</v>
      </c>
      <c r="BA14">
        <v>24.819999999999709</v>
      </c>
      <c r="BB14">
        <v>182.40000000000003</v>
      </c>
      <c r="BC14">
        <v>0</v>
      </c>
      <c r="BD14">
        <v>144.01999999999998</v>
      </c>
      <c r="BE14">
        <v>10.4</v>
      </c>
      <c r="BF14">
        <v>5313.6399999999994</v>
      </c>
      <c r="BG14">
        <v>14573.3</v>
      </c>
      <c r="BH14">
        <v>17166.12</v>
      </c>
      <c r="BI14">
        <v>25122.04</v>
      </c>
      <c r="BJ14">
        <v>162723.74</v>
      </c>
      <c r="BK14">
        <v>100.8</v>
      </c>
      <c r="BL14">
        <v>36.799999999999997</v>
      </c>
      <c r="BM14">
        <v>10.4</v>
      </c>
      <c r="BN14">
        <v>24.8</v>
      </c>
      <c r="BO14">
        <v>6.4</v>
      </c>
      <c r="BP14">
        <v>16</v>
      </c>
      <c r="BQ14">
        <v>2.4</v>
      </c>
      <c r="BR14">
        <v>8.8000000000000007</v>
      </c>
      <c r="BS14">
        <v>2.4000000000000004</v>
      </c>
      <c r="BT14">
        <v>4.8</v>
      </c>
      <c r="BU14">
        <v>0.79999999999999982</v>
      </c>
      <c r="BV14">
        <v>7.2</v>
      </c>
      <c r="BW14">
        <v>11.2</v>
      </c>
      <c r="BX14">
        <v>16</v>
      </c>
      <c r="BY14">
        <v>20</v>
      </c>
      <c r="BZ14">
        <v>115.2</v>
      </c>
      <c r="CA14">
        <v>64</v>
      </c>
      <c r="CB14">
        <v>2.4000000000000004</v>
      </c>
      <c r="CC14">
        <v>3.1999999999999997</v>
      </c>
      <c r="CD14">
        <v>5.6</v>
      </c>
      <c r="CE14">
        <v>1.6</v>
      </c>
      <c r="CF14">
        <v>4</v>
      </c>
      <c r="CG14">
        <v>0</v>
      </c>
      <c r="CH14">
        <v>0</v>
      </c>
      <c r="CI14">
        <v>0.8</v>
      </c>
      <c r="CJ14">
        <v>0.8</v>
      </c>
      <c r="CK14">
        <v>0</v>
      </c>
      <c r="CL14">
        <v>0</v>
      </c>
      <c r="CM14">
        <v>0</v>
      </c>
      <c r="CN14">
        <v>8</v>
      </c>
      <c r="CO14">
        <v>0</v>
      </c>
      <c r="CP14">
        <v>0.8</v>
      </c>
      <c r="CQ14">
        <v>0</v>
      </c>
      <c r="CR14">
        <v>0</v>
      </c>
      <c r="CS14">
        <v>0</v>
      </c>
    </row>
    <row r="15" spans="1:97" x14ac:dyDescent="0.25">
      <c r="B15" t="s">
        <v>188</v>
      </c>
      <c r="C15">
        <v>3002</v>
      </c>
      <c r="D15">
        <v>66.400000000000006</v>
      </c>
      <c r="E15">
        <v>7.1999999999999993</v>
      </c>
      <c r="F15">
        <v>34.400000000000006</v>
      </c>
      <c r="G15">
        <v>0</v>
      </c>
      <c r="H15">
        <v>1.6000000000000014</v>
      </c>
      <c r="I15">
        <v>4</v>
      </c>
      <c r="J15">
        <v>239.20000000000002</v>
      </c>
      <c r="K15">
        <v>164</v>
      </c>
      <c r="L15">
        <v>1948.1599999999999</v>
      </c>
      <c r="M15">
        <v>121.60000000000001</v>
      </c>
      <c r="N15">
        <v>11.2</v>
      </c>
      <c r="O15">
        <v>3.1999999999999993</v>
      </c>
      <c r="P15">
        <v>0</v>
      </c>
      <c r="Q15">
        <v>0</v>
      </c>
      <c r="R15">
        <v>5.6</v>
      </c>
      <c r="S15">
        <v>0</v>
      </c>
      <c r="T15">
        <v>4.0000000000000018</v>
      </c>
      <c r="U15">
        <v>3.2</v>
      </c>
      <c r="V15">
        <v>0</v>
      </c>
      <c r="W15">
        <v>1.5999999999999999</v>
      </c>
      <c r="X15">
        <v>0</v>
      </c>
      <c r="Y15">
        <v>1.6</v>
      </c>
      <c r="Z15">
        <v>0</v>
      </c>
      <c r="AA15">
        <v>1.5999999999999996</v>
      </c>
      <c r="AB15">
        <v>0</v>
      </c>
      <c r="AC15">
        <v>0</v>
      </c>
      <c r="AD15">
        <v>0.8</v>
      </c>
      <c r="AE15">
        <v>0</v>
      </c>
      <c r="AF15">
        <v>0</v>
      </c>
      <c r="AG15">
        <v>0</v>
      </c>
      <c r="AH15">
        <v>3.2</v>
      </c>
      <c r="AI15">
        <v>0</v>
      </c>
      <c r="AJ15">
        <v>10.4</v>
      </c>
      <c r="AK15">
        <v>1.6</v>
      </c>
      <c r="AL15">
        <v>3.9999999999999996</v>
      </c>
      <c r="AM15">
        <v>0</v>
      </c>
      <c r="AN15">
        <v>1.6000000000000014</v>
      </c>
      <c r="AO15">
        <v>0.79999999999999893</v>
      </c>
      <c r="AP15">
        <v>12.800000000000004</v>
      </c>
      <c r="AQ15">
        <v>7.1999999999999993</v>
      </c>
      <c r="AR15">
        <v>17.600000000000009</v>
      </c>
      <c r="AS15">
        <v>24</v>
      </c>
      <c r="AT15">
        <v>15.999999999999998</v>
      </c>
      <c r="AU15">
        <v>28.799999999999997</v>
      </c>
      <c r="AV15">
        <v>45.599999999999994</v>
      </c>
      <c r="AW15">
        <v>63.999999999999993</v>
      </c>
      <c r="AX15">
        <v>189.6</v>
      </c>
      <c r="AY15">
        <v>0</v>
      </c>
      <c r="AZ15">
        <v>368.02</v>
      </c>
      <c r="BA15">
        <v>39.2199999999998</v>
      </c>
      <c r="BB15">
        <v>604.83999999999992</v>
      </c>
      <c r="BC15">
        <v>0</v>
      </c>
      <c r="BD15">
        <v>211.25999999999976</v>
      </c>
      <c r="BE15">
        <v>3.2</v>
      </c>
      <c r="BF15">
        <v>5661.8600000000006</v>
      </c>
      <c r="BG15">
        <v>15497.62</v>
      </c>
      <c r="BH15">
        <v>17962.52</v>
      </c>
      <c r="BI15">
        <v>26600.320000000003</v>
      </c>
      <c r="BJ15">
        <v>169944.12</v>
      </c>
      <c r="BK15">
        <v>91.2</v>
      </c>
      <c r="BL15">
        <v>36.799999999999997</v>
      </c>
      <c r="BM15">
        <v>22.4</v>
      </c>
      <c r="BN15">
        <v>20.8</v>
      </c>
      <c r="BO15">
        <v>8.7999999999999989</v>
      </c>
      <c r="BP15">
        <v>14.4</v>
      </c>
      <c r="BQ15">
        <v>5.6</v>
      </c>
      <c r="BR15">
        <v>8.8000000000000007</v>
      </c>
      <c r="BS15">
        <v>1.5999999999999999</v>
      </c>
      <c r="BT15">
        <v>7.2</v>
      </c>
      <c r="BU15">
        <v>0</v>
      </c>
      <c r="BV15">
        <v>5.6</v>
      </c>
      <c r="BW15">
        <v>12.8</v>
      </c>
      <c r="BX15">
        <v>17.600000000000001</v>
      </c>
      <c r="BY15">
        <v>22.4</v>
      </c>
      <c r="BZ15">
        <v>108.8</v>
      </c>
      <c r="CA15">
        <v>75.2</v>
      </c>
      <c r="CB15">
        <v>4</v>
      </c>
      <c r="CC15">
        <v>1.6</v>
      </c>
      <c r="CD15">
        <v>3.1999999999999997</v>
      </c>
      <c r="CE15">
        <v>6.4</v>
      </c>
      <c r="CF15">
        <v>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5.6000000000000005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B16" t="s">
        <v>189</v>
      </c>
      <c r="C16">
        <v>3097.22</v>
      </c>
      <c r="D16">
        <v>48</v>
      </c>
      <c r="E16">
        <v>4</v>
      </c>
      <c r="F16">
        <v>19.200000000000017</v>
      </c>
      <c r="G16">
        <v>0</v>
      </c>
      <c r="H16">
        <v>6.4000000000000021</v>
      </c>
      <c r="I16">
        <v>6.3999999999999986</v>
      </c>
      <c r="J16">
        <v>328</v>
      </c>
      <c r="K16">
        <v>183.2</v>
      </c>
      <c r="L16">
        <v>2208.2000000000003</v>
      </c>
      <c r="M16">
        <v>123.2</v>
      </c>
      <c r="N16">
        <v>20.8</v>
      </c>
      <c r="O16">
        <v>6.4000000000000021</v>
      </c>
      <c r="P16">
        <v>6.4</v>
      </c>
      <c r="Q16">
        <v>0</v>
      </c>
      <c r="R16">
        <v>6.4</v>
      </c>
      <c r="S16">
        <v>0.79999999999999982</v>
      </c>
      <c r="T16">
        <v>0.80000000000000071</v>
      </c>
      <c r="U16">
        <v>3.2</v>
      </c>
      <c r="V16">
        <v>0</v>
      </c>
      <c r="W16">
        <v>0.8</v>
      </c>
      <c r="X16">
        <v>0</v>
      </c>
      <c r="Y16">
        <v>0</v>
      </c>
      <c r="Z16">
        <v>0.79999999999999982</v>
      </c>
      <c r="AA16">
        <v>0</v>
      </c>
      <c r="AB16">
        <v>0</v>
      </c>
      <c r="AC16">
        <v>0.79999999999999982</v>
      </c>
      <c r="AD16">
        <v>2.4000000000000004</v>
      </c>
      <c r="AE16">
        <v>0</v>
      </c>
      <c r="AF16">
        <v>0.80000000000000027</v>
      </c>
      <c r="AG16">
        <v>0</v>
      </c>
      <c r="AH16">
        <v>2.4000000000000004</v>
      </c>
      <c r="AI16">
        <v>0</v>
      </c>
      <c r="AJ16">
        <v>5.6</v>
      </c>
      <c r="AK16">
        <v>0</v>
      </c>
      <c r="AL16">
        <v>9.6</v>
      </c>
      <c r="AM16">
        <v>0</v>
      </c>
      <c r="AN16">
        <v>7.2000000000000028</v>
      </c>
      <c r="AO16">
        <v>15.200000000000001</v>
      </c>
      <c r="AP16">
        <v>40.799999999999997</v>
      </c>
      <c r="AQ16">
        <v>4.8000000000000007</v>
      </c>
      <c r="AR16">
        <v>14.400000000000006</v>
      </c>
      <c r="AS16">
        <v>33.6</v>
      </c>
      <c r="AT16">
        <v>0</v>
      </c>
      <c r="AU16">
        <v>20.799999999999997</v>
      </c>
      <c r="AV16">
        <v>12.799999999999997</v>
      </c>
      <c r="AW16">
        <v>13.6</v>
      </c>
      <c r="AX16">
        <v>29.599999999999998</v>
      </c>
      <c r="AY16">
        <v>193.22000000000116</v>
      </c>
      <c r="AZ16">
        <v>40.799999999999983</v>
      </c>
      <c r="BA16">
        <v>0</v>
      </c>
      <c r="BB16">
        <v>231.2</v>
      </c>
      <c r="BC16">
        <v>0</v>
      </c>
      <c r="BD16">
        <v>186.46000000000004</v>
      </c>
      <c r="BE16">
        <v>0.79999999999999982</v>
      </c>
      <c r="BF16">
        <v>5521.7800000000007</v>
      </c>
      <c r="BG16">
        <v>14852.039999999999</v>
      </c>
      <c r="BH16">
        <v>17662.86</v>
      </c>
      <c r="BI16">
        <v>26612.3</v>
      </c>
      <c r="BJ16">
        <v>165113.96000000002</v>
      </c>
      <c r="BK16">
        <v>74.400000000000006</v>
      </c>
      <c r="BL16">
        <v>46.4</v>
      </c>
      <c r="BM16">
        <v>12.8</v>
      </c>
      <c r="BN16">
        <v>23.2</v>
      </c>
      <c r="BO16">
        <v>4</v>
      </c>
      <c r="BP16">
        <v>17.600000000000001</v>
      </c>
      <c r="BQ16">
        <v>6.4</v>
      </c>
      <c r="BR16">
        <v>8</v>
      </c>
      <c r="BS16">
        <v>2.4000000000000004</v>
      </c>
      <c r="BT16">
        <v>2.4000000000000004</v>
      </c>
      <c r="BU16">
        <v>1.6</v>
      </c>
      <c r="BV16">
        <v>8</v>
      </c>
      <c r="BW16">
        <v>6.4</v>
      </c>
      <c r="BX16">
        <v>15.2</v>
      </c>
      <c r="BY16">
        <v>35.200000000000003</v>
      </c>
      <c r="BZ16">
        <v>98.4</v>
      </c>
      <c r="CA16">
        <v>68</v>
      </c>
      <c r="CB16">
        <v>3.2</v>
      </c>
      <c r="CC16">
        <v>0.79999999999999982</v>
      </c>
      <c r="CD16">
        <v>0</v>
      </c>
      <c r="CE16">
        <v>0.8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0.8</v>
      </c>
      <c r="CL16">
        <v>0</v>
      </c>
      <c r="CM16">
        <v>0</v>
      </c>
      <c r="CN16">
        <v>23.2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2:97" x14ac:dyDescent="0.25">
      <c r="B17" t="s">
        <v>190</v>
      </c>
      <c r="C17">
        <v>26105.919999999995</v>
      </c>
      <c r="D17">
        <v>545.6</v>
      </c>
      <c r="E17">
        <v>57.6</v>
      </c>
      <c r="F17">
        <v>15.199999999999989</v>
      </c>
      <c r="G17">
        <v>0</v>
      </c>
      <c r="H17">
        <v>5.6</v>
      </c>
      <c r="I17">
        <v>370.40000000000003</v>
      </c>
      <c r="J17">
        <v>1472.9</v>
      </c>
      <c r="K17">
        <v>1197.6799999999998</v>
      </c>
      <c r="L17">
        <v>12402.18</v>
      </c>
      <c r="M17">
        <v>1090.4599999999998</v>
      </c>
      <c r="N17">
        <v>175.20000000000002</v>
      </c>
      <c r="O17">
        <v>30.400000000000002</v>
      </c>
      <c r="P17">
        <v>159.20000000000002</v>
      </c>
      <c r="Q17">
        <v>26.400000000000002</v>
      </c>
      <c r="R17">
        <v>122.4</v>
      </c>
      <c r="S17">
        <v>140.80000000000001</v>
      </c>
      <c r="T17">
        <v>141.6</v>
      </c>
      <c r="U17">
        <v>79.2</v>
      </c>
      <c r="V17">
        <v>244</v>
      </c>
      <c r="W17">
        <v>0</v>
      </c>
      <c r="X17">
        <v>97.6</v>
      </c>
      <c r="Y17">
        <v>0.8</v>
      </c>
      <c r="Z17">
        <v>0</v>
      </c>
      <c r="AA17">
        <v>0</v>
      </c>
      <c r="AB17">
        <v>4.8000000000000007</v>
      </c>
      <c r="AC17">
        <v>18.399999999999999</v>
      </c>
      <c r="AD17">
        <v>4.8000000000000007</v>
      </c>
      <c r="AE17">
        <v>9.6</v>
      </c>
      <c r="AF17">
        <v>0.79999999999999982</v>
      </c>
      <c r="AG17">
        <v>1.6000000000000014</v>
      </c>
      <c r="AH17">
        <v>26.4</v>
      </c>
      <c r="AI17">
        <v>20.8</v>
      </c>
      <c r="AJ17">
        <v>77.599999999999994</v>
      </c>
      <c r="AK17">
        <v>55.2</v>
      </c>
      <c r="AL17">
        <v>72.8</v>
      </c>
      <c r="AM17">
        <v>11.2</v>
      </c>
      <c r="AN17">
        <v>284.8</v>
      </c>
      <c r="AO17">
        <v>137.6</v>
      </c>
      <c r="AP17">
        <v>403.2</v>
      </c>
      <c r="AQ17">
        <v>128</v>
      </c>
      <c r="AR17">
        <v>522.40000000000009</v>
      </c>
      <c r="AS17">
        <v>190.4</v>
      </c>
      <c r="AT17">
        <v>77.600000000000009</v>
      </c>
      <c r="AU17">
        <v>152.80000000000001</v>
      </c>
      <c r="AV17">
        <v>87.199999999999989</v>
      </c>
      <c r="AW17">
        <v>0</v>
      </c>
      <c r="AX17">
        <v>0</v>
      </c>
      <c r="AY17">
        <v>1320.5800000000054</v>
      </c>
      <c r="AZ17">
        <v>7.1999999999999886</v>
      </c>
      <c r="BA17">
        <v>36.820000000000164</v>
      </c>
      <c r="BB17">
        <v>829.69999999999993</v>
      </c>
      <c r="BC17">
        <v>0</v>
      </c>
      <c r="BD17">
        <v>813.08000000000038</v>
      </c>
      <c r="BE17">
        <v>54.4</v>
      </c>
      <c r="BF17">
        <v>20603.2</v>
      </c>
      <c r="BG17">
        <v>55800.360000000015</v>
      </c>
      <c r="BH17">
        <v>65411.379999999983</v>
      </c>
      <c r="BI17">
        <v>96703.939999999988</v>
      </c>
      <c r="BJ17">
        <v>610820.34000000008</v>
      </c>
      <c r="BK17">
        <v>832.8</v>
      </c>
      <c r="BL17">
        <v>681.6</v>
      </c>
      <c r="BM17">
        <v>140</v>
      </c>
      <c r="BN17">
        <v>2441.84</v>
      </c>
      <c r="BO17">
        <v>1028</v>
      </c>
      <c r="BP17">
        <v>2068.2000000000003</v>
      </c>
      <c r="BQ17">
        <v>703.2</v>
      </c>
      <c r="BR17">
        <v>1516.1</v>
      </c>
      <c r="BS17">
        <v>12.8</v>
      </c>
      <c r="BT17">
        <v>504.79999999999995</v>
      </c>
      <c r="BU17">
        <v>7.2000000000000011</v>
      </c>
      <c r="BV17">
        <v>500</v>
      </c>
      <c r="BW17">
        <v>67.2</v>
      </c>
      <c r="BX17">
        <v>81.599999999999994</v>
      </c>
      <c r="BY17">
        <v>112</v>
      </c>
      <c r="BZ17">
        <v>382.4</v>
      </c>
      <c r="CA17">
        <v>304.8</v>
      </c>
      <c r="CB17">
        <v>43.2</v>
      </c>
      <c r="CC17">
        <v>31.2</v>
      </c>
      <c r="CD17">
        <v>68</v>
      </c>
      <c r="CE17">
        <v>42.400000000000006</v>
      </c>
      <c r="CF17">
        <v>74.400000000000006</v>
      </c>
      <c r="CG17">
        <v>0</v>
      </c>
      <c r="CH17">
        <v>65.599999999999994</v>
      </c>
      <c r="CI17">
        <v>0</v>
      </c>
      <c r="CJ17">
        <v>0</v>
      </c>
      <c r="CK17">
        <v>2.4</v>
      </c>
      <c r="CL17">
        <v>0</v>
      </c>
      <c r="CM17">
        <v>0</v>
      </c>
      <c r="CN17">
        <v>269.60000000000002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2:97" x14ac:dyDescent="0.25">
      <c r="B18" t="s">
        <v>191</v>
      </c>
      <c r="C18">
        <v>12423.919999999998</v>
      </c>
      <c r="D18">
        <v>685.6</v>
      </c>
      <c r="E18">
        <v>1818.5200000000002</v>
      </c>
      <c r="F18">
        <v>7737.7599999999993</v>
      </c>
      <c r="G18">
        <v>1176.0599999999997</v>
      </c>
      <c r="H18">
        <v>117.6</v>
      </c>
      <c r="I18">
        <v>80</v>
      </c>
      <c r="J18">
        <v>743.2</v>
      </c>
      <c r="K18">
        <v>556.79999999999995</v>
      </c>
      <c r="L18">
        <v>6071.08</v>
      </c>
      <c r="M18">
        <v>360</v>
      </c>
      <c r="N18">
        <v>21.6</v>
      </c>
      <c r="O18">
        <v>10.399999999999999</v>
      </c>
      <c r="P18">
        <v>2159.4</v>
      </c>
      <c r="Q18">
        <v>472.8</v>
      </c>
      <c r="R18">
        <v>1474.5</v>
      </c>
      <c r="S18">
        <v>2539.4800000000005</v>
      </c>
      <c r="T18">
        <v>4492.82</v>
      </c>
      <c r="U18">
        <v>1729.7</v>
      </c>
      <c r="V18">
        <v>4336.7599999999993</v>
      </c>
      <c r="W18">
        <v>0</v>
      </c>
      <c r="X18">
        <v>1805.72</v>
      </c>
      <c r="Y18">
        <v>2.4</v>
      </c>
      <c r="Z18">
        <v>0</v>
      </c>
      <c r="AA18">
        <v>0</v>
      </c>
      <c r="AB18">
        <v>4.8000000000000007</v>
      </c>
      <c r="AC18">
        <v>4</v>
      </c>
      <c r="AD18">
        <v>5.6</v>
      </c>
      <c r="AE18">
        <v>5.6</v>
      </c>
      <c r="AF18">
        <v>7.2000000000000011</v>
      </c>
      <c r="AG18">
        <v>0</v>
      </c>
      <c r="AH18">
        <v>8</v>
      </c>
      <c r="AI18">
        <v>4</v>
      </c>
      <c r="AJ18">
        <v>31.200000000000003</v>
      </c>
      <c r="AK18">
        <v>24.8</v>
      </c>
      <c r="AL18">
        <v>31.200000000000003</v>
      </c>
      <c r="AM18">
        <v>382.4</v>
      </c>
      <c r="AN18">
        <v>118.4</v>
      </c>
      <c r="AO18">
        <v>57.600000000000009</v>
      </c>
      <c r="AP18">
        <v>152</v>
      </c>
      <c r="AQ18">
        <v>59.2</v>
      </c>
      <c r="AR18">
        <v>233.59999999999997</v>
      </c>
      <c r="AS18">
        <v>52</v>
      </c>
      <c r="AT18">
        <v>38.4</v>
      </c>
      <c r="AU18">
        <v>38.4</v>
      </c>
      <c r="AV18">
        <v>35.999999999999993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332</v>
      </c>
      <c r="BC18">
        <v>0</v>
      </c>
      <c r="BD18">
        <v>21.639999999999873</v>
      </c>
      <c r="BE18">
        <v>312.79999999999995</v>
      </c>
      <c r="BF18">
        <v>8303.619999999999</v>
      </c>
      <c r="BG18">
        <v>22997.159999999996</v>
      </c>
      <c r="BH18">
        <v>27994.799999999999</v>
      </c>
      <c r="BI18">
        <v>41215.119999999995</v>
      </c>
      <c r="BJ18">
        <v>266644.3</v>
      </c>
      <c r="BK18">
        <v>416</v>
      </c>
      <c r="BL18">
        <v>2573.8999999999996</v>
      </c>
      <c r="BM18">
        <v>61.6</v>
      </c>
      <c r="BN18">
        <v>414.4</v>
      </c>
      <c r="BO18">
        <v>34.400000000000006</v>
      </c>
      <c r="BP18">
        <v>67.2</v>
      </c>
      <c r="BQ18">
        <v>28</v>
      </c>
      <c r="BR18">
        <v>57.6</v>
      </c>
      <c r="BS18">
        <v>1.6</v>
      </c>
      <c r="BT18">
        <v>12.8</v>
      </c>
      <c r="BU18">
        <v>3.1999999999999997</v>
      </c>
      <c r="BV18">
        <v>21.6</v>
      </c>
      <c r="BW18">
        <v>19.2</v>
      </c>
      <c r="BX18">
        <v>33.6</v>
      </c>
      <c r="BY18">
        <v>45.6</v>
      </c>
      <c r="BZ18">
        <v>133.6</v>
      </c>
      <c r="CA18">
        <v>148.80000000000001</v>
      </c>
      <c r="CB18">
        <v>68.8</v>
      </c>
      <c r="CC18">
        <v>14.399999999999999</v>
      </c>
      <c r="CD18">
        <v>29.6</v>
      </c>
      <c r="CE18">
        <v>9.6</v>
      </c>
      <c r="CF18">
        <v>17.600000000000001</v>
      </c>
      <c r="CG18">
        <v>0</v>
      </c>
      <c r="CH18">
        <v>20.8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60.8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2:97" x14ac:dyDescent="0.25">
      <c r="B19" t="s">
        <v>624</v>
      </c>
      <c r="C19">
        <v>7969.0400000000009</v>
      </c>
      <c r="D19">
        <v>580.80000000000007</v>
      </c>
      <c r="E19">
        <v>1922.5400000000002</v>
      </c>
      <c r="F19">
        <v>7464.0199999999995</v>
      </c>
      <c r="G19">
        <v>1276.0999999999999</v>
      </c>
      <c r="H19">
        <v>93.6</v>
      </c>
      <c r="I19">
        <v>49.599999999999994</v>
      </c>
      <c r="J19">
        <v>363.2</v>
      </c>
      <c r="K19">
        <v>301.60000000000002</v>
      </c>
      <c r="L19">
        <v>3322.8199999999997</v>
      </c>
      <c r="M19">
        <v>194.4</v>
      </c>
      <c r="N19">
        <v>3.2000000000000011</v>
      </c>
      <c r="O19">
        <v>9.6000000000000014</v>
      </c>
      <c r="P19">
        <v>2444.2400000000002</v>
      </c>
      <c r="Q19">
        <v>483.2</v>
      </c>
      <c r="R19">
        <v>1736.8999999999999</v>
      </c>
      <c r="S19">
        <v>2851.52</v>
      </c>
      <c r="T19">
        <v>4795.32</v>
      </c>
      <c r="U19">
        <v>1811.3000000000002</v>
      </c>
      <c r="V19">
        <v>4734.4999999999991</v>
      </c>
      <c r="W19">
        <v>0</v>
      </c>
      <c r="X19">
        <v>2061</v>
      </c>
      <c r="Y19">
        <v>4.8</v>
      </c>
      <c r="Z19">
        <v>0</v>
      </c>
      <c r="AA19">
        <v>0.79999999999999982</v>
      </c>
      <c r="AB19">
        <v>0.79999999999999982</v>
      </c>
      <c r="AC19">
        <v>2.4000000000000004</v>
      </c>
      <c r="AD19">
        <v>3.9999999999999996</v>
      </c>
      <c r="AE19">
        <v>4</v>
      </c>
      <c r="AF19">
        <v>4.8000000000000007</v>
      </c>
      <c r="AG19">
        <v>5.6000000000000014</v>
      </c>
      <c r="AH19">
        <v>9.6</v>
      </c>
      <c r="AI19">
        <v>9.6</v>
      </c>
      <c r="AJ19">
        <v>17.600000000000001</v>
      </c>
      <c r="AK19">
        <v>19.2</v>
      </c>
      <c r="AL19">
        <v>24.8</v>
      </c>
      <c r="AM19">
        <v>436</v>
      </c>
      <c r="AN19">
        <v>104</v>
      </c>
      <c r="AO19">
        <v>48</v>
      </c>
      <c r="AP19">
        <v>160</v>
      </c>
      <c r="AQ19">
        <v>54.400000000000006</v>
      </c>
      <c r="AR19">
        <v>212.8</v>
      </c>
      <c r="AS19">
        <v>32</v>
      </c>
      <c r="AT19">
        <v>28</v>
      </c>
      <c r="AU19">
        <v>22.400000000000002</v>
      </c>
      <c r="AV19">
        <v>25.6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184.80000000000007</v>
      </c>
      <c r="BC19">
        <v>0</v>
      </c>
      <c r="BD19">
        <v>0</v>
      </c>
      <c r="BE19">
        <v>317.59999999999997</v>
      </c>
      <c r="BF19">
        <v>4474.0600000000004</v>
      </c>
      <c r="BG19">
        <v>12525.46</v>
      </c>
      <c r="BH19">
        <v>14727.66</v>
      </c>
      <c r="BI19">
        <v>22498.639999999999</v>
      </c>
      <c r="BJ19">
        <v>144153.15999999997</v>
      </c>
      <c r="BK19">
        <v>302.40000000000003</v>
      </c>
      <c r="BL19">
        <v>2716.2999999999997</v>
      </c>
      <c r="BM19">
        <v>68.800000000000011</v>
      </c>
      <c r="BN19">
        <v>383.2</v>
      </c>
      <c r="BO19">
        <v>33.6</v>
      </c>
      <c r="BP19">
        <v>60</v>
      </c>
      <c r="BQ19">
        <v>29.6</v>
      </c>
      <c r="BR19">
        <v>41.6</v>
      </c>
      <c r="BS19">
        <v>5.6</v>
      </c>
      <c r="BT19">
        <v>20.799999999999997</v>
      </c>
      <c r="BU19">
        <v>3.9999999999999996</v>
      </c>
      <c r="BV19">
        <v>11.2</v>
      </c>
      <c r="BW19">
        <v>8</v>
      </c>
      <c r="BX19">
        <v>20</v>
      </c>
      <c r="BY19">
        <v>16.8</v>
      </c>
      <c r="BZ19">
        <v>72</v>
      </c>
      <c r="CA19">
        <v>64</v>
      </c>
      <c r="CB19">
        <v>63.2</v>
      </c>
      <c r="CC19">
        <v>7.2</v>
      </c>
      <c r="CD19">
        <v>27.2</v>
      </c>
      <c r="CE19">
        <v>8</v>
      </c>
      <c r="CF19">
        <v>7.2</v>
      </c>
      <c r="CG19">
        <v>0</v>
      </c>
      <c r="CH19">
        <v>13.6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16.8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2:97" x14ac:dyDescent="0.25">
      <c r="B20" t="s">
        <v>625</v>
      </c>
      <c r="C20">
        <v>7726.4600000000009</v>
      </c>
      <c r="D20">
        <v>524</v>
      </c>
      <c r="E20">
        <v>1850.5400000000002</v>
      </c>
      <c r="F20">
        <v>6476.2199999999993</v>
      </c>
      <c r="G20">
        <v>1240.8799999999999</v>
      </c>
      <c r="H20">
        <v>138.4</v>
      </c>
      <c r="I20">
        <v>118.39999999999999</v>
      </c>
      <c r="J20">
        <v>308.8</v>
      </c>
      <c r="K20">
        <v>248</v>
      </c>
      <c r="L20">
        <v>2411.44</v>
      </c>
      <c r="M20">
        <v>132.80000000000001</v>
      </c>
      <c r="N20">
        <v>15.200000000000001</v>
      </c>
      <c r="O20">
        <v>5.6000000000000005</v>
      </c>
      <c r="P20">
        <v>2080.9800000000005</v>
      </c>
      <c r="Q20">
        <v>480</v>
      </c>
      <c r="R20">
        <v>1424.8999999999999</v>
      </c>
      <c r="S20">
        <v>2536.2600000000002</v>
      </c>
      <c r="T20">
        <v>4096.6799999999994</v>
      </c>
      <c r="U20">
        <v>1576.1000000000001</v>
      </c>
      <c r="V20">
        <v>3971.0399999999995</v>
      </c>
      <c r="W20">
        <v>0</v>
      </c>
      <c r="X20">
        <v>1656.8999999999999</v>
      </c>
      <c r="Y20">
        <v>3.2</v>
      </c>
      <c r="Z20">
        <v>0</v>
      </c>
      <c r="AA20">
        <v>1.5999999999999996</v>
      </c>
      <c r="AB20">
        <v>2.4</v>
      </c>
      <c r="AC20">
        <v>1.5999999999999999</v>
      </c>
      <c r="AD20">
        <v>0.79999999999999982</v>
      </c>
      <c r="AE20">
        <v>0</v>
      </c>
      <c r="AF20">
        <v>4.8000000000000007</v>
      </c>
      <c r="AG20">
        <v>11.2</v>
      </c>
      <c r="AH20">
        <v>5.6</v>
      </c>
      <c r="AI20">
        <v>11.2</v>
      </c>
      <c r="AJ20">
        <v>29.6</v>
      </c>
      <c r="AK20">
        <v>31.999999999999996</v>
      </c>
      <c r="AL20">
        <v>24.8</v>
      </c>
      <c r="AM20">
        <v>413.59999999999997</v>
      </c>
      <c r="AN20">
        <v>106.4</v>
      </c>
      <c r="AO20">
        <v>64.8</v>
      </c>
      <c r="AP20">
        <v>160.80000000000001</v>
      </c>
      <c r="AQ20">
        <v>45.6</v>
      </c>
      <c r="AR20">
        <v>220.8</v>
      </c>
      <c r="AS20">
        <v>34.4</v>
      </c>
      <c r="AT20">
        <v>37.6</v>
      </c>
      <c r="AU20">
        <v>22.400000000000002</v>
      </c>
      <c r="AV20">
        <v>23.199999999999996</v>
      </c>
      <c r="AW20">
        <v>0</v>
      </c>
      <c r="AX20">
        <v>0</v>
      </c>
      <c r="AY20">
        <v>3578.6800000000039</v>
      </c>
      <c r="AZ20">
        <v>0</v>
      </c>
      <c r="BA20">
        <v>0</v>
      </c>
      <c r="BB20">
        <v>76.800000000000068</v>
      </c>
      <c r="BC20">
        <v>0</v>
      </c>
      <c r="BD20">
        <v>0</v>
      </c>
      <c r="BE20">
        <v>296</v>
      </c>
      <c r="BF20">
        <v>3247.16</v>
      </c>
      <c r="BG20">
        <v>9482</v>
      </c>
      <c r="BH20">
        <v>11417.5</v>
      </c>
      <c r="BI20">
        <v>16351.5</v>
      </c>
      <c r="BJ20">
        <v>107587.72000000002</v>
      </c>
      <c r="BK20">
        <v>352.8</v>
      </c>
      <c r="BL20">
        <v>2413.04</v>
      </c>
      <c r="BM20">
        <v>52</v>
      </c>
      <c r="BN20">
        <v>74594</v>
      </c>
      <c r="BO20">
        <v>32807.820000000007</v>
      </c>
      <c r="BP20">
        <v>63781.580000000009</v>
      </c>
      <c r="BQ20">
        <v>22564.379999999997</v>
      </c>
      <c r="BR20">
        <v>46594.76</v>
      </c>
      <c r="BS20">
        <v>7.2</v>
      </c>
      <c r="BT20">
        <v>15247.720000000001</v>
      </c>
      <c r="BU20">
        <v>5.6</v>
      </c>
      <c r="BV20">
        <v>14995.4</v>
      </c>
      <c r="BW20">
        <v>12.8</v>
      </c>
      <c r="BX20">
        <v>16.8</v>
      </c>
      <c r="BY20">
        <v>17.600000000000001</v>
      </c>
      <c r="BZ20">
        <v>76</v>
      </c>
      <c r="CA20">
        <v>89.6</v>
      </c>
      <c r="CB20">
        <v>112.8</v>
      </c>
      <c r="CC20">
        <v>60</v>
      </c>
      <c r="CD20">
        <v>1133.6599999999999</v>
      </c>
      <c r="CE20">
        <v>476.8</v>
      </c>
      <c r="CF20">
        <v>1113.6200000000001</v>
      </c>
      <c r="CG20">
        <v>0</v>
      </c>
      <c r="CH20">
        <v>14.4</v>
      </c>
      <c r="CI20">
        <v>0.8</v>
      </c>
      <c r="CJ20">
        <v>0</v>
      </c>
      <c r="CK20">
        <v>0</v>
      </c>
      <c r="CL20">
        <v>0</v>
      </c>
      <c r="CM20">
        <v>0</v>
      </c>
      <c r="CN20">
        <v>27.2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2:97" x14ac:dyDescent="0.25">
      <c r="B21" t="s">
        <v>192</v>
      </c>
      <c r="C21">
        <v>14305.16</v>
      </c>
      <c r="D21">
        <v>479.20000000000005</v>
      </c>
      <c r="E21">
        <v>951.2</v>
      </c>
      <c r="F21">
        <v>3823.0799999999995</v>
      </c>
      <c r="G21">
        <v>662.4</v>
      </c>
      <c r="H21">
        <v>55.199999999999996</v>
      </c>
      <c r="I21">
        <v>60.8</v>
      </c>
      <c r="J21">
        <v>816.8</v>
      </c>
      <c r="K21">
        <v>592</v>
      </c>
      <c r="L21">
        <v>6457.6600000000008</v>
      </c>
      <c r="M21">
        <v>421.6</v>
      </c>
      <c r="N21">
        <v>45.6</v>
      </c>
      <c r="O21">
        <v>12</v>
      </c>
      <c r="P21">
        <v>1201.6799999999998</v>
      </c>
      <c r="Q21">
        <v>278.39999999999998</v>
      </c>
      <c r="R21">
        <v>880</v>
      </c>
      <c r="S21">
        <v>1424.8999999999999</v>
      </c>
      <c r="T21">
        <v>2477.0400000000004</v>
      </c>
      <c r="U21">
        <v>889.6</v>
      </c>
      <c r="V21">
        <v>2397.02</v>
      </c>
      <c r="W21">
        <v>0</v>
      </c>
      <c r="X21">
        <v>1073.6399999999999</v>
      </c>
      <c r="Y21">
        <v>2.4</v>
      </c>
      <c r="Z21">
        <v>0</v>
      </c>
      <c r="AA21">
        <v>0</v>
      </c>
      <c r="AB21">
        <v>3.9999999999999996</v>
      </c>
      <c r="AC21">
        <v>8</v>
      </c>
      <c r="AD21">
        <v>2.4</v>
      </c>
      <c r="AE21">
        <v>2.4000000000000004</v>
      </c>
      <c r="AF21">
        <v>2.4</v>
      </c>
      <c r="AG21">
        <v>4</v>
      </c>
      <c r="AH21">
        <v>3.1999999999999997</v>
      </c>
      <c r="AI21">
        <v>3.1999999999999997</v>
      </c>
      <c r="AJ21">
        <v>9.6</v>
      </c>
      <c r="AK21">
        <v>16</v>
      </c>
      <c r="AL21">
        <v>27.200000000000003</v>
      </c>
      <c r="AM21">
        <v>237.6</v>
      </c>
      <c r="AN21">
        <v>72</v>
      </c>
      <c r="AO21">
        <v>43.2</v>
      </c>
      <c r="AP21">
        <v>105.6</v>
      </c>
      <c r="AQ21">
        <v>45.6</v>
      </c>
      <c r="AR21">
        <v>164.8</v>
      </c>
      <c r="AS21">
        <v>37.6</v>
      </c>
      <c r="AT21">
        <v>20.799999999999997</v>
      </c>
      <c r="AU21">
        <v>24.8</v>
      </c>
      <c r="AV21">
        <v>22.4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389.6</v>
      </c>
      <c r="BC21">
        <v>0</v>
      </c>
      <c r="BD21">
        <v>162.45999999999958</v>
      </c>
      <c r="BE21">
        <v>162.4</v>
      </c>
      <c r="BF21">
        <v>10645.66</v>
      </c>
      <c r="BG21">
        <v>29561.32</v>
      </c>
      <c r="BH21">
        <v>36017.659999999996</v>
      </c>
      <c r="BI21">
        <v>52014.520000000011</v>
      </c>
      <c r="BJ21">
        <v>332131.7</v>
      </c>
      <c r="BK21">
        <v>429.6</v>
      </c>
      <c r="BL21">
        <v>1587.3</v>
      </c>
      <c r="BM21">
        <v>77.600000000000009</v>
      </c>
      <c r="BN21">
        <v>1360.9</v>
      </c>
      <c r="BO21">
        <v>513.6</v>
      </c>
      <c r="BP21">
        <v>995.19999999999993</v>
      </c>
      <c r="BQ21">
        <v>356</v>
      </c>
      <c r="BR21">
        <v>750.4</v>
      </c>
      <c r="BS21">
        <v>8</v>
      </c>
      <c r="BT21">
        <v>224.8</v>
      </c>
      <c r="BU21">
        <v>5.6</v>
      </c>
      <c r="BV21">
        <v>229.6</v>
      </c>
      <c r="BW21">
        <v>19.2</v>
      </c>
      <c r="BX21">
        <v>40</v>
      </c>
      <c r="BY21">
        <v>45.6</v>
      </c>
      <c r="BZ21">
        <v>199.2</v>
      </c>
      <c r="CA21">
        <v>161.6</v>
      </c>
      <c r="CB21">
        <v>51.2</v>
      </c>
      <c r="CC21">
        <v>9.6</v>
      </c>
      <c r="CD21">
        <v>49.6</v>
      </c>
      <c r="CE21">
        <v>17.599999999999998</v>
      </c>
      <c r="CF21">
        <v>40</v>
      </c>
      <c r="CG21">
        <v>0</v>
      </c>
      <c r="CH21">
        <v>71.2</v>
      </c>
      <c r="CI21">
        <v>0.8</v>
      </c>
      <c r="CJ21">
        <v>0</v>
      </c>
      <c r="CK21">
        <v>0.8</v>
      </c>
      <c r="CL21">
        <v>0</v>
      </c>
      <c r="CM21">
        <v>0</v>
      </c>
      <c r="CN21">
        <v>43.2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2:97" x14ac:dyDescent="0.25">
      <c r="B22" t="s">
        <v>193</v>
      </c>
      <c r="C22">
        <v>12633.74</v>
      </c>
      <c r="D22">
        <v>552</v>
      </c>
      <c r="E22">
        <v>1398.5</v>
      </c>
      <c r="F22">
        <v>5530.9599999999991</v>
      </c>
      <c r="G22">
        <v>856.8</v>
      </c>
      <c r="H22">
        <v>96</v>
      </c>
      <c r="I22">
        <v>82.399999999999991</v>
      </c>
      <c r="J22">
        <v>651.20000000000005</v>
      </c>
      <c r="K22">
        <v>498.40000000000003</v>
      </c>
      <c r="L22">
        <v>5470.02</v>
      </c>
      <c r="M22">
        <v>335.2</v>
      </c>
      <c r="N22">
        <v>25.6</v>
      </c>
      <c r="O22">
        <v>11.2</v>
      </c>
      <c r="P22">
        <v>1783.32</v>
      </c>
      <c r="Q22">
        <v>391.2</v>
      </c>
      <c r="R22">
        <v>1248.0999999999999</v>
      </c>
      <c r="S22">
        <v>2050.58</v>
      </c>
      <c r="T22">
        <v>3499.72</v>
      </c>
      <c r="U22">
        <v>1400.9</v>
      </c>
      <c r="V22">
        <v>3510.9</v>
      </c>
      <c r="W22">
        <v>0</v>
      </c>
      <c r="X22">
        <v>1508.8999999999999</v>
      </c>
      <c r="Y22">
        <v>2.4</v>
      </c>
      <c r="Z22">
        <v>0</v>
      </c>
      <c r="AA22">
        <v>0</v>
      </c>
      <c r="AB22">
        <v>2.4</v>
      </c>
      <c r="AC22">
        <v>4.8</v>
      </c>
      <c r="AD22">
        <v>3.1999999999999997</v>
      </c>
      <c r="AE22">
        <v>1.5999999999999996</v>
      </c>
      <c r="AF22">
        <v>5.6</v>
      </c>
      <c r="AG22">
        <v>7.1999999999999993</v>
      </c>
      <c r="AH22">
        <v>6.4</v>
      </c>
      <c r="AI22">
        <v>6.4</v>
      </c>
      <c r="AJ22">
        <v>12</v>
      </c>
      <c r="AK22">
        <v>10.399999999999999</v>
      </c>
      <c r="AL22">
        <v>15.200000000000001</v>
      </c>
      <c r="AM22">
        <v>328</v>
      </c>
      <c r="AN22">
        <v>93.6</v>
      </c>
      <c r="AO22">
        <v>60.8</v>
      </c>
      <c r="AP22">
        <v>118.4</v>
      </c>
      <c r="AQ22">
        <v>52.8</v>
      </c>
      <c r="AR22">
        <v>176</v>
      </c>
      <c r="AS22">
        <v>43.2</v>
      </c>
      <c r="AT22">
        <v>31.199999999999996</v>
      </c>
      <c r="AU22">
        <v>29.599999999999998</v>
      </c>
      <c r="AV22">
        <v>19.199999999999996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323.20000000000005</v>
      </c>
      <c r="BC22">
        <v>0</v>
      </c>
      <c r="BD22">
        <v>0</v>
      </c>
      <c r="BE22">
        <v>249.6</v>
      </c>
      <c r="BF22">
        <v>8364.4599999999991</v>
      </c>
      <c r="BG22">
        <v>22809.659999999996</v>
      </c>
      <c r="BH22">
        <v>27092.74</v>
      </c>
      <c r="BI22">
        <v>40504.78</v>
      </c>
      <c r="BJ22">
        <v>260247.59999999998</v>
      </c>
      <c r="BK22">
        <v>346.40000000000003</v>
      </c>
      <c r="BL22">
        <v>1935.3400000000001</v>
      </c>
      <c r="BM22">
        <v>51.199999999999996</v>
      </c>
      <c r="BN22">
        <v>752.80000000000007</v>
      </c>
      <c r="BO22">
        <v>236.79999999999998</v>
      </c>
      <c r="BP22">
        <v>482.4</v>
      </c>
      <c r="BQ22">
        <v>173.6</v>
      </c>
      <c r="BR22">
        <v>310.39999999999998</v>
      </c>
      <c r="BS22">
        <v>9.6</v>
      </c>
      <c r="BT22">
        <v>131.20000000000002</v>
      </c>
      <c r="BU22">
        <v>5.6</v>
      </c>
      <c r="BV22">
        <v>131.19999999999999</v>
      </c>
      <c r="BW22">
        <v>12</v>
      </c>
      <c r="BX22">
        <v>35.200000000000003</v>
      </c>
      <c r="BY22">
        <v>36</v>
      </c>
      <c r="BZ22">
        <v>154.4</v>
      </c>
      <c r="CA22">
        <v>123.2</v>
      </c>
      <c r="CB22">
        <v>48.800000000000004</v>
      </c>
      <c r="CC22">
        <v>10.399999999999999</v>
      </c>
      <c r="CD22">
        <v>17.600000000000001</v>
      </c>
      <c r="CE22">
        <v>8.7999999999999989</v>
      </c>
      <c r="CF22">
        <v>21.6</v>
      </c>
      <c r="CG22">
        <v>0</v>
      </c>
      <c r="CH22">
        <v>7.2</v>
      </c>
      <c r="CI22">
        <v>0</v>
      </c>
      <c r="CJ22">
        <v>0</v>
      </c>
      <c r="CK22">
        <v>0.8</v>
      </c>
      <c r="CL22">
        <v>0</v>
      </c>
      <c r="CM22">
        <v>0</v>
      </c>
      <c r="CN22">
        <v>79.2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2:97" x14ac:dyDescent="0.25">
      <c r="B23" t="s">
        <v>627</v>
      </c>
      <c r="C23">
        <v>173.6</v>
      </c>
      <c r="D23">
        <v>34867.32</v>
      </c>
      <c r="E23">
        <v>8</v>
      </c>
      <c r="F23">
        <v>46969.360000000008</v>
      </c>
      <c r="G23">
        <v>14144.039999999999</v>
      </c>
      <c r="H23">
        <v>69476.680000000008</v>
      </c>
      <c r="I23">
        <v>3.1999999999999993</v>
      </c>
      <c r="J23">
        <v>0</v>
      </c>
      <c r="K23">
        <v>11.2</v>
      </c>
      <c r="L23">
        <v>7.1999999999999993</v>
      </c>
      <c r="M23">
        <v>11.2</v>
      </c>
      <c r="N23">
        <v>204048.63999999998</v>
      </c>
      <c r="O23">
        <v>46862.14</v>
      </c>
      <c r="P23">
        <v>121277.64000000001</v>
      </c>
      <c r="Q23">
        <v>360828.80000000005</v>
      </c>
      <c r="R23">
        <v>110070.94000000002</v>
      </c>
      <c r="S23">
        <v>58536.859999999993</v>
      </c>
      <c r="T23">
        <v>79734.7</v>
      </c>
      <c r="U23">
        <v>37505.120000000003</v>
      </c>
      <c r="V23">
        <v>103445.99999999999</v>
      </c>
      <c r="W23">
        <v>0.80000000000000027</v>
      </c>
      <c r="X23">
        <v>43165.74</v>
      </c>
      <c r="Y23">
        <v>0</v>
      </c>
      <c r="Z23">
        <v>0.8</v>
      </c>
      <c r="AA23">
        <v>0</v>
      </c>
      <c r="AB23">
        <v>0</v>
      </c>
      <c r="AC23">
        <v>0.79999999999999982</v>
      </c>
      <c r="AD23">
        <v>5288.34</v>
      </c>
      <c r="AE23">
        <v>1538.5</v>
      </c>
      <c r="AF23">
        <v>2365.0199999999995</v>
      </c>
      <c r="AG23">
        <v>5996.64</v>
      </c>
      <c r="AH23">
        <v>2397.84</v>
      </c>
      <c r="AI23">
        <v>279.2</v>
      </c>
      <c r="AJ23">
        <v>582.40000000000009</v>
      </c>
      <c r="AK23">
        <v>128</v>
      </c>
      <c r="AL23">
        <v>301.59999999999997</v>
      </c>
      <c r="AM23">
        <v>6.4</v>
      </c>
      <c r="AN23">
        <v>144</v>
      </c>
      <c r="AO23">
        <v>0</v>
      </c>
      <c r="AP23">
        <v>24</v>
      </c>
      <c r="AQ23">
        <v>0</v>
      </c>
      <c r="AR23">
        <v>0</v>
      </c>
      <c r="AS23">
        <v>8</v>
      </c>
      <c r="AT23">
        <v>4</v>
      </c>
      <c r="AU23">
        <v>11.2</v>
      </c>
      <c r="AV23">
        <v>0</v>
      </c>
      <c r="AW23">
        <v>0</v>
      </c>
      <c r="AX23">
        <v>3.2000000000000011</v>
      </c>
      <c r="AY23">
        <v>273.36000000000422</v>
      </c>
      <c r="AZ23">
        <v>0</v>
      </c>
      <c r="BA23">
        <v>0</v>
      </c>
      <c r="BB23">
        <v>10.399999999999977</v>
      </c>
      <c r="BC23">
        <v>0</v>
      </c>
      <c r="BD23">
        <v>0</v>
      </c>
      <c r="BE23">
        <v>8</v>
      </c>
      <c r="BF23">
        <v>0</v>
      </c>
      <c r="BG23">
        <v>1.6</v>
      </c>
      <c r="BH23">
        <v>0</v>
      </c>
      <c r="BI23">
        <v>3.2</v>
      </c>
      <c r="BJ23">
        <v>9.6000000000000014</v>
      </c>
      <c r="BK23">
        <v>3.9999999999999996</v>
      </c>
      <c r="BL23">
        <v>24.8</v>
      </c>
      <c r="BM23">
        <v>0</v>
      </c>
      <c r="BN23">
        <v>1.5999999999999996</v>
      </c>
      <c r="BO23">
        <v>0</v>
      </c>
      <c r="BP23">
        <v>0.8</v>
      </c>
      <c r="BQ23">
        <v>0</v>
      </c>
      <c r="BR23">
        <v>1.6</v>
      </c>
      <c r="BS23">
        <v>4.8</v>
      </c>
      <c r="BT23">
        <v>1.5999999999999999</v>
      </c>
      <c r="BU23">
        <v>2.4</v>
      </c>
      <c r="BV23">
        <v>0.8</v>
      </c>
      <c r="BW23">
        <v>0</v>
      </c>
      <c r="BX23">
        <v>2.4</v>
      </c>
      <c r="BY23">
        <v>0.8</v>
      </c>
      <c r="BZ23">
        <v>1.5999999999999999</v>
      </c>
      <c r="CA23">
        <v>1.6</v>
      </c>
      <c r="CB23">
        <v>0</v>
      </c>
      <c r="CC23">
        <v>0.8</v>
      </c>
      <c r="CD23">
        <v>0</v>
      </c>
      <c r="CE23">
        <v>0</v>
      </c>
      <c r="CF23">
        <v>0</v>
      </c>
      <c r="CG23">
        <v>0</v>
      </c>
      <c r="CH23">
        <v>18.399999999999999</v>
      </c>
      <c r="CI23">
        <v>0</v>
      </c>
      <c r="CJ23">
        <v>0</v>
      </c>
      <c r="CK23">
        <v>0</v>
      </c>
      <c r="CL23">
        <v>0</v>
      </c>
      <c r="CM23">
        <v>0.8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2:97" x14ac:dyDescent="0.25">
      <c r="B24" t="s">
        <v>628</v>
      </c>
      <c r="C24">
        <v>28</v>
      </c>
      <c r="D24">
        <v>29.599999999999994</v>
      </c>
      <c r="E24">
        <v>2.4000000000000004</v>
      </c>
      <c r="F24">
        <v>13.599999999999994</v>
      </c>
      <c r="G24">
        <v>6.4</v>
      </c>
      <c r="H24">
        <v>5.6000000000000014</v>
      </c>
      <c r="I24">
        <v>7.1999999999999993</v>
      </c>
      <c r="J24">
        <v>0</v>
      </c>
      <c r="K24">
        <v>3.2</v>
      </c>
      <c r="L24">
        <v>17.600000000000001</v>
      </c>
      <c r="M24">
        <v>40</v>
      </c>
      <c r="N24">
        <v>2759.5</v>
      </c>
      <c r="O24">
        <v>575.20000000000005</v>
      </c>
      <c r="P24">
        <v>871.2</v>
      </c>
      <c r="Q24">
        <v>73.600000000000009</v>
      </c>
      <c r="R24">
        <v>1015.1999999999999</v>
      </c>
      <c r="S24">
        <v>17.600000000000001</v>
      </c>
      <c r="T24">
        <v>21541</v>
      </c>
      <c r="U24">
        <v>15.999999999999998</v>
      </c>
      <c r="V24">
        <v>7623.12</v>
      </c>
      <c r="W24">
        <v>55492.94</v>
      </c>
      <c r="X24">
        <v>57652.759999999995</v>
      </c>
      <c r="Y24">
        <v>83755.8</v>
      </c>
      <c r="Z24">
        <v>170819.44000000003</v>
      </c>
      <c r="AA24">
        <v>515190.04000000004</v>
      </c>
      <c r="AB24">
        <v>161160.22</v>
      </c>
      <c r="AC24">
        <v>110276.22</v>
      </c>
      <c r="AD24">
        <v>147742.18</v>
      </c>
      <c r="AE24">
        <v>48.8</v>
      </c>
      <c r="AF24">
        <v>189612.87999999998</v>
      </c>
      <c r="AG24">
        <v>29.6</v>
      </c>
      <c r="AH24">
        <v>95135.56</v>
      </c>
      <c r="AI24">
        <v>2.4000000000000004</v>
      </c>
      <c r="AJ24">
        <v>10488.42</v>
      </c>
      <c r="AK24">
        <v>0.79999999999999982</v>
      </c>
      <c r="AL24">
        <v>7367.76</v>
      </c>
      <c r="AM24">
        <v>4011.84</v>
      </c>
      <c r="AN24">
        <v>163980.69999999998</v>
      </c>
      <c r="AO24">
        <v>87122.94</v>
      </c>
      <c r="AP24">
        <v>274563.14000000007</v>
      </c>
      <c r="AQ24">
        <v>96283.359999999986</v>
      </c>
      <c r="AR24">
        <v>357793.77999999997</v>
      </c>
      <c r="AS24">
        <v>243946.03999999998</v>
      </c>
      <c r="AT24">
        <v>55769.04</v>
      </c>
      <c r="AU24">
        <v>187274.19999999998</v>
      </c>
      <c r="AV24">
        <v>73435</v>
      </c>
      <c r="AW24">
        <v>12837.820000000002</v>
      </c>
      <c r="AX24">
        <v>35644.400000000001</v>
      </c>
      <c r="AY24">
        <v>1305.1600000000035</v>
      </c>
      <c r="AZ24">
        <v>60654.44</v>
      </c>
      <c r="BA24">
        <v>2.4000000000000909</v>
      </c>
      <c r="BB24">
        <v>67213.12000000001</v>
      </c>
      <c r="BC24">
        <v>62.400000000000091</v>
      </c>
      <c r="BD24">
        <v>29.579999999999472</v>
      </c>
      <c r="BE24">
        <v>11.2</v>
      </c>
      <c r="BF24">
        <v>29.600000000000136</v>
      </c>
      <c r="BG24">
        <v>3.9999999999999996</v>
      </c>
      <c r="BH24">
        <v>32.839999999999918</v>
      </c>
      <c r="BI24">
        <v>62.400000000000006</v>
      </c>
      <c r="BJ24">
        <v>6.3999999999999995</v>
      </c>
      <c r="BK24">
        <v>36</v>
      </c>
      <c r="BL24">
        <v>4.8</v>
      </c>
      <c r="BM24">
        <v>4.8</v>
      </c>
      <c r="BN24">
        <v>7.9999999999999991</v>
      </c>
      <c r="BO24">
        <v>21.6</v>
      </c>
      <c r="BP24">
        <v>11.2</v>
      </c>
      <c r="BQ24">
        <v>5.6000000000000005</v>
      </c>
      <c r="BR24">
        <v>16</v>
      </c>
      <c r="BS24">
        <v>5.6000000000000005</v>
      </c>
      <c r="BT24">
        <v>4</v>
      </c>
      <c r="BU24">
        <v>5.6</v>
      </c>
      <c r="BV24">
        <v>16</v>
      </c>
      <c r="BW24">
        <v>0</v>
      </c>
      <c r="BX24">
        <v>3.9999999999999996</v>
      </c>
      <c r="BY24">
        <v>0</v>
      </c>
      <c r="BZ24">
        <v>0</v>
      </c>
      <c r="CA24">
        <v>0</v>
      </c>
      <c r="CB24">
        <v>0</v>
      </c>
      <c r="CC24">
        <v>1.6</v>
      </c>
      <c r="CD24">
        <v>0</v>
      </c>
      <c r="CE24">
        <v>0.8</v>
      </c>
      <c r="CF24">
        <v>0</v>
      </c>
      <c r="CG24">
        <v>0</v>
      </c>
      <c r="CH24">
        <v>63.2</v>
      </c>
      <c r="CI24">
        <v>1.6</v>
      </c>
      <c r="CJ24">
        <v>1.6</v>
      </c>
      <c r="CK24">
        <v>0</v>
      </c>
      <c r="CL24">
        <v>1.6</v>
      </c>
      <c r="CM24">
        <v>4</v>
      </c>
      <c r="CN24">
        <v>0.8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2:97" x14ac:dyDescent="0.25">
      <c r="B25" t="s">
        <v>629</v>
      </c>
      <c r="C25">
        <v>0</v>
      </c>
      <c r="D25">
        <v>6736.28</v>
      </c>
      <c r="E25">
        <v>1669.6999999999998</v>
      </c>
      <c r="F25">
        <v>828.0200000000001</v>
      </c>
      <c r="G25">
        <v>543.20000000000005</v>
      </c>
      <c r="H25">
        <v>426.40000000000003</v>
      </c>
      <c r="I25">
        <v>271.2</v>
      </c>
      <c r="J25">
        <v>228.79999999999998</v>
      </c>
      <c r="K25">
        <v>360.8</v>
      </c>
      <c r="L25">
        <v>150.4</v>
      </c>
      <c r="M25">
        <v>395388.92</v>
      </c>
      <c r="N25">
        <v>68</v>
      </c>
      <c r="O25">
        <v>8.8000000000000007</v>
      </c>
      <c r="P25">
        <v>17.600000000000001</v>
      </c>
      <c r="Q25">
        <v>25.599999999999998</v>
      </c>
      <c r="R25">
        <v>24.8</v>
      </c>
      <c r="S25">
        <v>2.4000000000000004</v>
      </c>
      <c r="T25">
        <v>0.80000000000000071</v>
      </c>
      <c r="U25">
        <v>4.8000000000000007</v>
      </c>
      <c r="V25">
        <v>11.2</v>
      </c>
      <c r="W25">
        <v>4.8000000000000007</v>
      </c>
      <c r="X25">
        <v>13.6</v>
      </c>
      <c r="Y25">
        <v>14.4</v>
      </c>
      <c r="Z25">
        <v>29.599999999999998</v>
      </c>
      <c r="AA25">
        <v>7.9999999999999991</v>
      </c>
      <c r="AB25">
        <v>18.400000000000002</v>
      </c>
      <c r="AC25">
        <v>4928.9800000000005</v>
      </c>
      <c r="AD25">
        <v>668</v>
      </c>
      <c r="AE25">
        <v>4.8000000000000007</v>
      </c>
      <c r="AF25">
        <v>9.6</v>
      </c>
      <c r="AG25">
        <v>19.199999999999996</v>
      </c>
      <c r="AH25">
        <v>2.3999999999999995</v>
      </c>
      <c r="AI25">
        <v>0</v>
      </c>
      <c r="AJ25">
        <v>0</v>
      </c>
      <c r="AK25">
        <v>0</v>
      </c>
      <c r="AL25">
        <v>0.79999999999999982</v>
      </c>
      <c r="AM25">
        <v>0.80000000000000071</v>
      </c>
      <c r="AN25">
        <v>9255.4799999999977</v>
      </c>
      <c r="AO25">
        <v>0</v>
      </c>
      <c r="AP25">
        <v>14.399999999999999</v>
      </c>
      <c r="AQ25">
        <v>0</v>
      </c>
      <c r="AR25">
        <v>23.199999999999996</v>
      </c>
      <c r="AS25">
        <v>13.600000000000001</v>
      </c>
      <c r="AT25">
        <v>9.6</v>
      </c>
      <c r="AU25">
        <v>12.799999999999999</v>
      </c>
      <c r="AV25">
        <v>79.2</v>
      </c>
      <c r="AW25">
        <v>0</v>
      </c>
      <c r="AX25">
        <v>4.0000000000000018</v>
      </c>
      <c r="AY25">
        <v>240.5</v>
      </c>
      <c r="AZ25">
        <v>0</v>
      </c>
      <c r="BA25">
        <v>60.800000000000182</v>
      </c>
      <c r="BB25">
        <v>28.800000000000011</v>
      </c>
      <c r="BC25">
        <v>104.02000000000044</v>
      </c>
      <c r="BD25">
        <v>25.599999999999454</v>
      </c>
      <c r="BE25">
        <v>3.2</v>
      </c>
      <c r="BF25">
        <v>0</v>
      </c>
      <c r="BG25">
        <v>0</v>
      </c>
      <c r="BH25">
        <v>1809.9000000000003</v>
      </c>
      <c r="BI25">
        <v>1.5999999999999999</v>
      </c>
      <c r="BJ25">
        <v>3299.6200000000008</v>
      </c>
      <c r="BK25">
        <v>939527.94000000006</v>
      </c>
      <c r="BL25">
        <v>875326.61999999988</v>
      </c>
      <c r="BM25">
        <v>1085766.56</v>
      </c>
      <c r="BN25">
        <v>399660.98</v>
      </c>
      <c r="BO25">
        <v>129045.36000000002</v>
      </c>
      <c r="BP25">
        <v>285290.08</v>
      </c>
      <c r="BQ25">
        <v>89265.659999999989</v>
      </c>
      <c r="BR25">
        <v>183626.2</v>
      </c>
      <c r="BS25">
        <v>157894.46000000002</v>
      </c>
      <c r="BT25">
        <v>174465.38</v>
      </c>
      <c r="BU25">
        <v>141946.37999999998</v>
      </c>
      <c r="BV25">
        <v>137323.88</v>
      </c>
      <c r="BW25">
        <v>496964.5</v>
      </c>
      <c r="BX25">
        <v>285168.72000000003</v>
      </c>
      <c r="BY25">
        <v>550544.74</v>
      </c>
      <c r="BZ25">
        <v>262606.16000000003</v>
      </c>
      <c r="CA25">
        <v>164871.58000000002</v>
      </c>
      <c r="CB25">
        <v>217708.95999999996</v>
      </c>
      <c r="CC25">
        <v>176724.75999999998</v>
      </c>
      <c r="CD25">
        <v>254777.46</v>
      </c>
      <c r="CE25">
        <v>1086927.58</v>
      </c>
      <c r="CF25">
        <v>250413.19999999998</v>
      </c>
      <c r="CG25">
        <v>1.5999999999999999</v>
      </c>
      <c r="CH25">
        <v>830818.12</v>
      </c>
      <c r="CI25">
        <v>14.4</v>
      </c>
      <c r="CJ25">
        <v>0</v>
      </c>
      <c r="CK25">
        <v>0</v>
      </c>
      <c r="CL25">
        <v>0</v>
      </c>
      <c r="CM25">
        <v>0</v>
      </c>
      <c r="CN25">
        <v>4</v>
      </c>
      <c r="CO25">
        <v>0</v>
      </c>
      <c r="CP25">
        <v>0</v>
      </c>
      <c r="CQ25">
        <v>0</v>
      </c>
      <c r="CR25">
        <v>0</v>
      </c>
      <c r="CS25">
        <v>0.8</v>
      </c>
    </row>
    <row r="26" spans="2:97" x14ac:dyDescent="0.25">
      <c r="B26" t="s">
        <v>630</v>
      </c>
      <c r="C26">
        <v>96.800000000000011</v>
      </c>
      <c r="D26">
        <v>0</v>
      </c>
      <c r="E26">
        <v>0.79999999999999982</v>
      </c>
      <c r="F26">
        <v>0</v>
      </c>
      <c r="G26">
        <v>0</v>
      </c>
      <c r="H26">
        <v>1.6000000000000014</v>
      </c>
      <c r="I26">
        <v>28</v>
      </c>
      <c r="J26">
        <v>13.599999999999994</v>
      </c>
      <c r="K26">
        <v>0.79999999999999982</v>
      </c>
      <c r="L26">
        <v>55.2</v>
      </c>
      <c r="M26">
        <v>3.2</v>
      </c>
      <c r="N26">
        <v>28.799999999999997</v>
      </c>
      <c r="O26">
        <v>7.1999999999999993</v>
      </c>
      <c r="P26">
        <v>16.799999999999997</v>
      </c>
      <c r="Q26">
        <v>0</v>
      </c>
      <c r="R26">
        <v>8.8000000000000007</v>
      </c>
      <c r="S26">
        <v>0</v>
      </c>
      <c r="T26">
        <v>0</v>
      </c>
      <c r="U26">
        <v>2.4</v>
      </c>
      <c r="V26">
        <v>8.7999999999999989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4.8000000000000007</v>
      </c>
      <c r="AE26">
        <v>5.6</v>
      </c>
      <c r="AF26">
        <v>0</v>
      </c>
      <c r="AG26">
        <v>0</v>
      </c>
      <c r="AH26">
        <v>0</v>
      </c>
      <c r="AI26">
        <v>0.8</v>
      </c>
      <c r="AJ26">
        <v>1.6000000000000005</v>
      </c>
      <c r="AK26">
        <v>2.4</v>
      </c>
      <c r="AL26">
        <v>4.8000000000000007</v>
      </c>
      <c r="AM26">
        <v>0</v>
      </c>
      <c r="AN26">
        <v>2081.8000000000002</v>
      </c>
      <c r="AO26">
        <v>7.1999999999999993</v>
      </c>
      <c r="AP26">
        <v>0.80000000000000426</v>
      </c>
      <c r="AQ26">
        <v>2748.2999999999997</v>
      </c>
      <c r="AR26">
        <v>11.200000000000003</v>
      </c>
      <c r="AS26">
        <v>8.8000000000000007</v>
      </c>
      <c r="AT26">
        <v>0</v>
      </c>
      <c r="AU26">
        <v>4.8</v>
      </c>
      <c r="AV26">
        <v>12.8</v>
      </c>
      <c r="AW26">
        <v>1.5999999999999996</v>
      </c>
      <c r="AX26">
        <v>9.6000000000000014</v>
      </c>
      <c r="AY26">
        <v>4504.1399999999994</v>
      </c>
      <c r="AZ26">
        <v>5.5999999999999943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3.1999999999999997</v>
      </c>
      <c r="BH26">
        <v>72.839999999999804</v>
      </c>
      <c r="BI26">
        <v>3.2</v>
      </c>
      <c r="BJ26">
        <v>52.800000000000004</v>
      </c>
      <c r="BK26">
        <v>0</v>
      </c>
      <c r="BL26">
        <v>0</v>
      </c>
      <c r="BM26">
        <v>0</v>
      </c>
      <c r="BN26">
        <v>1.6</v>
      </c>
      <c r="BO26">
        <v>0</v>
      </c>
      <c r="BP26">
        <v>0</v>
      </c>
      <c r="BQ26">
        <v>0</v>
      </c>
      <c r="BR26">
        <v>4.8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190017.07999999996</v>
      </c>
      <c r="CI26">
        <v>3.2</v>
      </c>
      <c r="CJ26">
        <v>24</v>
      </c>
      <c r="CK26">
        <v>3728.5600000000004</v>
      </c>
      <c r="CL26">
        <v>0</v>
      </c>
      <c r="CM26">
        <v>0.8</v>
      </c>
      <c r="CN26">
        <v>479708.18000000011</v>
      </c>
      <c r="CO26">
        <v>7.2</v>
      </c>
      <c r="CP26">
        <v>0</v>
      </c>
      <c r="CQ26">
        <v>0</v>
      </c>
      <c r="CR26">
        <v>0</v>
      </c>
      <c r="CS26">
        <v>0</v>
      </c>
    </row>
    <row r="27" spans="2:97" x14ac:dyDescent="0.25">
      <c r="B27" t="s">
        <v>631</v>
      </c>
      <c r="C27">
        <v>3335.6800000000003</v>
      </c>
      <c r="D27">
        <v>45.599999999999994</v>
      </c>
      <c r="E27">
        <v>4.8</v>
      </c>
      <c r="F27">
        <v>0</v>
      </c>
      <c r="G27">
        <v>0</v>
      </c>
      <c r="H27">
        <v>4</v>
      </c>
      <c r="I27">
        <v>26.4</v>
      </c>
      <c r="J27">
        <v>33.599999999999994</v>
      </c>
      <c r="K27">
        <v>27.200000000000003</v>
      </c>
      <c r="L27">
        <v>223.2</v>
      </c>
      <c r="M27">
        <v>39.200000000000003</v>
      </c>
      <c r="N27">
        <v>222.4</v>
      </c>
      <c r="O27">
        <v>68</v>
      </c>
      <c r="P27">
        <v>72.8</v>
      </c>
      <c r="Q27">
        <v>0</v>
      </c>
      <c r="R27">
        <v>77.599999999999994</v>
      </c>
      <c r="S27">
        <v>15.2</v>
      </c>
      <c r="T27">
        <v>16.799999999999997</v>
      </c>
      <c r="U27">
        <v>6.4</v>
      </c>
      <c r="V27">
        <v>9.6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0.79999999999999893</v>
      </c>
      <c r="AD27">
        <v>5.6</v>
      </c>
      <c r="AE27">
        <v>15.200000000000001</v>
      </c>
      <c r="AF27">
        <v>0</v>
      </c>
      <c r="AG27">
        <v>11.2</v>
      </c>
      <c r="AH27">
        <v>1.6</v>
      </c>
      <c r="AI27">
        <v>1.5999999999999999</v>
      </c>
      <c r="AJ27">
        <v>2.4000000000000004</v>
      </c>
      <c r="AK27">
        <v>3.2</v>
      </c>
      <c r="AL27">
        <v>2.4</v>
      </c>
      <c r="AM27">
        <v>0</v>
      </c>
      <c r="AN27">
        <v>0</v>
      </c>
      <c r="AO27">
        <v>16.8</v>
      </c>
      <c r="AP27">
        <v>10.399999999999999</v>
      </c>
      <c r="AQ27">
        <v>7.9999999999999982</v>
      </c>
      <c r="AR27">
        <v>58.400000000000006</v>
      </c>
      <c r="AS27">
        <v>11.2</v>
      </c>
      <c r="AT27">
        <v>0.80000000000000071</v>
      </c>
      <c r="AU27">
        <v>12.8</v>
      </c>
      <c r="AV27">
        <v>0</v>
      </c>
      <c r="AW27">
        <v>0</v>
      </c>
      <c r="AX27">
        <v>0</v>
      </c>
      <c r="AY27">
        <v>14849.620000000003</v>
      </c>
      <c r="AZ27">
        <v>0</v>
      </c>
      <c r="BA27">
        <v>43.199999999999818</v>
      </c>
      <c r="BB27">
        <v>0</v>
      </c>
      <c r="BC27">
        <v>0</v>
      </c>
      <c r="BD27">
        <v>0</v>
      </c>
      <c r="BE27">
        <v>16.799999999999997</v>
      </c>
      <c r="BF27">
        <v>0</v>
      </c>
      <c r="BG27">
        <v>28.8</v>
      </c>
      <c r="BH27">
        <v>133.65999999999997</v>
      </c>
      <c r="BI27">
        <v>66.399999999999991</v>
      </c>
      <c r="BJ27">
        <v>393.59999999999997</v>
      </c>
      <c r="BK27">
        <v>30.4</v>
      </c>
      <c r="BL27">
        <v>52</v>
      </c>
      <c r="BM27">
        <v>2.4000000000000004</v>
      </c>
      <c r="BN27">
        <v>9.6</v>
      </c>
      <c r="BO27">
        <v>3.9999999999999996</v>
      </c>
      <c r="BP27">
        <v>4</v>
      </c>
      <c r="BQ27">
        <v>0.8</v>
      </c>
      <c r="BR27">
        <v>4.8</v>
      </c>
      <c r="BS27">
        <v>1.6</v>
      </c>
      <c r="BT27">
        <v>0</v>
      </c>
      <c r="BU27">
        <v>3.1999999999999997</v>
      </c>
      <c r="BV27">
        <v>0</v>
      </c>
      <c r="BW27">
        <v>0</v>
      </c>
      <c r="BX27">
        <v>0</v>
      </c>
      <c r="BY27">
        <v>0</v>
      </c>
      <c r="BZ27">
        <v>0.79999999999999982</v>
      </c>
      <c r="CA27">
        <v>0.8</v>
      </c>
      <c r="CB27">
        <v>1.6</v>
      </c>
      <c r="CC27">
        <v>0.8</v>
      </c>
      <c r="CD27">
        <v>0</v>
      </c>
      <c r="CE27">
        <v>0</v>
      </c>
      <c r="CF27">
        <v>0</v>
      </c>
      <c r="CG27">
        <v>0</v>
      </c>
      <c r="CH27">
        <v>9.6000000000000014</v>
      </c>
      <c r="CI27">
        <v>0</v>
      </c>
      <c r="CJ27">
        <v>6.4</v>
      </c>
      <c r="CK27">
        <v>569.6</v>
      </c>
      <c r="CL27">
        <v>50.4</v>
      </c>
      <c r="CM27">
        <v>4</v>
      </c>
      <c r="CN27">
        <v>58.400000000000006</v>
      </c>
      <c r="CO27">
        <v>539860.98</v>
      </c>
      <c r="CP27">
        <v>11307.52</v>
      </c>
      <c r="CQ27">
        <v>31.2</v>
      </c>
      <c r="CR27">
        <v>4.8</v>
      </c>
      <c r="CS27">
        <v>0</v>
      </c>
    </row>
    <row r="28" spans="2:97" x14ac:dyDescent="0.25">
      <c r="B28" t="s">
        <v>632</v>
      </c>
      <c r="C28">
        <v>307.20000000000005</v>
      </c>
      <c r="D28">
        <v>0</v>
      </c>
      <c r="E28">
        <v>22541.16</v>
      </c>
      <c r="F28">
        <v>105.59999999999997</v>
      </c>
      <c r="G28">
        <v>3.2000000000000028</v>
      </c>
      <c r="H28">
        <v>2.4000000000000021</v>
      </c>
      <c r="I28">
        <v>62833.86</v>
      </c>
      <c r="J28">
        <v>36022.060000000005</v>
      </c>
      <c r="K28">
        <v>47319.24</v>
      </c>
      <c r="L28">
        <v>283940.10000000003</v>
      </c>
      <c r="M28">
        <v>39427.82</v>
      </c>
      <c r="N28">
        <v>21.6</v>
      </c>
      <c r="O28">
        <v>4</v>
      </c>
      <c r="P28">
        <v>6.4</v>
      </c>
      <c r="Q28">
        <v>0</v>
      </c>
      <c r="R28">
        <v>14.400000000000002</v>
      </c>
      <c r="S28">
        <v>38.4</v>
      </c>
      <c r="T28">
        <v>24</v>
      </c>
      <c r="U28">
        <v>1.6</v>
      </c>
      <c r="V28">
        <v>9.6</v>
      </c>
      <c r="W28">
        <v>0</v>
      </c>
      <c r="X28">
        <v>1.5999999999999996</v>
      </c>
      <c r="Y28">
        <v>0</v>
      </c>
      <c r="Z28">
        <v>0</v>
      </c>
      <c r="AA28">
        <v>6.3999999999999995</v>
      </c>
      <c r="AB28">
        <v>80</v>
      </c>
      <c r="AC28">
        <v>496.8</v>
      </c>
      <c r="AD28">
        <v>60</v>
      </c>
      <c r="AE28">
        <v>1.5999999999999996</v>
      </c>
      <c r="AF28">
        <v>0</v>
      </c>
      <c r="AG28">
        <v>0</v>
      </c>
      <c r="AH28">
        <v>1.6</v>
      </c>
      <c r="AI28">
        <v>8.7999999999999989</v>
      </c>
      <c r="AJ28">
        <v>7.2</v>
      </c>
      <c r="AK28">
        <v>8</v>
      </c>
      <c r="AL28">
        <v>8</v>
      </c>
      <c r="AM28">
        <v>0</v>
      </c>
      <c r="AN28">
        <v>0</v>
      </c>
      <c r="AO28">
        <v>6.3999999999999986</v>
      </c>
      <c r="AP28">
        <v>6.3999999999999986</v>
      </c>
      <c r="AQ28">
        <v>5.6</v>
      </c>
      <c r="AR28">
        <v>0</v>
      </c>
      <c r="AS28">
        <v>21.599999999999998</v>
      </c>
      <c r="AT28">
        <v>4.8000000000000007</v>
      </c>
      <c r="AU28">
        <v>23.2</v>
      </c>
      <c r="AV28">
        <v>5.5999999999999979</v>
      </c>
      <c r="AW28">
        <v>0</v>
      </c>
      <c r="AX28">
        <v>3.1999999999999993</v>
      </c>
      <c r="AY28">
        <v>731.09999999999854</v>
      </c>
      <c r="AZ28">
        <v>0</v>
      </c>
      <c r="BA28">
        <v>38.399999999999636</v>
      </c>
      <c r="BB28">
        <v>758.5</v>
      </c>
      <c r="BC28">
        <v>0</v>
      </c>
      <c r="BD28">
        <v>769.86000000000058</v>
      </c>
      <c r="BE28">
        <v>96142.140000000014</v>
      </c>
      <c r="BF28">
        <v>20173.600000000002</v>
      </c>
      <c r="BG28">
        <v>54164.359999999993</v>
      </c>
      <c r="BH28">
        <v>65365.420000000006</v>
      </c>
      <c r="BI28">
        <v>94395.16</v>
      </c>
      <c r="BJ28">
        <v>604944.41999999993</v>
      </c>
      <c r="BK28">
        <v>88</v>
      </c>
      <c r="BL28">
        <v>107.2</v>
      </c>
      <c r="BM28">
        <v>6.4</v>
      </c>
      <c r="BN28">
        <v>48.8</v>
      </c>
      <c r="BO28">
        <v>17.599999999999998</v>
      </c>
      <c r="BP28">
        <v>27.2</v>
      </c>
      <c r="BQ28">
        <v>12.799999999999999</v>
      </c>
      <c r="BR28">
        <v>21.6</v>
      </c>
      <c r="BS28">
        <v>1.6</v>
      </c>
      <c r="BT28">
        <v>9.6</v>
      </c>
      <c r="BU28">
        <v>0</v>
      </c>
      <c r="BV28">
        <v>14.400000000000002</v>
      </c>
      <c r="BW28">
        <v>29.6</v>
      </c>
      <c r="BX28">
        <v>58.4</v>
      </c>
      <c r="BY28">
        <v>73.600000000000009</v>
      </c>
      <c r="BZ28">
        <v>371.2</v>
      </c>
      <c r="CA28">
        <v>343.2</v>
      </c>
      <c r="CB28">
        <v>3.1999999999999997</v>
      </c>
      <c r="CC28">
        <v>0.8</v>
      </c>
      <c r="CD28">
        <v>4</v>
      </c>
      <c r="CE28">
        <v>5.6</v>
      </c>
      <c r="CF28">
        <v>0.79999999999999982</v>
      </c>
      <c r="CG28">
        <v>0</v>
      </c>
      <c r="CH28">
        <v>8.8000000000000007</v>
      </c>
      <c r="CI28">
        <v>0.8</v>
      </c>
      <c r="CJ28">
        <v>0</v>
      </c>
      <c r="CK28">
        <v>0.8</v>
      </c>
      <c r="CL28">
        <v>0</v>
      </c>
      <c r="CM28">
        <v>0</v>
      </c>
      <c r="CN28">
        <v>2.4000000000000004</v>
      </c>
      <c r="CO28">
        <v>75.2</v>
      </c>
      <c r="CP28">
        <v>3.2</v>
      </c>
      <c r="CQ28">
        <v>0</v>
      </c>
      <c r="CR28">
        <v>0</v>
      </c>
      <c r="CS28">
        <v>0.8</v>
      </c>
    </row>
    <row r="29" spans="2:97" x14ac:dyDescent="0.25">
      <c r="B29" t="s">
        <v>626</v>
      </c>
      <c r="C29">
        <v>28588.980000000007</v>
      </c>
      <c r="D29">
        <v>489.6</v>
      </c>
      <c r="E29">
        <v>12.8</v>
      </c>
      <c r="F29">
        <v>0</v>
      </c>
      <c r="G29">
        <v>0</v>
      </c>
      <c r="H29">
        <v>184</v>
      </c>
      <c r="I29">
        <v>41.6</v>
      </c>
      <c r="J29">
        <v>44703.16</v>
      </c>
      <c r="K29">
        <v>30830.179999999997</v>
      </c>
      <c r="L29">
        <v>356526.60000000003</v>
      </c>
      <c r="M29">
        <v>408238.14000000007</v>
      </c>
      <c r="N29">
        <v>78.400000000000006</v>
      </c>
      <c r="O29">
        <v>90.4</v>
      </c>
      <c r="P29">
        <v>46211.06</v>
      </c>
      <c r="Q29">
        <v>1.6000000000000014</v>
      </c>
      <c r="R29">
        <v>29505.279999999999</v>
      </c>
      <c r="S29">
        <v>53177.119999999995</v>
      </c>
      <c r="T29">
        <v>57483.340000000004</v>
      </c>
      <c r="U29">
        <v>34105.920000000006</v>
      </c>
      <c r="V29">
        <v>89430.18</v>
      </c>
      <c r="W29">
        <v>5.6</v>
      </c>
      <c r="X29">
        <v>40167.720000000008</v>
      </c>
      <c r="Y29">
        <v>0</v>
      </c>
      <c r="Z29">
        <v>0</v>
      </c>
      <c r="AA29">
        <v>23.2</v>
      </c>
      <c r="AB29">
        <v>119.2</v>
      </c>
      <c r="AC29">
        <v>5243.52</v>
      </c>
      <c r="AD29">
        <v>4796.8999999999996</v>
      </c>
      <c r="AE29">
        <v>266035.3</v>
      </c>
      <c r="AF29">
        <v>4258.3399999999992</v>
      </c>
      <c r="AG29">
        <v>320329.09999999998</v>
      </c>
      <c r="AH29">
        <v>66784.52</v>
      </c>
      <c r="AI29">
        <v>73493.16</v>
      </c>
      <c r="AJ29">
        <v>146665.12</v>
      </c>
      <c r="AK29">
        <v>167260.66</v>
      </c>
      <c r="AL29">
        <v>185316.46000000002</v>
      </c>
      <c r="AM29">
        <v>2119010.4</v>
      </c>
      <c r="AN29">
        <v>58271.760000000009</v>
      </c>
      <c r="AO29">
        <v>8.8000000000000007</v>
      </c>
      <c r="AP29">
        <v>0</v>
      </c>
      <c r="AQ29">
        <v>5034.6400000000003</v>
      </c>
      <c r="AR29">
        <v>0</v>
      </c>
      <c r="AS29">
        <v>215470.58000000005</v>
      </c>
      <c r="AT29">
        <v>8.7999999999999989</v>
      </c>
      <c r="AU29">
        <v>162091.96000000002</v>
      </c>
      <c r="AV29">
        <v>78.399999999999991</v>
      </c>
      <c r="AW29">
        <v>0</v>
      </c>
      <c r="AX29">
        <v>6.4000000000000021</v>
      </c>
      <c r="AY29">
        <v>0</v>
      </c>
      <c r="AZ29">
        <v>1.5999999999999943</v>
      </c>
      <c r="BA29">
        <v>0</v>
      </c>
      <c r="BB29">
        <v>928.09999999999991</v>
      </c>
      <c r="BC29">
        <v>0</v>
      </c>
      <c r="BD29">
        <v>982.72000000000025</v>
      </c>
      <c r="BE29">
        <v>4.7999999999999989</v>
      </c>
      <c r="BF29">
        <v>25040.5</v>
      </c>
      <c r="BG29">
        <v>68278.92</v>
      </c>
      <c r="BH29">
        <v>79882.62</v>
      </c>
      <c r="BI29">
        <v>116530.52</v>
      </c>
      <c r="BJ29">
        <v>747096.38</v>
      </c>
      <c r="BK29">
        <v>987693.12000000011</v>
      </c>
      <c r="BL29">
        <v>18.399999999999999</v>
      </c>
      <c r="BM29">
        <v>0</v>
      </c>
      <c r="BN29">
        <v>9.6</v>
      </c>
      <c r="BO29">
        <v>0.79999999999999982</v>
      </c>
      <c r="BP29">
        <v>6.4</v>
      </c>
      <c r="BQ29">
        <v>3.2</v>
      </c>
      <c r="BR29">
        <v>7.2</v>
      </c>
      <c r="BS29">
        <v>18.399999999999999</v>
      </c>
      <c r="BT29">
        <v>3.1999999999999997</v>
      </c>
      <c r="BU29">
        <v>9.6</v>
      </c>
      <c r="BV29">
        <v>10.399999999999999</v>
      </c>
      <c r="BW29">
        <v>527430.14</v>
      </c>
      <c r="BX29">
        <v>78.399999999999991</v>
      </c>
      <c r="BY29">
        <v>584676.69999999995</v>
      </c>
      <c r="BZ29">
        <v>480.8</v>
      </c>
      <c r="CA29">
        <v>25904.04</v>
      </c>
      <c r="CB29">
        <v>1025.6199999999999</v>
      </c>
      <c r="CC29">
        <v>59.2</v>
      </c>
      <c r="CD29">
        <v>3.1999999999999997</v>
      </c>
      <c r="CE29">
        <v>8</v>
      </c>
      <c r="CF29">
        <v>4.8000000000000007</v>
      </c>
      <c r="CG29">
        <v>0.8</v>
      </c>
      <c r="CH29">
        <v>829849.02</v>
      </c>
      <c r="CI29">
        <v>13.6</v>
      </c>
      <c r="CJ29">
        <v>52</v>
      </c>
      <c r="CK29">
        <v>6340.82</v>
      </c>
      <c r="CL29">
        <v>1.6</v>
      </c>
      <c r="CM29">
        <v>2.4</v>
      </c>
      <c r="CN29">
        <v>895226.0199999999</v>
      </c>
      <c r="CO29">
        <v>34.4</v>
      </c>
      <c r="CP29">
        <v>1.6</v>
      </c>
      <c r="CQ29">
        <v>0</v>
      </c>
      <c r="CR29">
        <v>0</v>
      </c>
      <c r="CS29">
        <v>0</v>
      </c>
    </row>
    <row r="30" spans="2:97" x14ac:dyDescent="0.25">
      <c r="BO30" t="s">
        <v>645</v>
      </c>
      <c r="BP30" t="s">
        <v>644</v>
      </c>
      <c r="BQ30" t="s">
        <v>636</v>
      </c>
      <c r="BR30" t="s">
        <v>637</v>
      </c>
      <c r="BS30" t="s">
        <v>634</v>
      </c>
      <c r="BT30" t="s">
        <v>635</v>
      </c>
      <c r="BU30" t="s">
        <v>641</v>
      </c>
      <c r="BV30" t="s">
        <v>640</v>
      </c>
      <c r="BX30" t="s">
        <v>648</v>
      </c>
      <c r="BY30" t="s">
        <v>647</v>
      </c>
    </row>
    <row r="31" spans="2:97" x14ac:dyDescent="0.25">
      <c r="BO31">
        <f>10.19/252207.2</f>
        <v>4.0403287455711015E-5</v>
      </c>
      <c r="BP31">
        <f>9.59/BP25</f>
        <v>3.3614908727285573E-5</v>
      </c>
      <c r="BQ31">
        <f>10.19/168392.7</f>
        <v>6.0513312037873366E-5</v>
      </c>
      <c r="BR31">
        <f>9.59/BR25</f>
        <v>5.2225662786682941E-5</v>
      </c>
      <c r="BS31">
        <f>(10.19*(0.1124+0.057))/166099.1</f>
        <v>1.0392506642119071E-5</v>
      </c>
      <c r="BT31">
        <f>(9.59*0.057+9.59*0.1124)/BT25</f>
        <v>9.3115665698260597E-6</v>
      </c>
      <c r="BU31">
        <f>(10.19*(0.056+0.0738))/123524.2</f>
        <v>1.0707715573142753E-5</v>
      </c>
      <c r="BV31">
        <f>(9.59*(0.0738+0.056))/BV25</f>
        <v>9.0645705612163016E-6</v>
      </c>
      <c r="BX31">
        <f>(11.48*0.5219)/587401.1</f>
        <v>1.0199865134743534E-5</v>
      </c>
      <c r="BY31">
        <f>(10.08*0.5219)/BY29</f>
        <v>8.9977110427010353E-6</v>
      </c>
    </row>
    <row r="32" spans="2:97" ht="15.75" thickBot="1" x14ac:dyDescent="0.3">
      <c r="B32" t="s">
        <v>109</v>
      </c>
      <c r="BO32" t="s">
        <v>638</v>
      </c>
      <c r="BS32" t="s">
        <v>638</v>
      </c>
      <c r="BT32">
        <f>(BT31*BT20*1.991)/0.057</f>
        <v>4.9593420736451552</v>
      </c>
      <c r="BU32" t="s">
        <v>638</v>
      </c>
      <c r="BX32" t="s">
        <v>638</v>
      </c>
    </row>
    <row r="33" spans="2:77" s="29" customFormat="1" ht="15.75" thickBot="1" x14ac:dyDescent="0.3">
      <c r="B33" s="25" t="s">
        <v>110</v>
      </c>
      <c r="C33" s="26" t="s">
        <v>111</v>
      </c>
      <c r="D33" s="27" t="s">
        <v>77</v>
      </c>
      <c r="E33" s="28" t="s">
        <v>103</v>
      </c>
      <c r="F33" s="28" t="s">
        <v>83</v>
      </c>
      <c r="G33" s="28" t="s">
        <v>96</v>
      </c>
      <c r="H33" s="28" t="s">
        <v>104</v>
      </c>
      <c r="I33" s="28" t="s">
        <v>84</v>
      </c>
      <c r="J33" s="28" t="s">
        <v>97</v>
      </c>
      <c r="K33" s="28" t="s">
        <v>105</v>
      </c>
      <c r="L33" s="28" t="s">
        <v>98</v>
      </c>
      <c r="M33" s="28" t="s">
        <v>85</v>
      </c>
      <c r="N33" s="28" t="s">
        <v>112</v>
      </c>
      <c r="O33" s="28" t="s">
        <v>113</v>
      </c>
      <c r="P33" s="28" t="s">
        <v>114</v>
      </c>
      <c r="Q33" s="28" t="s">
        <v>115</v>
      </c>
      <c r="BO33" s="29">
        <f>BO31*110*27121.6</f>
        <v>120.5381981164693</v>
      </c>
      <c r="BS33" s="29">
        <f>12497.46*BS31*(110)</f>
        <v>14.286792966557913</v>
      </c>
      <c r="BU33" s="29">
        <f>BU31*13483.3*110</f>
        <v>15.881287552609127</v>
      </c>
      <c r="BV33" s="29">
        <f>BU33-4.2*0.056</f>
        <v>15.646087552609126</v>
      </c>
      <c r="BX33" s="29">
        <f>3085.98*BX31*110</f>
        <v>3.4624237789367434</v>
      </c>
      <c r="BY33" s="29">
        <f>BX33*0.092</f>
        <v>0.31854298766218037</v>
      </c>
    </row>
    <row r="34" spans="2:77" s="29" customFormat="1" ht="15.75" thickBot="1" x14ac:dyDescent="0.3">
      <c r="B34" s="25"/>
      <c r="C34" s="30" t="s">
        <v>116</v>
      </c>
      <c r="D34" s="31" t="s">
        <v>117</v>
      </c>
      <c r="E34" s="32" t="s">
        <v>118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BO34" s="29" t="s">
        <v>646</v>
      </c>
      <c r="BS34" s="29" t="s">
        <v>639</v>
      </c>
      <c r="BU34" s="29" t="s">
        <v>639</v>
      </c>
      <c r="BV34" s="29">
        <f>BV33/2</f>
        <v>7.823043776304563</v>
      </c>
    </row>
    <row r="35" spans="2:77" s="29" customFormat="1" x14ac:dyDescent="0.25">
      <c r="B35" s="2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BO35" s="29">
        <f>BO33-4.23*0.238</f>
        <v>119.53145811646931</v>
      </c>
      <c r="BS35" s="29">
        <f>10505.22*BS31*177.39</f>
        <v>19.366654118729709</v>
      </c>
      <c r="BU35" s="29">
        <f>111148.96*177*BU31</f>
        <v>210.65680663771994</v>
      </c>
    </row>
    <row r="36" spans="2:77" s="29" customFormat="1" ht="15.75" thickBot="1" x14ac:dyDescent="0.3">
      <c r="B36" s="2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BO36" s="64">
        <v>0.2</v>
      </c>
      <c r="BU36" s="29" t="s">
        <v>643</v>
      </c>
    </row>
    <row r="37" spans="2:77" s="38" customFormat="1" ht="15.75" thickBot="1" x14ac:dyDescent="0.3">
      <c r="B37" s="25" t="s">
        <v>119</v>
      </c>
      <c r="C37" s="35" t="s">
        <v>120</v>
      </c>
      <c r="D37" s="36" t="s">
        <v>121</v>
      </c>
      <c r="E37" s="36" t="s">
        <v>122</v>
      </c>
      <c r="F37" s="36" t="s">
        <v>123</v>
      </c>
      <c r="G37" s="36" t="s">
        <v>124</v>
      </c>
      <c r="H37" s="36" t="s">
        <v>125</v>
      </c>
      <c r="I37" s="36" t="s">
        <v>126</v>
      </c>
      <c r="J37" s="36" t="s">
        <v>127</v>
      </c>
      <c r="K37" s="37" t="s">
        <v>128</v>
      </c>
      <c r="L37" s="36" t="s">
        <v>129</v>
      </c>
      <c r="M37" s="37" t="s">
        <v>130</v>
      </c>
      <c r="N37" s="37" t="s">
        <v>131</v>
      </c>
      <c r="O37" s="36" t="s">
        <v>132</v>
      </c>
      <c r="P37" s="36" t="s">
        <v>133</v>
      </c>
      <c r="Q37" s="36" t="s">
        <v>72</v>
      </c>
      <c r="BO37" s="38">
        <f>BO35*0.2</f>
        <v>23.906291623293864</v>
      </c>
      <c r="BU37" s="38">
        <f>288*127*BU31</f>
        <v>0.39164540480326937</v>
      </c>
    </row>
    <row r="38" spans="2:77" s="38" customFormat="1" ht="15.75" thickBot="1" x14ac:dyDescent="0.3">
      <c r="B38" s="39"/>
      <c r="C38" s="40" t="s">
        <v>134</v>
      </c>
      <c r="D38" s="41" t="s">
        <v>74</v>
      </c>
      <c r="E38" s="42" t="s">
        <v>88</v>
      </c>
      <c r="F38" s="42" t="s">
        <v>89</v>
      </c>
      <c r="G38" s="36" t="s">
        <v>91</v>
      </c>
      <c r="H38" s="36" t="s">
        <v>100</v>
      </c>
      <c r="I38" s="36" t="s">
        <v>93</v>
      </c>
      <c r="J38" s="36" t="s">
        <v>95</v>
      </c>
      <c r="K38" s="36" t="s">
        <v>103</v>
      </c>
      <c r="L38" s="42" t="s">
        <v>97</v>
      </c>
      <c r="M38" s="36" t="s">
        <v>112</v>
      </c>
      <c r="N38" s="36" t="s">
        <v>115</v>
      </c>
      <c r="O38" s="42" t="s">
        <v>135</v>
      </c>
      <c r="P38" s="42" t="s">
        <v>136</v>
      </c>
      <c r="Q38" s="42" t="s">
        <v>137</v>
      </c>
      <c r="BS38" s="38" t="s">
        <v>642</v>
      </c>
      <c r="BU38" s="38">
        <f>(BU37*170.8573)/6</f>
        <v>11.152579403682273</v>
      </c>
    </row>
    <row r="39" spans="2:77" s="38" customFormat="1" ht="30.75" thickBot="1" x14ac:dyDescent="0.3">
      <c r="B39" s="39"/>
      <c r="C39" s="40" t="s">
        <v>117</v>
      </c>
      <c r="D39" s="41" t="s">
        <v>86</v>
      </c>
      <c r="E39" s="43" t="s">
        <v>138</v>
      </c>
      <c r="F39" s="44"/>
      <c r="G39" s="45" t="s">
        <v>139</v>
      </c>
      <c r="H39" s="46" t="s">
        <v>140</v>
      </c>
      <c r="I39" s="46" t="s">
        <v>633</v>
      </c>
      <c r="J39" s="46" t="s">
        <v>141</v>
      </c>
      <c r="K39" s="47"/>
      <c r="L39" s="44"/>
      <c r="M39" s="47"/>
      <c r="N39" s="47"/>
      <c r="O39" s="44"/>
      <c r="P39" s="44"/>
      <c r="Q39" s="44"/>
      <c r="BU39" s="38">
        <f>BU37*12</f>
        <v>4.6997448576392324</v>
      </c>
    </row>
    <row r="40" spans="2:77" s="38" customFormat="1" x14ac:dyDescent="0.25">
      <c r="B40" s="39"/>
      <c r="C40" s="48"/>
      <c r="D40" s="48"/>
      <c r="E40" s="49"/>
      <c r="F40" s="50"/>
      <c r="H40" s="51">
        <v>40.715671816147655</v>
      </c>
      <c r="I40" s="38">
        <v>10.19</v>
      </c>
      <c r="J40" s="51">
        <v>20.408331623703607</v>
      </c>
      <c r="K40" s="47"/>
      <c r="L40" s="50"/>
      <c r="M40" s="47"/>
      <c r="N40" s="47"/>
      <c r="O40" s="50"/>
      <c r="P40" s="50"/>
      <c r="Q40" s="50"/>
      <c r="T40" s="51"/>
      <c r="U40" s="51"/>
    </row>
    <row r="41" spans="2:77" s="38" customFormat="1" x14ac:dyDescent="0.25">
      <c r="B41" s="39"/>
      <c r="C41" s="48"/>
      <c r="D41" s="48"/>
      <c r="E41" s="49"/>
      <c r="F41" s="50"/>
      <c r="J41" s="50"/>
      <c r="K41" s="47"/>
      <c r="L41" s="50"/>
      <c r="M41" s="47"/>
      <c r="N41" s="47"/>
      <c r="O41" s="50"/>
      <c r="P41" s="50"/>
      <c r="Q41" s="50"/>
      <c r="T41" s="51"/>
      <c r="U41" s="51"/>
    </row>
    <row r="42" spans="2:77" s="29" customFormat="1" ht="15.75" thickBot="1" x14ac:dyDescent="0.3">
      <c r="B42" s="2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spans="2:77" s="29" customFormat="1" ht="15.75" thickBot="1" x14ac:dyDescent="0.3">
      <c r="B43" s="25" t="s">
        <v>142</v>
      </c>
      <c r="C43" s="26" t="s">
        <v>99</v>
      </c>
      <c r="D43" s="27" t="s">
        <v>90</v>
      </c>
      <c r="E43" s="27" t="s">
        <v>80</v>
      </c>
      <c r="F43" s="27" t="s">
        <v>81</v>
      </c>
      <c r="G43" s="27" t="s">
        <v>93</v>
      </c>
      <c r="H43" s="27" t="s">
        <v>101</v>
      </c>
      <c r="I43" s="27" t="s">
        <v>143</v>
      </c>
      <c r="J43" s="27" t="s">
        <v>144</v>
      </c>
      <c r="K43" s="27" t="s">
        <v>145</v>
      </c>
      <c r="L43" s="27" t="s">
        <v>146</v>
      </c>
      <c r="M43" s="52" t="s">
        <v>147</v>
      </c>
      <c r="N43" s="53"/>
      <c r="O43" s="53"/>
      <c r="P43" s="53"/>
      <c r="Q43" s="53"/>
    </row>
    <row r="44" spans="2:77" s="29" customFormat="1" ht="15.75" thickBot="1" x14ac:dyDescent="0.3">
      <c r="B44" s="2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2:77" s="29" customFormat="1" ht="15.75" thickBot="1" x14ac:dyDescent="0.3">
      <c r="B45" s="25" t="s">
        <v>148</v>
      </c>
      <c r="C45" s="26" t="s">
        <v>122</v>
      </c>
      <c r="D45" s="27" t="s">
        <v>149</v>
      </c>
      <c r="E45" s="27" t="s">
        <v>150</v>
      </c>
      <c r="F45" s="27" t="s">
        <v>151</v>
      </c>
      <c r="G45" s="27" t="s">
        <v>152</v>
      </c>
      <c r="H45" s="27" t="s">
        <v>87</v>
      </c>
      <c r="I45" s="27" t="s">
        <v>78</v>
      </c>
      <c r="J45" s="27" t="s">
        <v>79</v>
      </c>
      <c r="K45" s="27" t="s">
        <v>89</v>
      </c>
      <c r="L45" s="27" t="s">
        <v>153</v>
      </c>
      <c r="M45" s="27" t="s">
        <v>154</v>
      </c>
      <c r="N45" s="54" t="s">
        <v>155</v>
      </c>
      <c r="O45" s="52" t="s">
        <v>156</v>
      </c>
      <c r="P45" s="53"/>
      <c r="Q45" s="53"/>
    </row>
    <row r="46" spans="2:77" s="29" customFormat="1" x14ac:dyDescent="0.25"/>
    <row r="47" spans="2:77" s="29" customFormat="1" x14ac:dyDescent="0.25"/>
    <row r="48" spans="2:77" s="29" customFormat="1" ht="45" x14ac:dyDescent="0.25">
      <c r="B48" s="55"/>
      <c r="C48" s="46" t="s">
        <v>157</v>
      </c>
      <c r="D48" s="46" t="s">
        <v>158</v>
      </c>
      <c r="E48" s="46" t="s">
        <v>159</v>
      </c>
      <c r="F48" s="46" t="s">
        <v>160</v>
      </c>
      <c r="G48" s="46" t="s">
        <v>161</v>
      </c>
      <c r="H48" s="46" t="s">
        <v>162</v>
      </c>
      <c r="I48" s="46" t="s">
        <v>163</v>
      </c>
      <c r="J48" s="46" t="s">
        <v>164</v>
      </c>
      <c r="K48" s="46" t="s">
        <v>165</v>
      </c>
      <c r="L48" s="46" t="s">
        <v>166</v>
      </c>
      <c r="M48" s="46" t="s">
        <v>167</v>
      </c>
      <c r="N48" s="46" t="s">
        <v>168</v>
      </c>
      <c r="O48" s="46" t="s">
        <v>169</v>
      </c>
    </row>
    <row r="49" spans="2:15" s="29" customFormat="1" x14ac:dyDescent="0.25">
      <c r="B49" s="56" t="s">
        <v>170</v>
      </c>
      <c r="C49" s="55">
        <v>502.22207386745418</v>
      </c>
      <c r="D49" s="55">
        <v>502.61033589524328</v>
      </c>
      <c r="E49" s="55">
        <v>502.23357178170932</v>
      </c>
      <c r="F49" s="55">
        <v>501.41314775222702</v>
      </c>
      <c r="G49" s="55">
        <v>2002.669530315861</v>
      </c>
      <c r="H49" s="55">
        <v>255.75294053236422</v>
      </c>
      <c r="I49" s="55">
        <v>256.57901969078779</v>
      </c>
      <c r="J49" s="55">
        <v>1.9912351720058956</v>
      </c>
      <c r="K49" s="55">
        <v>1.9981511847502211</v>
      </c>
      <c r="L49" s="55">
        <v>8.1563755038022148</v>
      </c>
      <c r="M49" s="55">
        <v>1.0005591020157205</v>
      </c>
      <c r="N49" s="55">
        <v>8.179439716286506</v>
      </c>
      <c r="O49" s="55">
        <v>0.99957239626248295</v>
      </c>
    </row>
    <row r="51" spans="2:15" ht="45" x14ac:dyDescent="0.25">
      <c r="C51" s="46" t="s">
        <v>171</v>
      </c>
      <c r="D51" s="46" t="s">
        <v>172</v>
      </c>
      <c r="E51" s="46" t="s">
        <v>173</v>
      </c>
      <c r="F51" s="46" t="s">
        <v>174</v>
      </c>
      <c r="G51" s="46" t="s">
        <v>175</v>
      </c>
      <c r="H51" s="46" t="s">
        <v>176</v>
      </c>
    </row>
    <row r="52" spans="2:15" x14ac:dyDescent="0.25">
      <c r="B52" s="57" t="s">
        <v>177</v>
      </c>
      <c r="C52" s="55">
        <v>7.824370093937237E-5</v>
      </c>
      <c r="D52" s="55">
        <v>6.0549848484448212</v>
      </c>
      <c r="E52" s="55">
        <v>0.12746175855780453</v>
      </c>
      <c r="F52" s="55">
        <v>2.3511082915791324E-4</v>
      </c>
      <c r="G52" s="55">
        <v>1.2067956047513809E-4</v>
      </c>
      <c r="H52" s="55">
        <v>6.289879103161992E-5</v>
      </c>
    </row>
    <row r="53" spans="2:15" x14ac:dyDescent="0.25">
      <c r="B53" s="57"/>
    </row>
    <row r="54" spans="2:15" ht="45" x14ac:dyDescent="0.25">
      <c r="B54" s="57"/>
      <c r="C54" s="46" t="s">
        <v>178</v>
      </c>
      <c r="D54" s="46" t="s">
        <v>179</v>
      </c>
      <c r="E54" s="46" t="s">
        <v>180</v>
      </c>
      <c r="F54" s="46" t="s">
        <v>181</v>
      </c>
    </row>
    <row r="55" spans="2:15" x14ac:dyDescent="0.25">
      <c r="B55" s="57" t="s">
        <v>182</v>
      </c>
      <c r="C55">
        <v>2.274926592948924</v>
      </c>
      <c r="D55">
        <v>2.8909940458425609E-4</v>
      </c>
      <c r="E55">
        <v>3.8007927433476432E-2</v>
      </c>
      <c r="F55">
        <v>5.3076220225349093</v>
      </c>
    </row>
    <row r="57" spans="2:15" x14ac:dyDescent="0.25">
      <c r="B57" t="s">
        <v>183</v>
      </c>
    </row>
    <row r="58" spans="2:15" ht="45" x14ac:dyDescent="0.25">
      <c r="B58" s="58" t="s">
        <v>36</v>
      </c>
      <c r="C58" s="59" t="s">
        <v>9</v>
      </c>
      <c r="D58" s="59" t="s">
        <v>184</v>
      </c>
      <c r="E58" s="59" t="s">
        <v>185</v>
      </c>
    </row>
    <row r="59" spans="2:15" x14ac:dyDescent="0.25">
      <c r="B59" s="60" t="s">
        <v>186</v>
      </c>
      <c r="C59" s="60">
        <v>5.0774999999999997</v>
      </c>
      <c r="D59" s="60">
        <v>5.0774999999999997</v>
      </c>
      <c r="E59" s="60">
        <v>1</v>
      </c>
    </row>
    <row r="60" spans="2:15" x14ac:dyDescent="0.25">
      <c r="B60" s="60" t="s">
        <v>187</v>
      </c>
      <c r="C60" s="60">
        <v>5.0441000000000003</v>
      </c>
      <c r="D60" s="60">
        <v>5.0441000000000003</v>
      </c>
      <c r="E60" s="60">
        <v>1</v>
      </c>
    </row>
    <row r="61" spans="2:15" x14ac:dyDescent="0.25">
      <c r="B61" s="60" t="s">
        <v>188</v>
      </c>
      <c r="C61" s="60">
        <v>5.0377000000000001</v>
      </c>
      <c r="D61" s="60">
        <v>5.0377000000000001</v>
      </c>
      <c r="E61" s="60">
        <v>1</v>
      </c>
    </row>
    <row r="62" spans="2:15" x14ac:dyDescent="0.25">
      <c r="B62" s="60" t="s">
        <v>189</v>
      </c>
      <c r="C62" s="60">
        <v>4.9966999999999997</v>
      </c>
      <c r="D62" s="60">
        <v>4.9966999999999997</v>
      </c>
      <c r="E62" s="60">
        <v>1</v>
      </c>
    </row>
    <row r="63" spans="2:15" x14ac:dyDescent="0.25">
      <c r="B63" s="60" t="s">
        <v>190</v>
      </c>
      <c r="C63" s="61">
        <v>9.0999999999999998E-2</v>
      </c>
      <c r="D63" s="60">
        <v>4.8573000000000004</v>
      </c>
      <c r="E63" s="62">
        <v>53.376923076923084</v>
      </c>
    </row>
    <row r="64" spans="2:15" x14ac:dyDescent="0.25">
      <c r="B64" s="60" t="s">
        <v>191</v>
      </c>
      <c r="C64" s="60">
        <v>0.1002</v>
      </c>
      <c r="D64" s="60">
        <v>4.9047000000000001</v>
      </c>
      <c r="E64" s="62">
        <v>48.949101796407184</v>
      </c>
    </row>
    <row r="65" spans="2:97" x14ac:dyDescent="0.25">
      <c r="B65" s="60" t="s">
        <v>624</v>
      </c>
      <c r="C65" s="60">
        <v>8.8400000000000006E-2</v>
      </c>
      <c r="D65" s="60">
        <v>4.9584000000000001</v>
      </c>
      <c r="E65" s="62">
        <v>56.090497737556561</v>
      </c>
    </row>
    <row r="66" spans="2:97" x14ac:dyDescent="0.25">
      <c r="B66" s="60" t="s">
        <v>625</v>
      </c>
      <c r="C66" s="60">
        <v>2.4975000000000001</v>
      </c>
      <c r="D66" s="60">
        <v>4.9722999999999997</v>
      </c>
      <c r="E66" s="62">
        <v>1.9909109109109107</v>
      </c>
    </row>
    <row r="67" spans="2:97" x14ac:dyDescent="0.25">
      <c r="B67" s="60" t="s">
        <v>192</v>
      </c>
      <c r="C67" s="60">
        <v>9.6699999999999994E-2</v>
      </c>
      <c r="D67" s="60">
        <v>4.9524999999999997</v>
      </c>
      <c r="E67" s="62">
        <v>51.215098241985523</v>
      </c>
    </row>
    <row r="68" spans="2:97" x14ac:dyDescent="0.25">
      <c r="B68" s="60" t="s">
        <v>193</v>
      </c>
      <c r="C68" s="60">
        <v>0.10009999999999999</v>
      </c>
      <c r="D68" s="60">
        <v>4.9893000000000001</v>
      </c>
      <c r="E68" s="62">
        <v>49.843156843156848</v>
      </c>
    </row>
    <row r="71" spans="2:97" x14ac:dyDescent="0.25">
      <c r="B71" t="s">
        <v>194</v>
      </c>
    </row>
    <row r="72" spans="2:97" x14ac:dyDescent="0.25">
      <c r="B72" t="s">
        <v>195</v>
      </c>
      <c r="C72" s="63">
        <v>165.6</v>
      </c>
      <c r="D72" s="63">
        <v>113.6</v>
      </c>
      <c r="E72" s="63">
        <v>6.4</v>
      </c>
      <c r="F72" s="63">
        <v>253.6</v>
      </c>
      <c r="G72" s="63">
        <v>14.4</v>
      </c>
      <c r="H72" s="63">
        <v>23.2</v>
      </c>
      <c r="I72" s="63">
        <v>8.8000000000000007</v>
      </c>
      <c r="J72" s="63">
        <v>206.4</v>
      </c>
      <c r="K72" s="63">
        <v>3.2</v>
      </c>
      <c r="L72" s="63">
        <v>11.2</v>
      </c>
      <c r="M72" s="63">
        <v>3.2</v>
      </c>
      <c r="N72" s="63">
        <v>6.4</v>
      </c>
      <c r="O72" s="63">
        <v>8</v>
      </c>
      <c r="P72" s="63">
        <v>6.4</v>
      </c>
      <c r="Q72" s="63">
        <v>4.8</v>
      </c>
      <c r="R72" s="63">
        <v>3.2</v>
      </c>
      <c r="S72" s="63">
        <v>6.4</v>
      </c>
      <c r="T72" s="63">
        <v>23.2</v>
      </c>
      <c r="U72" s="63">
        <v>2.4</v>
      </c>
      <c r="V72" s="63">
        <v>8</v>
      </c>
      <c r="W72" s="63">
        <v>2.4</v>
      </c>
      <c r="X72" s="63">
        <v>2.4</v>
      </c>
      <c r="Y72" s="63">
        <v>2.4</v>
      </c>
      <c r="Z72" s="63">
        <v>0.8</v>
      </c>
      <c r="AA72" s="63">
        <v>3.2</v>
      </c>
      <c r="AB72" s="63">
        <v>3.2</v>
      </c>
      <c r="AC72" s="63">
        <v>3.2</v>
      </c>
      <c r="AD72" s="63">
        <v>1.6</v>
      </c>
      <c r="AE72" s="63">
        <v>16</v>
      </c>
      <c r="AF72" s="63">
        <v>2.4</v>
      </c>
      <c r="AG72" s="63">
        <v>13.6</v>
      </c>
      <c r="AH72" s="63">
        <v>3.2</v>
      </c>
      <c r="AI72" s="63">
        <v>0.8</v>
      </c>
      <c r="AJ72" s="63">
        <v>4.8</v>
      </c>
      <c r="AK72" s="63">
        <v>1.6</v>
      </c>
      <c r="AL72" s="63">
        <v>1.6</v>
      </c>
      <c r="AM72" s="63">
        <v>5.6</v>
      </c>
      <c r="AN72" s="63">
        <v>27.2</v>
      </c>
      <c r="AO72" s="63">
        <v>19.2</v>
      </c>
      <c r="AP72" s="63">
        <v>37.6</v>
      </c>
      <c r="AQ72" s="63">
        <v>17.600000000000001</v>
      </c>
      <c r="AR72" s="63">
        <v>58.4</v>
      </c>
      <c r="AS72" s="63">
        <v>4</v>
      </c>
      <c r="AT72" s="63">
        <v>6.4</v>
      </c>
      <c r="AU72" s="63">
        <v>2.4</v>
      </c>
      <c r="AV72" s="63">
        <v>28.8</v>
      </c>
      <c r="AW72" s="63">
        <v>6.4</v>
      </c>
      <c r="AX72" s="63">
        <v>13.6</v>
      </c>
      <c r="AY72" s="63">
        <v>25646.3</v>
      </c>
      <c r="AZ72" s="63">
        <v>233.6</v>
      </c>
      <c r="BA72" s="63">
        <v>3021.96</v>
      </c>
      <c r="BB72" s="63">
        <v>448</v>
      </c>
      <c r="BC72" s="63">
        <v>2457.8599999999997</v>
      </c>
      <c r="BD72" s="63">
        <v>3288.44</v>
      </c>
      <c r="BE72" s="63">
        <v>4</v>
      </c>
      <c r="BF72" s="63">
        <v>1300.0999999999999</v>
      </c>
      <c r="BG72" s="63">
        <v>1.6</v>
      </c>
      <c r="BH72" s="63">
        <v>1115.24</v>
      </c>
      <c r="BI72" s="63">
        <v>0.8</v>
      </c>
      <c r="BJ72" s="63">
        <v>3.2</v>
      </c>
      <c r="BK72" s="63">
        <v>1.6</v>
      </c>
      <c r="BL72" s="63">
        <v>0.8</v>
      </c>
      <c r="BM72" s="63">
        <v>0</v>
      </c>
      <c r="BN72" s="63">
        <v>3.2</v>
      </c>
      <c r="BO72" s="63">
        <v>0</v>
      </c>
      <c r="BP72" s="63">
        <v>0</v>
      </c>
      <c r="BQ72" s="63">
        <v>0.8</v>
      </c>
      <c r="BR72" s="63">
        <v>0</v>
      </c>
      <c r="BS72" s="63">
        <v>0.8</v>
      </c>
      <c r="BT72" s="63">
        <v>0.8</v>
      </c>
      <c r="BU72" s="63">
        <v>1.6</v>
      </c>
      <c r="BV72" s="63">
        <v>0.8</v>
      </c>
      <c r="BW72" s="63">
        <v>0.8</v>
      </c>
      <c r="BX72" s="63">
        <v>1.6</v>
      </c>
      <c r="BY72" s="63">
        <v>0.8</v>
      </c>
      <c r="BZ72" s="63">
        <v>0.8</v>
      </c>
      <c r="CA72" s="63">
        <v>0</v>
      </c>
      <c r="CB72" s="63">
        <v>0</v>
      </c>
      <c r="CC72" s="63">
        <v>0</v>
      </c>
      <c r="CD72" s="63">
        <v>1.6</v>
      </c>
      <c r="CE72" s="63">
        <v>0</v>
      </c>
      <c r="CF72" s="63">
        <v>3.2</v>
      </c>
      <c r="CG72" s="63">
        <v>0.8</v>
      </c>
      <c r="CH72" s="63">
        <v>0.8</v>
      </c>
      <c r="CI72" s="63">
        <v>0</v>
      </c>
      <c r="CJ72" s="63">
        <v>0</v>
      </c>
      <c r="CK72" s="63">
        <v>0</v>
      </c>
      <c r="CL72" s="63">
        <v>0</v>
      </c>
      <c r="CM72" s="63">
        <v>0</v>
      </c>
      <c r="CN72" s="63">
        <v>0</v>
      </c>
      <c r="CO72" s="63">
        <v>0</v>
      </c>
      <c r="CP72" s="63">
        <v>0</v>
      </c>
      <c r="CQ72" s="63">
        <v>0</v>
      </c>
      <c r="CR72" s="63">
        <v>0</v>
      </c>
      <c r="CS72" s="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BlanksReport</vt:lpstr>
      <vt:lpstr>BlanksMassSpecRept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M. Guthrie</dc:creator>
  <cp:lastModifiedBy>Paul M. Mendoza</cp:lastModifiedBy>
  <dcterms:created xsi:type="dcterms:W3CDTF">2015-03-31T22:03:24Z</dcterms:created>
  <dcterms:modified xsi:type="dcterms:W3CDTF">2015-04-22T10:01:35Z</dcterms:modified>
</cp:coreProperties>
</file>