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FAC01191-9AE6-4A81-A989-16B6F68AFDA9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N20" i="2"/>
  <c r="K20" i="2"/>
  <c r="T19" i="2"/>
  <c r="T20" i="2" s="1"/>
  <c r="S19" i="2"/>
  <c r="S20" i="2" s="1"/>
  <c r="R19" i="2"/>
  <c r="R20" i="2" s="1"/>
  <c r="P19" i="2"/>
  <c r="P20" i="2" s="1"/>
  <c r="O19" i="2"/>
  <c r="N19" i="2"/>
  <c r="K19" i="2"/>
  <c r="J19" i="2"/>
  <c r="J20" i="2" s="1"/>
  <c r="I19" i="2"/>
  <c r="I20" i="2" s="1"/>
  <c r="G19" i="2"/>
  <c r="G20" i="2" s="1"/>
  <c r="F19" i="2"/>
  <c r="F20" i="2" s="1"/>
  <c r="E19" i="2"/>
  <c r="E20" i="2" s="1"/>
  <c r="D19" i="2"/>
  <c r="D20" i="2" s="1"/>
  <c r="AA17" i="2"/>
  <c r="U17" i="2"/>
  <c r="Q17" i="2"/>
  <c r="V17" i="2" s="1"/>
  <c r="L17" i="2"/>
  <c r="H17" i="2"/>
  <c r="M17" i="2" s="1"/>
  <c r="AA16" i="2"/>
  <c r="V16" i="2"/>
  <c r="U16" i="2"/>
  <c r="Q16" i="2"/>
  <c r="L16" i="2"/>
  <c r="H16" i="2"/>
  <c r="M16" i="2" s="1"/>
  <c r="AA15" i="2"/>
  <c r="U15" i="2"/>
  <c r="Q15" i="2"/>
  <c r="V15" i="2" s="1"/>
  <c r="L15" i="2"/>
  <c r="H15" i="2"/>
  <c r="M15" i="2" s="1"/>
  <c r="AA14" i="2"/>
  <c r="U14" i="2"/>
  <c r="Q14" i="2"/>
  <c r="V14" i="2" s="1"/>
  <c r="L14" i="2"/>
  <c r="H14" i="2"/>
  <c r="M14" i="2" s="1"/>
  <c r="AA13" i="2"/>
  <c r="U13" i="2"/>
  <c r="Q13" i="2"/>
  <c r="V13" i="2" s="1"/>
  <c r="M13" i="2"/>
  <c r="L13" i="2"/>
  <c r="H13" i="2"/>
  <c r="AA12" i="2"/>
  <c r="U12" i="2"/>
  <c r="Q12" i="2"/>
  <c r="V12" i="2" s="1"/>
  <c r="L12" i="2"/>
  <c r="H12" i="2"/>
  <c r="M12" i="2" s="1"/>
  <c r="AA11" i="2"/>
  <c r="U11" i="2"/>
  <c r="V11" i="2" s="1"/>
  <c r="Q11" i="2"/>
  <c r="L11" i="2"/>
  <c r="H11" i="2"/>
  <c r="M11" i="2" s="1"/>
  <c r="AA10" i="2"/>
  <c r="U10" i="2"/>
  <c r="Q10" i="2"/>
  <c r="V10" i="2" s="1"/>
  <c r="L10" i="2"/>
  <c r="H10" i="2"/>
  <c r="M10" i="2" s="1"/>
  <c r="AA9" i="2"/>
  <c r="V9" i="2"/>
  <c r="U9" i="2"/>
  <c r="Q9" i="2"/>
  <c r="L9" i="2"/>
  <c r="H9" i="2"/>
  <c r="M9" i="2" s="1"/>
  <c r="AA8" i="2"/>
  <c r="U8" i="2"/>
  <c r="Q8" i="2"/>
  <c r="V8" i="2" s="1"/>
  <c r="M8" i="2"/>
  <c r="L8" i="2"/>
  <c r="H8" i="2"/>
  <c r="AA7" i="2"/>
  <c r="U7" i="2"/>
  <c r="Q7" i="2"/>
  <c r="V7" i="2" s="1"/>
  <c r="L7" i="2"/>
  <c r="H7" i="2"/>
  <c r="M7" i="2" s="1"/>
  <c r="AA6" i="2"/>
  <c r="U6" i="2"/>
  <c r="Q6" i="2"/>
  <c r="V6" i="2" s="1"/>
  <c r="M6" i="2"/>
  <c r="L6" i="2"/>
  <c r="H6" i="2"/>
  <c r="AA5" i="2"/>
  <c r="AA18" i="2" s="1"/>
  <c r="X20" i="2" s="1"/>
  <c r="U5" i="2"/>
  <c r="Q5" i="2"/>
  <c r="V5" i="2" s="1"/>
  <c r="V18" i="2" s="1"/>
  <c r="L5" i="2"/>
  <c r="L19" i="2" s="1"/>
  <c r="L20" i="2" s="1"/>
  <c r="H5" i="2"/>
  <c r="M5" i="2" s="1"/>
  <c r="M19" i="2" l="1"/>
  <c r="M20" i="2" s="1"/>
  <c r="M18" i="2"/>
  <c r="A23" i="2" s="1"/>
  <c r="H19" i="2"/>
  <c r="H20" i="2" s="1"/>
  <c r="Q19" i="2"/>
  <c r="Q20" i="2" s="1"/>
</calcChain>
</file>

<file path=xl/sharedStrings.xml><?xml version="1.0" encoding="utf-8"?>
<sst xmlns="http://schemas.openxmlformats.org/spreadsheetml/2006/main" count="72" uniqueCount="66">
  <si>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</si>
  <si>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</si>
  <si>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</si>
  <si>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</si>
  <si>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</si>
  <si>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</si>
  <si>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</si>
  <si>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</si>
  <si>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</si>
  <si>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</si>
  <si>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</si>
  <si>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</si>
  <si>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</si>
  <si>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</si>
  <si>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</si>
  <si>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</si>
  <si>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</si>
  <si>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</si>
  <si>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</si>
  <si>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</si>
  <si>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</si>
  <si>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</si>
  <si>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</si>
  <si>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</si>
  <si>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</si>
  <si>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</si>
  <si>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</si>
  <si>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</si>
  <si>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</si>
  <si>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</si>
  <si>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</si>
  <si>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</si>
  <si>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</si>
  <si>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</si>
  <si>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</si>
  <si>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</si>
  <si>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</si>
  <si>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</si>
  <si>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</si>
  <si>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</si>
  <si>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</si>
  <si>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LOA</t>
  </si>
  <si>
    <t>LDO</t>
  </si>
  <si>
    <t>PPA</t>
  </si>
  <si>
    <t>Gestão Fiscal</t>
  </si>
  <si>
    <t>RGF</t>
  </si>
  <si>
    <t>RREO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</si>
  <si>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</si>
  <si>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</si>
  <si>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</si>
  <si>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</si>
  <si>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</si>
  <si>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</si>
  <si>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</si>
  <si>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Folha de Pagamento</t>
  </si>
  <si>
    <t>Relatórios Contábeis</t>
  </si>
  <si>
    <t>Balanço Geral do Estado</t>
  </si>
  <si>
    <t>Contratos</t>
  </si>
  <si>
    <t>Despesas em geral</t>
  </si>
  <si>
    <t>Receitas em geral</t>
  </si>
  <si>
    <t>Despesas COVID</t>
  </si>
  <si>
    <t>Diárias</t>
  </si>
  <si>
    <t>Processos de Compra</t>
  </si>
  <si>
    <t>AMAZONAS</t>
  </si>
  <si>
    <t xml:space="preserve">Licitações </t>
  </si>
  <si>
    <t>https://www.transparenciafiscal.am.gov.br/transpprd/mnt/inicial.do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</si>
</sst>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6"/>
  <sheetViews>
    <sheetView tabSelected="1" workbookViewId="0">
      <selection activeCell="E10" sqref="E10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6" t="s">
        <v>38</v>
      </c>
      <c r="C5" s="22" t="s">
        <v>58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0</v>
      </c>
      <c r="O5" s="23">
        <v>0</v>
      </c>
      <c r="P5" s="24">
        <v>0</v>
      </c>
      <c r="Q5" s="25">
        <f>(N5*0.34+O5*0.33+P5*0.33)</f>
        <v>0</v>
      </c>
      <c r="R5" s="23">
        <v>1</v>
      </c>
      <c r="S5" s="23">
        <v>1</v>
      </c>
      <c r="T5" s="24">
        <v>0</v>
      </c>
      <c r="U5" s="25">
        <f>(R5*0.34+S5*0.33+T5*0.33)</f>
        <v>0.67</v>
      </c>
      <c r="V5" s="26">
        <f>(Q5*0.4+U5*0.6)</f>
        <v>0.40200000000000002</v>
      </c>
      <c r="W5" s="23"/>
      <c r="X5">
        <v>1</v>
      </c>
      <c r="Z5" s="24"/>
      <c r="AA5" s="27">
        <f>X5/3</f>
        <v>0.33333333333333331</v>
      </c>
    </row>
    <row r="6" spans="1:27" x14ac:dyDescent="0.25">
      <c r="A6" s="8"/>
      <c r="B6" s="37"/>
      <c r="C6" s="22" t="s">
        <v>60</v>
      </c>
      <c r="D6" s="23">
        <v>1</v>
      </c>
      <c r="E6">
        <v>0</v>
      </c>
      <c r="F6">
        <v>1</v>
      </c>
      <c r="G6" s="24">
        <v>0</v>
      </c>
      <c r="H6" s="25">
        <f t="shared" ref="H6:H17" si="0">(D6*0.3+E6*0.3+F6*0.2+G6*0.2)</f>
        <v>0.5</v>
      </c>
      <c r="I6" s="23">
        <v>0</v>
      </c>
      <c r="J6">
        <v>0</v>
      </c>
      <c r="K6" s="24">
        <v>0</v>
      </c>
      <c r="L6" s="25">
        <f t="shared" ref="L6:L17" si="1">(I6*0.35+J6*0.35+K6*0.3)</f>
        <v>0</v>
      </c>
      <c r="M6" s="26">
        <f t="shared" ref="M6:M17" si="2">(H6*0.4+L6*0.6)</f>
        <v>0.2</v>
      </c>
      <c r="N6" s="23">
        <v>1</v>
      </c>
      <c r="O6" s="23">
        <v>0</v>
      </c>
      <c r="P6" s="24">
        <v>0</v>
      </c>
      <c r="Q6" s="25">
        <f t="shared" ref="Q6:Q17" si="3">(N6*0.34+O6*0.33+P6*0.33)</f>
        <v>0.34</v>
      </c>
      <c r="R6" s="23">
        <v>1</v>
      </c>
      <c r="S6" s="23">
        <v>1</v>
      </c>
      <c r="T6" s="24">
        <v>0</v>
      </c>
      <c r="U6" s="25">
        <f t="shared" ref="U6:U17" si="4">(R6*0.34+S6*0.33+T6*0.33)</f>
        <v>0.67</v>
      </c>
      <c r="V6" s="26">
        <f t="shared" ref="V6:V17" si="5">(Q6*0.4+U6*0.6)</f>
        <v>0.53800000000000003</v>
      </c>
      <c r="W6" s="23"/>
      <c r="Y6">
        <v>2</v>
      </c>
      <c r="Z6" s="24"/>
      <c r="AA6" s="27">
        <f>Y6/3</f>
        <v>0.66666666666666663</v>
      </c>
    </row>
    <row r="7" spans="1:27" x14ac:dyDescent="0.25">
      <c r="A7" s="8"/>
      <c r="B7" s="37"/>
      <c r="C7" s="22" t="s">
        <v>54</v>
      </c>
      <c r="D7" s="23">
        <v>1</v>
      </c>
      <c r="E7">
        <v>1</v>
      </c>
      <c r="F7">
        <v>1</v>
      </c>
      <c r="G7" s="24">
        <v>0</v>
      </c>
      <c r="H7" s="25">
        <f t="shared" si="0"/>
        <v>0.8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0.32000000000000006</v>
      </c>
      <c r="N7" s="23">
        <v>1</v>
      </c>
      <c r="O7" s="23">
        <v>0</v>
      </c>
      <c r="P7" s="24">
        <v>0</v>
      </c>
      <c r="Q7" s="25">
        <f t="shared" si="3"/>
        <v>0.34</v>
      </c>
      <c r="R7" s="23">
        <v>1</v>
      </c>
      <c r="S7" s="23">
        <v>1</v>
      </c>
      <c r="T7" s="24">
        <v>0</v>
      </c>
      <c r="U7" s="25">
        <f t="shared" si="4"/>
        <v>0.67</v>
      </c>
      <c r="V7" s="26">
        <f t="shared" si="5"/>
        <v>0.53800000000000003</v>
      </c>
      <c r="W7" s="23"/>
      <c r="Y7">
        <v>2</v>
      </c>
      <c r="Z7" s="24"/>
      <c r="AA7" s="27">
        <f t="shared" ref="AA7:AA8" si="6">Y7/3</f>
        <v>0.66666666666666663</v>
      </c>
    </row>
    <row r="8" spans="1:27" x14ac:dyDescent="0.25">
      <c r="A8" s="8"/>
      <c r="B8" s="37"/>
      <c r="C8" s="22" t="s">
        <v>61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1</v>
      </c>
      <c r="O8" s="23">
        <v>0</v>
      </c>
      <c r="P8" s="24">
        <v>0</v>
      </c>
      <c r="Q8" s="25">
        <f t="shared" si="3"/>
        <v>0.34</v>
      </c>
      <c r="R8" s="23">
        <v>1</v>
      </c>
      <c r="S8" s="23">
        <v>1</v>
      </c>
      <c r="T8" s="24">
        <v>0</v>
      </c>
      <c r="U8" s="25">
        <f t="shared" si="4"/>
        <v>0.67</v>
      </c>
      <c r="V8" s="26">
        <f t="shared" si="5"/>
        <v>0.53800000000000003</v>
      </c>
      <c r="W8" s="23"/>
      <c r="Y8">
        <v>2</v>
      </c>
      <c r="Z8" s="24"/>
      <c r="AA8" s="27">
        <f t="shared" si="6"/>
        <v>0.66666666666666663</v>
      </c>
    </row>
    <row r="9" spans="1:27" x14ac:dyDescent="0.25">
      <c r="A9" s="8"/>
      <c r="B9" s="38" t="s">
        <v>55</v>
      </c>
      <c r="C9" s="22" t="s">
        <v>56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0</v>
      </c>
      <c r="P9" s="24">
        <v>0</v>
      </c>
      <c r="Q9" s="25">
        <f t="shared" si="3"/>
        <v>0.34</v>
      </c>
      <c r="R9" s="23">
        <v>1</v>
      </c>
      <c r="S9" s="23">
        <v>1</v>
      </c>
      <c r="T9" s="24">
        <v>0</v>
      </c>
      <c r="U9" s="25">
        <f t="shared" si="4"/>
        <v>0.67</v>
      </c>
      <c r="V9" s="26">
        <f t="shared" si="5"/>
        <v>0.53800000000000003</v>
      </c>
      <c r="W9" s="23"/>
      <c r="X9">
        <v>1</v>
      </c>
      <c r="Z9" s="24"/>
      <c r="AA9" s="27">
        <f>X9/3</f>
        <v>0.33333333333333331</v>
      </c>
    </row>
    <row r="10" spans="1:27" x14ac:dyDescent="0.25">
      <c r="A10" s="8"/>
      <c r="B10" s="36" t="s">
        <v>62</v>
      </c>
      <c r="C10" s="22" t="s">
        <v>64</v>
      </c>
      <c r="D10" s="23">
        <v>1</v>
      </c>
      <c r="E10">
        <v>0</v>
      </c>
      <c r="F10">
        <v>1</v>
      </c>
      <c r="G10" s="24">
        <v>0</v>
      </c>
      <c r="H10" s="25">
        <f t="shared" si="0"/>
        <v>0.5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0.2</v>
      </c>
      <c r="N10" s="23">
        <v>1</v>
      </c>
      <c r="O10" s="23">
        <v>0</v>
      </c>
      <c r="P10" s="24">
        <v>0</v>
      </c>
      <c r="Q10" s="25">
        <f t="shared" si="3"/>
        <v>0.34</v>
      </c>
      <c r="R10" s="23">
        <v>1</v>
      </c>
      <c r="S10" s="23">
        <v>1</v>
      </c>
      <c r="T10" s="24">
        <v>0</v>
      </c>
      <c r="U10" s="25">
        <f t="shared" si="4"/>
        <v>0.67</v>
      </c>
      <c r="V10" s="26">
        <f t="shared" si="5"/>
        <v>0.53800000000000003</v>
      </c>
      <c r="W10" s="23"/>
      <c r="Y10">
        <v>2</v>
      </c>
      <c r="Z10" s="24"/>
      <c r="AA10" s="27">
        <f>Y10/3</f>
        <v>0.66666666666666663</v>
      </c>
    </row>
    <row r="11" spans="1:27" x14ac:dyDescent="0.25">
      <c r="A11" s="8"/>
      <c r="B11" s="37"/>
      <c r="C11" s="22" t="s">
        <v>57</v>
      </c>
      <c r="D11" s="23">
        <v>1</v>
      </c>
      <c r="E11">
        <v>0</v>
      </c>
      <c r="F11">
        <v>1</v>
      </c>
      <c r="G11" s="24">
        <v>0</v>
      </c>
      <c r="H11" s="25">
        <f t="shared" si="0"/>
        <v>0.5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0.2</v>
      </c>
      <c r="N11" s="23">
        <v>1</v>
      </c>
      <c r="O11" s="23">
        <v>0</v>
      </c>
      <c r="P11" s="24">
        <v>0</v>
      </c>
      <c r="Q11" s="25">
        <f t="shared" si="3"/>
        <v>0.34</v>
      </c>
      <c r="R11" s="23">
        <v>1</v>
      </c>
      <c r="S11" s="23">
        <v>1</v>
      </c>
      <c r="T11" s="24">
        <v>0</v>
      </c>
      <c r="U11" s="25">
        <f t="shared" si="4"/>
        <v>0.67</v>
      </c>
      <c r="V11" s="26">
        <f t="shared" si="5"/>
        <v>0.53800000000000003</v>
      </c>
      <c r="W11" s="23"/>
      <c r="Y11">
        <v>2</v>
      </c>
      <c r="Z11" s="24"/>
      <c r="AA11" s="27">
        <f>Y11/3</f>
        <v>0.66666666666666663</v>
      </c>
    </row>
    <row r="12" spans="1:27" x14ac:dyDescent="0.25">
      <c r="A12" s="8"/>
      <c r="B12" s="12" t="s">
        <v>39</v>
      </c>
      <c r="C12" s="22" t="s">
        <v>59</v>
      </c>
      <c r="D12" s="23">
        <v>1</v>
      </c>
      <c r="E12">
        <v>0</v>
      </c>
      <c r="F12">
        <v>1</v>
      </c>
      <c r="G12" s="24">
        <v>0</v>
      </c>
      <c r="H12" s="25">
        <f t="shared" si="0"/>
        <v>0.5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</v>
      </c>
      <c r="N12" s="23">
        <v>0</v>
      </c>
      <c r="O12" s="23">
        <v>0</v>
      </c>
      <c r="P12" s="24">
        <v>0</v>
      </c>
      <c r="Q12" s="25">
        <f t="shared" si="3"/>
        <v>0</v>
      </c>
      <c r="R12" s="23">
        <v>1</v>
      </c>
      <c r="S12" s="23">
        <v>1</v>
      </c>
      <c r="T12" s="24">
        <v>0</v>
      </c>
      <c r="U12" s="25">
        <f t="shared" si="4"/>
        <v>0.67</v>
      </c>
      <c r="V12" s="26">
        <f t="shared" si="5"/>
        <v>0.40200000000000002</v>
      </c>
      <c r="W12" s="23"/>
      <c r="X12">
        <v>1</v>
      </c>
      <c r="Z12" s="24"/>
      <c r="AA12" s="27">
        <f>X12/3</f>
        <v>0.33333333333333331</v>
      </c>
    </row>
    <row r="13" spans="1:27" x14ac:dyDescent="0.25">
      <c r="A13" s="8"/>
      <c r="B13" s="8" t="s">
        <v>40</v>
      </c>
      <c r="C13" s="22" t="s">
        <v>41</v>
      </c>
      <c r="D13" s="23">
        <v>1</v>
      </c>
      <c r="E13">
        <v>1</v>
      </c>
      <c r="F13">
        <v>1</v>
      </c>
      <c r="G13" s="24">
        <v>0</v>
      </c>
      <c r="H13" s="25">
        <f t="shared" si="0"/>
        <v>0.8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0.32000000000000006</v>
      </c>
      <c r="N13" s="23">
        <v>1</v>
      </c>
      <c r="O13" s="23">
        <v>0</v>
      </c>
      <c r="P13" s="24">
        <v>0</v>
      </c>
      <c r="Q13" s="25">
        <f t="shared" si="3"/>
        <v>0.34</v>
      </c>
      <c r="R13" s="23">
        <v>1</v>
      </c>
      <c r="S13" s="23">
        <v>1</v>
      </c>
      <c r="T13" s="24">
        <v>0</v>
      </c>
      <c r="U13" s="25">
        <f t="shared" si="4"/>
        <v>0.67</v>
      </c>
      <c r="V13" s="26">
        <f t="shared" si="5"/>
        <v>0.53800000000000003</v>
      </c>
      <c r="W13" s="23"/>
      <c r="X13">
        <v>1</v>
      </c>
      <c r="Z13" s="24"/>
      <c r="AA13" s="27">
        <f t="shared" ref="AA13:AA17" si="7">X13/3</f>
        <v>0.33333333333333331</v>
      </c>
    </row>
    <row r="14" spans="1:27" x14ac:dyDescent="0.25">
      <c r="A14" s="8"/>
      <c r="B14" s="8"/>
      <c r="C14" s="22" t="s">
        <v>42</v>
      </c>
      <c r="D14" s="23">
        <v>1</v>
      </c>
      <c r="E14">
        <v>1</v>
      </c>
      <c r="F14">
        <v>1</v>
      </c>
      <c r="G14" s="24">
        <v>0</v>
      </c>
      <c r="H14" s="25">
        <f t="shared" si="0"/>
        <v>0.8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0.32000000000000006</v>
      </c>
      <c r="N14" s="23">
        <v>1</v>
      </c>
      <c r="O14" s="23">
        <v>0</v>
      </c>
      <c r="P14" s="24">
        <v>0</v>
      </c>
      <c r="Q14" s="25">
        <f t="shared" si="3"/>
        <v>0.34</v>
      </c>
      <c r="R14" s="23">
        <v>1</v>
      </c>
      <c r="S14" s="23">
        <v>1</v>
      </c>
      <c r="T14" s="24">
        <v>0</v>
      </c>
      <c r="U14" s="25">
        <f t="shared" si="4"/>
        <v>0.67</v>
      </c>
      <c r="V14" s="26">
        <f t="shared" si="5"/>
        <v>0.53800000000000003</v>
      </c>
      <c r="W14" s="23"/>
      <c r="X14">
        <v>1</v>
      </c>
      <c r="Z14" s="24"/>
      <c r="AA14" s="27">
        <f t="shared" si="7"/>
        <v>0.33333333333333331</v>
      </c>
    </row>
    <row r="15" spans="1:27" x14ac:dyDescent="0.25">
      <c r="A15" s="8"/>
      <c r="B15" s="8"/>
      <c r="C15" s="22" t="s">
        <v>43</v>
      </c>
      <c r="D15" s="23">
        <v>1</v>
      </c>
      <c r="E15">
        <v>1</v>
      </c>
      <c r="F15">
        <v>1</v>
      </c>
      <c r="G15" s="24">
        <v>0</v>
      </c>
      <c r="H15" s="25">
        <f t="shared" si="0"/>
        <v>0.8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0.32000000000000006</v>
      </c>
      <c r="N15" s="23">
        <v>1</v>
      </c>
      <c r="O15" s="23">
        <v>0</v>
      </c>
      <c r="P15" s="24">
        <v>0</v>
      </c>
      <c r="Q15" s="25">
        <f t="shared" si="3"/>
        <v>0.34</v>
      </c>
      <c r="R15" s="23">
        <v>1</v>
      </c>
      <c r="S15" s="23">
        <v>1</v>
      </c>
      <c r="T15" s="24">
        <v>0</v>
      </c>
      <c r="U15" s="25">
        <f t="shared" si="4"/>
        <v>0.67</v>
      </c>
      <c r="V15" s="26">
        <f t="shared" si="5"/>
        <v>0.53800000000000003</v>
      </c>
      <c r="W15" s="23"/>
      <c r="X15">
        <v>1</v>
      </c>
      <c r="Z15" s="24"/>
      <c r="AA15" s="27">
        <f t="shared" si="7"/>
        <v>0.33333333333333331</v>
      </c>
    </row>
    <row r="16" spans="1:27" x14ac:dyDescent="0.25">
      <c r="A16" s="8"/>
      <c r="B16" s="8" t="s">
        <v>44</v>
      </c>
      <c r="C16" s="22" t="s">
        <v>46</v>
      </c>
      <c r="D16" s="23">
        <v>1</v>
      </c>
      <c r="E16">
        <v>1</v>
      </c>
      <c r="F16">
        <v>1</v>
      </c>
      <c r="G16" s="24">
        <v>0</v>
      </c>
      <c r="H16" s="25">
        <f t="shared" si="0"/>
        <v>0.8</v>
      </c>
      <c r="I16" s="23">
        <v>0</v>
      </c>
      <c r="J16">
        <v>0</v>
      </c>
      <c r="K16" s="24">
        <v>0</v>
      </c>
      <c r="L16" s="25">
        <f t="shared" si="1"/>
        <v>0</v>
      </c>
      <c r="M16" s="26">
        <f t="shared" si="2"/>
        <v>0.32000000000000006</v>
      </c>
      <c r="N16" s="23">
        <v>1</v>
      </c>
      <c r="O16" s="23">
        <v>0</v>
      </c>
      <c r="P16" s="24">
        <v>0</v>
      </c>
      <c r="Q16" s="25">
        <f t="shared" si="3"/>
        <v>0.34</v>
      </c>
      <c r="R16" s="23">
        <v>1</v>
      </c>
      <c r="S16" s="23">
        <v>1</v>
      </c>
      <c r="T16" s="24">
        <v>0</v>
      </c>
      <c r="U16" s="25">
        <f t="shared" si="4"/>
        <v>0.67</v>
      </c>
      <c r="V16" s="26">
        <f t="shared" si="5"/>
        <v>0.53800000000000003</v>
      </c>
      <c r="W16" s="23"/>
      <c r="X16">
        <v>1</v>
      </c>
      <c r="Z16" s="24"/>
      <c r="AA16" s="27">
        <f t="shared" si="7"/>
        <v>0.33333333333333331</v>
      </c>
    </row>
    <row r="17" spans="1:27" x14ac:dyDescent="0.25">
      <c r="A17" s="8"/>
      <c r="B17" s="8"/>
      <c r="C17" s="22" t="s">
        <v>45</v>
      </c>
      <c r="D17" s="23">
        <v>1</v>
      </c>
      <c r="E17">
        <v>1</v>
      </c>
      <c r="F17">
        <v>1</v>
      </c>
      <c r="G17" s="24">
        <v>0</v>
      </c>
      <c r="H17" s="25">
        <f t="shared" si="0"/>
        <v>0.8</v>
      </c>
      <c r="I17" s="23">
        <v>0</v>
      </c>
      <c r="J17">
        <v>0</v>
      </c>
      <c r="K17" s="24">
        <v>0</v>
      </c>
      <c r="L17" s="25">
        <f t="shared" si="1"/>
        <v>0</v>
      </c>
      <c r="M17" s="26">
        <f t="shared" si="2"/>
        <v>0.32000000000000006</v>
      </c>
      <c r="N17" s="23">
        <v>1</v>
      </c>
      <c r="O17" s="23">
        <v>0</v>
      </c>
      <c r="P17" s="24">
        <v>0</v>
      </c>
      <c r="Q17" s="25">
        <f t="shared" si="3"/>
        <v>0.34</v>
      </c>
      <c r="R17" s="23">
        <v>1</v>
      </c>
      <c r="S17" s="23">
        <v>1</v>
      </c>
      <c r="T17" s="24">
        <v>0</v>
      </c>
      <c r="U17" s="25">
        <f t="shared" si="4"/>
        <v>0.67</v>
      </c>
      <c r="V17" s="26">
        <f t="shared" si="5"/>
        <v>0.53800000000000003</v>
      </c>
      <c r="W17" s="23"/>
      <c r="X17">
        <v>1</v>
      </c>
      <c r="Z17" s="24"/>
      <c r="AA17" s="27">
        <f t="shared" si="7"/>
        <v>0.33333333333333331</v>
      </c>
    </row>
    <row r="18" spans="1:27" ht="15.75" x14ac:dyDescent="0.25">
      <c r="A18" s="8"/>
      <c r="B18" s="1" t="s">
        <v>47</v>
      </c>
      <c r="C18" s="3">
        <v>13</v>
      </c>
      <c r="D18" s="28" t="s">
        <v>48</v>
      </c>
      <c r="E18" s="29"/>
      <c r="F18" s="29"/>
      <c r="G18" s="29"/>
      <c r="H18" s="29"/>
      <c r="I18" s="29"/>
      <c r="J18" s="29"/>
      <c r="K18" s="29"/>
      <c r="L18" s="30"/>
      <c r="M18" s="31">
        <f>SUM(M5:M17)/C18</f>
        <v>0.25538461538461549</v>
      </c>
      <c r="N18" s="28" t="s">
        <v>49</v>
      </c>
      <c r="O18" s="29"/>
      <c r="P18" s="29"/>
      <c r="Q18" s="29"/>
      <c r="R18" s="29"/>
      <c r="S18" s="29"/>
      <c r="T18" s="29"/>
      <c r="U18" s="29"/>
      <c r="V18" s="39">
        <f>SUM(V5:V17)/C18</f>
        <v>0.51707692307692321</v>
      </c>
      <c r="W18" s="30" t="s">
        <v>50</v>
      </c>
      <c r="X18" s="32"/>
      <c r="Y18" s="32"/>
      <c r="Z18" s="32"/>
      <c r="AA18" s="33">
        <f>SUM(AA5:AA17)/C18</f>
        <v>0.4615384615384614</v>
      </c>
    </row>
    <row r="19" spans="1:27" x14ac:dyDescent="0.25">
      <c r="D19">
        <f>SUM(D5:D17)</f>
        <v>13</v>
      </c>
      <c r="E19">
        <f t="shared" ref="E19:T19" si="8">SUM(E5:E17)</f>
        <v>6</v>
      </c>
      <c r="F19">
        <f t="shared" si="8"/>
        <v>13</v>
      </c>
      <c r="G19">
        <f t="shared" si="8"/>
        <v>0</v>
      </c>
      <c r="H19">
        <f t="shared" si="8"/>
        <v>8.2999999999999989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3.3200000000000012</v>
      </c>
      <c r="N19">
        <f t="shared" si="8"/>
        <v>11</v>
      </c>
      <c r="O19">
        <f t="shared" si="8"/>
        <v>0</v>
      </c>
      <c r="P19">
        <f t="shared" si="8"/>
        <v>0</v>
      </c>
      <c r="Q19">
        <f t="shared" si="8"/>
        <v>3.7399999999999993</v>
      </c>
      <c r="R19">
        <f t="shared" si="8"/>
        <v>13</v>
      </c>
      <c r="S19">
        <f t="shared" si="8"/>
        <v>13</v>
      </c>
      <c r="T19">
        <f t="shared" si="8"/>
        <v>0</v>
      </c>
    </row>
    <row r="20" spans="1:27" x14ac:dyDescent="0.25">
      <c r="A20" s="25" t="s">
        <v>51</v>
      </c>
      <c r="D20">
        <f>D19/$C$18</f>
        <v>1</v>
      </c>
      <c r="E20">
        <f t="shared" ref="E20:T20" si="9">E19/$C$18</f>
        <v>0.46153846153846156</v>
      </c>
      <c r="F20">
        <f t="shared" si="9"/>
        <v>1</v>
      </c>
      <c r="G20">
        <f t="shared" si="9"/>
        <v>0</v>
      </c>
      <c r="H20">
        <f t="shared" si="9"/>
        <v>0.63846153846153841</v>
      </c>
      <c r="I20">
        <f t="shared" si="9"/>
        <v>0</v>
      </c>
      <c r="J20">
        <f t="shared" si="9"/>
        <v>0</v>
      </c>
      <c r="K20">
        <f t="shared" si="9"/>
        <v>0</v>
      </c>
      <c r="L20">
        <f t="shared" si="9"/>
        <v>0</v>
      </c>
      <c r="M20">
        <f t="shared" si="9"/>
        <v>0.25538461538461549</v>
      </c>
      <c r="N20">
        <f t="shared" si="9"/>
        <v>0.84615384615384615</v>
      </c>
      <c r="O20">
        <f t="shared" si="9"/>
        <v>0</v>
      </c>
      <c r="P20">
        <f t="shared" si="9"/>
        <v>0</v>
      </c>
      <c r="Q20">
        <f t="shared" si="9"/>
        <v>0.28769230769230764</v>
      </c>
      <c r="R20">
        <f t="shared" si="9"/>
        <v>1</v>
      </c>
      <c r="S20">
        <f t="shared" si="9"/>
        <v>1</v>
      </c>
      <c r="T20">
        <f t="shared" si="9"/>
        <v>0</v>
      </c>
      <c r="X20" s="34">
        <f>AA18</f>
        <v>0.4615384615384614</v>
      </c>
    </row>
    <row r="21" spans="1:27" x14ac:dyDescent="0.25">
      <c r="A21" s="25" t="s">
        <v>52</v>
      </c>
    </row>
    <row r="22" spans="1:27" x14ac:dyDescent="0.25">
      <c r="A22" s="25" t="s">
        <v>53</v>
      </c>
    </row>
    <row r="23" spans="1:27" ht="18.75" x14ac:dyDescent="0.3">
      <c r="A23" s="35">
        <f>(M18+V18+AA18)/3</f>
        <v>0.41133333333333338</v>
      </c>
      <c r="B23" s="25"/>
    </row>
    <row r="24" spans="1:27" x14ac:dyDescent="0.25">
      <c r="B24" s="25"/>
    </row>
    <row r="25" spans="1:27" x14ac:dyDescent="0.25">
      <c r="A25" t="s">
        <v>65</v>
      </c>
    </row>
    <row r="26" spans="1:27" x14ac:dyDescent="0.25">
      <c r="A26" s="25"/>
    </row>
  </sheetData>
  <mergeCells count="16">
    <mergeCell ref="B5:B8"/>
    <mergeCell ref="N18:U18"/>
    <mergeCell ref="W18:Z18"/>
    <mergeCell ref="A5:A18"/>
    <mergeCell ref="B13:B15"/>
    <mergeCell ref="B16:B17"/>
    <mergeCell ref="D18:L18"/>
    <mergeCell ref="B10:B11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