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29EF11A1-BE07-41AF-AF79-4975165BC64E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P17" i="2"/>
  <c r="O17" i="2"/>
  <c r="N17" i="2"/>
  <c r="D17" i="2"/>
  <c r="T16" i="2"/>
  <c r="T17" i="2" s="1"/>
  <c r="S16" i="2"/>
  <c r="S17" i="2" s="1"/>
  <c r="R16" i="2"/>
  <c r="R17" i="2" s="1"/>
  <c r="P16" i="2"/>
  <c r="O16" i="2"/>
  <c r="N16" i="2"/>
  <c r="K16" i="2"/>
  <c r="K17" i="2" s="1"/>
  <c r="J16" i="2"/>
  <c r="J17" i="2" s="1"/>
  <c r="I16" i="2"/>
  <c r="I17" i="2" s="1"/>
  <c r="G16" i="2"/>
  <c r="G17" i="2" s="1"/>
  <c r="F16" i="2"/>
  <c r="F17" i="2" s="1"/>
  <c r="E16" i="2"/>
  <c r="E17" i="2" s="1"/>
  <c r="D16" i="2"/>
  <c r="AA14" i="2"/>
  <c r="U14" i="2"/>
  <c r="Q14" i="2"/>
  <c r="V14" i="2" s="1"/>
  <c r="L14" i="2"/>
  <c r="H14" i="2"/>
  <c r="M14" i="2" s="1"/>
  <c r="AA13" i="2"/>
  <c r="U13" i="2"/>
  <c r="Q13" i="2"/>
  <c r="V13" i="2" s="1"/>
  <c r="L13" i="2"/>
  <c r="H13" i="2"/>
  <c r="M13" i="2" s="1"/>
  <c r="AA12" i="2"/>
  <c r="U12" i="2"/>
  <c r="Q12" i="2"/>
  <c r="V12" i="2" s="1"/>
  <c r="L12" i="2"/>
  <c r="M12" i="2" s="1"/>
  <c r="H12" i="2"/>
  <c r="AA11" i="2"/>
  <c r="U11" i="2"/>
  <c r="Q11" i="2"/>
  <c r="V11" i="2" s="1"/>
  <c r="L11" i="2"/>
  <c r="H11" i="2"/>
  <c r="M11" i="2" s="1"/>
  <c r="AA10" i="2"/>
  <c r="U10" i="2"/>
  <c r="Q10" i="2"/>
  <c r="V10" i="2" s="1"/>
  <c r="L10" i="2"/>
  <c r="H10" i="2"/>
  <c r="M10" i="2" s="1"/>
  <c r="AA9" i="2"/>
  <c r="U9" i="2"/>
  <c r="Q9" i="2"/>
  <c r="V9" i="2" s="1"/>
  <c r="L9" i="2"/>
  <c r="H9" i="2"/>
  <c r="M9" i="2" s="1"/>
  <c r="AA8" i="2"/>
  <c r="V8" i="2"/>
  <c r="U8" i="2"/>
  <c r="Q8" i="2"/>
  <c r="L8" i="2"/>
  <c r="H8" i="2"/>
  <c r="M8" i="2" s="1"/>
  <c r="AA7" i="2"/>
  <c r="U7" i="2"/>
  <c r="Q7" i="2"/>
  <c r="V7" i="2" s="1"/>
  <c r="L7" i="2"/>
  <c r="H7" i="2"/>
  <c r="H16" i="2" s="1"/>
  <c r="H17" i="2" s="1"/>
  <c r="AA6" i="2"/>
  <c r="U6" i="2"/>
  <c r="Q6" i="2"/>
  <c r="V6" i="2" s="1"/>
  <c r="L6" i="2"/>
  <c r="H6" i="2"/>
  <c r="M6" i="2" s="1"/>
  <c r="AA5" i="2"/>
  <c r="AA15" i="2" s="1"/>
  <c r="X17" i="2" s="1"/>
  <c r="U5" i="2"/>
  <c r="Q5" i="2"/>
  <c r="V5" i="2" s="1"/>
  <c r="M5" i="2"/>
  <c r="L5" i="2"/>
  <c r="L16" i="2" s="1"/>
  <c r="L17" i="2" s="1"/>
  <c r="H5" i="2"/>
  <c r="V15" i="2" l="1"/>
  <c r="Q16" i="2"/>
  <c r="Q17" i="2" s="1"/>
  <c r="M7" i="2"/>
  <c r="M16" i="2" s="1"/>
  <c r="M17" i="2" s="1"/>
  <c r="M15" i="2"/>
  <c r="A20" i="2" s="1"/>
</calcChain>
</file>

<file path=xl/sharedStrings.xml><?xml version="1.0" encoding="utf-8"?>
<sst xmlns="http://schemas.openxmlformats.org/spreadsheetml/2006/main" count="70" uniqueCount="64">
  <si>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</si>
  <si>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</si>
  <si>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</si>
  <si>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</si>
  <si>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</si>
  <si>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</si>
  <si>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</si>
  <si>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</si>
  <si>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</si>
  <si>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</si>
  <si>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</si>
  <si>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</si>
  <si>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</si>
  <si>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</si>
  <si>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</si>
  <si>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</si>
  <si>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</si>
  <si>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</si>
  <si>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</si>
  <si>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</si>
  <si>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</si>
  <si>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</si>
  <si>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</si>
  <si>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</si>
  <si>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</si>
  <si>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</si>
  <si>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</si>
  <si>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</si>
  <si>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</si>
  <si>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</si>
  <si>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</si>
  <si>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</si>
  <si>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</si>
  <si>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</si>
  <si>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</si>
  <si>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</si>
  <si>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</si>
  <si>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</si>
  <si>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</si>
  <si>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Orçamento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</si>
  <si>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</si>
  <si>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</si>
  <si>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</si>
  <si>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</si>
  <si>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</si>
  <si>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</si>
  <si>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</si>
  <si>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Relatórios Contábeis</t>
  </si>
  <si>
    <t>Contratos</t>
  </si>
  <si>
    <t>Ativos</t>
  </si>
  <si>
    <t>Obras em andamento</t>
  </si>
  <si>
    <t>Despesas COVID</t>
  </si>
  <si>
    <t>Diárias</t>
  </si>
  <si>
    <t>Convênios</t>
  </si>
  <si>
    <t>Emendas parlamentares</t>
  </si>
  <si>
    <t>Processos de Compra</t>
  </si>
  <si>
    <t>Notas de Pagamento</t>
  </si>
  <si>
    <t>Notas de Empenho</t>
  </si>
  <si>
    <t>Saldos contas contábeis</t>
  </si>
  <si>
    <t>Relação ações de governo</t>
  </si>
  <si>
    <t>considerada média da avaliação dos usuários</t>
  </si>
  <si>
    <t>https://cearatransparente.ce.gov.br/portal-da-transparencia/dados-abertos/conjuntos-de-dados?locale=pt-BR&amp;__=__</t>
  </si>
  <si>
    <t>OBS - Não são todos os conjuntos de dados que possuem avaliação e sim uma avaliação geral do portal</t>
  </si>
  <si>
    <t>CEARÁ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</si>
</sst>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1" fillId="0" borderId="8" xfId="0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5" fillId="0" borderId="1" xfId="0" applyNumberFormat="1" applyFont="1" applyBorder="1"/>
    <xf numFmtId="14" fontId="0" fillId="0" borderId="0" xfId="0" applyNumberFormat="1"/>
    <xf numFmtId="0" fontId="5" fillId="0" borderId="9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296333</xdr:colOff>
      <xdr:row>18</xdr:row>
      <xdr:rowOff>116417</xdr:rowOff>
    </xdr:from>
    <xdr:to>
      <xdr:col>9</xdr:col>
      <xdr:colOff>444500</xdr:colOff>
      <xdr:row>19</xdr:row>
      <xdr:rowOff>201084</xdr:rowOff>
    </xdr:to>
    <xdr:sp macro="" textlink="">
      <xdr:nvSpPr>
        <xdr:cNvPr id="2" name="Seta: para Cima 1">
          <a:extLst>
            <a:ext uri="{FF2B5EF4-FFF2-40B4-BE49-F238E27FC236}">
              <a16:creationId xmlns:a16="http://schemas.microsoft.com/office/drawing/2014/main" id="{EFF35E59-FF47-4F9E-B903-6A15F883F336}"/>
            </a:ext>
          </a:extLst>
        </xdr:cNvPr>
        <xdr:cNvSpPr/>
      </xdr:nvSpPr>
      <xdr:spPr>
        <a:xfrm>
          <a:off x="8173508" y="3916892"/>
          <a:ext cx="148167" cy="27516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5"/>
  <sheetViews>
    <sheetView tabSelected="1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20.140625" customWidth="1"/>
    <col min="3" max="3" width="28.7109375" bestFit="1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8" t="s">
        <v>38</v>
      </c>
      <c r="C5" s="22" t="s">
        <v>53</v>
      </c>
      <c r="D5" s="23">
        <v>1</v>
      </c>
      <c r="E5">
        <v>0</v>
      </c>
      <c r="F5">
        <v>1</v>
      </c>
      <c r="G5" s="24">
        <v>1</v>
      </c>
      <c r="H5" s="25">
        <f>(D5*0.3+E5*0.3+F5*0.2+G5*0.2)</f>
        <v>0.7</v>
      </c>
      <c r="I5" s="23">
        <v>1</v>
      </c>
      <c r="J5">
        <v>0.64400000000000002</v>
      </c>
      <c r="K5" s="24">
        <v>0</v>
      </c>
      <c r="L5" s="25">
        <f>(I5*0.35+J5*0.35+K5*0.3)</f>
        <v>0.57539999999999991</v>
      </c>
      <c r="M5" s="26">
        <f>(H5*0.4+L5*0.6)</f>
        <v>0.62523999999999991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9"/>
      <c r="C6" s="22" t="s">
        <v>51</v>
      </c>
      <c r="D6" s="23">
        <v>1</v>
      </c>
      <c r="E6">
        <v>0</v>
      </c>
      <c r="F6">
        <v>1</v>
      </c>
      <c r="G6" s="24">
        <v>1</v>
      </c>
      <c r="H6" s="25">
        <f t="shared" ref="H6:H14" si="0">(D6*0.3+E6*0.3+F6*0.2+G6*0.2)</f>
        <v>0.7</v>
      </c>
      <c r="I6" s="23">
        <v>1</v>
      </c>
      <c r="J6">
        <v>0.64400000000000002</v>
      </c>
      <c r="K6" s="24">
        <v>0</v>
      </c>
      <c r="L6" s="25">
        <f t="shared" ref="L6:L14" si="1">(I6*0.35+J6*0.35+K6*0.3)</f>
        <v>0.57539999999999991</v>
      </c>
      <c r="M6" s="26">
        <f t="shared" ref="M6:M14" si="2">(H6*0.4+L6*0.6)</f>
        <v>0.62523999999999991</v>
      </c>
      <c r="N6" s="23">
        <v>1</v>
      </c>
      <c r="O6" s="23">
        <v>1</v>
      </c>
      <c r="P6" s="24">
        <v>1</v>
      </c>
      <c r="Q6" s="25">
        <f t="shared" ref="Q6:Q14" si="3">(N6*0.34+O6*0.33+P6*0.33)</f>
        <v>1</v>
      </c>
      <c r="R6" s="23">
        <v>1</v>
      </c>
      <c r="S6" s="23">
        <v>1</v>
      </c>
      <c r="T6" s="24">
        <v>1</v>
      </c>
      <c r="U6" s="25">
        <f t="shared" ref="U6:U14" si="4">(R6*0.34+S6*0.33+T6*0.33)</f>
        <v>1</v>
      </c>
      <c r="V6" s="26">
        <f t="shared" ref="V6:V14" si="5">(Q6*0.4+U6*0.6)</f>
        <v>1</v>
      </c>
      <c r="W6" s="23"/>
      <c r="Y6">
        <v>2</v>
      </c>
      <c r="Z6" s="24"/>
      <c r="AA6" s="27">
        <f t="shared" ref="AA6" si="6">Y6/3</f>
        <v>0.66666666666666663</v>
      </c>
    </row>
    <row r="7" spans="1:27" x14ac:dyDescent="0.25">
      <c r="A7" s="8"/>
      <c r="B7" s="39"/>
      <c r="C7" s="22" t="s">
        <v>52</v>
      </c>
      <c r="D7" s="23">
        <v>1</v>
      </c>
      <c r="E7">
        <v>0</v>
      </c>
      <c r="F7">
        <v>1</v>
      </c>
      <c r="G7" s="24">
        <v>1</v>
      </c>
      <c r="H7" s="25">
        <f t="shared" si="0"/>
        <v>0.7</v>
      </c>
      <c r="I7" s="23">
        <v>1</v>
      </c>
      <c r="J7">
        <v>0.64400000000000002</v>
      </c>
      <c r="K7" s="24">
        <v>0</v>
      </c>
      <c r="L7" s="25">
        <f t="shared" si="1"/>
        <v>0.57539999999999991</v>
      </c>
      <c r="M7" s="26">
        <f t="shared" si="2"/>
        <v>0.62523999999999991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Y7">
        <v>2</v>
      </c>
      <c r="Z7" s="24"/>
      <c r="AA7" s="27">
        <f>Y7/3</f>
        <v>0.66666666666666663</v>
      </c>
    </row>
    <row r="8" spans="1:27" x14ac:dyDescent="0.25">
      <c r="A8" s="8"/>
      <c r="B8" s="39"/>
      <c r="C8" s="22" t="s">
        <v>54</v>
      </c>
      <c r="D8" s="23">
        <v>1</v>
      </c>
      <c r="E8">
        <v>1</v>
      </c>
      <c r="F8">
        <v>1</v>
      </c>
      <c r="G8" s="24">
        <v>1</v>
      </c>
      <c r="H8" s="25">
        <f t="shared" si="0"/>
        <v>1</v>
      </c>
      <c r="I8" s="23">
        <v>1</v>
      </c>
      <c r="J8">
        <v>0.64400000000000002</v>
      </c>
      <c r="K8" s="24">
        <v>0</v>
      </c>
      <c r="L8" s="25">
        <f t="shared" si="1"/>
        <v>0.57539999999999991</v>
      </c>
      <c r="M8" s="26">
        <f t="shared" si="2"/>
        <v>0.7452399999999999</v>
      </c>
      <c r="N8" s="23">
        <v>1</v>
      </c>
      <c r="O8" s="23">
        <v>1</v>
      </c>
      <c r="P8" s="24">
        <v>1</v>
      </c>
      <c r="Q8" s="25">
        <f t="shared" si="3"/>
        <v>1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1</v>
      </c>
      <c r="W8" s="23"/>
      <c r="Y8">
        <v>2</v>
      </c>
      <c r="Z8" s="24"/>
      <c r="AA8" s="27">
        <f>Y8/3</f>
        <v>0.66666666666666663</v>
      </c>
    </row>
    <row r="9" spans="1:27" x14ac:dyDescent="0.25">
      <c r="A9" s="8"/>
      <c r="B9" s="39"/>
      <c r="C9" s="22" t="s">
        <v>56</v>
      </c>
      <c r="D9" s="23">
        <v>1</v>
      </c>
      <c r="E9">
        <v>1</v>
      </c>
      <c r="F9">
        <v>1</v>
      </c>
      <c r="G9" s="24">
        <v>1</v>
      </c>
      <c r="H9" s="25">
        <f t="shared" si="0"/>
        <v>1</v>
      </c>
      <c r="I9" s="23">
        <v>1</v>
      </c>
      <c r="J9">
        <v>0.64400000000000002</v>
      </c>
      <c r="K9" s="24">
        <v>0</v>
      </c>
      <c r="L9" s="25">
        <f t="shared" si="1"/>
        <v>0.57539999999999991</v>
      </c>
      <c r="M9" s="26">
        <f t="shared" si="2"/>
        <v>0.7452399999999999</v>
      </c>
      <c r="N9" s="23">
        <v>1</v>
      </c>
      <c r="O9" s="23">
        <v>1</v>
      </c>
      <c r="P9" s="24">
        <v>1</v>
      </c>
      <c r="Q9" s="25">
        <f t="shared" si="3"/>
        <v>1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1</v>
      </c>
      <c r="W9" s="23"/>
      <c r="Y9">
        <v>2</v>
      </c>
      <c r="Z9" s="24"/>
      <c r="AA9" s="27">
        <f>Y9/3</f>
        <v>0.66666666666666663</v>
      </c>
    </row>
    <row r="10" spans="1:27" x14ac:dyDescent="0.25">
      <c r="A10" s="8"/>
      <c r="B10" s="39"/>
      <c r="C10" s="22" t="s">
        <v>57</v>
      </c>
      <c r="D10" s="23">
        <v>1</v>
      </c>
      <c r="E10">
        <v>1</v>
      </c>
      <c r="F10">
        <v>1</v>
      </c>
      <c r="G10" s="24">
        <v>1</v>
      </c>
      <c r="H10" s="25">
        <f t="shared" si="0"/>
        <v>1</v>
      </c>
      <c r="I10" s="23">
        <v>1</v>
      </c>
      <c r="J10">
        <v>0.64400000000000002</v>
      </c>
      <c r="K10" s="24">
        <v>0</v>
      </c>
      <c r="L10" s="25">
        <f t="shared" si="1"/>
        <v>0.57539999999999991</v>
      </c>
      <c r="M10" s="26">
        <f t="shared" si="2"/>
        <v>0.7452399999999999</v>
      </c>
      <c r="N10" s="23">
        <v>1</v>
      </c>
      <c r="O10" s="23">
        <v>1</v>
      </c>
      <c r="P10" s="24">
        <v>1</v>
      </c>
      <c r="Q10" s="25">
        <f t="shared" si="3"/>
        <v>1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1</v>
      </c>
      <c r="W10" s="23"/>
      <c r="X10">
        <v>1</v>
      </c>
      <c r="Z10" s="24"/>
      <c r="AA10" s="27">
        <f t="shared" ref="AA10:AA11" si="7">X10/3</f>
        <v>0.33333333333333331</v>
      </c>
    </row>
    <row r="11" spans="1:27" x14ac:dyDescent="0.25">
      <c r="A11" s="8"/>
      <c r="B11" s="40" t="s">
        <v>49</v>
      </c>
      <c r="C11" s="22" t="s">
        <v>50</v>
      </c>
      <c r="D11" s="23">
        <v>1</v>
      </c>
      <c r="E11">
        <v>1</v>
      </c>
      <c r="F11">
        <v>1</v>
      </c>
      <c r="G11" s="24">
        <v>1</v>
      </c>
      <c r="H11" s="25">
        <f t="shared" si="0"/>
        <v>1</v>
      </c>
      <c r="I11" s="23">
        <v>1</v>
      </c>
      <c r="J11">
        <v>0.64400000000000002</v>
      </c>
      <c r="K11" s="24">
        <v>0</v>
      </c>
      <c r="L11" s="25">
        <f t="shared" si="1"/>
        <v>0.57539999999999991</v>
      </c>
      <c r="M11" s="26">
        <f t="shared" si="2"/>
        <v>0.7452399999999999</v>
      </c>
      <c r="N11" s="23">
        <v>1</v>
      </c>
      <c r="O11" s="23">
        <v>1</v>
      </c>
      <c r="P11" s="24">
        <v>1</v>
      </c>
      <c r="Q11" s="25">
        <f t="shared" si="3"/>
        <v>1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1</v>
      </c>
      <c r="W11" s="23"/>
      <c r="X11">
        <v>1</v>
      </c>
      <c r="Z11" s="24"/>
      <c r="AA11" s="27">
        <f t="shared" si="7"/>
        <v>0.33333333333333331</v>
      </c>
    </row>
    <row r="12" spans="1:27" x14ac:dyDescent="0.25">
      <c r="A12" s="8"/>
      <c r="B12" s="40" t="s">
        <v>47</v>
      </c>
      <c r="C12" s="22" t="s">
        <v>58</v>
      </c>
      <c r="D12" s="23">
        <v>1</v>
      </c>
      <c r="E12">
        <v>1</v>
      </c>
      <c r="F12">
        <v>1</v>
      </c>
      <c r="G12" s="24">
        <v>1</v>
      </c>
      <c r="H12" s="25">
        <f t="shared" si="0"/>
        <v>1</v>
      </c>
      <c r="I12" s="23">
        <v>1</v>
      </c>
      <c r="J12">
        <v>0.64400000000000002</v>
      </c>
      <c r="K12" s="24">
        <v>0</v>
      </c>
      <c r="L12" s="25">
        <f t="shared" si="1"/>
        <v>0.57539999999999991</v>
      </c>
      <c r="M12" s="26">
        <f t="shared" si="2"/>
        <v>0.7452399999999999</v>
      </c>
      <c r="N12" s="23">
        <v>1</v>
      </c>
      <c r="O12" s="23">
        <v>1</v>
      </c>
      <c r="P12" s="24">
        <v>1</v>
      </c>
      <c r="Q12" s="25">
        <f t="shared" si="3"/>
        <v>1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1</v>
      </c>
      <c r="W12" s="23"/>
      <c r="Y12">
        <v>2</v>
      </c>
      <c r="Z12" s="24"/>
      <c r="AA12" s="27">
        <f t="shared" ref="AA12" si="8">Y12/3</f>
        <v>0.66666666666666663</v>
      </c>
    </row>
    <row r="13" spans="1:27" x14ac:dyDescent="0.25">
      <c r="A13" s="8"/>
      <c r="B13" s="40" t="s">
        <v>55</v>
      </c>
      <c r="C13" s="22" t="s">
        <v>48</v>
      </c>
      <c r="D13" s="23">
        <v>1</v>
      </c>
      <c r="E13">
        <v>1</v>
      </c>
      <c r="F13">
        <v>1</v>
      </c>
      <c r="G13" s="24">
        <v>1</v>
      </c>
      <c r="H13" s="25">
        <f t="shared" si="0"/>
        <v>1</v>
      </c>
      <c r="I13" s="23">
        <v>1</v>
      </c>
      <c r="J13">
        <v>0.64400000000000002</v>
      </c>
      <c r="K13" s="24">
        <v>0</v>
      </c>
      <c r="L13" s="25">
        <f t="shared" si="1"/>
        <v>0.57539999999999991</v>
      </c>
      <c r="M13" s="26">
        <f t="shared" si="2"/>
        <v>0.7452399999999999</v>
      </c>
      <c r="N13" s="23">
        <v>1</v>
      </c>
      <c r="O13" s="23">
        <v>1</v>
      </c>
      <c r="P13" s="24">
        <v>0</v>
      </c>
      <c r="Q13" s="25">
        <f t="shared" si="3"/>
        <v>0.67</v>
      </c>
      <c r="R13" s="23">
        <v>1</v>
      </c>
      <c r="S13" s="23">
        <v>1</v>
      </c>
      <c r="T13" s="24">
        <v>0</v>
      </c>
      <c r="U13" s="25">
        <f t="shared" si="4"/>
        <v>0.67</v>
      </c>
      <c r="V13" s="26">
        <f t="shared" si="5"/>
        <v>0.67</v>
      </c>
      <c r="W13" s="23"/>
      <c r="X13">
        <v>1</v>
      </c>
      <c r="Z13" s="24"/>
      <c r="AA13" s="27">
        <f>X13/3</f>
        <v>0.33333333333333331</v>
      </c>
    </row>
    <row r="14" spans="1:27" x14ac:dyDescent="0.25">
      <c r="A14" s="8"/>
      <c r="B14" s="12" t="s">
        <v>39</v>
      </c>
      <c r="C14" s="22" t="s">
        <v>59</v>
      </c>
      <c r="D14" s="23">
        <v>1</v>
      </c>
      <c r="E14">
        <v>1</v>
      </c>
      <c r="F14">
        <v>1</v>
      </c>
      <c r="G14" s="24">
        <v>1</v>
      </c>
      <c r="H14" s="25">
        <f t="shared" si="0"/>
        <v>1</v>
      </c>
      <c r="I14" s="23">
        <v>1</v>
      </c>
      <c r="J14">
        <v>0.64400000000000002</v>
      </c>
      <c r="K14" s="24">
        <v>0</v>
      </c>
      <c r="L14" s="25">
        <f t="shared" si="1"/>
        <v>0.57539999999999991</v>
      </c>
      <c r="M14" s="26">
        <f t="shared" si="2"/>
        <v>0.7452399999999999</v>
      </c>
      <c r="N14" s="23">
        <v>1</v>
      </c>
      <c r="O14" s="23">
        <v>1</v>
      </c>
      <c r="P14" s="24">
        <v>0</v>
      </c>
      <c r="Q14" s="25">
        <f t="shared" si="3"/>
        <v>0.67</v>
      </c>
      <c r="R14" s="23">
        <v>1</v>
      </c>
      <c r="S14" s="23">
        <v>1</v>
      </c>
      <c r="T14" s="24">
        <v>0</v>
      </c>
      <c r="U14" s="25">
        <f t="shared" si="4"/>
        <v>0.67</v>
      </c>
      <c r="V14" s="26">
        <f t="shared" si="5"/>
        <v>0.67</v>
      </c>
      <c r="W14" s="23"/>
      <c r="Y14">
        <v>2</v>
      </c>
      <c r="Z14" s="24"/>
      <c r="AA14" s="27">
        <f t="shared" ref="AA14" si="9">Y14/3</f>
        <v>0.66666666666666663</v>
      </c>
    </row>
    <row r="15" spans="1:27" ht="15.75" x14ac:dyDescent="0.25">
      <c r="A15" s="8"/>
      <c r="B15" s="1" t="s">
        <v>40</v>
      </c>
      <c r="C15" s="3">
        <v>10</v>
      </c>
      <c r="D15" s="29" t="s">
        <v>41</v>
      </c>
      <c r="E15" s="30"/>
      <c r="F15" s="30"/>
      <c r="G15" s="30"/>
      <c r="H15" s="30"/>
      <c r="I15" s="30"/>
      <c r="J15" s="43"/>
      <c r="K15" s="30"/>
      <c r="L15" s="31"/>
      <c r="M15" s="32">
        <f>SUM(M5:M14)/C15</f>
        <v>0.70923999999999998</v>
      </c>
      <c r="N15" s="29" t="s">
        <v>42</v>
      </c>
      <c r="O15" s="30"/>
      <c r="P15" s="30"/>
      <c r="Q15" s="30"/>
      <c r="R15" s="30"/>
      <c r="S15" s="30"/>
      <c r="T15" s="30"/>
      <c r="U15" s="30"/>
      <c r="V15" s="41">
        <f>SUM(V5:V14)/C15</f>
        <v>0.93399999999999994</v>
      </c>
      <c r="W15" s="31" t="s">
        <v>43</v>
      </c>
      <c r="X15" s="33"/>
      <c r="Y15" s="33"/>
      <c r="Z15" s="33"/>
      <c r="AA15" s="34">
        <f>SUM(AA5:AA14)/C15</f>
        <v>0.56666666666666665</v>
      </c>
    </row>
    <row r="16" spans="1:27" x14ac:dyDescent="0.25">
      <c r="D16">
        <f t="shared" ref="D16:T16" si="10">SUM(D5:D14)</f>
        <v>10</v>
      </c>
      <c r="E16">
        <f t="shared" si="10"/>
        <v>7</v>
      </c>
      <c r="F16">
        <f t="shared" si="10"/>
        <v>10</v>
      </c>
      <c r="G16">
        <f t="shared" si="10"/>
        <v>10</v>
      </c>
      <c r="H16">
        <f t="shared" si="10"/>
        <v>9.1</v>
      </c>
      <c r="I16">
        <f t="shared" si="10"/>
        <v>10</v>
      </c>
      <c r="J16">
        <f t="shared" si="10"/>
        <v>6.44</v>
      </c>
      <c r="K16">
        <f t="shared" si="10"/>
        <v>0</v>
      </c>
      <c r="L16">
        <f t="shared" si="10"/>
        <v>5.7540000000000004</v>
      </c>
      <c r="M16">
        <f t="shared" si="10"/>
        <v>7.0923999999999996</v>
      </c>
      <c r="N16">
        <f t="shared" si="10"/>
        <v>10</v>
      </c>
      <c r="O16">
        <f t="shared" si="10"/>
        <v>10</v>
      </c>
      <c r="P16">
        <f t="shared" si="10"/>
        <v>8</v>
      </c>
      <c r="Q16">
        <f t="shared" si="10"/>
        <v>9.34</v>
      </c>
      <c r="R16">
        <f t="shared" si="10"/>
        <v>10</v>
      </c>
      <c r="S16">
        <f t="shared" si="10"/>
        <v>10</v>
      </c>
      <c r="T16">
        <f t="shared" si="10"/>
        <v>8</v>
      </c>
    </row>
    <row r="17" spans="1:24" x14ac:dyDescent="0.25">
      <c r="A17" s="25" t="s">
        <v>44</v>
      </c>
      <c r="D17">
        <f>D16/$C$15</f>
        <v>1</v>
      </c>
      <c r="E17">
        <f t="shared" ref="E17:T17" si="11">E16/$C$15</f>
        <v>0.7</v>
      </c>
      <c r="F17">
        <f t="shared" si="11"/>
        <v>1</v>
      </c>
      <c r="G17">
        <f t="shared" si="11"/>
        <v>1</v>
      </c>
      <c r="H17">
        <f t="shared" si="11"/>
        <v>0.90999999999999992</v>
      </c>
      <c r="I17">
        <f t="shared" si="11"/>
        <v>1</v>
      </c>
      <c r="J17">
        <f t="shared" si="11"/>
        <v>0.64400000000000002</v>
      </c>
      <c r="K17">
        <f t="shared" si="11"/>
        <v>0</v>
      </c>
      <c r="L17">
        <f t="shared" si="11"/>
        <v>0.57540000000000002</v>
      </c>
      <c r="M17">
        <f t="shared" si="11"/>
        <v>0.70923999999999998</v>
      </c>
      <c r="N17">
        <f t="shared" si="11"/>
        <v>1</v>
      </c>
      <c r="O17">
        <f t="shared" si="11"/>
        <v>1</v>
      </c>
      <c r="P17">
        <f t="shared" si="11"/>
        <v>0.8</v>
      </c>
      <c r="Q17">
        <f t="shared" si="11"/>
        <v>0.93399999999999994</v>
      </c>
      <c r="R17">
        <f t="shared" si="11"/>
        <v>1</v>
      </c>
      <c r="S17">
        <f t="shared" si="11"/>
        <v>1</v>
      </c>
      <c r="T17">
        <f t="shared" si="11"/>
        <v>0.8</v>
      </c>
      <c r="X17" s="35">
        <f>AA15</f>
        <v>0.56666666666666665</v>
      </c>
    </row>
    <row r="18" spans="1:24" x14ac:dyDescent="0.25">
      <c r="A18" s="25" t="s">
        <v>45</v>
      </c>
      <c r="J18" s="25"/>
    </row>
    <row r="19" spans="1:24" x14ac:dyDescent="0.25">
      <c r="A19" s="25" t="s">
        <v>46</v>
      </c>
    </row>
    <row r="20" spans="1:24" ht="18.75" x14ac:dyDescent="0.3">
      <c r="A20" s="36">
        <f>(M15+V15+AA15)/3</f>
        <v>0.7366355555555556</v>
      </c>
      <c r="J20" s="25"/>
    </row>
    <row r="21" spans="1:24" x14ac:dyDescent="0.25">
      <c r="J21" s="28" t="s">
        <v>60</v>
      </c>
    </row>
    <row r="22" spans="1:24" x14ac:dyDescent="0.25">
      <c r="A22" s="37" t="s">
        <v>61</v>
      </c>
      <c r="C22" s="42"/>
      <c r="J22">
        <f>3.22/5</f>
        <v>0.64400000000000002</v>
      </c>
    </row>
    <row r="23" spans="1:24" x14ac:dyDescent="0.25">
      <c r="C23" s="42">
        <v>45032</v>
      </c>
      <c r="J23" s="25" t="s">
        <v>62</v>
      </c>
    </row>
    <row r="25" spans="1:24" x14ac:dyDescent="0.25">
      <c r="B25">
        <v>61.61</v>
      </c>
    </row>
  </sheetData>
  <mergeCells count="13">
    <mergeCell ref="A5:A15"/>
    <mergeCell ref="D15:L15"/>
    <mergeCell ref="N15:U15"/>
    <mergeCell ref="W15:Z15"/>
    <mergeCell ref="B5:B10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