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396B8A4A-3FC3-41B8-B66B-A9153C11B6AA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2" l="1"/>
  <c r="N13" i="2"/>
  <c r="K13" i="2"/>
  <c r="D13" i="2"/>
  <c r="T12" i="2"/>
  <c r="T13" i="2" s="1"/>
  <c r="S12" i="2"/>
  <c r="S13" i="2" s="1"/>
  <c r="R12" i="2"/>
  <c r="R13" i="2" s="1"/>
  <c r="P12" i="2"/>
  <c r="P13" i="2" s="1"/>
  <c r="O12" i="2"/>
  <c r="N12" i="2"/>
  <c r="K12" i="2"/>
  <c r="J12" i="2"/>
  <c r="J13" i="2" s="1"/>
  <c r="I12" i="2"/>
  <c r="I13" i="2" s="1"/>
  <c r="G12" i="2"/>
  <c r="G13" i="2" s="1"/>
  <c r="F12" i="2"/>
  <c r="F13" i="2" s="1"/>
  <c r="E12" i="2"/>
  <c r="E13" i="2" s="1"/>
  <c r="D12" i="2"/>
  <c r="AA10" i="2"/>
  <c r="U10" i="2"/>
  <c r="Q10" i="2"/>
  <c r="V10" i="2" s="1"/>
  <c r="L10" i="2"/>
  <c r="H10" i="2"/>
  <c r="M10" i="2" s="1"/>
  <c r="AA9" i="2"/>
  <c r="V9" i="2"/>
  <c r="U9" i="2"/>
  <c r="Q9" i="2"/>
  <c r="L9" i="2"/>
  <c r="H9" i="2"/>
  <c r="M9" i="2" s="1"/>
  <c r="AA8" i="2"/>
  <c r="U8" i="2"/>
  <c r="Q8" i="2"/>
  <c r="V8" i="2" s="1"/>
  <c r="L8" i="2"/>
  <c r="H8" i="2"/>
  <c r="M8" i="2" s="1"/>
  <c r="AA7" i="2"/>
  <c r="U7" i="2"/>
  <c r="Q7" i="2"/>
  <c r="V7" i="2" s="1"/>
  <c r="L7" i="2"/>
  <c r="H7" i="2"/>
  <c r="M7" i="2" s="1"/>
  <c r="AA6" i="2"/>
  <c r="U6" i="2"/>
  <c r="Q6" i="2"/>
  <c r="Q12" i="2" s="1"/>
  <c r="Q13" i="2" s="1"/>
  <c r="M6" i="2"/>
  <c r="L6" i="2"/>
  <c r="H6" i="2"/>
  <c r="AA5" i="2"/>
  <c r="AA11" i="2" s="1"/>
  <c r="X13" i="2" s="1"/>
  <c r="V5" i="2"/>
  <c r="U5" i="2"/>
  <c r="Q5" i="2"/>
  <c r="L5" i="2"/>
  <c r="L12" i="2" s="1"/>
  <c r="L13" i="2" s="1"/>
  <c r="H5" i="2"/>
  <c r="M5" i="2" s="1"/>
  <c r="M12" i="2" l="1"/>
  <c r="M13" i="2" s="1"/>
  <c r="M11" i="2"/>
  <c r="H12" i="2"/>
  <c r="H13" i="2" s="1"/>
  <c r="V6" i="2"/>
  <c r="V11" i="2" s="1"/>
  <c r="A16" i="2" l="1"/>
</calcChain>
</file>

<file path=xl/sharedStrings.xml><?xml version="1.0" encoding="utf-8"?>
<sst xmlns="http://schemas.openxmlformats.org/spreadsheetml/2006/main" count="62" uniqueCount="56">
  <si>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</si>
  <si>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</si>
  <si>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</si>
  <si>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</si>
  <si>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</si>
  <si>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</si>
  <si>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</si>
  <si>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</si>
  <si>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</si>
  <si>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</si>
  <si>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</si>
  <si>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</si>
  <si>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</si>
  <si>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</si>
  <si>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</si>
  <si>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</si>
  <si>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</si>
  <si>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</si>
  <si>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</si>
  <si>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</si>
  <si>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</si>
  <si>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</si>
  <si>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</si>
  <si>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</si>
  <si>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</si>
  <si>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</si>
  <si>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</si>
  <si>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</si>
  <si>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</si>
  <si>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</si>
  <si>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</si>
  <si>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</si>
  <si>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</si>
  <si>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</si>
  <si>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</si>
  <si>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</si>
  <si>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</si>
  <si>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</si>
  <si>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</si>
  <si>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</si>
  <si>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</si>
  <si>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</si>
  <si>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</si>
  <si>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</si>
  <si>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</si>
  <si>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</si>
  <si>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</si>
  <si>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Ativos</t>
  </si>
  <si>
    <t>Folha de pagamento</t>
  </si>
  <si>
    <t>Obras em andamento</t>
  </si>
  <si>
    <t>Receitas em geral</t>
  </si>
  <si>
    <t>ESPÍRITO SANTO</t>
  </si>
  <si>
    <t>Transferência para Municípios</t>
  </si>
  <si>
    <t>Suprimento de Fundos</t>
  </si>
  <si>
    <t>Patrimônio</t>
  </si>
  <si>
    <t>https://dados.es.gov.br/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</si>
</sst>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4" fillId="0" borderId="1" xfId="0" applyNumberFormat="1" applyFon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18"/>
  <sheetViews>
    <sheetView tabSelected="1" workbookViewId="0">
      <selection activeCell="C17" sqref="C17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48</v>
      </c>
      <c r="D5" s="23">
        <v>1</v>
      </c>
      <c r="E5">
        <v>1</v>
      </c>
      <c r="F5">
        <v>1</v>
      </c>
      <c r="G5" s="24">
        <v>0</v>
      </c>
      <c r="H5" s="25">
        <f>(D5*0.3+E5*0.3+F5*0.2+G5*0.2)</f>
        <v>0.8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0.32000000000000006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52</v>
      </c>
      <c r="D6" s="23">
        <v>1</v>
      </c>
      <c r="E6">
        <v>0</v>
      </c>
      <c r="F6">
        <v>1</v>
      </c>
      <c r="G6" s="24">
        <v>0</v>
      </c>
      <c r="H6" s="25">
        <f t="shared" ref="H6:H10" si="0">(D6*0.3+E6*0.3+F6*0.2+G6*0.2)</f>
        <v>0.5</v>
      </c>
      <c r="I6" s="23">
        <v>0</v>
      </c>
      <c r="J6">
        <v>0</v>
      </c>
      <c r="K6" s="24">
        <v>0</v>
      </c>
      <c r="L6" s="25">
        <f t="shared" ref="L6:L10" si="1">(I6*0.35+J6*0.35+K6*0.3)</f>
        <v>0</v>
      </c>
      <c r="M6" s="26">
        <f t="shared" ref="M6:M10" si="2">(H6*0.4+L6*0.6)</f>
        <v>0.2</v>
      </c>
      <c r="N6" s="23">
        <v>1</v>
      </c>
      <c r="O6" s="23">
        <v>1</v>
      </c>
      <c r="P6" s="24">
        <v>1</v>
      </c>
      <c r="Q6" s="25">
        <f t="shared" ref="Q6:Q10" si="3">(N6*0.34+O6*0.33+P6*0.33)</f>
        <v>1</v>
      </c>
      <c r="R6" s="23">
        <v>1</v>
      </c>
      <c r="S6" s="23">
        <v>1</v>
      </c>
      <c r="T6" s="24">
        <v>1</v>
      </c>
      <c r="U6" s="25">
        <f t="shared" ref="U6:U10" si="4">(R6*0.34+S6*0.33+T6*0.33)</f>
        <v>1</v>
      </c>
      <c r="V6" s="26">
        <f t="shared" ref="V6:V10" si="5">(Q6*0.4+U6*0.6)</f>
        <v>1</v>
      </c>
      <c r="W6" s="23"/>
      <c r="Y6">
        <v>2</v>
      </c>
      <c r="Z6" s="24"/>
      <c r="AA6" s="27">
        <f t="shared" ref="AA6:AA10" si="6">Y6/3</f>
        <v>0.66666666666666663</v>
      </c>
    </row>
    <row r="7" spans="1:27" x14ac:dyDescent="0.25">
      <c r="A7" s="8"/>
      <c r="B7" s="39"/>
      <c r="C7" s="22" t="s">
        <v>53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7" t="s">
        <v>47</v>
      </c>
      <c r="C8" s="22" t="s">
        <v>54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1</v>
      </c>
      <c r="P8" s="24">
        <v>1</v>
      </c>
      <c r="Q8" s="25">
        <f t="shared" si="3"/>
        <v>1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1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7"/>
      <c r="C9" s="22" t="s">
        <v>49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1</v>
      </c>
      <c r="P9" s="24">
        <v>1</v>
      </c>
      <c r="Q9" s="25">
        <f t="shared" si="3"/>
        <v>1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1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12" t="s">
        <v>39</v>
      </c>
      <c r="C10" s="22" t="s">
        <v>50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0</v>
      </c>
      <c r="O10" s="23">
        <v>0</v>
      </c>
      <c r="P10" s="24">
        <v>0</v>
      </c>
      <c r="Q10" s="25">
        <f t="shared" si="3"/>
        <v>0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0.6</v>
      </c>
      <c r="W10" s="23"/>
      <c r="Y10">
        <v>2</v>
      </c>
      <c r="Z10" s="24"/>
      <c r="AA10" s="27">
        <f t="shared" si="6"/>
        <v>0.66666666666666663</v>
      </c>
    </row>
    <row r="11" spans="1:27" ht="15.75" x14ac:dyDescent="0.25">
      <c r="A11" s="8"/>
      <c r="B11" s="1" t="s">
        <v>40</v>
      </c>
      <c r="C11" s="3">
        <v>6</v>
      </c>
      <c r="D11" s="28" t="s">
        <v>41</v>
      </c>
      <c r="E11" s="29"/>
      <c r="F11" s="29"/>
      <c r="G11" s="29"/>
      <c r="H11" s="29"/>
      <c r="I11" s="29"/>
      <c r="J11" s="29"/>
      <c r="K11" s="29"/>
      <c r="L11" s="30"/>
      <c r="M11" s="31">
        <f>SUM(M5:M10)/C11</f>
        <v>0.21999999999999997</v>
      </c>
      <c r="N11" s="28" t="s">
        <v>42</v>
      </c>
      <c r="O11" s="29"/>
      <c r="P11" s="29"/>
      <c r="Q11" s="29"/>
      <c r="R11" s="29"/>
      <c r="S11" s="29"/>
      <c r="T11" s="29"/>
      <c r="U11" s="29"/>
      <c r="V11" s="38">
        <f>SUM(V5:V10)/C11</f>
        <v>0.93333333333333324</v>
      </c>
      <c r="W11" s="30" t="s">
        <v>43</v>
      </c>
      <c r="X11" s="32"/>
      <c r="Y11" s="32"/>
      <c r="Z11" s="32"/>
      <c r="AA11" s="33">
        <f>SUM(AA5:AA10)/C11</f>
        <v>0.66666666666666663</v>
      </c>
    </row>
    <row r="12" spans="1:27" x14ac:dyDescent="0.25">
      <c r="D12">
        <f>SUM(D5:D10)</f>
        <v>6</v>
      </c>
      <c r="E12">
        <f t="shared" ref="E12:T12" si="7">SUM(E5:E10)</f>
        <v>1</v>
      </c>
      <c r="F12">
        <f t="shared" si="7"/>
        <v>6</v>
      </c>
      <c r="G12">
        <f t="shared" si="7"/>
        <v>0</v>
      </c>
      <c r="H12">
        <f t="shared" si="7"/>
        <v>3.3</v>
      </c>
      <c r="I12">
        <f t="shared" si="7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1.3199999999999998</v>
      </c>
      <c r="N12">
        <f t="shared" si="7"/>
        <v>5</v>
      </c>
      <c r="O12">
        <f t="shared" si="7"/>
        <v>5</v>
      </c>
      <c r="P12">
        <f t="shared" si="7"/>
        <v>5</v>
      </c>
      <c r="Q12">
        <f t="shared" si="7"/>
        <v>5</v>
      </c>
      <c r="R12">
        <f t="shared" si="7"/>
        <v>6</v>
      </c>
      <c r="S12">
        <f t="shared" si="7"/>
        <v>6</v>
      </c>
      <c r="T12">
        <f t="shared" si="7"/>
        <v>6</v>
      </c>
    </row>
    <row r="13" spans="1:27" x14ac:dyDescent="0.25">
      <c r="A13" s="25" t="s">
        <v>44</v>
      </c>
      <c r="D13">
        <f>D12/$C$11</f>
        <v>1</v>
      </c>
      <c r="E13">
        <f t="shared" ref="E13:T13" si="8">E12/$C$11</f>
        <v>0.16666666666666666</v>
      </c>
      <c r="F13">
        <f t="shared" si="8"/>
        <v>1</v>
      </c>
      <c r="G13">
        <f t="shared" si="8"/>
        <v>0</v>
      </c>
      <c r="H13">
        <f t="shared" si="8"/>
        <v>0.54999999999999993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0.21999999999999997</v>
      </c>
      <c r="N13">
        <f t="shared" si="8"/>
        <v>0.83333333333333337</v>
      </c>
      <c r="O13">
        <f t="shared" si="8"/>
        <v>0.83333333333333337</v>
      </c>
      <c r="P13">
        <f t="shared" si="8"/>
        <v>0.83333333333333337</v>
      </c>
      <c r="Q13">
        <f t="shared" si="8"/>
        <v>0.83333333333333337</v>
      </c>
      <c r="R13">
        <f t="shared" si="8"/>
        <v>1</v>
      </c>
      <c r="S13">
        <f t="shared" si="8"/>
        <v>1</v>
      </c>
      <c r="T13">
        <f t="shared" si="8"/>
        <v>1</v>
      </c>
      <c r="X13" s="34">
        <f>AA11</f>
        <v>0.66666666666666663</v>
      </c>
    </row>
    <row r="14" spans="1:27" x14ac:dyDescent="0.25">
      <c r="A14" s="25" t="s">
        <v>45</v>
      </c>
    </row>
    <row r="15" spans="1:27" x14ac:dyDescent="0.25">
      <c r="A15" s="25" t="s">
        <v>46</v>
      </c>
    </row>
    <row r="16" spans="1:27" ht="18.75" x14ac:dyDescent="0.3">
      <c r="A16" s="35">
        <f>(M11+V11+AA11)/3</f>
        <v>0.60666666666666658</v>
      </c>
    </row>
    <row r="18" spans="1:1" x14ac:dyDescent="0.25">
      <c r="A18" t="s">
        <v>55</v>
      </c>
    </row>
  </sheetData>
  <mergeCells count="14">
    <mergeCell ref="N11:U11"/>
    <mergeCell ref="W11:Z11"/>
    <mergeCell ref="A5:A11"/>
    <mergeCell ref="D11:L11"/>
    <mergeCell ref="B5:B7"/>
    <mergeCell ref="B8:B9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