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DEEC5230-1DD7-4C23-A2AF-0DB1F5A2E610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N25" i="2"/>
  <c r="K25" i="2"/>
  <c r="T24" i="2"/>
  <c r="T25" i="2" s="1"/>
  <c r="S24" i="2"/>
  <c r="S25" i="2" s="1"/>
  <c r="R24" i="2"/>
  <c r="R25" i="2" s="1"/>
  <c r="P24" i="2"/>
  <c r="P25" i="2" s="1"/>
  <c r="O24" i="2"/>
  <c r="N24" i="2"/>
  <c r="K24" i="2"/>
  <c r="J24" i="2"/>
  <c r="J25" i="2" s="1"/>
  <c r="I24" i="2"/>
  <c r="I25" i="2" s="1"/>
  <c r="G24" i="2"/>
  <c r="G25" i="2" s="1"/>
  <c r="F24" i="2"/>
  <c r="F25" i="2" s="1"/>
  <c r="E24" i="2"/>
  <c r="E25" i="2" s="1"/>
  <c r="D24" i="2"/>
  <c r="D25" i="2" s="1"/>
  <c r="AA22" i="2"/>
  <c r="U22" i="2"/>
  <c r="Q22" i="2"/>
  <c r="V22" i="2" s="1"/>
  <c r="L22" i="2"/>
  <c r="H22" i="2"/>
  <c r="M22" i="2" s="1"/>
  <c r="AA21" i="2"/>
  <c r="V21" i="2"/>
  <c r="U21" i="2"/>
  <c r="Q21" i="2"/>
  <c r="L21" i="2"/>
  <c r="H21" i="2"/>
  <c r="M21" i="2" s="1"/>
  <c r="AA20" i="2"/>
  <c r="U20" i="2"/>
  <c r="Q20" i="2"/>
  <c r="V20" i="2" s="1"/>
  <c r="L20" i="2"/>
  <c r="M20" i="2" s="1"/>
  <c r="H20" i="2"/>
  <c r="AA19" i="2"/>
  <c r="U19" i="2"/>
  <c r="Q19" i="2"/>
  <c r="V19" i="2" s="1"/>
  <c r="L19" i="2"/>
  <c r="H19" i="2"/>
  <c r="M19" i="2" s="1"/>
  <c r="AA18" i="2"/>
  <c r="U18" i="2"/>
  <c r="Q18" i="2"/>
  <c r="V18" i="2" s="1"/>
  <c r="M18" i="2"/>
  <c r="L18" i="2"/>
  <c r="H18" i="2"/>
  <c r="AA17" i="2"/>
  <c r="V17" i="2"/>
  <c r="U17" i="2"/>
  <c r="Q17" i="2"/>
  <c r="L17" i="2"/>
  <c r="H17" i="2"/>
  <c r="M17" i="2" s="1"/>
  <c r="AA16" i="2"/>
  <c r="V16" i="2"/>
  <c r="U16" i="2"/>
  <c r="Q16" i="2"/>
  <c r="L16" i="2"/>
  <c r="H16" i="2"/>
  <c r="M16" i="2" s="1"/>
  <c r="AA15" i="2"/>
  <c r="U15" i="2"/>
  <c r="Q15" i="2"/>
  <c r="V15" i="2" s="1"/>
  <c r="L15" i="2"/>
  <c r="H15" i="2"/>
  <c r="M15" i="2" s="1"/>
  <c r="AA14" i="2"/>
  <c r="V14" i="2"/>
  <c r="U14" i="2"/>
  <c r="Q14" i="2"/>
  <c r="L14" i="2"/>
  <c r="H14" i="2"/>
  <c r="M14" i="2" s="1"/>
  <c r="AA13" i="2"/>
  <c r="U13" i="2"/>
  <c r="Q13" i="2"/>
  <c r="V13" i="2" s="1"/>
  <c r="M13" i="2"/>
  <c r="L13" i="2"/>
  <c r="H13" i="2"/>
  <c r="AA12" i="2"/>
  <c r="U12" i="2"/>
  <c r="Q12" i="2"/>
  <c r="V12" i="2" s="1"/>
  <c r="L12" i="2"/>
  <c r="H12" i="2"/>
  <c r="M12" i="2" s="1"/>
  <c r="AA11" i="2"/>
  <c r="U11" i="2"/>
  <c r="V11" i="2" s="1"/>
  <c r="Q11" i="2"/>
  <c r="M11" i="2"/>
  <c r="L11" i="2"/>
  <c r="H11" i="2"/>
  <c r="AA10" i="2"/>
  <c r="U10" i="2"/>
  <c r="Q10" i="2"/>
  <c r="V10" i="2" s="1"/>
  <c r="L10" i="2"/>
  <c r="H10" i="2"/>
  <c r="M10" i="2" s="1"/>
  <c r="AA9" i="2"/>
  <c r="V9" i="2"/>
  <c r="U9" i="2"/>
  <c r="Q9" i="2"/>
  <c r="L9" i="2"/>
  <c r="H9" i="2"/>
  <c r="M9" i="2" s="1"/>
  <c r="AA8" i="2"/>
  <c r="U8" i="2"/>
  <c r="Q8" i="2"/>
  <c r="V8" i="2" s="1"/>
  <c r="L8" i="2"/>
  <c r="M8" i="2" s="1"/>
  <c r="H8" i="2"/>
  <c r="AA7" i="2"/>
  <c r="U7" i="2"/>
  <c r="Q7" i="2"/>
  <c r="V7" i="2" s="1"/>
  <c r="L7" i="2"/>
  <c r="H7" i="2"/>
  <c r="M7" i="2" s="1"/>
  <c r="AA6" i="2"/>
  <c r="U6" i="2"/>
  <c r="Q6" i="2"/>
  <c r="V6" i="2" s="1"/>
  <c r="M6" i="2"/>
  <c r="L6" i="2"/>
  <c r="H6" i="2"/>
  <c r="AA5" i="2"/>
  <c r="AA23" i="2" s="1"/>
  <c r="X25" i="2" s="1"/>
  <c r="U5" i="2"/>
  <c r="Q5" i="2"/>
  <c r="V5" i="2" s="1"/>
  <c r="L5" i="2"/>
  <c r="L24" i="2" s="1"/>
  <c r="L25" i="2" s="1"/>
  <c r="H5" i="2"/>
  <c r="M5" i="2" s="1"/>
  <c r="M24" i="2" l="1"/>
  <c r="M25" i="2" s="1"/>
  <c r="M23" i="2"/>
  <c r="V23" i="2"/>
  <c r="Q24" i="2"/>
  <c r="Q25" i="2" s="1"/>
  <c r="H24" i="2"/>
  <c r="H25" i="2" s="1"/>
  <c r="A28" i="2" l="1"/>
</calcChain>
</file>

<file path=xl/sharedStrings.xml><?xml version="1.0" encoding="utf-8"?>
<sst xmlns="http://schemas.openxmlformats.org/spreadsheetml/2006/main" count="77" uniqueCount="71">
  <si>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</si>
  <si>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</si>
  <si>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</si>
  <si>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</si>
  <si>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</si>
  <si>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</si>
  <si>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</si>
  <si>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</si>
  <si>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</si>
  <si>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</si>
  <si>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</si>
  <si>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</si>
  <si>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</si>
  <si>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</si>
  <si>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</si>
  <si>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</si>
  <si>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</si>
  <si>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</si>
  <si>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</si>
  <si>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</si>
  <si>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</si>
  <si>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</si>
  <si>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</si>
  <si>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</si>
  <si>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</si>
  <si>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</si>
  <si>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</si>
  <si>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</si>
  <si>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</si>
  <si>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</si>
  <si>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</si>
  <si>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</si>
  <si>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</si>
  <si>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</si>
  <si>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</si>
  <si>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</si>
  <si>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</si>
  <si>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</si>
  <si>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</si>
  <si>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</si>
  <si>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</si>
  <si>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PPA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</si>
  <si>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</si>
  <si>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</si>
  <si>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</si>
  <si>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</si>
  <si>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</si>
  <si>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</si>
  <si>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</si>
  <si>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Folha de Pagamento</t>
  </si>
  <si>
    <t>Passivos</t>
  </si>
  <si>
    <t>Processos de Compras</t>
  </si>
  <si>
    <t>Contratos</t>
  </si>
  <si>
    <t>Execução Orçamentária</t>
  </si>
  <si>
    <t>Ativos</t>
  </si>
  <si>
    <t>Licitações</t>
  </si>
  <si>
    <t>Diárias</t>
  </si>
  <si>
    <t>GOIÁS</t>
  </si>
  <si>
    <t>Benefícios Sociais</t>
  </si>
  <si>
    <t>Benefícios Economicos</t>
  </si>
  <si>
    <t>Benefícios Fiscais</t>
  </si>
  <si>
    <t>Pagamentos em Geral</t>
  </si>
  <si>
    <t>Convênios</t>
  </si>
  <si>
    <t>Repasses</t>
  </si>
  <si>
    <t>Empenhos</t>
  </si>
  <si>
    <t>Fornecedores</t>
  </si>
  <si>
    <t>Imóveis</t>
  </si>
  <si>
    <t>Patrimônio cultural</t>
  </si>
  <si>
    <t>Arrecadação</t>
  </si>
  <si>
    <t>Receitas detalhadas</t>
  </si>
  <si>
    <t>https://dadosabertos.go.gov.br/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</si>
</sst>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4" fillId="0" borderId="1" xfId="0" applyNumberFormat="1" applyFont="1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30"/>
  <sheetViews>
    <sheetView tabSelected="1" workbookViewId="0">
      <selection activeCell="D28" sqref="D28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6" t="s">
        <v>38</v>
      </c>
      <c r="C5" s="22" t="s">
        <v>58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1</v>
      </c>
      <c r="P5" s="24">
        <v>0</v>
      </c>
      <c r="Q5" s="25">
        <f>(N5*0.34+O5*0.33+P5*0.33)</f>
        <v>0.67</v>
      </c>
      <c r="R5" s="23">
        <v>1</v>
      </c>
      <c r="S5" s="23">
        <v>1</v>
      </c>
      <c r="T5" s="24">
        <v>1</v>
      </c>
      <c r="U5" s="25">
        <f>(R5*0.34+S5*0.33+T5*0.33)</f>
        <v>1</v>
      </c>
      <c r="V5" s="26">
        <f>(Q5*0.4+U5*0.6)</f>
        <v>0.86799999999999999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7"/>
      <c r="C6" s="22" t="s">
        <v>59</v>
      </c>
      <c r="D6" s="23">
        <v>1</v>
      </c>
      <c r="E6">
        <v>0</v>
      </c>
      <c r="F6">
        <v>1</v>
      </c>
      <c r="G6" s="24">
        <v>0</v>
      </c>
      <c r="H6" s="25">
        <f t="shared" ref="H6:H22" si="0">(D6*0.3+E6*0.3+F6*0.2+G6*0.2)</f>
        <v>0.5</v>
      </c>
      <c r="I6" s="23">
        <v>0</v>
      </c>
      <c r="J6">
        <v>0</v>
      </c>
      <c r="K6" s="24">
        <v>0</v>
      </c>
      <c r="L6" s="25">
        <f t="shared" ref="L6:L22" si="1">(I6*0.35+J6*0.35+K6*0.3)</f>
        <v>0</v>
      </c>
      <c r="M6" s="26">
        <f t="shared" ref="M6:M22" si="2">(H6*0.4+L6*0.6)</f>
        <v>0.2</v>
      </c>
      <c r="N6" s="23">
        <v>1</v>
      </c>
      <c r="O6" s="23">
        <v>1</v>
      </c>
      <c r="P6" s="24">
        <v>0</v>
      </c>
      <c r="Q6" s="25">
        <f t="shared" ref="Q6:Q22" si="3">(N6*0.34+O6*0.33+P6*0.33)</f>
        <v>0.67</v>
      </c>
      <c r="R6" s="23">
        <v>1</v>
      </c>
      <c r="S6" s="23">
        <v>1</v>
      </c>
      <c r="T6" s="24">
        <v>1</v>
      </c>
      <c r="U6" s="25">
        <f t="shared" ref="U6:U22" si="4">(R6*0.34+S6*0.33+T6*0.33)</f>
        <v>1</v>
      </c>
      <c r="V6" s="26">
        <f t="shared" ref="V6:V22" si="5">(Q6*0.4+U6*0.6)</f>
        <v>0.86799999999999999</v>
      </c>
      <c r="W6" s="23"/>
      <c r="Y6">
        <v>2</v>
      </c>
      <c r="Z6" s="24"/>
      <c r="AA6" s="27">
        <f t="shared" ref="AA6:AA22" si="6">Y6/3</f>
        <v>0.66666666666666663</v>
      </c>
    </row>
    <row r="7" spans="1:27" x14ac:dyDescent="0.25">
      <c r="A7" s="8"/>
      <c r="B7" s="37"/>
      <c r="C7" s="22" t="s">
        <v>60</v>
      </c>
      <c r="D7" s="23">
        <v>1</v>
      </c>
      <c r="E7">
        <v>0</v>
      </c>
      <c r="F7">
        <v>1</v>
      </c>
      <c r="G7" s="24">
        <v>0</v>
      </c>
      <c r="H7" s="25">
        <f t="shared" si="0"/>
        <v>0.5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0.2</v>
      </c>
      <c r="N7" s="23">
        <v>1</v>
      </c>
      <c r="O7" s="23">
        <v>1</v>
      </c>
      <c r="P7" s="24">
        <v>0</v>
      </c>
      <c r="Q7" s="25">
        <f t="shared" si="3"/>
        <v>0.67</v>
      </c>
      <c r="R7" s="23">
        <v>1</v>
      </c>
      <c r="S7" s="23">
        <v>1</v>
      </c>
      <c r="T7" s="24">
        <v>1</v>
      </c>
      <c r="U7" s="25">
        <f t="shared" si="4"/>
        <v>1</v>
      </c>
      <c r="V7" s="26">
        <f t="shared" si="5"/>
        <v>0.86799999999999999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37"/>
      <c r="C8" s="22" t="s">
        <v>61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0</v>
      </c>
      <c r="O8" s="23">
        <v>1</v>
      </c>
      <c r="P8" s="24">
        <v>0</v>
      </c>
      <c r="Q8" s="25">
        <f t="shared" si="3"/>
        <v>0.33</v>
      </c>
      <c r="R8" s="23">
        <v>1</v>
      </c>
      <c r="S8" s="23">
        <v>1</v>
      </c>
      <c r="T8" s="24">
        <v>1</v>
      </c>
      <c r="U8" s="25">
        <f t="shared" si="4"/>
        <v>1</v>
      </c>
      <c r="V8" s="26">
        <f t="shared" si="5"/>
        <v>0.73199999999999998</v>
      </c>
      <c r="W8" s="23"/>
      <c r="Y8">
        <v>2</v>
      </c>
      <c r="Z8" s="24"/>
      <c r="AA8" s="27">
        <f t="shared" si="6"/>
        <v>0.66666666666666663</v>
      </c>
    </row>
    <row r="9" spans="1:27" x14ac:dyDescent="0.25">
      <c r="A9" s="8"/>
      <c r="B9" s="37"/>
      <c r="C9" s="22" t="s">
        <v>62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1</v>
      </c>
      <c r="P9" s="24">
        <v>0</v>
      </c>
      <c r="Q9" s="25">
        <f t="shared" si="3"/>
        <v>0.67</v>
      </c>
      <c r="R9" s="23">
        <v>1</v>
      </c>
      <c r="S9" s="23">
        <v>1</v>
      </c>
      <c r="T9" s="24">
        <v>1</v>
      </c>
      <c r="U9" s="25">
        <f t="shared" si="4"/>
        <v>1</v>
      </c>
      <c r="V9" s="26">
        <f t="shared" si="5"/>
        <v>0.86799999999999999</v>
      </c>
      <c r="W9" s="23"/>
      <c r="Y9">
        <v>2</v>
      </c>
      <c r="Z9" s="24"/>
      <c r="AA9" s="27">
        <f t="shared" si="6"/>
        <v>0.66666666666666663</v>
      </c>
    </row>
    <row r="10" spans="1:27" x14ac:dyDescent="0.25">
      <c r="A10" s="8"/>
      <c r="B10" s="37"/>
      <c r="C10" s="22" t="s">
        <v>63</v>
      </c>
      <c r="D10" s="23">
        <v>1</v>
      </c>
      <c r="E10">
        <v>0</v>
      </c>
      <c r="F10">
        <v>1</v>
      </c>
      <c r="G10" s="24">
        <v>0</v>
      </c>
      <c r="H10" s="25">
        <f t="shared" si="0"/>
        <v>0.5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0.2</v>
      </c>
      <c r="N10" s="23">
        <v>1</v>
      </c>
      <c r="O10" s="23">
        <v>1</v>
      </c>
      <c r="P10" s="24">
        <v>0</v>
      </c>
      <c r="Q10" s="25">
        <f t="shared" si="3"/>
        <v>0.67</v>
      </c>
      <c r="R10" s="23">
        <v>1</v>
      </c>
      <c r="S10" s="23">
        <v>1</v>
      </c>
      <c r="T10" s="24">
        <v>1</v>
      </c>
      <c r="U10" s="25">
        <f t="shared" si="4"/>
        <v>1</v>
      </c>
      <c r="V10" s="26">
        <f t="shared" si="5"/>
        <v>0.86799999999999999</v>
      </c>
      <c r="W10" s="23"/>
      <c r="Y10">
        <v>2</v>
      </c>
      <c r="Z10" s="24"/>
      <c r="AA10" s="27">
        <f t="shared" si="6"/>
        <v>0.66666666666666663</v>
      </c>
    </row>
    <row r="11" spans="1:27" x14ac:dyDescent="0.25">
      <c r="A11" s="8"/>
      <c r="B11" s="37"/>
      <c r="C11" s="22" t="s">
        <v>56</v>
      </c>
      <c r="D11" s="23">
        <v>1</v>
      </c>
      <c r="E11">
        <v>0</v>
      </c>
      <c r="F11">
        <v>1</v>
      </c>
      <c r="G11" s="24">
        <v>0</v>
      </c>
      <c r="H11" s="25">
        <f t="shared" si="0"/>
        <v>0.5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0.2</v>
      </c>
      <c r="N11" s="23">
        <v>1</v>
      </c>
      <c r="O11" s="23">
        <v>1</v>
      </c>
      <c r="P11" s="24">
        <v>0</v>
      </c>
      <c r="Q11" s="25">
        <f t="shared" si="3"/>
        <v>0.67</v>
      </c>
      <c r="R11" s="23">
        <v>1</v>
      </c>
      <c r="S11" s="23">
        <v>1</v>
      </c>
      <c r="T11" s="24">
        <v>1</v>
      </c>
      <c r="U11" s="25">
        <f t="shared" si="4"/>
        <v>1</v>
      </c>
      <c r="V11" s="26">
        <f t="shared" si="5"/>
        <v>0.86799999999999999</v>
      </c>
      <c r="W11" s="23"/>
      <c r="Y11">
        <v>2</v>
      </c>
      <c r="Z11" s="24"/>
      <c r="AA11" s="27">
        <f t="shared" si="6"/>
        <v>0.66666666666666663</v>
      </c>
    </row>
    <row r="12" spans="1:27" x14ac:dyDescent="0.25">
      <c r="A12" s="8"/>
      <c r="B12" s="37"/>
      <c r="C12" s="22" t="s">
        <v>64</v>
      </c>
      <c r="D12" s="23">
        <v>1</v>
      </c>
      <c r="E12">
        <v>0</v>
      </c>
      <c r="F12">
        <v>1</v>
      </c>
      <c r="G12" s="24">
        <v>0</v>
      </c>
      <c r="H12" s="25">
        <f t="shared" si="0"/>
        <v>0.5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</v>
      </c>
      <c r="N12" s="23">
        <v>1</v>
      </c>
      <c r="O12" s="23">
        <v>1</v>
      </c>
      <c r="P12" s="24">
        <v>0</v>
      </c>
      <c r="Q12" s="25">
        <f t="shared" si="3"/>
        <v>0.67</v>
      </c>
      <c r="R12" s="23">
        <v>1</v>
      </c>
      <c r="S12" s="23">
        <v>1</v>
      </c>
      <c r="T12" s="24">
        <v>1</v>
      </c>
      <c r="U12" s="25">
        <f t="shared" si="4"/>
        <v>1</v>
      </c>
      <c r="V12" s="26">
        <f t="shared" si="5"/>
        <v>0.86799999999999999</v>
      </c>
      <c r="W12" s="23"/>
      <c r="Y12">
        <v>2</v>
      </c>
      <c r="Z12" s="24"/>
      <c r="AA12" s="27">
        <f t="shared" si="6"/>
        <v>0.66666666666666663</v>
      </c>
    </row>
    <row r="13" spans="1:27" x14ac:dyDescent="0.25">
      <c r="A13" s="8"/>
      <c r="B13" s="40"/>
      <c r="C13" s="22" t="s">
        <v>49</v>
      </c>
      <c r="D13" s="23">
        <v>1</v>
      </c>
      <c r="E13">
        <v>1</v>
      </c>
      <c r="F13">
        <v>1</v>
      </c>
      <c r="G13" s="24">
        <v>0</v>
      </c>
      <c r="H13" s="25">
        <f t="shared" si="0"/>
        <v>0.8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0.32000000000000006</v>
      </c>
      <c r="N13" s="23">
        <v>1</v>
      </c>
      <c r="O13" s="23">
        <v>1</v>
      </c>
      <c r="P13" s="24">
        <v>0</v>
      </c>
      <c r="Q13" s="25">
        <f t="shared" si="3"/>
        <v>0.67</v>
      </c>
      <c r="R13" s="23">
        <v>1</v>
      </c>
      <c r="S13" s="23">
        <v>1</v>
      </c>
      <c r="T13" s="24">
        <v>1</v>
      </c>
      <c r="U13" s="25">
        <f t="shared" si="4"/>
        <v>1</v>
      </c>
      <c r="V13" s="26">
        <f t="shared" si="5"/>
        <v>0.86799999999999999</v>
      </c>
      <c r="W13" s="23"/>
      <c r="Y13">
        <v>2</v>
      </c>
      <c r="Z13" s="24"/>
      <c r="AA13" s="27">
        <f t="shared" si="6"/>
        <v>0.66666666666666663</v>
      </c>
    </row>
    <row r="14" spans="1:27" x14ac:dyDescent="0.25">
      <c r="A14" s="8"/>
      <c r="B14" s="37" t="s">
        <v>40</v>
      </c>
      <c r="C14" s="22" t="s">
        <v>53</v>
      </c>
      <c r="D14" s="23">
        <v>1</v>
      </c>
      <c r="E14">
        <v>0</v>
      </c>
      <c r="F14">
        <v>1</v>
      </c>
      <c r="G14" s="24">
        <v>0</v>
      </c>
      <c r="H14" s="25">
        <f t="shared" si="0"/>
        <v>0.5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0.2</v>
      </c>
      <c r="N14" s="23">
        <v>1</v>
      </c>
      <c r="O14" s="23">
        <v>1</v>
      </c>
      <c r="P14" s="24">
        <v>0</v>
      </c>
      <c r="Q14" s="25">
        <f t="shared" si="3"/>
        <v>0.67</v>
      </c>
      <c r="R14" s="23">
        <v>1</v>
      </c>
      <c r="S14" s="23">
        <v>1</v>
      </c>
      <c r="T14" s="24">
        <v>1</v>
      </c>
      <c r="U14" s="25">
        <f t="shared" si="4"/>
        <v>1</v>
      </c>
      <c r="V14" s="26">
        <f t="shared" si="5"/>
        <v>0.86799999999999999</v>
      </c>
      <c r="W14" s="23"/>
      <c r="Y14">
        <v>2</v>
      </c>
      <c r="Z14" s="24"/>
      <c r="AA14" s="27">
        <f t="shared" si="6"/>
        <v>0.66666666666666663</v>
      </c>
    </row>
    <row r="15" spans="1:27" x14ac:dyDescent="0.25">
      <c r="A15" s="8"/>
      <c r="B15" s="37"/>
      <c r="C15" s="22" t="s">
        <v>41</v>
      </c>
      <c r="D15" s="23">
        <v>1</v>
      </c>
      <c r="E15">
        <v>1</v>
      </c>
      <c r="F15">
        <v>1</v>
      </c>
      <c r="G15" s="24">
        <v>0</v>
      </c>
      <c r="H15" s="25">
        <f t="shared" si="0"/>
        <v>0.8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0.32000000000000006</v>
      </c>
      <c r="N15" s="23">
        <v>1</v>
      </c>
      <c r="O15" s="23">
        <v>1</v>
      </c>
      <c r="P15" s="24">
        <v>0</v>
      </c>
      <c r="Q15" s="25">
        <f t="shared" si="3"/>
        <v>0.67</v>
      </c>
      <c r="R15" s="23">
        <v>1</v>
      </c>
      <c r="S15" s="23">
        <v>1</v>
      </c>
      <c r="T15" s="24">
        <v>1</v>
      </c>
      <c r="U15" s="25">
        <f t="shared" si="4"/>
        <v>1</v>
      </c>
      <c r="V15" s="26">
        <f t="shared" si="5"/>
        <v>0.86799999999999999</v>
      </c>
      <c r="W15" s="23"/>
      <c r="Y15">
        <v>2</v>
      </c>
      <c r="Z15" s="24"/>
      <c r="AA15" s="27">
        <f t="shared" si="6"/>
        <v>0.66666666666666663</v>
      </c>
    </row>
    <row r="16" spans="1:27" x14ac:dyDescent="0.25">
      <c r="A16" s="8"/>
      <c r="B16" s="38" t="s">
        <v>50</v>
      </c>
      <c r="C16" s="22" t="s">
        <v>65</v>
      </c>
      <c r="D16" s="23">
        <v>1</v>
      </c>
      <c r="E16">
        <v>0</v>
      </c>
      <c r="F16">
        <v>1</v>
      </c>
      <c r="G16" s="24">
        <v>0</v>
      </c>
      <c r="H16" s="25">
        <f t="shared" si="0"/>
        <v>0.5</v>
      </c>
      <c r="I16" s="23">
        <v>0</v>
      </c>
      <c r="J16">
        <v>0</v>
      </c>
      <c r="K16" s="24">
        <v>0</v>
      </c>
      <c r="L16" s="25">
        <f t="shared" si="1"/>
        <v>0</v>
      </c>
      <c r="M16" s="26">
        <f t="shared" si="2"/>
        <v>0.2</v>
      </c>
      <c r="N16" s="23">
        <v>1</v>
      </c>
      <c r="O16" s="23">
        <v>1</v>
      </c>
      <c r="P16" s="24">
        <v>0</v>
      </c>
      <c r="Q16" s="25">
        <f t="shared" si="3"/>
        <v>0.67</v>
      </c>
      <c r="R16" s="23">
        <v>1</v>
      </c>
      <c r="S16" s="23">
        <v>1</v>
      </c>
      <c r="T16" s="24">
        <v>1</v>
      </c>
      <c r="U16" s="25">
        <f t="shared" si="4"/>
        <v>1</v>
      </c>
      <c r="V16" s="26">
        <f t="shared" si="5"/>
        <v>0.86799999999999999</v>
      </c>
      <c r="W16" s="23"/>
      <c r="Y16">
        <v>2</v>
      </c>
      <c r="Z16" s="24"/>
      <c r="AA16" s="27">
        <f t="shared" si="6"/>
        <v>0.66666666666666663</v>
      </c>
    </row>
    <row r="17" spans="1:27" x14ac:dyDescent="0.25">
      <c r="A17" s="8"/>
      <c r="B17" s="36" t="s">
        <v>54</v>
      </c>
      <c r="C17" s="22" t="s">
        <v>66</v>
      </c>
      <c r="D17" s="23">
        <v>1</v>
      </c>
      <c r="E17">
        <v>0</v>
      </c>
      <c r="F17">
        <v>1</v>
      </c>
      <c r="G17" s="24">
        <v>0</v>
      </c>
      <c r="H17" s="25">
        <f t="shared" si="0"/>
        <v>0.5</v>
      </c>
      <c r="I17" s="23">
        <v>0</v>
      </c>
      <c r="J17">
        <v>0</v>
      </c>
      <c r="K17" s="24">
        <v>0</v>
      </c>
      <c r="L17" s="25">
        <f t="shared" si="1"/>
        <v>0</v>
      </c>
      <c r="M17" s="26">
        <f t="shared" si="2"/>
        <v>0.2</v>
      </c>
      <c r="N17" s="23">
        <v>1</v>
      </c>
      <c r="O17" s="23">
        <v>1</v>
      </c>
      <c r="P17" s="24">
        <v>0</v>
      </c>
      <c r="Q17" s="25">
        <f t="shared" si="3"/>
        <v>0.67</v>
      </c>
      <c r="R17" s="23">
        <v>1</v>
      </c>
      <c r="S17" s="23">
        <v>1</v>
      </c>
      <c r="T17" s="24">
        <v>1</v>
      </c>
      <c r="U17" s="25">
        <f t="shared" si="4"/>
        <v>1</v>
      </c>
      <c r="V17" s="26">
        <f t="shared" si="5"/>
        <v>0.86799999999999999</v>
      </c>
      <c r="W17" s="23"/>
      <c r="Y17">
        <v>2</v>
      </c>
      <c r="Z17" s="24"/>
      <c r="AA17" s="27">
        <f t="shared" si="6"/>
        <v>0.66666666666666663</v>
      </c>
    </row>
    <row r="18" spans="1:27" x14ac:dyDescent="0.25">
      <c r="A18" s="8"/>
      <c r="B18" s="37"/>
      <c r="C18" s="22" t="s">
        <v>67</v>
      </c>
      <c r="D18" s="23">
        <v>1</v>
      </c>
      <c r="E18">
        <v>0</v>
      </c>
      <c r="F18">
        <v>1</v>
      </c>
      <c r="G18" s="24">
        <v>0</v>
      </c>
      <c r="H18" s="25">
        <f t="shared" si="0"/>
        <v>0.5</v>
      </c>
      <c r="I18" s="23">
        <v>0</v>
      </c>
      <c r="J18">
        <v>0</v>
      </c>
      <c r="K18" s="24">
        <v>0</v>
      </c>
      <c r="L18" s="25">
        <f t="shared" si="1"/>
        <v>0</v>
      </c>
      <c r="M18" s="26">
        <f t="shared" si="2"/>
        <v>0.2</v>
      </c>
      <c r="N18" s="23">
        <v>1</v>
      </c>
      <c r="O18" s="23">
        <v>1</v>
      </c>
      <c r="P18" s="24">
        <v>0</v>
      </c>
      <c r="Q18" s="25">
        <f t="shared" si="3"/>
        <v>0.67</v>
      </c>
      <c r="R18" s="23">
        <v>1</v>
      </c>
      <c r="S18" s="23">
        <v>1</v>
      </c>
      <c r="T18" s="24">
        <v>1</v>
      </c>
      <c r="U18" s="25">
        <f t="shared" si="4"/>
        <v>1</v>
      </c>
      <c r="V18" s="26">
        <f t="shared" si="5"/>
        <v>0.86799999999999999</v>
      </c>
      <c r="W18" s="23"/>
      <c r="Y18">
        <v>2</v>
      </c>
      <c r="Z18" s="24"/>
      <c r="AA18" s="27">
        <f t="shared" si="6"/>
        <v>0.66666666666666663</v>
      </c>
    </row>
    <row r="19" spans="1:27" x14ac:dyDescent="0.25">
      <c r="A19" s="8"/>
      <c r="B19" s="36" t="s">
        <v>51</v>
      </c>
      <c r="C19" s="22" t="s">
        <v>52</v>
      </c>
      <c r="D19" s="23">
        <v>1</v>
      </c>
      <c r="E19">
        <v>0</v>
      </c>
      <c r="F19">
        <v>1</v>
      </c>
      <c r="G19" s="24">
        <v>0</v>
      </c>
      <c r="H19" s="25">
        <f t="shared" si="0"/>
        <v>0.5</v>
      </c>
      <c r="I19" s="23">
        <v>0</v>
      </c>
      <c r="J19">
        <v>0</v>
      </c>
      <c r="K19" s="24">
        <v>0</v>
      </c>
      <c r="L19" s="25">
        <f t="shared" si="1"/>
        <v>0</v>
      </c>
      <c r="M19" s="26">
        <f t="shared" si="2"/>
        <v>0.2</v>
      </c>
      <c r="N19" s="23">
        <v>1</v>
      </c>
      <c r="O19" s="23">
        <v>1</v>
      </c>
      <c r="P19" s="24">
        <v>0</v>
      </c>
      <c r="Q19" s="25">
        <f t="shared" si="3"/>
        <v>0.67</v>
      </c>
      <c r="R19" s="23">
        <v>1</v>
      </c>
      <c r="S19" s="23">
        <v>1</v>
      </c>
      <c r="T19" s="24">
        <v>1</v>
      </c>
      <c r="U19" s="25">
        <f t="shared" si="4"/>
        <v>1</v>
      </c>
      <c r="V19" s="26">
        <f t="shared" si="5"/>
        <v>0.86799999999999999</v>
      </c>
      <c r="W19" s="23"/>
      <c r="Y19">
        <v>2</v>
      </c>
      <c r="Z19" s="24"/>
      <c r="AA19" s="27">
        <f t="shared" si="6"/>
        <v>0.66666666666666663</v>
      </c>
    </row>
    <row r="20" spans="1:27" x14ac:dyDescent="0.25">
      <c r="A20" s="8"/>
      <c r="B20" s="37"/>
      <c r="C20" s="22" t="s">
        <v>55</v>
      </c>
      <c r="D20" s="23">
        <v>1</v>
      </c>
      <c r="E20">
        <v>0</v>
      </c>
      <c r="F20">
        <v>1</v>
      </c>
      <c r="G20" s="24">
        <v>0</v>
      </c>
      <c r="H20" s="25">
        <f t="shared" si="0"/>
        <v>0.5</v>
      </c>
      <c r="I20" s="23">
        <v>0</v>
      </c>
      <c r="J20">
        <v>0</v>
      </c>
      <c r="K20" s="24">
        <v>0</v>
      </c>
      <c r="L20" s="25">
        <f t="shared" si="1"/>
        <v>0</v>
      </c>
      <c r="M20" s="26">
        <f t="shared" si="2"/>
        <v>0.2</v>
      </c>
      <c r="N20" s="23">
        <v>1</v>
      </c>
      <c r="O20" s="23">
        <v>1</v>
      </c>
      <c r="P20" s="24">
        <v>0</v>
      </c>
      <c r="Q20" s="25">
        <f t="shared" si="3"/>
        <v>0.67</v>
      </c>
      <c r="R20" s="23">
        <v>1</v>
      </c>
      <c r="S20" s="23">
        <v>1</v>
      </c>
      <c r="T20" s="24">
        <v>1</v>
      </c>
      <c r="U20" s="25">
        <f t="shared" si="4"/>
        <v>1</v>
      </c>
      <c r="V20" s="26">
        <f t="shared" si="5"/>
        <v>0.86799999999999999</v>
      </c>
      <c r="W20" s="23"/>
      <c r="Y20">
        <v>2</v>
      </c>
      <c r="Z20" s="24"/>
      <c r="AA20" s="27">
        <f t="shared" si="6"/>
        <v>0.66666666666666663</v>
      </c>
    </row>
    <row r="21" spans="1:27" x14ac:dyDescent="0.25">
      <c r="A21" s="8"/>
      <c r="B21" s="8" t="s">
        <v>39</v>
      </c>
      <c r="C21" s="22" t="s">
        <v>68</v>
      </c>
      <c r="D21" s="23">
        <v>1</v>
      </c>
      <c r="E21">
        <v>0</v>
      </c>
      <c r="F21">
        <v>1</v>
      </c>
      <c r="G21" s="24">
        <v>0</v>
      </c>
      <c r="H21" s="25">
        <f t="shared" si="0"/>
        <v>0.5</v>
      </c>
      <c r="I21" s="23">
        <v>0</v>
      </c>
      <c r="J21">
        <v>0</v>
      </c>
      <c r="K21" s="24">
        <v>0</v>
      </c>
      <c r="L21" s="25">
        <f t="shared" si="1"/>
        <v>0</v>
      </c>
      <c r="M21" s="26">
        <f t="shared" si="2"/>
        <v>0.2</v>
      </c>
      <c r="N21" s="23">
        <v>1</v>
      </c>
      <c r="O21" s="23">
        <v>1</v>
      </c>
      <c r="P21" s="24">
        <v>0</v>
      </c>
      <c r="Q21" s="25">
        <f t="shared" si="3"/>
        <v>0.67</v>
      </c>
      <c r="R21" s="23">
        <v>1</v>
      </c>
      <c r="S21" s="23">
        <v>1</v>
      </c>
      <c r="T21" s="24">
        <v>1</v>
      </c>
      <c r="U21" s="25">
        <f t="shared" si="4"/>
        <v>1</v>
      </c>
      <c r="V21" s="26">
        <f t="shared" si="5"/>
        <v>0.86799999999999999</v>
      </c>
      <c r="W21" s="23"/>
      <c r="Y21">
        <v>2</v>
      </c>
      <c r="Z21" s="24"/>
      <c r="AA21" s="27">
        <f t="shared" si="6"/>
        <v>0.66666666666666663</v>
      </c>
    </row>
    <row r="22" spans="1:27" x14ac:dyDescent="0.25">
      <c r="A22" s="8"/>
      <c r="B22" s="8"/>
      <c r="C22" s="22" t="s">
        <v>69</v>
      </c>
      <c r="D22" s="23">
        <v>1</v>
      </c>
      <c r="E22">
        <v>0</v>
      </c>
      <c r="F22">
        <v>1</v>
      </c>
      <c r="G22" s="24">
        <v>0</v>
      </c>
      <c r="H22" s="25">
        <f t="shared" si="0"/>
        <v>0.5</v>
      </c>
      <c r="I22" s="23">
        <v>0</v>
      </c>
      <c r="J22">
        <v>0</v>
      </c>
      <c r="K22" s="24">
        <v>0</v>
      </c>
      <c r="L22" s="25">
        <f t="shared" si="1"/>
        <v>0</v>
      </c>
      <c r="M22" s="26">
        <f t="shared" si="2"/>
        <v>0.2</v>
      </c>
      <c r="N22" s="23">
        <v>1</v>
      </c>
      <c r="O22" s="23">
        <v>1</v>
      </c>
      <c r="P22" s="24">
        <v>0</v>
      </c>
      <c r="Q22" s="25">
        <f t="shared" si="3"/>
        <v>0.67</v>
      </c>
      <c r="R22" s="23">
        <v>1</v>
      </c>
      <c r="S22" s="23">
        <v>1</v>
      </c>
      <c r="T22" s="24">
        <v>1</v>
      </c>
      <c r="U22" s="25">
        <f t="shared" si="4"/>
        <v>1</v>
      </c>
      <c r="V22" s="26">
        <f t="shared" si="5"/>
        <v>0.86799999999999999</v>
      </c>
      <c r="W22" s="23"/>
      <c r="Y22">
        <v>2</v>
      </c>
      <c r="Z22" s="24"/>
      <c r="AA22" s="27">
        <f t="shared" si="6"/>
        <v>0.66666666666666663</v>
      </c>
    </row>
    <row r="23" spans="1:27" ht="15.75" x14ac:dyDescent="0.25">
      <c r="A23" s="8"/>
      <c r="B23" s="1" t="s">
        <v>42</v>
      </c>
      <c r="C23" s="3">
        <v>18</v>
      </c>
      <c r="D23" s="28" t="s">
        <v>43</v>
      </c>
      <c r="E23" s="29"/>
      <c r="F23" s="29"/>
      <c r="G23" s="29"/>
      <c r="H23" s="29"/>
      <c r="I23" s="29"/>
      <c r="J23" s="29"/>
      <c r="K23" s="29"/>
      <c r="L23" s="30"/>
      <c r="M23" s="31">
        <f>SUM(M5:M22)/C23</f>
        <v>0.21333333333333343</v>
      </c>
      <c r="N23" s="28" t="s">
        <v>44</v>
      </c>
      <c r="O23" s="29"/>
      <c r="P23" s="29"/>
      <c r="Q23" s="29"/>
      <c r="R23" s="29"/>
      <c r="S23" s="29"/>
      <c r="T23" s="29"/>
      <c r="U23" s="29"/>
      <c r="V23" s="39">
        <f>SUM(V5:V22)/C23</f>
        <v>0.86044444444444468</v>
      </c>
      <c r="W23" s="30" t="s">
        <v>45</v>
      </c>
      <c r="X23" s="32"/>
      <c r="Y23" s="32"/>
      <c r="Z23" s="32"/>
      <c r="AA23" s="33">
        <f>SUM(AA5:AA22)/C23</f>
        <v>0.66666666666666652</v>
      </c>
    </row>
    <row r="24" spans="1:27" x14ac:dyDescent="0.25">
      <c r="D24">
        <f>SUM(D5:D22)</f>
        <v>18</v>
      </c>
      <c r="E24">
        <f t="shared" ref="E24:T24" si="7">SUM(E5:E22)</f>
        <v>2</v>
      </c>
      <c r="F24">
        <f t="shared" si="7"/>
        <v>18</v>
      </c>
      <c r="G24">
        <f t="shared" si="7"/>
        <v>0</v>
      </c>
      <c r="H24">
        <f t="shared" si="7"/>
        <v>9.6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3.8400000000000016</v>
      </c>
      <c r="N24">
        <f t="shared" si="7"/>
        <v>17</v>
      </c>
      <c r="O24">
        <f t="shared" si="7"/>
        <v>18</v>
      </c>
      <c r="P24">
        <f t="shared" si="7"/>
        <v>0</v>
      </c>
      <c r="Q24">
        <f t="shared" si="7"/>
        <v>11.72</v>
      </c>
      <c r="R24">
        <f t="shared" si="7"/>
        <v>18</v>
      </c>
      <c r="S24">
        <f t="shared" si="7"/>
        <v>18</v>
      </c>
      <c r="T24">
        <f t="shared" si="7"/>
        <v>18</v>
      </c>
    </row>
    <row r="25" spans="1:27" x14ac:dyDescent="0.25">
      <c r="A25" s="25" t="s">
        <v>46</v>
      </c>
      <c r="D25">
        <f>D24/$C$23</f>
        <v>1</v>
      </c>
      <c r="E25">
        <f t="shared" ref="E25:T25" si="8">E24/$C$23</f>
        <v>0.1111111111111111</v>
      </c>
      <c r="F25">
        <f t="shared" si="8"/>
        <v>1</v>
      </c>
      <c r="G25">
        <f t="shared" si="8"/>
        <v>0</v>
      </c>
      <c r="H25">
        <f t="shared" si="8"/>
        <v>0.53333333333333333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0.21333333333333343</v>
      </c>
      <c r="N25">
        <f t="shared" si="8"/>
        <v>0.94444444444444442</v>
      </c>
      <c r="O25">
        <f t="shared" si="8"/>
        <v>1</v>
      </c>
      <c r="P25">
        <f t="shared" si="8"/>
        <v>0</v>
      </c>
      <c r="Q25">
        <f t="shared" si="8"/>
        <v>0.6511111111111112</v>
      </c>
      <c r="R25">
        <f t="shared" si="8"/>
        <v>1</v>
      </c>
      <c r="S25">
        <f t="shared" si="8"/>
        <v>1</v>
      </c>
      <c r="T25">
        <f t="shared" si="8"/>
        <v>1</v>
      </c>
      <c r="X25" s="34">
        <f>AA23</f>
        <v>0.66666666666666652</v>
      </c>
    </row>
    <row r="26" spans="1:27" x14ac:dyDescent="0.25">
      <c r="A26" s="25" t="s">
        <v>47</v>
      </c>
    </row>
    <row r="27" spans="1:27" x14ac:dyDescent="0.25">
      <c r="A27" s="25" t="s">
        <v>48</v>
      </c>
    </row>
    <row r="28" spans="1:27" ht="18.75" x14ac:dyDescent="0.3">
      <c r="A28" s="35">
        <f>(M23+V23+AA23)/3</f>
        <v>0.58014814814814819</v>
      </c>
    </row>
    <row r="30" spans="1:27" x14ac:dyDescent="0.25">
      <c r="A30" t="s">
        <v>70</v>
      </c>
    </row>
  </sheetData>
  <mergeCells count="17">
    <mergeCell ref="B19:B20"/>
    <mergeCell ref="B5:B13"/>
    <mergeCell ref="B17:B18"/>
    <mergeCell ref="B21:B22"/>
    <mergeCell ref="D23:L23"/>
    <mergeCell ref="N23:U23"/>
    <mergeCell ref="W23:Z23"/>
    <mergeCell ref="B14:B15"/>
    <mergeCell ref="A5:A23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2024-02-11T21:59:18Z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