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ies\mestrado_cienciascontabeis\arquivos\planilhas\"/>
    </mc:Choice>
  </mc:AlternateContent>
  <xr:revisionPtr revIDLastSave="0" documentId="8_{1A1C6DE7-8957-42D6-B9DD-CC7162FF12F4}" xr6:coauthVersionLast="47" xr6:coauthVersionMax="47" xr10:uidLastSave="{00000000-0000-0000-0000-000000000000}"/>
  <bookViews>
    <workbookView xWindow="-4155" yWindow="-15735" windowWidth="19770" windowHeight="15405" xr2:uid="{D476AA97-7766-4395-8D3A-4F81B03D3FFE}"/>
  </bookViews>
  <sheets>
    <sheet name="Planilh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5" i="2" l="1"/>
  <c r="O15" i="2"/>
  <c r="N15" i="2"/>
  <c r="K15" i="2"/>
  <c r="T14" i="2"/>
  <c r="T15" i="2" s="1"/>
  <c r="S14" i="2"/>
  <c r="R14" i="2"/>
  <c r="R15" i="2" s="1"/>
  <c r="P14" i="2"/>
  <c r="P15" i="2" s="1"/>
  <c r="O14" i="2"/>
  <c r="N14" i="2"/>
  <c r="K14" i="2"/>
  <c r="J14" i="2"/>
  <c r="J15" i="2" s="1"/>
  <c r="I14" i="2"/>
  <c r="I15" i="2" s="1"/>
  <c r="G14" i="2"/>
  <c r="G15" i="2" s="1"/>
  <c r="F14" i="2"/>
  <c r="F15" i="2" s="1"/>
  <c r="E14" i="2"/>
  <c r="E15" i="2" s="1"/>
  <c r="D14" i="2"/>
  <c r="D15" i="2" s="1"/>
  <c r="AA12" i="2"/>
  <c r="V12" i="2"/>
  <c r="U12" i="2"/>
  <c r="Q12" i="2"/>
  <c r="L12" i="2"/>
  <c r="H12" i="2"/>
  <c r="M12" i="2" s="1"/>
  <c r="AA11" i="2"/>
  <c r="V11" i="2"/>
  <c r="U11" i="2"/>
  <c r="Q11" i="2"/>
  <c r="L11" i="2"/>
  <c r="M11" i="2" s="1"/>
  <c r="H11" i="2"/>
  <c r="AA10" i="2"/>
  <c r="U10" i="2"/>
  <c r="Q10" i="2"/>
  <c r="V10" i="2" s="1"/>
  <c r="L10" i="2"/>
  <c r="H10" i="2"/>
  <c r="M10" i="2" s="1"/>
  <c r="AA9" i="2"/>
  <c r="U9" i="2"/>
  <c r="Q9" i="2"/>
  <c r="V9" i="2" s="1"/>
  <c r="M9" i="2"/>
  <c r="L9" i="2"/>
  <c r="H9" i="2"/>
  <c r="AA8" i="2"/>
  <c r="U8" i="2"/>
  <c r="Q8" i="2"/>
  <c r="Q14" i="2" s="1"/>
  <c r="Q15" i="2" s="1"/>
  <c r="M8" i="2"/>
  <c r="L8" i="2"/>
  <c r="H8" i="2"/>
  <c r="AA7" i="2"/>
  <c r="V7" i="2"/>
  <c r="U7" i="2"/>
  <c r="Q7" i="2"/>
  <c r="L7" i="2"/>
  <c r="H7" i="2"/>
  <c r="M7" i="2" s="1"/>
  <c r="AA6" i="2"/>
  <c r="U6" i="2"/>
  <c r="V6" i="2" s="1"/>
  <c r="Q6" i="2"/>
  <c r="L6" i="2"/>
  <c r="H6" i="2"/>
  <c r="M6" i="2" s="1"/>
  <c r="AA5" i="2"/>
  <c r="AA13" i="2" s="1"/>
  <c r="X15" i="2" s="1"/>
  <c r="U5" i="2"/>
  <c r="Q5" i="2"/>
  <c r="V5" i="2" s="1"/>
  <c r="L5" i="2"/>
  <c r="L14" i="2" s="1"/>
  <c r="L15" i="2" s="1"/>
  <c r="H5" i="2"/>
  <c r="H14" i="2" s="1"/>
  <c r="H15" i="2" s="1"/>
  <c r="M5" i="2" l="1"/>
  <c r="V8" i="2"/>
  <c r="V13" i="2" s="1"/>
  <c r="M13" i="2" l="1"/>
  <c r="A18" i="2" s="1"/>
  <c r="M14" i="2"/>
  <c r="M15" i="2" s="1"/>
</calcChain>
</file>

<file path=xl/sharedStrings.xml><?xml version="1.0" encoding="utf-8"?>
<sst xmlns="http://schemas.openxmlformats.org/spreadsheetml/2006/main" count="66" uniqueCount="60">
  <si>
    <t>Categoria</t>
  </si>
  <si>
    <t>Subcategorias</t>
  </si>
  <si>
    <t>Dados da subcategoria</t>
  </si>
  <si>
    <t>Elementos da Autenticidade (A)</t>
  </si>
  <si>
    <t>Cálculo (A)</t>
  </si>
  <si>
    <t>Elementos da Compreensibilidade (U)</t>
  </si>
  <si>
    <t>Cálculo (U)</t>
  </si>
  <si>
    <t xml:space="preserve">Reutilização dos Dados (0 a 3) </t>
  </si>
  <si>
    <t>Cálculo (DR)</t>
  </si>
  <si>
    <t>Componentes DS</t>
  </si>
  <si>
    <t>DS</t>
  </si>
  <si>
    <t>Componentes DAI</t>
  </si>
  <si>
    <t>DAI</t>
  </si>
  <si>
    <t>(0,4*DS+0,6*DAI)</t>
  </si>
  <si>
    <t>Componentes DCD (nível subcategoria)</t>
  </si>
  <si>
    <t>DCD</t>
  </si>
  <si>
    <t>Componentes DSD (nível dados)</t>
  </si>
  <si>
    <t>DSD</t>
  </si>
  <si>
    <t>(0,4*DCD+0,6*DSD)</t>
  </si>
  <si>
    <t>sem dados</t>
  </si>
  <si>
    <t>PDF ou XLS</t>
  </si>
  <si>
    <t>CSV ou Formato legível máquina</t>
  </si>
  <si>
    <t>XLM ou RDF</t>
  </si>
  <si>
    <t>DR/3</t>
  </si>
  <si>
    <t>F1*0,3</t>
  </si>
  <si>
    <t>F2*0,3</t>
  </si>
  <si>
    <t>F3*0,2</t>
  </si>
  <si>
    <t>F4*0,2</t>
  </si>
  <si>
    <t>Subtotal</t>
  </si>
  <si>
    <t>F5*0,35</t>
  </si>
  <si>
    <t>F6*0,35</t>
  </si>
  <si>
    <t>F7*0,3</t>
  </si>
  <si>
    <t>TOTAL (A)</t>
  </si>
  <si>
    <t>F8*0,34</t>
  </si>
  <si>
    <t>F9*0,33</t>
  </si>
  <si>
    <t>F10*0,33</t>
  </si>
  <si>
    <t>TOTAL (U)</t>
  </si>
  <si>
    <t>Finanças e Economia</t>
  </si>
  <si>
    <t>Despesas</t>
  </si>
  <si>
    <t>Receitas</t>
  </si>
  <si>
    <t>Gestão Fiscal</t>
  </si>
  <si>
    <t>RGF</t>
  </si>
  <si>
    <t>RREO</t>
  </si>
  <si>
    <t>QTDE DADOS</t>
  </si>
  <si>
    <t>TOTAL PTOS ELEMENTO (A) - Total ptos por conjunto dados / Qtde conjunto dados</t>
  </si>
  <si>
    <t>TOTAL PTOS ELEMENTO (U) - Total ptos por conjunto dados / Qtde conjunto dados</t>
  </si>
  <si>
    <t>DR - Total ptos por conj dados / Qtde conj dados</t>
  </si>
  <si>
    <t>Resultados:</t>
  </si>
  <si>
    <t>Indice de Transparência dos Dados</t>
  </si>
  <si>
    <t>DT = (A+U+(DR/3)/3)</t>
  </si>
  <si>
    <t>Processos de Compras</t>
  </si>
  <si>
    <t>Relatórios Contábeis</t>
  </si>
  <si>
    <t>Contratos</t>
  </si>
  <si>
    <t>Folha de pagamento</t>
  </si>
  <si>
    <t>Licitações</t>
  </si>
  <si>
    <t>SERGIPE</t>
  </si>
  <si>
    <t>Nota de pagamentos</t>
  </si>
  <si>
    <t>Balanço Geral do Estado 2008 a 2022</t>
  </si>
  <si>
    <t>Arrecadação em geral</t>
  </si>
  <si>
    <t>https://transparencia.se.gov.br/DadosAbertos/DadosAbertos.xhtml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</si>
</sst>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1" fillId="0" borderId="7" xfId="0" applyFont="1" applyBorder="1"/>
    <xf numFmtId="2" fontId="1" fillId="0" borderId="7" xfId="0" applyNumberFormat="1" applyFont="1" applyBorder="1"/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" xfId="0" applyFont="1" applyBorder="1"/>
    <xf numFmtId="0" fontId="5" fillId="0" borderId="4" xfId="0" applyFont="1" applyBorder="1" applyAlignment="1">
      <alignment horizontal="center"/>
    </xf>
    <xf numFmtId="2" fontId="1" fillId="0" borderId="3" xfId="0" applyNumberFormat="1" applyFont="1" applyBorder="1"/>
    <xf numFmtId="2" fontId="0" fillId="0" borderId="0" xfId="0" applyNumberFormat="1"/>
    <xf numFmtId="164" fontId="6" fillId="0" borderId="0" xfId="0" applyNumberFormat="1" applyFont="1"/>
    <xf numFmtId="0" fontId="2" fillId="0" borderId="0" xfId="1"/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5" fillId="0" borderId="1" xfId="0" applyNumberFormat="1" applyFont="1" applyBorder="1"/>
    <xf numFmtId="0" fontId="0" fillId="0" borderId="8" xfId="0" applyBorder="1" applyAlignment="1">
      <alignment horizontal="center" vertical="center"/>
    </xf>
    <xf numFmtId="14" fontId="0" fillId="0" borderId="0" xfId="0" applyNumberForma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40F40-6DBD-4E5E-A1B8-C8191D3FBFFE}">
  <dimension ref="A1:AA22"/>
  <sheetViews>
    <sheetView tabSelected="1" workbookViewId="0">
      <selection activeCell="D17" sqref="D17"/>
    </sheetView>
  </sheetViews>
  <sheetFormatPr defaultRowHeight="15" x14ac:dyDescent="0.25"/>
  <cols>
    <col min="1" max="1" width="19.42578125" bestFit="1" customWidth="1"/>
    <col min="2" max="2" width="20.140625" customWidth="1"/>
    <col min="3" max="3" width="26.42578125" customWidth="1"/>
    <col min="4" max="7" width="7.7109375" customWidth="1"/>
    <col min="8" max="8" width="9.85546875" bestFit="1" customWidth="1"/>
    <col min="12" max="12" width="9.85546875" bestFit="1" customWidth="1"/>
    <col min="13" max="13" width="16.42578125" customWidth="1"/>
    <col min="14" max="14" width="12.28515625" customWidth="1"/>
    <col min="15" max="15" width="11.85546875" customWidth="1"/>
    <col min="16" max="16" width="13" customWidth="1"/>
    <col min="17" max="21" width="9.85546875" customWidth="1"/>
    <col min="22" max="22" width="18.140625" bestFit="1" customWidth="1"/>
    <col min="23" max="23" width="13.5703125" bestFit="1" customWidth="1"/>
    <col min="24" max="24" width="13.140625" customWidth="1"/>
    <col min="25" max="25" width="13.5703125" customWidth="1"/>
    <col min="26" max="26" width="13.140625" customWidth="1"/>
    <col min="27" max="27" width="18.140625" bestFit="1" customWidth="1"/>
  </cols>
  <sheetData>
    <row r="1" spans="1:27" x14ac:dyDescent="0.25">
      <c r="A1" s="2" t="s">
        <v>55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7" ht="41.25" customHeight="1" x14ac:dyDescent="0.25">
      <c r="A2" s="3" t="s">
        <v>0</v>
      </c>
      <c r="B2" s="3" t="s">
        <v>1</v>
      </c>
      <c r="C2" s="3" t="s">
        <v>2</v>
      </c>
      <c r="D2" s="4" t="s">
        <v>3</v>
      </c>
      <c r="E2" s="4"/>
      <c r="F2" s="4"/>
      <c r="G2" s="4"/>
      <c r="H2" s="4"/>
      <c r="I2" s="4"/>
      <c r="J2" s="4"/>
      <c r="K2" s="4"/>
      <c r="L2" s="5"/>
      <c r="M2" s="3" t="s">
        <v>4</v>
      </c>
      <c r="N2" s="6" t="s">
        <v>5</v>
      </c>
      <c r="O2" s="4"/>
      <c r="P2" s="4"/>
      <c r="Q2" s="4"/>
      <c r="R2" s="4"/>
      <c r="S2" s="4"/>
      <c r="T2" s="4"/>
      <c r="U2" s="5"/>
      <c r="V2" s="3" t="s">
        <v>6</v>
      </c>
      <c r="W2" s="6" t="s">
        <v>7</v>
      </c>
      <c r="X2" s="4"/>
      <c r="Y2" s="4"/>
      <c r="Z2" s="4"/>
      <c r="AA2" s="3" t="s">
        <v>8</v>
      </c>
    </row>
    <row r="3" spans="1:27" ht="17.25" customHeight="1" x14ac:dyDescent="0.25">
      <c r="A3" s="7"/>
      <c r="B3" s="7"/>
      <c r="C3" s="7"/>
      <c r="D3" s="8" t="s">
        <v>9</v>
      </c>
      <c r="E3" s="8"/>
      <c r="F3" s="8"/>
      <c r="G3" s="8"/>
      <c r="H3" s="9" t="s">
        <v>10</v>
      </c>
      <c r="I3" s="8" t="s">
        <v>11</v>
      </c>
      <c r="J3" s="8"/>
      <c r="K3" s="8"/>
      <c r="L3" s="9" t="s">
        <v>12</v>
      </c>
      <c r="M3" s="3" t="s">
        <v>13</v>
      </c>
      <c r="N3" s="10" t="s">
        <v>14</v>
      </c>
      <c r="O3" s="8"/>
      <c r="P3" s="8"/>
      <c r="Q3" s="3" t="s">
        <v>15</v>
      </c>
      <c r="R3" s="8" t="s">
        <v>16</v>
      </c>
      <c r="S3" s="8"/>
      <c r="T3" s="8"/>
      <c r="U3" s="11" t="s">
        <v>17</v>
      </c>
      <c r="V3" s="3" t="s">
        <v>18</v>
      </c>
      <c r="W3" s="12" t="s">
        <v>19</v>
      </c>
      <c r="X3" s="12" t="s">
        <v>20</v>
      </c>
      <c r="Y3" s="12" t="s">
        <v>21</v>
      </c>
      <c r="Z3" s="12" t="s">
        <v>22</v>
      </c>
      <c r="AA3" s="12" t="s">
        <v>23</v>
      </c>
    </row>
    <row r="4" spans="1:27" x14ac:dyDescent="0.25">
      <c r="A4" s="7"/>
      <c r="B4" s="7"/>
      <c r="C4" s="7"/>
      <c r="D4" s="13" t="s">
        <v>24</v>
      </c>
      <c r="E4" s="14" t="s">
        <v>25</v>
      </c>
      <c r="F4" s="14" t="s">
        <v>26</v>
      </c>
      <c r="G4" s="15" t="s">
        <v>27</v>
      </c>
      <c r="H4" s="16" t="s">
        <v>28</v>
      </c>
      <c r="I4" s="13" t="s">
        <v>29</v>
      </c>
      <c r="J4" s="14" t="s">
        <v>30</v>
      </c>
      <c r="K4" s="15" t="s">
        <v>31</v>
      </c>
      <c r="L4" s="16" t="s">
        <v>28</v>
      </c>
      <c r="M4" s="17" t="s">
        <v>32</v>
      </c>
      <c r="N4" s="14" t="s">
        <v>33</v>
      </c>
      <c r="O4" s="14" t="s">
        <v>34</v>
      </c>
      <c r="P4" s="14" t="s">
        <v>35</v>
      </c>
      <c r="Q4" s="16" t="s">
        <v>28</v>
      </c>
      <c r="R4" s="14" t="s">
        <v>33</v>
      </c>
      <c r="S4" s="14" t="s">
        <v>34</v>
      </c>
      <c r="T4" s="14" t="s">
        <v>35</v>
      </c>
      <c r="U4" s="16" t="s">
        <v>28</v>
      </c>
      <c r="V4" s="17" t="s">
        <v>36</v>
      </c>
      <c r="W4" s="18">
        <v>0</v>
      </c>
      <c r="X4" s="19">
        <v>1</v>
      </c>
      <c r="Y4" s="19">
        <v>2</v>
      </c>
      <c r="Z4" s="20">
        <v>3</v>
      </c>
      <c r="AA4" s="21"/>
    </row>
    <row r="5" spans="1:27" x14ac:dyDescent="0.25">
      <c r="A5" s="8" t="s">
        <v>37</v>
      </c>
      <c r="B5" s="37" t="s">
        <v>38</v>
      </c>
      <c r="C5" s="22" t="s">
        <v>53</v>
      </c>
      <c r="D5" s="23">
        <v>1</v>
      </c>
      <c r="E5">
        <v>0</v>
      </c>
      <c r="F5">
        <v>1</v>
      </c>
      <c r="G5" s="24">
        <v>0</v>
      </c>
      <c r="H5" s="25">
        <f>(D5*0.3+E5*0.3+F5*0.2+G5*0.2)</f>
        <v>0.5</v>
      </c>
      <c r="I5" s="23">
        <v>0</v>
      </c>
      <c r="J5">
        <v>0</v>
      </c>
      <c r="K5" s="24">
        <v>0</v>
      </c>
      <c r="L5" s="25">
        <f>(I5*0.35+J5*0.35+K5*0.3)</f>
        <v>0</v>
      </c>
      <c r="M5" s="26">
        <f>(H5*0.4+L5*0.6)</f>
        <v>0.2</v>
      </c>
      <c r="N5" s="23">
        <v>1</v>
      </c>
      <c r="O5" s="23">
        <v>0</v>
      </c>
      <c r="P5" s="24">
        <v>0</v>
      </c>
      <c r="Q5" s="25">
        <f t="shared" ref="Q5:Q12" si="0">(N5*0.34+O5*0.33+P5*0.33)</f>
        <v>0.34</v>
      </c>
      <c r="R5" s="23">
        <v>1</v>
      </c>
      <c r="S5" s="23">
        <v>0</v>
      </c>
      <c r="T5" s="24">
        <v>0</v>
      </c>
      <c r="U5" s="25">
        <f t="shared" ref="U5:U12" si="1">(R5*0.34+S5*0.33+T5*0.33)</f>
        <v>0.34</v>
      </c>
      <c r="V5" s="26">
        <f t="shared" ref="V5:V12" si="2">(Q5*0.4+U5*0.6)</f>
        <v>0.34</v>
      </c>
      <c r="W5" s="23"/>
      <c r="Y5">
        <v>2</v>
      </c>
      <c r="Z5" s="24"/>
      <c r="AA5" s="27">
        <f>Y5/3</f>
        <v>0.66666666666666663</v>
      </c>
    </row>
    <row r="6" spans="1:27" x14ac:dyDescent="0.25">
      <c r="A6" s="8"/>
      <c r="B6" s="38"/>
      <c r="C6" s="22" t="s">
        <v>56</v>
      </c>
      <c r="D6" s="23">
        <v>1</v>
      </c>
      <c r="E6">
        <v>0</v>
      </c>
      <c r="F6">
        <v>1</v>
      </c>
      <c r="G6" s="24">
        <v>0</v>
      </c>
      <c r="H6" s="25">
        <f t="shared" ref="H6:H12" si="3">(D6*0.3+E6*0.3+F6*0.2+G6*0.2)</f>
        <v>0.5</v>
      </c>
      <c r="I6" s="23">
        <v>0</v>
      </c>
      <c r="J6">
        <v>0</v>
      </c>
      <c r="K6" s="24">
        <v>0</v>
      </c>
      <c r="L6" s="25">
        <f t="shared" ref="L6:L12" si="4">(I6*0.35+J6*0.35+K6*0.3)</f>
        <v>0</v>
      </c>
      <c r="M6" s="26">
        <f t="shared" ref="M6:M12" si="5">(H6*0.4+L6*0.6)</f>
        <v>0.2</v>
      </c>
      <c r="N6" s="23">
        <v>1</v>
      </c>
      <c r="O6" s="23">
        <v>0</v>
      </c>
      <c r="P6" s="24">
        <v>0</v>
      </c>
      <c r="Q6" s="25">
        <f t="shared" si="0"/>
        <v>0.34</v>
      </c>
      <c r="R6" s="23">
        <v>1</v>
      </c>
      <c r="S6" s="23">
        <v>0</v>
      </c>
      <c r="T6" s="24">
        <v>0</v>
      </c>
      <c r="U6" s="25">
        <f t="shared" si="1"/>
        <v>0.34</v>
      </c>
      <c r="V6" s="26">
        <f t="shared" si="2"/>
        <v>0.34</v>
      </c>
      <c r="W6" s="23"/>
      <c r="Y6">
        <v>2</v>
      </c>
      <c r="Z6" s="24"/>
      <c r="AA6" s="27">
        <f t="shared" ref="AA6:AA12" si="6">Y6/3</f>
        <v>0.66666666666666663</v>
      </c>
    </row>
    <row r="7" spans="1:27" x14ac:dyDescent="0.25">
      <c r="A7" s="8"/>
      <c r="B7" s="37" t="s">
        <v>50</v>
      </c>
      <c r="C7" s="22" t="s">
        <v>52</v>
      </c>
      <c r="D7" s="23">
        <v>1</v>
      </c>
      <c r="E7">
        <v>0</v>
      </c>
      <c r="F7">
        <v>1</v>
      </c>
      <c r="G7" s="24">
        <v>0</v>
      </c>
      <c r="H7" s="25">
        <f t="shared" si="3"/>
        <v>0.5</v>
      </c>
      <c r="I7" s="23">
        <v>0</v>
      </c>
      <c r="J7">
        <v>0</v>
      </c>
      <c r="K7" s="24">
        <v>0</v>
      </c>
      <c r="L7" s="25">
        <f t="shared" si="4"/>
        <v>0</v>
      </c>
      <c r="M7" s="26">
        <f t="shared" si="5"/>
        <v>0.2</v>
      </c>
      <c r="N7" s="23">
        <v>1</v>
      </c>
      <c r="O7" s="23">
        <v>0</v>
      </c>
      <c r="P7" s="24">
        <v>0</v>
      </c>
      <c r="Q7" s="25">
        <f t="shared" si="0"/>
        <v>0.34</v>
      </c>
      <c r="R7" s="23">
        <v>1</v>
      </c>
      <c r="S7" s="23">
        <v>0</v>
      </c>
      <c r="T7" s="24">
        <v>0</v>
      </c>
      <c r="U7" s="25">
        <f t="shared" si="1"/>
        <v>0.34</v>
      </c>
      <c r="V7" s="26">
        <f t="shared" si="2"/>
        <v>0.34</v>
      </c>
      <c r="W7" s="23"/>
      <c r="Y7">
        <v>2</v>
      </c>
      <c r="Z7" s="24"/>
      <c r="AA7" s="27">
        <f t="shared" si="6"/>
        <v>0.66666666666666663</v>
      </c>
    </row>
    <row r="8" spans="1:27" x14ac:dyDescent="0.25">
      <c r="A8" s="8"/>
      <c r="B8" s="40"/>
      <c r="C8" s="22" t="s">
        <v>54</v>
      </c>
      <c r="D8" s="23">
        <v>1</v>
      </c>
      <c r="E8">
        <v>0</v>
      </c>
      <c r="F8">
        <v>1</v>
      </c>
      <c r="G8" s="24">
        <v>0</v>
      </c>
      <c r="H8" s="25">
        <f t="shared" si="3"/>
        <v>0.5</v>
      </c>
      <c r="I8" s="23">
        <v>0</v>
      </c>
      <c r="J8">
        <v>0</v>
      </c>
      <c r="K8" s="24">
        <v>0</v>
      </c>
      <c r="L8" s="25">
        <f t="shared" si="4"/>
        <v>0</v>
      </c>
      <c r="M8" s="26">
        <f t="shared" si="5"/>
        <v>0.2</v>
      </c>
      <c r="N8" s="23">
        <v>1</v>
      </c>
      <c r="O8" s="23">
        <v>0</v>
      </c>
      <c r="P8" s="24">
        <v>0</v>
      </c>
      <c r="Q8" s="25">
        <f t="shared" si="0"/>
        <v>0.34</v>
      </c>
      <c r="R8" s="23">
        <v>1</v>
      </c>
      <c r="S8" s="23">
        <v>0</v>
      </c>
      <c r="T8" s="24">
        <v>0</v>
      </c>
      <c r="U8" s="25">
        <f t="shared" si="1"/>
        <v>0.34</v>
      </c>
      <c r="V8" s="26">
        <f t="shared" si="2"/>
        <v>0.34</v>
      </c>
      <c r="W8" s="23"/>
      <c r="Y8">
        <v>2</v>
      </c>
      <c r="Z8" s="24"/>
      <c r="AA8" s="27">
        <f t="shared" si="6"/>
        <v>0.66666666666666663</v>
      </c>
    </row>
    <row r="9" spans="1:27" x14ac:dyDescent="0.25">
      <c r="A9" s="8"/>
      <c r="B9" s="12" t="s">
        <v>51</v>
      </c>
      <c r="C9" s="22" t="s">
        <v>57</v>
      </c>
      <c r="D9" s="23">
        <v>1</v>
      </c>
      <c r="E9">
        <v>0</v>
      </c>
      <c r="F9">
        <v>1</v>
      </c>
      <c r="G9" s="24">
        <v>0</v>
      </c>
      <c r="H9" s="25">
        <f t="shared" si="3"/>
        <v>0.5</v>
      </c>
      <c r="I9" s="23">
        <v>0</v>
      </c>
      <c r="J9">
        <v>0</v>
      </c>
      <c r="K9" s="24">
        <v>0</v>
      </c>
      <c r="L9" s="25">
        <f t="shared" si="4"/>
        <v>0</v>
      </c>
      <c r="M9" s="26">
        <f t="shared" si="5"/>
        <v>0.2</v>
      </c>
      <c r="N9" s="23">
        <v>1</v>
      </c>
      <c r="O9" s="23">
        <v>0</v>
      </c>
      <c r="P9" s="24">
        <v>0</v>
      </c>
      <c r="Q9" s="25">
        <f t="shared" si="0"/>
        <v>0.34</v>
      </c>
      <c r="R9" s="23">
        <v>1</v>
      </c>
      <c r="S9" s="23">
        <v>0</v>
      </c>
      <c r="T9" s="24">
        <v>0</v>
      </c>
      <c r="U9" s="25">
        <f t="shared" si="1"/>
        <v>0.34</v>
      </c>
      <c r="V9" s="26">
        <f t="shared" si="2"/>
        <v>0.34</v>
      </c>
      <c r="W9" s="23"/>
      <c r="X9">
        <v>1</v>
      </c>
      <c r="Z9" s="24"/>
      <c r="AA9" s="27">
        <f>X9/3</f>
        <v>0.33333333333333331</v>
      </c>
    </row>
    <row r="10" spans="1:27" x14ac:dyDescent="0.25">
      <c r="A10" s="8"/>
      <c r="B10" s="8" t="s">
        <v>40</v>
      </c>
      <c r="C10" s="22" t="s">
        <v>42</v>
      </c>
      <c r="D10" s="23">
        <v>1</v>
      </c>
      <c r="E10">
        <v>0</v>
      </c>
      <c r="F10">
        <v>1</v>
      </c>
      <c r="G10" s="24">
        <v>0</v>
      </c>
      <c r="H10" s="25">
        <f t="shared" si="3"/>
        <v>0.5</v>
      </c>
      <c r="I10" s="23">
        <v>0</v>
      </c>
      <c r="J10">
        <v>0</v>
      </c>
      <c r="K10" s="24">
        <v>0</v>
      </c>
      <c r="L10" s="25">
        <f t="shared" si="4"/>
        <v>0</v>
      </c>
      <c r="M10" s="26">
        <f t="shared" si="5"/>
        <v>0.2</v>
      </c>
      <c r="N10" s="23">
        <v>1</v>
      </c>
      <c r="O10" s="23">
        <v>0</v>
      </c>
      <c r="P10" s="24">
        <v>0</v>
      </c>
      <c r="Q10" s="25">
        <f t="shared" si="0"/>
        <v>0.34</v>
      </c>
      <c r="R10" s="23">
        <v>1</v>
      </c>
      <c r="S10" s="23">
        <v>0</v>
      </c>
      <c r="T10" s="24">
        <v>0</v>
      </c>
      <c r="U10" s="25">
        <f t="shared" si="1"/>
        <v>0.34</v>
      </c>
      <c r="V10" s="26">
        <f t="shared" si="2"/>
        <v>0.34</v>
      </c>
      <c r="W10" s="23"/>
      <c r="X10">
        <v>1</v>
      </c>
      <c r="Z10" s="24"/>
      <c r="AA10" s="27">
        <f t="shared" ref="AA10:AA11" si="7">X10/3</f>
        <v>0.33333333333333331</v>
      </c>
    </row>
    <row r="11" spans="1:27" x14ac:dyDescent="0.25">
      <c r="A11" s="8"/>
      <c r="B11" s="8"/>
      <c r="C11" s="22" t="s">
        <v>41</v>
      </c>
      <c r="D11" s="23">
        <v>1</v>
      </c>
      <c r="E11">
        <v>0</v>
      </c>
      <c r="F11">
        <v>1</v>
      </c>
      <c r="G11" s="24">
        <v>0</v>
      </c>
      <c r="H11" s="25">
        <f t="shared" si="3"/>
        <v>0.5</v>
      </c>
      <c r="I11" s="23">
        <v>0</v>
      </c>
      <c r="J11">
        <v>0</v>
      </c>
      <c r="K11" s="24">
        <v>0</v>
      </c>
      <c r="L11" s="25">
        <f t="shared" si="4"/>
        <v>0</v>
      </c>
      <c r="M11" s="26">
        <f t="shared" si="5"/>
        <v>0.2</v>
      </c>
      <c r="N11" s="23">
        <v>1</v>
      </c>
      <c r="O11" s="23">
        <v>0</v>
      </c>
      <c r="P11" s="24">
        <v>0</v>
      </c>
      <c r="Q11" s="25">
        <f t="shared" si="0"/>
        <v>0.34</v>
      </c>
      <c r="R11" s="23">
        <v>1</v>
      </c>
      <c r="S11" s="23">
        <v>0</v>
      </c>
      <c r="T11" s="24">
        <v>0</v>
      </c>
      <c r="U11" s="25">
        <f t="shared" si="1"/>
        <v>0.34</v>
      </c>
      <c r="V11" s="26">
        <f t="shared" si="2"/>
        <v>0.34</v>
      </c>
      <c r="W11" s="23"/>
      <c r="X11">
        <v>1</v>
      </c>
      <c r="Z11" s="24"/>
      <c r="AA11" s="27">
        <f t="shared" si="7"/>
        <v>0.33333333333333331</v>
      </c>
    </row>
    <row r="12" spans="1:27" x14ac:dyDescent="0.25">
      <c r="A12" s="8"/>
      <c r="B12" s="12" t="s">
        <v>39</v>
      </c>
      <c r="C12" s="22" t="s">
        <v>58</v>
      </c>
      <c r="D12" s="23">
        <v>1</v>
      </c>
      <c r="E12">
        <v>0</v>
      </c>
      <c r="F12">
        <v>1</v>
      </c>
      <c r="G12" s="24">
        <v>0</v>
      </c>
      <c r="H12" s="25">
        <f t="shared" si="3"/>
        <v>0.5</v>
      </c>
      <c r="I12" s="23">
        <v>0</v>
      </c>
      <c r="J12">
        <v>0</v>
      </c>
      <c r="K12" s="24">
        <v>0</v>
      </c>
      <c r="L12" s="25">
        <f t="shared" si="4"/>
        <v>0</v>
      </c>
      <c r="M12" s="26">
        <f t="shared" si="5"/>
        <v>0.2</v>
      </c>
      <c r="N12" s="23">
        <v>1</v>
      </c>
      <c r="O12" s="23">
        <v>0</v>
      </c>
      <c r="P12" s="24">
        <v>0</v>
      </c>
      <c r="Q12" s="25">
        <f t="shared" si="0"/>
        <v>0.34</v>
      </c>
      <c r="R12" s="23">
        <v>0</v>
      </c>
      <c r="S12" s="23">
        <v>0</v>
      </c>
      <c r="T12" s="24">
        <v>0</v>
      </c>
      <c r="U12" s="25">
        <f t="shared" si="1"/>
        <v>0</v>
      </c>
      <c r="V12" s="26">
        <f t="shared" si="2"/>
        <v>0.13600000000000001</v>
      </c>
      <c r="W12" s="23"/>
      <c r="Y12">
        <v>2</v>
      </c>
      <c r="Z12" s="24"/>
      <c r="AA12" s="27">
        <f t="shared" si="6"/>
        <v>0.66666666666666663</v>
      </c>
    </row>
    <row r="13" spans="1:27" ht="15.75" x14ac:dyDescent="0.25">
      <c r="A13" s="8"/>
      <c r="B13" s="1" t="s">
        <v>43</v>
      </c>
      <c r="C13" s="3">
        <v>8</v>
      </c>
      <c r="D13" s="28" t="s">
        <v>44</v>
      </c>
      <c r="E13" s="29"/>
      <c r="F13" s="29"/>
      <c r="G13" s="29"/>
      <c r="H13" s="29"/>
      <c r="I13" s="29"/>
      <c r="J13" s="29"/>
      <c r="K13" s="29"/>
      <c r="L13" s="30"/>
      <c r="M13" s="31">
        <f>SUM(M5:M12)/C13</f>
        <v>0.19999999999999998</v>
      </c>
      <c r="N13" s="28" t="s">
        <v>45</v>
      </c>
      <c r="O13" s="29"/>
      <c r="P13" s="29"/>
      <c r="Q13" s="29"/>
      <c r="R13" s="29"/>
      <c r="S13" s="29"/>
      <c r="T13" s="29"/>
      <c r="U13" s="29"/>
      <c r="V13" s="39">
        <f>SUM(V5:V12)/C13</f>
        <v>0.3145</v>
      </c>
      <c r="W13" s="30" t="s">
        <v>46</v>
      </c>
      <c r="X13" s="32"/>
      <c r="Y13" s="32"/>
      <c r="Z13" s="32"/>
      <c r="AA13" s="33">
        <f>SUM(AA5:AA12)/C13</f>
        <v>0.54166666666666674</v>
      </c>
    </row>
    <row r="14" spans="1:27" x14ac:dyDescent="0.25">
      <c r="D14">
        <f t="shared" ref="D14:T14" si="8">SUM(D5:D12)</f>
        <v>8</v>
      </c>
      <c r="E14">
        <f t="shared" si="8"/>
        <v>0</v>
      </c>
      <c r="F14">
        <f t="shared" si="8"/>
        <v>8</v>
      </c>
      <c r="G14">
        <f t="shared" si="8"/>
        <v>0</v>
      </c>
      <c r="H14">
        <f t="shared" si="8"/>
        <v>4</v>
      </c>
      <c r="I14">
        <f t="shared" si="8"/>
        <v>0</v>
      </c>
      <c r="J14">
        <f t="shared" si="8"/>
        <v>0</v>
      </c>
      <c r="K14">
        <f t="shared" si="8"/>
        <v>0</v>
      </c>
      <c r="L14">
        <f t="shared" si="8"/>
        <v>0</v>
      </c>
      <c r="M14">
        <f t="shared" si="8"/>
        <v>1.5999999999999999</v>
      </c>
      <c r="N14">
        <f t="shared" si="8"/>
        <v>8</v>
      </c>
      <c r="O14">
        <f t="shared" si="8"/>
        <v>0</v>
      </c>
      <c r="P14">
        <f t="shared" si="8"/>
        <v>0</v>
      </c>
      <c r="Q14">
        <f t="shared" si="8"/>
        <v>2.7199999999999998</v>
      </c>
      <c r="R14">
        <f t="shared" si="8"/>
        <v>7</v>
      </c>
      <c r="S14">
        <f t="shared" si="8"/>
        <v>0</v>
      </c>
      <c r="T14">
        <f t="shared" si="8"/>
        <v>0</v>
      </c>
    </row>
    <row r="15" spans="1:27" x14ac:dyDescent="0.25">
      <c r="A15" s="25" t="s">
        <v>47</v>
      </c>
      <c r="D15">
        <f>D14/$C$13</f>
        <v>1</v>
      </c>
      <c r="E15">
        <f t="shared" ref="E15:T15" si="9">E14/$C$13</f>
        <v>0</v>
      </c>
      <c r="F15">
        <f t="shared" si="9"/>
        <v>1</v>
      </c>
      <c r="G15">
        <f t="shared" si="9"/>
        <v>0</v>
      </c>
      <c r="H15">
        <f t="shared" si="9"/>
        <v>0.5</v>
      </c>
      <c r="I15">
        <f t="shared" si="9"/>
        <v>0</v>
      </c>
      <c r="J15">
        <f t="shared" si="9"/>
        <v>0</v>
      </c>
      <c r="K15">
        <f t="shared" si="9"/>
        <v>0</v>
      </c>
      <c r="L15">
        <f t="shared" si="9"/>
        <v>0</v>
      </c>
      <c r="M15">
        <f t="shared" si="9"/>
        <v>0.19999999999999998</v>
      </c>
      <c r="N15">
        <f t="shared" si="9"/>
        <v>1</v>
      </c>
      <c r="O15">
        <f t="shared" si="9"/>
        <v>0</v>
      </c>
      <c r="P15">
        <f t="shared" si="9"/>
        <v>0</v>
      </c>
      <c r="Q15">
        <f t="shared" si="9"/>
        <v>0.33999999999999997</v>
      </c>
      <c r="R15">
        <f t="shared" si="9"/>
        <v>0.875</v>
      </c>
      <c r="S15">
        <f t="shared" si="9"/>
        <v>0</v>
      </c>
      <c r="T15">
        <f t="shared" si="9"/>
        <v>0</v>
      </c>
      <c r="X15" s="34">
        <f>AA13</f>
        <v>0.54166666666666674</v>
      </c>
    </row>
    <row r="16" spans="1:27" x14ac:dyDescent="0.25">
      <c r="A16" s="25" t="s">
        <v>48</v>
      </c>
    </row>
    <row r="17" spans="1:3" x14ac:dyDescent="0.25">
      <c r="A17" s="25" t="s">
        <v>49</v>
      </c>
    </row>
    <row r="18" spans="1:3" ht="18.75" x14ac:dyDescent="0.3">
      <c r="A18" s="35">
        <f>(M13+V13+AA13)/3</f>
        <v>0.35205555555555557</v>
      </c>
    </row>
    <row r="19" spans="1:3" x14ac:dyDescent="0.25">
      <c r="A19" s="36" t="s">
        <v>59</v>
      </c>
    </row>
    <row r="20" spans="1:3" x14ac:dyDescent="0.25">
      <c r="C20" s="41">
        <v>45034</v>
      </c>
    </row>
    <row r="22" spans="1:3" x14ac:dyDescent="0.25">
      <c r="C22">
        <v>35.119999999999997</v>
      </c>
    </row>
  </sheetData>
  <mergeCells count="15">
    <mergeCell ref="B7:B8"/>
    <mergeCell ref="A5:A13"/>
    <mergeCell ref="D13:L13"/>
    <mergeCell ref="N13:U13"/>
    <mergeCell ref="W13:Z13"/>
    <mergeCell ref="B5:B6"/>
    <mergeCell ref="B10:B11"/>
    <mergeCell ref="A1:Z1"/>
    <mergeCell ref="D2:L2"/>
    <mergeCell ref="N2:U2"/>
    <mergeCell ref="W2:Z2"/>
    <mergeCell ref="D3:G3"/>
    <mergeCell ref="I3:K3"/>
    <mergeCell ref="N3:P3"/>
    <mergeCell ref="R3:T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a</dc:creator>
  <cp:lastModifiedBy>Paulo a</cp:lastModifiedBy>
  <dcterms:created xsi:type="dcterms:W3CDTF">2024-02-11T21:42:36Z</dcterms:created>
  <dcterms:modified xsi:type="dcterms:W3CDTF">2024-02-11T22:08:37Z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2024-02-11T21:43:59Z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68508a40-d5a4-43a0-bc85-9420ca29c8e5</vt:lpwstr>
  </property>
  <property fmtid="{D5CDD505-2E9C-101B-9397-08002B2CF9AE}" pid="7" name="MSIP_Label_defa4170-0d19-0005-0004-bc88714345d2_ActionId">
    <vt:lpwstr>ea4ab479-e845-4cbe-886e-7465ef4ae62b</vt:lpwstr>
  </property>
  <property fmtid="{D5CDD505-2E9C-101B-9397-08002B2CF9AE}" pid="8" name="MSIP_Label_defa4170-0d19-0005-0004-bc88714345d2_ContentBits">
    <vt:lpwstr>0</vt:lpwstr>
  </property>
</Properties>
</file>