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" sheetId="1" r:id="rId4"/>
    <sheet state="visible" name="TBL_SUPP" sheetId="2" r:id="rId5"/>
  </sheets>
  <definedNames>
    <definedName name="qtd_anos">APP!$D$29</definedName>
    <definedName name="salario">APP!$D$23</definedName>
    <definedName name="patrimonio">APP!$D$31</definedName>
    <definedName name="sugestao">APP!$D$25</definedName>
    <definedName name="aporte">APP!$D$28</definedName>
    <definedName name="taxa_mensal">APP!$D$30</definedName>
    <definedName name="rendimento_carteira">APP!$D$24</definedName>
  </definedNames>
  <calcPr/>
</workbook>
</file>

<file path=xl/sharedStrings.xml><?xml version="1.0" encoding="utf-8"?>
<sst xmlns="http://schemas.openxmlformats.org/spreadsheetml/2006/main" count="69" uniqueCount="33">
  <si>
    <t>CONFIGURAÇÕES</t>
  </si>
  <si>
    <t xml:space="preserve">    Salário</t>
  </si>
  <si>
    <t xml:space="preserve">    Rendimento carteira</t>
  </si>
  <si>
    <t xml:space="preserve">    Sugestão de investimento</t>
  </si>
  <si>
    <t>INVESTIMENTO MENSAL</t>
  </si>
  <si>
    <t xml:space="preserve">    Quanto investir por mês?</t>
  </si>
  <si>
    <t xml:space="preserve">    Por quantos anos?</t>
  </si>
  <si>
    <t xml:space="preserve">    Taxa de rendimento mensal?</t>
  </si>
  <si>
    <t xml:space="preserve">    Patrimônio acumulado</t>
  </si>
  <si>
    <t xml:space="preserve">    Dividendos mensais?</t>
  </si>
  <si>
    <t>CENÁRIOS</t>
  </si>
  <si>
    <t>DIVIDENDOS</t>
  </si>
  <si>
    <t xml:space="preserve">    Quanto em 2 anos?</t>
  </si>
  <si>
    <t xml:space="preserve">    Quanto em 5 anos?</t>
  </si>
  <si>
    <t xml:space="preserve">    Quanto em 10 anos?</t>
  </si>
  <si>
    <t xml:space="preserve">    Quanto em 20 anos?</t>
  </si>
  <si>
    <t xml:space="preserve">    Quanto em 30 anos?</t>
  </si>
  <si>
    <t>PERFIL</t>
  </si>
  <si>
    <t>CONSERVADOR</t>
  </si>
  <si>
    <t>VALOR A SER INVESTIDO POR MÊS</t>
  </si>
  <si>
    <t>TIPO DE FII</t>
  </si>
  <si>
    <t>%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</si>
  <si>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</si>
  <si>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</si>
  <si>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</si>
  <si>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</si>
  <si>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</si>
  <si>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</si>
  <si>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</si>
  <si>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</si>
  <si>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</si>
  <si>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AGRESSIVO</t>
  </si>
  <si>
    <t>MODERADO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</si>
</sst>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20.0"/>
      <color rgb="FFFFFFFF"/>
      <name val="Arial"/>
      <scheme val="minor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E7993"/>
        <bgColor rgb="FF0E7993"/>
      </patternFill>
    </fill>
    <fill>
      <patternFill patternType="solid">
        <fgColor rgb="FFD9D9D9"/>
        <bgColor rgb="FFD9D9D9"/>
      </patternFill>
    </fill>
    <fill>
      <patternFill patternType="solid">
        <fgColor rgb="FF36855A"/>
        <bgColor rgb="FF36855A"/>
      </patternFill>
    </fill>
    <fill>
      <patternFill patternType="solid">
        <fgColor rgb="FF000000"/>
        <bgColor rgb="FF000000"/>
      </patternFill>
    </fill>
  </fills>
  <borders count="2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ck">
        <color rgb="FF000000"/>
      </right>
      <bottom style="thin">
        <color rgb="FFEFEFEF"/>
      </bottom>
    </border>
    <border>
      <left style="thick">
        <color rgb="FF000000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ck">
        <color rgb="FF000000"/>
      </right>
      <top style="thin">
        <color rgb="FFEFEFEF"/>
      </top>
      <bottom style="thin">
        <color rgb="FFEFEFEF"/>
      </bottom>
    </border>
    <border>
      <left style="thick">
        <color rgb="FF000000"/>
      </left>
      <top style="thin">
        <color rgb="FFEFEFEF"/>
      </top>
      <bottom style="thick">
        <color rgb="FF000000"/>
      </bottom>
    </border>
    <border>
      <right style="thin">
        <color rgb="FFEFEFEF"/>
      </right>
      <top style="thin">
        <color rgb="FFEFEFEF"/>
      </top>
      <bottom style="thick">
        <color rgb="FF000000"/>
      </bottom>
    </border>
    <border>
      <left style="thin">
        <color rgb="FFEFEFEF"/>
      </left>
      <right style="thick">
        <color rgb="FF000000"/>
      </right>
      <top style="thin">
        <color rgb="FFEFEFEF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EFEFEF"/>
      </bottom>
    </border>
    <border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EFEFEF"/>
      </left>
      <right style="thick">
        <color rgb="FF000000"/>
      </right>
      <top style="thin">
        <color rgb="FF000000"/>
      </top>
      <bottom style="thin">
        <color rgb="FFEFEFEF"/>
      </bottom>
    </border>
    <border>
      <left style="thick">
        <color rgb="FF000000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ck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ck">
        <color rgb="FF000000"/>
      </left>
      <right style="thin">
        <color rgb="FFEFEFEF"/>
      </right>
      <top style="thin">
        <color rgb="FFEFEFEF"/>
      </top>
      <bottom style="thick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ck">
        <color rgb="FF000000"/>
      </bottom>
    </border>
    <border>
      <left style="thin">
        <color rgb="FFEFEFEF"/>
      </left>
      <right style="thin">
        <color rgb="FFEFEFEF"/>
      </right>
      <bottom style="thick">
        <color rgb="FF000000"/>
      </bottom>
    </border>
    <border>
      <left style="thin">
        <color rgb="FFEFEFEF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readingOrder="0"/>
    </xf>
    <xf borderId="5" fillId="0" fontId="3" numFmtId="0" xfId="0" applyBorder="1" applyFont="1"/>
    <xf borderId="6" fillId="0" fontId="4" numFmtId="164" xfId="0" applyAlignment="1" applyBorder="1" applyFont="1" applyNumberFormat="1">
      <alignment horizontal="center" readingOrder="0"/>
    </xf>
    <xf borderId="7" fillId="3" fontId="4" numFmtId="0" xfId="0" applyAlignment="1" applyBorder="1" applyFont="1">
      <alignment readingOrder="0"/>
    </xf>
    <xf borderId="8" fillId="0" fontId="3" numFmtId="0" xfId="0" applyBorder="1" applyFont="1"/>
    <xf borderId="9" fillId="0" fontId="4" numFmtId="10" xfId="0" applyAlignment="1" applyBorder="1" applyFont="1" applyNumberFormat="1">
      <alignment horizontal="center" readingOrder="0"/>
    </xf>
    <xf borderId="10" fillId="3" fontId="4" numFmtId="0" xfId="0" applyAlignment="1" applyBorder="1" applyFont="1">
      <alignment readingOrder="0"/>
    </xf>
    <xf borderId="11" fillId="0" fontId="3" numFmtId="0" xfId="0" applyBorder="1" applyFont="1"/>
    <xf borderId="12" fillId="3" fontId="4" numFmtId="164" xfId="0" applyAlignment="1" applyBorder="1" applyFont="1" applyNumberFormat="1">
      <alignment horizontal="center"/>
    </xf>
    <xf borderId="1" fillId="4" fontId="2" numFmtId="0" xfId="0" applyAlignment="1" applyBorder="1" applyFill="1" applyFont="1">
      <alignment horizontal="center" readingOrder="0" vertical="center"/>
    </xf>
    <xf borderId="13" fillId="3" fontId="4" numFmtId="0" xfId="0" applyAlignment="1" applyBorder="1" applyFont="1">
      <alignment readingOrder="0"/>
    </xf>
    <xf borderId="14" fillId="0" fontId="3" numFmtId="0" xfId="0" applyBorder="1" applyFont="1"/>
    <xf borderId="15" fillId="0" fontId="5" numFmtId="164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5" numFmtId="10" xfId="0" applyAlignment="1" applyBorder="1" applyFont="1" applyNumberFormat="1">
      <alignment horizontal="center" readingOrder="0"/>
    </xf>
    <xf borderId="7" fillId="3" fontId="5" numFmtId="0" xfId="0" applyAlignment="1" applyBorder="1" applyFont="1">
      <alignment readingOrder="0"/>
    </xf>
    <xf borderId="9" fillId="3" fontId="5" numFmtId="164" xfId="0" applyAlignment="1" applyBorder="1" applyFont="1" applyNumberFormat="1">
      <alignment horizontal="center"/>
    </xf>
    <xf borderId="10" fillId="3" fontId="5" numFmtId="0" xfId="0" applyAlignment="1" applyBorder="1" applyFont="1">
      <alignment readingOrder="0"/>
    </xf>
    <xf borderId="12" fillId="3" fontId="5" numFmtId="164" xfId="0" applyAlignment="1" applyBorder="1" applyFont="1" applyNumberFormat="1">
      <alignment horizontal="center"/>
    </xf>
    <xf borderId="3" fillId="4" fontId="2" numFmtId="0" xfId="0" applyAlignment="1" applyBorder="1" applyFont="1">
      <alignment horizontal="center" readingOrder="0" vertical="center"/>
    </xf>
    <xf borderId="16" fillId="3" fontId="4" numFmtId="0" xfId="0" applyAlignment="1" applyBorder="1" applyFont="1">
      <alignment horizontal="left" readingOrder="0" shrinkToFit="0" wrapText="0"/>
    </xf>
    <xf borderId="17" fillId="3" fontId="4" numFmtId="164" xfId="0" applyAlignment="1" applyBorder="1" applyFont="1" applyNumberFormat="1">
      <alignment horizontal="center"/>
    </xf>
    <xf borderId="6" fillId="3" fontId="4" numFmtId="164" xfId="0" applyAlignment="1" applyBorder="1" applyFont="1" applyNumberFormat="1">
      <alignment horizontal="center"/>
    </xf>
    <xf borderId="18" fillId="3" fontId="4" numFmtId="0" xfId="0" applyAlignment="1" applyBorder="1" applyFont="1">
      <alignment horizontal="left" readingOrder="0" shrinkToFit="0" wrapText="0"/>
    </xf>
    <xf borderId="19" fillId="3" fontId="4" numFmtId="164" xfId="0" applyAlignment="1" applyBorder="1" applyFont="1" applyNumberFormat="1">
      <alignment horizontal="center"/>
    </xf>
    <xf borderId="9" fillId="3" fontId="4" numFmtId="164" xfId="0" applyAlignment="1" applyBorder="1" applyFont="1" applyNumberFormat="1">
      <alignment horizontal="center"/>
    </xf>
    <xf borderId="20" fillId="3" fontId="4" numFmtId="0" xfId="0" applyAlignment="1" applyBorder="1" applyFont="1">
      <alignment horizontal="left" readingOrder="0" shrinkToFit="0" wrapText="0"/>
    </xf>
    <xf borderId="21" fillId="3" fontId="4" numFmtId="164" xfId="0" applyAlignment="1" applyBorder="1" applyFont="1" applyNumberFormat="1">
      <alignment horizontal="center"/>
    </xf>
    <xf borderId="12" fillId="3" fontId="4" numFmtId="164" xfId="0" applyAlignment="1" applyBorder="1" applyFont="1" applyNumberFormat="1">
      <alignment horizontal="center"/>
    </xf>
    <xf borderId="3" fillId="2" fontId="2" numFmtId="0" xfId="0" applyAlignment="1" applyBorder="1" applyFont="1">
      <alignment horizontal="center" readingOrder="0" vertical="center"/>
    </xf>
    <xf borderId="10" fillId="3" fontId="5" numFmtId="0" xfId="0" applyAlignment="1" applyBorder="1" applyFont="1">
      <alignment horizontal="center" readingOrder="0" shrinkToFit="0" wrapText="0"/>
    </xf>
    <xf borderId="2" fillId="4" fontId="2" numFmtId="0" xfId="0" applyAlignment="1" applyBorder="1" applyFont="1">
      <alignment horizontal="center" readingOrder="0" vertical="center"/>
    </xf>
    <xf borderId="16" fillId="3" fontId="4" numFmtId="0" xfId="0" applyAlignment="1" applyBorder="1" applyFont="1">
      <alignment horizontal="center" readingOrder="0" shrinkToFit="0" wrapText="0"/>
    </xf>
    <xf borderId="17" fillId="3" fontId="4" numFmtId="9" xfId="0" applyAlignment="1" applyBorder="1" applyFont="1" applyNumberFormat="1">
      <alignment horizontal="center" readingOrder="0"/>
    </xf>
    <xf borderId="6" fillId="3" fontId="4" numFmtId="164" xfId="0" applyAlignment="1" applyBorder="1" applyFont="1" applyNumberFormat="1">
      <alignment horizontal="center"/>
    </xf>
    <xf borderId="18" fillId="3" fontId="4" numFmtId="0" xfId="0" applyAlignment="1" applyBorder="1" applyFont="1">
      <alignment horizontal="center" readingOrder="0" shrinkToFit="0" wrapText="0"/>
    </xf>
    <xf borderId="20" fillId="3" fontId="4" numFmtId="0" xfId="0" applyAlignment="1" applyBorder="1" applyFont="1">
      <alignment horizontal="center" readingOrder="0" shrinkToFit="0" wrapText="0"/>
    </xf>
    <xf borderId="22" fillId="3" fontId="4" numFmtId="9" xfId="0" applyAlignment="1" applyBorder="1" applyFont="1" applyNumberFormat="1">
      <alignment horizontal="center" readingOrder="0"/>
    </xf>
    <xf borderId="23" fillId="3" fontId="4" numFmtId="164" xfId="0" applyAlignment="1" applyBorder="1" applyFont="1" applyNumberFormat="1">
      <alignment horizontal="center"/>
    </xf>
    <xf borderId="0" fillId="5" fontId="6" numFmtId="0" xfId="0" applyAlignment="1" applyFill="1" applyFon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APP!$C$44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APP!$B$45:$B$50</c:f>
            </c:strRef>
          </c:cat>
          <c:val>
            <c:numRef>
              <c:f>APP!$C$45:$C$50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50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0</xdr:row>
      <xdr:rowOff>190500</xdr:rowOff>
    </xdr:from>
    <xdr:ext cx="7400925" cy="3714750"/>
    <xdr:pic>
      <xdr:nvPicPr>
        <xdr:cNvPr id="0" name="image1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75"/>
    <col customWidth="1" min="2" max="2" width="40.88"/>
    <col customWidth="1" min="3" max="3" width="22.63"/>
    <col customWidth="1" min="4" max="4" width="33.25"/>
    <col customWidth="1" min="5" max="5" width="4.75"/>
  </cols>
  <sheetData>
    <row r="1">
      <c r="C1" s="1"/>
    </row>
    <row r="21">
      <c r="E21" s="2"/>
    </row>
    <row r="22">
      <c r="B22" s="3" t="s">
        <v>0</v>
      </c>
      <c r="C22" s="4"/>
      <c r="D22" s="5"/>
    </row>
    <row r="23">
      <c r="B23" s="6" t="s">
        <v>1</v>
      </c>
      <c r="C23" s="7"/>
      <c r="D23" s="8">
        <v>2000.0</v>
      </c>
    </row>
    <row r="24">
      <c r="B24" s="9" t="s">
        <v>2</v>
      </c>
      <c r="C24" s="10"/>
      <c r="D24" s="11">
        <v>0.0089</v>
      </c>
    </row>
    <row r="25">
      <c r="B25" s="12" t="s">
        <v>3</v>
      </c>
      <c r="C25" s="13"/>
      <c r="D25" s="14">
        <f>salario*30%</f>
        <v>600</v>
      </c>
    </row>
    <row r="27">
      <c r="B27" s="15" t="s">
        <v>4</v>
      </c>
      <c r="C27" s="4"/>
      <c r="D27" s="5"/>
    </row>
    <row r="28">
      <c r="B28" s="16" t="s">
        <v>5</v>
      </c>
      <c r="C28" s="17"/>
      <c r="D28" s="18">
        <v>350.0</v>
      </c>
    </row>
    <row r="29">
      <c r="B29" s="9" t="s">
        <v>6</v>
      </c>
      <c r="C29" s="10"/>
      <c r="D29" s="19">
        <v>5.0</v>
      </c>
    </row>
    <row r="30">
      <c r="B30" s="9" t="s">
        <v>7</v>
      </c>
      <c r="C30" s="10"/>
      <c r="D30" s="20">
        <v>0.01079</v>
      </c>
    </row>
    <row r="31">
      <c r="B31" s="21" t="s">
        <v>8</v>
      </c>
      <c r="C31" s="10"/>
      <c r="D31" s="22">
        <f>FV(taxa_mensal,qtd_anos*12,-aporte)</f>
        <v>29321.9199</v>
      </c>
    </row>
    <row r="32">
      <c r="B32" s="23" t="s">
        <v>9</v>
      </c>
      <c r="C32" s="13"/>
      <c r="D32" s="24">
        <f>patrimonio*rendimento_carteira</f>
        <v>260.9650871</v>
      </c>
    </row>
    <row r="34">
      <c r="B34" s="15" t="s">
        <v>10</v>
      </c>
      <c r="C34" s="4"/>
      <c r="D34" s="25" t="s">
        <v>11</v>
      </c>
    </row>
    <row r="35">
      <c r="B35" s="26" t="s">
        <v>12</v>
      </c>
      <c r="C35" s="27">
        <f>FV($D$30,2*12,-$D$28)</f>
        <v>9529.669554</v>
      </c>
      <c r="D35" s="28">
        <f>C35*rendimento_carteira</f>
        <v>84.81405903</v>
      </c>
    </row>
    <row r="36">
      <c r="B36" s="29" t="s">
        <v>13</v>
      </c>
      <c r="C36" s="30">
        <f>FV($D$30,5*12,-$D$28)</f>
        <v>29321.9199</v>
      </c>
      <c r="D36" s="31">
        <f>C36*rendimento_carteira</f>
        <v>260.9650871</v>
      </c>
    </row>
    <row r="37">
      <c r="B37" s="29" t="s">
        <v>14</v>
      </c>
      <c r="C37" s="30">
        <f>FV($D$30,10*12,-$D$28)</f>
        <v>85149.47439</v>
      </c>
      <c r="D37" s="31">
        <f>C37*rendimento_carteira</f>
        <v>757.830322</v>
      </c>
    </row>
    <row r="38">
      <c r="B38" s="29" t="s">
        <v>15</v>
      </c>
      <c r="C38" s="30">
        <f>FV($D$30,20*12,-$D$28)</f>
        <v>393819.44</v>
      </c>
      <c r="D38" s="31">
        <f>C38*rendimento_carteira</f>
        <v>3504.993016</v>
      </c>
    </row>
    <row r="39">
      <c r="B39" s="32" t="s">
        <v>16</v>
      </c>
      <c r="C39" s="33">
        <f>FV($D$30,30*12,-$D$28)</f>
        <v>1512759.379</v>
      </c>
      <c r="D39" s="34">
        <f>C39*rendimento_carteira</f>
        <v>13463.55848</v>
      </c>
    </row>
    <row r="41">
      <c r="B41" s="3" t="s">
        <v>17</v>
      </c>
      <c r="C41" s="4"/>
      <c r="D41" s="35" t="s">
        <v>18</v>
      </c>
    </row>
    <row r="42">
      <c r="B42" s="36" t="s">
        <v>19</v>
      </c>
      <c r="C42" s="13"/>
      <c r="D42" s="14">
        <f>aporte</f>
        <v>350</v>
      </c>
    </row>
    <row r="43">
      <c r="B43" s="2"/>
    </row>
    <row r="44">
      <c r="B44" s="15" t="s">
        <v>20</v>
      </c>
      <c r="C44" s="37" t="s">
        <v>21</v>
      </c>
      <c r="D44" s="25" t="s">
        <v>22</v>
      </c>
    </row>
    <row r="45">
      <c r="B45" s="38" t="s">
        <v>23</v>
      </c>
      <c r="C45" s="39">
        <f>VLOOKUP($D$41&amp;"-"&amp;B45,TBL_SUPP!$A$1:$D$19,4,FALSE)</f>
        <v>0.32</v>
      </c>
      <c r="D45" s="40">
        <f>aporte*C45</f>
        <v>112</v>
      </c>
    </row>
    <row r="46">
      <c r="B46" s="41" t="s">
        <v>24</v>
      </c>
      <c r="C46" s="39">
        <f>VLOOKUP($D$41&amp;"-"&amp;B46,TBL_SUPP!$A$1:$D$19,4,FALSE)</f>
        <v>0.35</v>
      </c>
      <c r="D46" s="40">
        <f>aporte*C46</f>
        <v>122.5</v>
      </c>
    </row>
    <row r="47">
      <c r="B47" s="41" t="s">
        <v>25</v>
      </c>
      <c r="C47" s="39">
        <f>VLOOKUP($D$41&amp;"-"&amp;B47,TBL_SUPP!$A$1:$D$19,4,FALSE)</f>
        <v>0.08</v>
      </c>
      <c r="D47" s="40">
        <f>aporte*C47</f>
        <v>28</v>
      </c>
    </row>
    <row r="48">
      <c r="B48" s="41" t="s">
        <v>26</v>
      </c>
      <c r="C48" s="39">
        <f>VLOOKUP($D$41&amp;"-"&amp;B48,TBL_SUPP!$A$1:$D$19,4,FALSE)</f>
        <v>0.05</v>
      </c>
      <c r="D48" s="40">
        <f>aporte*C48</f>
        <v>17.5</v>
      </c>
    </row>
    <row r="49">
      <c r="B49" s="41" t="s">
        <v>27</v>
      </c>
      <c r="C49" s="39">
        <f>VLOOKUP($D$41&amp;"-"&amp;B49,TBL_SUPP!$A$1:$D$19,4,FALSE)</f>
        <v>0.1</v>
      </c>
      <c r="D49" s="40">
        <f>aporte*C49</f>
        <v>35</v>
      </c>
    </row>
    <row r="50">
      <c r="B50" s="42" t="s">
        <v>28</v>
      </c>
      <c r="C50" s="43">
        <f>VLOOKUP($D$41&amp;"-"&amp;B50,TBL_SUPP!$A$1:$D$19,4,FALSE)</f>
        <v>0.1</v>
      </c>
      <c r="D50" s="44">
        <f>aporte*C50</f>
        <v>35</v>
      </c>
    </row>
  </sheetData>
  <mergeCells count="13">
    <mergeCell ref="B23:C23"/>
    <mergeCell ref="B24:C24"/>
    <mergeCell ref="B28:C28"/>
    <mergeCell ref="B27:D27"/>
    <mergeCell ref="B29:C29"/>
    <mergeCell ref="B25:C25"/>
    <mergeCell ref="B32:C32"/>
    <mergeCell ref="B34:C34"/>
    <mergeCell ref="B41:C41"/>
    <mergeCell ref="B42:C42"/>
    <mergeCell ref="B22:D22"/>
    <mergeCell ref="B31:C31"/>
    <mergeCell ref="B30:C30"/>
  </mergeCells>
  <dataValidations>
    <dataValidation type="list" allowBlank="1" showErrorMessage="1" sqref="D41">
      <formula1>"AGRESSIVO,MODERADO,CONSERVADOR"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9.75"/>
  </cols>
  <sheetData>
    <row r="1">
      <c r="A1" s="45" t="s">
        <v>29</v>
      </c>
      <c r="B1" s="45" t="s">
        <v>17</v>
      </c>
      <c r="C1" s="45" t="s">
        <v>20</v>
      </c>
      <c r="D1" s="45" t="s">
        <v>30</v>
      </c>
    </row>
    <row r="2">
      <c r="A2" s="46" t="str">
        <f t="shared" ref="A2:A19" si="1">B2&amp;"-"&amp;C2</f>
        <v>AGRESSIVO-PAPEL</v>
      </c>
      <c r="B2" s="1" t="s">
        <v>31</v>
      </c>
      <c r="C2" s="1" t="s">
        <v>23</v>
      </c>
      <c r="D2" s="47">
        <v>0.3</v>
      </c>
    </row>
    <row r="3">
      <c r="A3" s="46" t="str">
        <f t="shared" si="1"/>
        <v>AGRESSIVO-TIJOLO</v>
      </c>
      <c r="B3" s="1" t="s">
        <v>31</v>
      </c>
      <c r="C3" s="1" t="s">
        <v>24</v>
      </c>
      <c r="D3" s="47">
        <v>0.5</v>
      </c>
    </row>
    <row r="4">
      <c r="A4" s="46" t="str">
        <f t="shared" si="1"/>
        <v>AGRESSIVO-HÍBRIDOS</v>
      </c>
      <c r="B4" s="1" t="s">
        <v>31</v>
      </c>
      <c r="C4" s="1" t="s">
        <v>25</v>
      </c>
      <c r="D4" s="47">
        <v>0.1</v>
      </c>
    </row>
    <row r="5">
      <c r="A5" s="46" t="str">
        <f t="shared" si="1"/>
        <v>AGRESSIVO-FOFS</v>
      </c>
      <c r="B5" s="1" t="s">
        <v>31</v>
      </c>
      <c r="C5" s="1" t="s">
        <v>26</v>
      </c>
      <c r="D5" s="47">
        <v>0.1</v>
      </c>
    </row>
    <row r="6">
      <c r="A6" s="46" t="str">
        <f t="shared" si="1"/>
        <v>AGRESSIVO-DESENVOLVIMENTO</v>
      </c>
      <c r="B6" s="1" t="s">
        <v>31</v>
      </c>
      <c r="C6" s="1" t="s">
        <v>27</v>
      </c>
      <c r="D6" s="47">
        <v>0.0</v>
      </c>
    </row>
    <row r="7">
      <c r="A7" s="46" t="str">
        <f t="shared" si="1"/>
        <v>AGRESSIVO-HOTELARIAS</v>
      </c>
      <c r="B7" s="1" t="s">
        <v>31</v>
      </c>
      <c r="C7" s="1" t="s">
        <v>28</v>
      </c>
      <c r="D7" s="47">
        <v>0.0</v>
      </c>
    </row>
    <row r="8">
      <c r="A8" s="46" t="str">
        <f t="shared" si="1"/>
        <v>CONSERVADOR-PAPEL</v>
      </c>
      <c r="B8" s="1" t="s">
        <v>18</v>
      </c>
      <c r="C8" s="1" t="s">
        <v>23</v>
      </c>
      <c r="D8" s="47">
        <v>0.32</v>
      </c>
    </row>
    <row r="9">
      <c r="A9" s="46" t="str">
        <f t="shared" si="1"/>
        <v>CONSERVADOR-TIJOLO</v>
      </c>
      <c r="B9" s="1" t="s">
        <v>18</v>
      </c>
      <c r="C9" s="1" t="s">
        <v>24</v>
      </c>
      <c r="D9" s="47">
        <v>0.35</v>
      </c>
    </row>
    <row r="10">
      <c r="A10" s="46" t="str">
        <f t="shared" si="1"/>
        <v>CONSERVADOR-HÍBRIDOS</v>
      </c>
      <c r="B10" s="1" t="s">
        <v>18</v>
      </c>
      <c r="C10" s="1" t="s">
        <v>25</v>
      </c>
      <c r="D10" s="47">
        <v>0.08</v>
      </c>
    </row>
    <row r="11">
      <c r="A11" s="46" t="str">
        <f t="shared" si="1"/>
        <v>CONSERVADOR-FOFS</v>
      </c>
      <c r="B11" s="1" t="s">
        <v>18</v>
      </c>
      <c r="C11" s="1" t="s">
        <v>26</v>
      </c>
      <c r="D11" s="47">
        <v>0.05</v>
      </c>
    </row>
    <row r="12">
      <c r="A12" s="46" t="str">
        <f t="shared" si="1"/>
        <v>CONSERVADOR-DESENVOLVIMENTO</v>
      </c>
      <c r="B12" s="1" t="s">
        <v>18</v>
      </c>
      <c r="C12" s="1" t="s">
        <v>27</v>
      </c>
      <c r="D12" s="47">
        <v>0.1</v>
      </c>
    </row>
    <row r="13">
      <c r="A13" s="46" t="str">
        <f t="shared" si="1"/>
        <v>CONSERVADOR-HOTELARIAS</v>
      </c>
      <c r="B13" s="1" t="s">
        <v>18</v>
      </c>
      <c r="C13" s="1" t="s">
        <v>28</v>
      </c>
      <c r="D13" s="47">
        <v>0.1</v>
      </c>
    </row>
    <row r="14">
      <c r="A14" s="46" t="str">
        <f t="shared" si="1"/>
        <v>MODERADO-PAPEL</v>
      </c>
      <c r="B14" s="1" t="s">
        <v>32</v>
      </c>
      <c r="C14" s="1" t="s">
        <v>23</v>
      </c>
      <c r="D14" s="47">
        <v>0.5</v>
      </c>
    </row>
    <row r="15">
      <c r="A15" s="46" t="str">
        <f t="shared" si="1"/>
        <v>MODERADO-TIJOLO</v>
      </c>
      <c r="B15" s="1" t="s">
        <v>32</v>
      </c>
      <c r="C15" s="1" t="s">
        <v>24</v>
      </c>
      <c r="D15" s="47">
        <v>0.1</v>
      </c>
    </row>
    <row r="16">
      <c r="A16" s="46" t="str">
        <f t="shared" si="1"/>
        <v>MODERADO-HÍBRIDOS</v>
      </c>
      <c r="B16" s="1" t="s">
        <v>32</v>
      </c>
      <c r="C16" s="1" t="s">
        <v>25</v>
      </c>
      <c r="D16" s="47">
        <v>0.05</v>
      </c>
    </row>
    <row r="17">
      <c r="A17" s="46" t="str">
        <f t="shared" si="1"/>
        <v>MODERADO-FOFS</v>
      </c>
      <c r="B17" s="1" t="s">
        <v>32</v>
      </c>
      <c r="C17" s="1" t="s">
        <v>26</v>
      </c>
      <c r="D17" s="47">
        <v>0.05</v>
      </c>
    </row>
    <row r="18">
      <c r="A18" s="46" t="str">
        <f t="shared" si="1"/>
        <v>MODERADO-DESENVOLVIMENTO</v>
      </c>
      <c r="B18" s="1" t="s">
        <v>32</v>
      </c>
      <c r="C18" s="1" t="s">
        <v>27</v>
      </c>
      <c r="D18" s="47">
        <v>0.2</v>
      </c>
    </row>
    <row r="19">
      <c r="A19" s="46" t="str">
        <f t="shared" si="1"/>
        <v>MODERADO-HOTELARIAS</v>
      </c>
      <c r="B19" s="1" t="s">
        <v>32</v>
      </c>
      <c r="C19" s="1" t="s">
        <v>28</v>
      </c>
      <c r="D19" s="47">
        <v>0.1</v>
      </c>
    </row>
  </sheetData>
  <drawing r:id="rId1"/>
</worksheet>
</file>