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hlea\OneDrive\Documentos\Data Analytcs\Portfolio\"/>
    </mc:Choice>
  </mc:AlternateContent>
  <xr:revisionPtr revIDLastSave="0" documentId="13_ncr:1_{E72A23AD-444F-4793-98CC-93B8617252C8}" xr6:coauthVersionLast="47" xr6:coauthVersionMax="47" xr10:uidLastSave="{00000000-0000-0000-0000-000000000000}"/>
  <bookViews>
    <workbookView xWindow="-120" yWindow="-120" windowWidth="20730" windowHeight="11040" xr2:uid="{58E92C11-1311-4B73-8B7A-1EB6B508BB26}"/>
  </bookViews>
  <sheets>
    <sheet name="Boletim" sheetId="1" r:id="rId1"/>
    <sheet name="Faturamento" sheetId="2" r:id="rId2"/>
    <sheet name="Financeiro" sheetId="5" r:id="rId3"/>
  </sheets>
  <definedNames>
    <definedName name="_xlnm.Print_Area" localSheetId="0">Boletim!$B$2:$J$79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2" l="1"/>
  <c r="D27" i="2" s="1"/>
  <c r="D28" i="2" s="1"/>
  <c r="D29" i="2" s="1"/>
  <c r="D30" i="2" s="1"/>
  <c r="D31" i="2" s="1"/>
  <c r="D32" i="2" s="1"/>
  <c r="C33" i="5"/>
  <c r="B33" i="5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" i="2"/>
  <c r="B2" i="2"/>
  <c r="C33" i="2" l="1"/>
  <c r="F7" i="1" s="1"/>
  <c r="J7" i="1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E33" i="2" l="1"/>
  <c r="F8" i="1" s="1"/>
</calcChain>
</file>

<file path=xl/sharedStrings.xml><?xml version="1.0" encoding="utf-8"?>
<sst xmlns="http://schemas.openxmlformats.org/spreadsheetml/2006/main" count="54" uniqueCount="41">
  <si>
    <t>Fat Acum</t>
  </si>
  <si>
    <t>Real dia</t>
  </si>
  <si>
    <t>Data</t>
  </si>
  <si>
    <t>Produção</t>
  </si>
  <si>
    <t>Máquinas</t>
  </si>
  <si>
    <t>Realizado:</t>
  </si>
  <si>
    <t>Saturação</t>
  </si>
  <si>
    <t>Prod. Acumulada</t>
  </si>
  <si>
    <t>Prod. Planejada</t>
  </si>
  <si>
    <t>Prod. Diária</t>
  </si>
  <si>
    <t>Prev Fatura</t>
  </si>
  <si>
    <t>Orçamento</t>
  </si>
  <si>
    <t>Despesas</t>
  </si>
  <si>
    <t>Financeiro</t>
  </si>
  <si>
    <t>Receitas</t>
  </si>
  <si>
    <t>Unid</t>
  </si>
  <si>
    <t xml:space="preserve">MISTURA </t>
  </si>
  <si>
    <t>KG</t>
  </si>
  <si>
    <t>MI</t>
  </si>
  <si>
    <t>UNID</t>
  </si>
  <si>
    <t>Company Co.</t>
  </si>
  <si>
    <t>MANIPULAÇÃO</t>
  </si>
  <si>
    <t>LINHA 1</t>
  </si>
  <si>
    <t>LINHA 2</t>
  </si>
  <si>
    <t>LINHA 3</t>
  </si>
  <si>
    <t>LINHA 4</t>
  </si>
  <si>
    <t>ENVASE 1</t>
  </si>
  <si>
    <t>ENVASE 2</t>
  </si>
  <si>
    <t>ENVASE 3</t>
  </si>
  <si>
    <t>COMPRIMIR</t>
  </si>
  <si>
    <t>ENVASE 4</t>
  </si>
  <si>
    <t>EMBALAGEM 1</t>
  </si>
  <si>
    <t>EMBALAGEM 2</t>
  </si>
  <si>
    <t>SECAGEM</t>
  </si>
  <si>
    <t>FORMADORA</t>
  </si>
  <si>
    <t>S&amp;OP - August/21</t>
  </si>
  <si>
    <t>Report date:</t>
  </si>
  <si>
    <t>Sales</t>
  </si>
  <si>
    <t>Budget to August/2021:</t>
  </si>
  <si>
    <t>Revenue untill report date:</t>
  </si>
  <si>
    <t>Forecast untill 31/07/2021: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</si>
</sst>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[$R$-416]\ * #,##0.00_-;\-[$R$-416]\ * #,##0.00_-;_-[$R$-416]\ * &quot;-&quot;??_-;_-@_-"/>
    <numFmt numFmtId="165" formatCode="0.0%"/>
    <numFmt numFmtId="166" formatCode="_-&quot;R$&quot;* #,##0.00_-;\-&quot;R$&quot;* #,##0.00_-;_-&quot;R$&quot;* &quot;-&quot;??_-;_-@_-"/>
    <numFmt numFmtId="167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5" tint="-0.249977111117893"/>
      <name val="Tahoma"/>
      <family val="2"/>
    </font>
    <font>
      <b/>
      <sz val="11"/>
      <color theme="1"/>
      <name val="Tahoma"/>
      <family val="2"/>
    </font>
    <font>
      <sz val="16"/>
      <color theme="1"/>
      <name val="Tahoma"/>
      <family val="2"/>
    </font>
    <font>
      <b/>
      <sz val="11"/>
      <color rgb="FF00B050"/>
      <name val="Tahoma"/>
      <family val="2"/>
    </font>
    <font>
      <sz val="26"/>
      <color theme="5" tint="-0.249977111117893"/>
      <name val="Amasis MT Pro Black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/>
    <xf numFmtId="164" fontId="0" fillId="0" borderId="0" xfId="0" applyNumberFormat="1"/>
    <xf numFmtId="16" fontId="0" fillId="0" borderId="0" xfId="0" applyNumberFormat="1"/>
    <xf numFmtId="164" fontId="4" fillId="2" borderId="0" xfId="0" applyNumberFormat="1" applyFont="1" applyFill="1"/>
    <xf numFmtId="165" fontId="4" fillId="2" borderId="0" xfId="1" applyNumberFormat="1" applyFont="1" applyFill="1"/>
    <xf numFmtId="14" fontId="4" fillId="2" borderId="0" xfId="0" applyNumberFormat="1" applyFont="1" applyFill="1"/>
    <xf numFmtId="0" fontId="4" fillId="2" borderId="0" xfId="0" applyFont="1" applyFill="1"/>
    <xf numFmtId="0" fontId="4" fillId="2" borderId="0" xfId="0" applyFont="1" applyFill="1" applyAlignment="1"/>
    <xf numFmtId="0" fontId="2" fillId="2" borderId="0" xfId="0" applyFont="1" applyFill="1" applyAlignment="1"/>
    <xf numFmtId="165" fontId="2" fillId="2" borderId="0" xfId="1" applyNumberFormat="1" applyFont="1" applyFill="1"/>
    <xf numFmtId="0" fontId="2" fillId="4" borderId="0" xfId="0" applyFont="1" applyFill="1" applyAlignment="1"/>
    <xf numFmtId="0" fontId="2" fillId="4" borderId="0" xfId="0" applyFont="1" applyFill="1"/>
    <xf numFmtId="165" fontId="2" fillId="4" borderId="0" xfId="1" applyNumberFormat="1" applyFont="1" applyFill="1"/>
    <xf numFmtId="164" fontId="0" fillId="5" borderId="0" xfId="0" applyNumberFormat="1" applyFill="1"/>
    <xf numFmtId="167" fontId="2" fillId="4" borderId="0" xfId="2" applyNumberFormat="1" applyFont="1" applyFill="1"/>
    <xf numFmtId="167" fontId="2" fillId="2" borderId="0" xfId="2" applyNumberFormat="1" applyFont="1" applyFill="1"/>
    <xf numFmtId="0" fontId="2" fillId="2" borderId="0" xfId="0" applyFont="1" applyFill="1" applyAlignment="1">
      <alignment horizontal="right"/>
    </xf>
    <xf numFmtId="0" fontId="5" fillId="2" borderId="0" xfId="0" applyFont="1" applyFill="1"/>
    <xf numFmtId="164" fontId="6" fillId="2" borderId="0" xfId="0" applyNumberFormat="1" applyFont="1" applyFill="1"/>
    <xf numFmtId="0" fontId="7" fillId="2" borderId="0" xfId="0" applyFont="1" applyFill="1"/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</cellXfs>
  <cellStyles count="4">
    <cellStyle name="Moeda 2" xfId="3" xr:uid="{F85B1A50-5199-4900-BA4A-2FF8B859CC5F}"/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Faturamento!$E$1</c:f>
              <c:strCache>
                <c:ptCount val="1"/>
                <c:pt idx="0">
                  <c:v>Prev Fatura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Faturamento!$E$2:$E$32</c:f>
              <c:numCache>
                <c:formatCode>_-[$R$-416]\ * #,##0.00_-;\-[$R$-416]\ * #,##0.00_-;_-[$R$-416]\ * "-"??_-;_-@_-</c:formatCode>
                <c:ptCount val="31"/>
                <c:pt idx="17">
                  <c:v>5345</c:v>
                </c:pt>
                <c:pt idx="18">
                  <c:v>1222</c:v>
                </c:pt>
                <c:pt idx="19">
                  <c:v>980</c:v>
                </c:pt>
                <c:pt idx="22">
                  <c:v>4333</c:v>
                </c:pt>
                <c:pt idx="23">
                  <c:v>2980</c:v>
                </c:pt>
                <c:pt idx="24">
                  <c:v>5673</c:v>
                </c:pt>
                <c:pt idx="25">
                  <c:v>7490</c:v>
                </c:pt>
                <c:pt idx="26">
                  <c:v>3044</c:v>
                </c:pt>
                <c:pt idx="29">
                  <c:v>8900</c:v>
                </c:pt>
                <c:pt idx="30">
                  <c:v>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5-462A-9BDC-4E06A82F2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820032"/>
        <c:axId val="1837817536"/>
      </c:barChart>
      <c:lineChart>
        <c:grouping val="standard"/>
        <c:varyColors val="0"/>
        <c:ser>
          <c:idx val="0"/>
          <c:order val="0"/>
          <c:tx>
            <c:strRef>
              <c:f>Faturamento!$B$1</c:f>
              <c:strCache>
                <c:ptCount val="1"/>
                <c:pt idx="0">
                  <c:v>Orçamento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Faturamento!$A$2:$A$31</c:f>
              <c:numCache>
                <c:formatCode>d\-mmm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Faturamento!$B$2:$B$32</c:f>
              <c:numCache>
                <c:formatCode>_-[$R$-416]\ * #,##0.00_-;\-[$R$-416]\ * #,##0.00_-;_-[$R$-416]\ * "-"??_-;_-@_-</c:formatCode>
                <c:ptCount val="31"/>
                <c:pt idx="0">
                  <c:v>3225.8064516129034</c:v>
                </c:pt>
                <c:pt idx="1">
                  <c:v>6451.6164516129029</c:v>
                </c:pt>
                <c:pt idx="2">
                  <c:v>9677.4264516129024</c:v>
                </c:pt>
                <c:pt idx="3">
                  <c:v>12903.236451612902</c:v>
                </c:pt>
                <c:pt idx="4">
                  <c:v>16129.046451612901</c:v>
                </c:pt>
                <c:pt idx="5">
                  <c:v>19354.856451612901</c:v>
                </c:pt>
                <c:pt idx="6">
                  <c:v>22580.666451612902</c:v>
                </c:pt>
                <c:pt idx="7">
                  <c:v>25806.476451612903</c:v>
                </c:pt>
                <c:pt idx="8">
                  <c:v>29032.286451612905</c:v>
                </c:pt>
                <c:pt idx="9">
                  <c:v>32258.096451612906</c:v>
                </c:pt>
                <c:pt idx="10">
                  <c:v>35483.906451612907</c:v>
                </c:pt>
                <c:pt idx="11">
                  <c:v>38709.716451612905</c:v>
                </c:pt>
                <c:pt idx="12">
                  <c:v>41935.526451612903</c:v>
                </c:pt>
                <c:pt idx="13">
                  <c:v>45161.3364516129</c:v>
                </c:pt>
                <c:pt idx="14">
                  <c:v>48387.146451612898</c:v>
                </c:pt>
                <c:pt idx="15">
                  <c:v>51612.956451612896</c:v>
                </c:pt>
                <c:pt idx="16">
                  <c:v>54838.766451612893</c:v>
                </c:pt>
                <c:pt idx="17">
                  <c:v>58064.576451612891</c:v>
                </c:pt>
                <c:pt idx="18">
                  <c:v>61290.386451612889</c:v>
                </c:pt>
                <c:pt idx="19">
                  <c:v>64516.196451612886</c:v>
                </c:pt>
                <c:pt idx="20">
                  <c:v>67742.006451612891</c:v>
                </c:pt>
                <c:pt idx="21">
                  <c:v>70967.816451612889</c:v>
                </c:pt>
                <c:pt idx="22">
                  <c:v>74193.626451612887</c:v>
                </c:pt>
                <c:pt idx="23">
                  <c:v>77419.436451612884</c:v>
                </c:pt>
                <c:pt idx="24">
                  <c:v>80645.246451612882</c:v>
                </c:pt>
                <c:pt idx="25">
                  <c:v>83871.05645161288</c:v>
                </c:pt>
                <c:pt idx="26">
                  <c:v>87096.866451612877</c:v>
                </c:pt>
                <c:pt idx="27">
                  <c:v>90322.676451612875</c:v>
                </c:pt>
                <c:pt idx="28">
                  <c:v>93548.486451612873</c:v>
                </c:pt>
                <c:pt idx="29">
                  <c:v>96774.29645161287</c:v>
                </c:pt>
                <c:pt idx="30">
                  <c:v>100000.10645161287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A-490E-A306-6B48057C41A0}"/>
            </c:ext>
          </c:extLst>
        </c:ser>
        <c:ser>
          <c:idx val="1"/>
          <c:order val="1"/>
          <c:tx>
            <c:strRef>
              <c:f>Faturamento!$D$1</c:f>
              <c:strCache>
                <c:ptCount val="1"/>
                <c:pt idx="0">
                  <c:v>Fat Acum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Faturamento!$D$2:$D$18</c:f>
              <c:numCache>
                <c:formatCode>_-[$R$-416]\ * #,##0.00_-;\-[$R$-416]\ * #,##0.00_-;_-[$R$-416]\ * "-"??_-;_-@_-</c:formatCode>
                <c:ptCount val="17"/>
                <c:pt idx="0">
                  <c:v>0</c:v>
                </c:pt>
                <c:pt idx="1">
                  <c:v>2550</c:v>
                </c:pt>
                <c:pt idx="2">
                  <c:v>4050</c:v>
                </c:pt>
                <c:pt idx="3">
                  <c:v>8550</c:v>
                </c:pt>
                <c:pt idx="4">
                  <c:v>9750</c:v>
                </c:pt>
                <c:pt idx="5">
                  <c:v>14750</c:v>
                </c:pt>
                <c:pt idx="6">
                  <c:v>14750</c:v>
                </c:pt>
                <c:pt idx="7">
                  <c:v>14750</c:v>
                </c:pt>
                <c:pt idx="8">
                  <c:v>17310</c:v>
                </c:pt>
                <c:pt idx="9">
                  <c:v>20860</c:v>
                </c:pt>
                <c:pt idx="10">
                  <c:v>29860</c:v>
                </c:pt>
                <c:pt idx="11">
                  <c:v>29860</c:v>
                </c:pt>
                <c:pt idx="12">
                  <c:v>30860</c:v>
                </c:pt>
                <c:pt idx="13">
                  <c:v>38750</c:v>
                </c:pt>
                <c:pt idx="14">
                  <c:v>38750</c:v>
                </c:pt>
                <c:pt idx="15">
                  <c:v>53640</c:v>
                </c:pt>
                <c:pt idx="16">
                  <c:v>54729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2A-490E-A306-6B48057C4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92272"/>
        <c:axId val="43395600"/>
      </c:lineChart>
      <c:dateAx>
        <c:axId val="433922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95600"/>
        <c:crosses val="autoZero"/>
        <c:auto val="1"/>
        <c:lblOffset val="100"/>
        <c:baseTimeUnit val="days"/>
      </c:dateAx>
      <c:valAx>
        <c:axId val="433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92272"/>
        <c:crosses val="autoZero"/>
        <c:crossBetween val="between"/>
      </c:valAx>
      <c:valAx>
        <c:axId val="1837817536"/>
        <c:scaling>
          <c:orientation val="minMax"/>
        </c:scaling>
        <c:delete val="0"/>
        <c:axPos val="r"/>
        <c:numFmt formatCode="_-[$R$-416]\ * #,##0.00_-;\-[$R$-416]\ * #,##0.00_-;_-[$R$-416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7820032"/>
        <c:crosses val="max"/>
        <c:crossBetween val="between"/>
      </c:valAx>
      <c:catAx>
        <c:axId val="1837820032"/>
        <c:scaling>
          <c:orientation val="minMax"/>
        </c:scaling>
        <c:delete val="1"/>
        <c:axPos val="b"/>
        <c:majorTickMark val="out"/>
        <c:minorTickMark val="none"/>
        <c:tickLblPos val="nextTo"/>
        <c:crossAx val="183781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Financeiro!$B$1</c:f>
              <c:strCache>
                <c:ptCount val="1"/>
                <c:pt idx="0">
                  <c:v>Receitas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Financeiro!$A$2:$A$32</c:f>
              <c:numCache>
                <c:formatCode>d\-mmm</c:formatCode>
                <c:ptCount val="31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</c:numCache>
            </c:numRef>
          </c:cat>
          <c:val>
            <c:numRef>
              <c:f>Financeiro!$B$2:$B$31</c:f>
              <c:numCache>
                <c:formatCode>_-[$R$-416]\ * #,##0.00_-;\-[$R$-416]\ * #,##0.00_-;_-[$R$-416]\ * "-"??_-;_-@_-</c:formatCode>
                <c:ptCount val="30"/>
                <c:pt idx="0">
                  <c:v>0</c:v>
                </c:pt>
                <c:pt idx="1">
                  <c:v>2500</c:v>
                </c:pt>
                <c:pt idx="2">
                  <c:v>15000</c:v>
                </c:pt>
                <c:pt idx="3">
                  <c:v>4200</c:v>
                </c:pt>
                <c:pt idx="4">
                  <c:v>8900</c:v>
                </c:pt>
                <c:pt idx="5">
                  <c:v>25890</c:v>
                </c:pt>
                <c:pt idx="6">
                  <c:v>0</c:v>
                </c:pt>
                <c:pt idx="7">
                  <c:v>0</c:v>
                </c:pt>
                <c:pt idx="8">
                  <c:v>5630</c:v>
                </c:pt>
                <c:pt idx="9">
                  <c:v>29000</c:v>
                </c:pt>
                <c:pt idx="10">
                  <c:v>0</c:v>
                </c:pt>
                <c:pt idx="11">
                  <c:v>14700</c:v>
                </c:pt>
                <c:pt idx="12">
                  <c:v>2300</c:v>
                </c:pt>
                <c:pt idx="13">
                  <c:v>0</c:v>
                </c:pt>
                <c:pt idx="14">
                  <c:v>0</c:v>
                </c:pt>
                <c:pt idx="15">
                  <c:v>6980</c:v>
                </c:pt>
                <c:pt idx="16">
                  <c:v>0</c:v>
                </c:pt>
                <c:pt idx="17">
                  <c:v>5423</c:v>
                </c:pt>
                <c:pt idx="18">
                  <c:v>5874</c:v>
                </c:pt>
                <c:pt idx="19">
                  <c:v>200</c:v>
                </c:pt>
                <c:pt idx="20">
                  <c:v>0</c:v>
                </c:pt>
                <c:pt idx="21">
                  <c:v>0</c:v>
                </c:pt>
                <c:pt idx="22">
                  <c:v>800</c:v>
                </c:pt>
                <c:pt idx="23">
                  <c:v>900</c:v>
                </c:pt>
                <c:pt idx="24">
                  <c:v>5600</c:v>
                </c:pt>
                <c:pt idx="25">
                  <c:v>7000</c:v>
                </c:pt>
                <c:pt idx="26">
                  <c:v>450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23-451C-BEE8-C7A7130CF33A}"/>
            </c:ext>
          </c:extLst>
        </c:ser>
        <c:ser>
          <c:idx val="0"/>
          <c:order val="1"/>
          <c:tx>
            <c:strRef>
              <c:f>Financeiro!$C$1</c:f>
              <c:strCache>
                <c:ptCount val="1"/>
                <c:pt idx="0">
                  <c:v>Despesas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Financeiro!$A$2:$A$32</c:f>
              <c:numCache>
                <c:formatCode>d\-mmm</c:formatCode>
                <c:ptCount val="31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</c:numCache>
            </c:numRef>
          </c:cat>
          <c:val>
            <c:numRef>
              <c:f>Financeiro!$C$2:$C$31</c:f>
              <c:numCache>
                <c:formatCode>_-[$R$-416]\ * #,##0.00_-;\-[$R$-416]\ * #,##0.00_-;_-[$R$-416]\ * "-"??_-;_-@_-</c:formatCode>
                <c:ptCount val="30"/>
                <c:pt idx="0">
                  <c:v>0</c:v>
                </c:pt>
                <c:pt idx="1">
                  <c:v>-8000</c:v>
                </c:pt>
                <c:pt idx="2">
                  <c:v>-500</c:v>
                </c:pt>
                <c:pt idx="3">
                  <c:v>-450</c:v>
                </c:pt>
                <c:pt idx="4">
                  <c:v>-9000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-4587</c:v>
                </c:pt>
                <c:pt idx="9">
                  <c:v>-26000</c:v>
                </c:pt>
                <c:pt idx="10">
                  <c:v>-17000</c:v>
                </c:pt>
                <c:pt idx="11">
                  <c:v>0</c:v>
                </c:pt>
                <c:pt idx="12">
                  <c:v>-300</c:v>
                </c:pt>
                <c:pt idx="13">
                  <c:v>0</c:v>
                </c:pt>
                <c:pt idx="14">
                  <c:v>0</c:v>
                </c:pt>
                <c:pt idx="15">
                  <c:v>-7600</c:v>
                </c:pt>
                <c:pt idx="16">
                  <c:v>-8000</c:v>
                </c:pt>
                <c:pt idx="17">
                  <c:v>-400</c:v>
                </c:pt>
                <c:pt idx="18">
                  <c:v>-963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-20000</c:v>
                </c:pt>
                <c:pt idx="23">
                  <c:v>-2600</c:v>
                </c:pt>
                <c:pt idx="24">
                  <c:v>-700</c:v>
                </c:pt>
                <c:pt idx="25">
                  <c:v>-620</c:v>
                </c:pt>
                <c:pt idx="26">
                  <c:v>-1000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23-451C-BEE8-C7A7130CF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92272"/>
        <c:axId val="43395600"/>
      </c:barChart>
      <c:dateAx>
        <c:axId val="433922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95600"/>
        <c:crosses val="autoZero"/>
        <c:auto val="0"/>
        <c:lblOffset val="100"/>
        <c:baseTimeUnit val="days"/>
      </c:dateAx>
      <c:valAx>
        <c:axId val="433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19048</xdr:colOff>
      <xdr:row>8</xdr:row>
      <xdr:rowOff>66675</xdr:rowOff>
    </xdr:from>
    <xdr:to>
      <xdr:col>10</xdr:col>
      <xdr:colOff>10701</xdr:colOff>
      <xdr:row>28</xdr:row>
      <xdr:rowOff>74915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CB2F28D0-338B-41BC-AA05-F462D9D5C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32106</xdr:colOff>
      <xdr:row>30</xdr:row>
      <xdr:rowOff>42809</xdr:rowOff>
    </xdr:from>
    <xdr:to>
      <xdr:col>10</xdr:col>
      <xdr:colOff>85617</xdr:colOff>
      <xdr:row>53</xdr:row>
      <xdr:rowOff>85618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id="{6544E0CB-3572-4A81-910B-81BEA7E50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E274-8161-49C8-81F5-FAC6F90FE82B}">
  <sheetPr codeName="Planilha1">
    <tabColor rgb="FF00B050"/>
    <pageSetUpPr fitToPage="1"/>
  </sheetPr>
  <dimension ref="B2:J79"/>
  <sheetViews>
    <sheetView tabSelected="1" zoomScale="85" zoomScaleNormal="85" workbookViewId="0">
      <selection activeCell="O8" sqref="O8"/>
    </sheetView>
  </sheetViews>
  <sheetFormatPr defaultColWidth="9.140625" defaultRowHeight="14.25" x14ac:dyDescent="0.2"/>
  <cols>
    <col min="1" max="1" width="2.28515625" style="1" customWidth="1"/>
    <col min="2" max="2" width="12.5703125" style="1" customWidth="1"/>
    <col min="3" max="3" width="19.140625" style="1" customWidth="1"/>
    <col min="4" max="4" width="9.140625" style="1"/>
    <col min="5" max="5" width="21.5703125" style="1" customWidth="1"/>
    <col min="6" max="6" width="38.85546875" style="1" customWidth="1"/>
    <col min="7" max="7" width="18.42578125" style="1" bestFit="1" customWidth="1"/>
    <col min="8" max="8" width="7.42578125" style="1" customWidth="1"/>
    <col min="9" max="9" width="11.28515625" style="1" customWidth="1"/>
    <col min="10" max="10" width="10.7109375" style="1" bestFit="1" customWidth="1"/>
    <col min="11" max="11" width="1.7109375" style="1" customWidth="1"/>
    <col min="12" max="16384" width="9.140625" style="1"/>
  </cols>
  <sheetData>
    <row r="2" spans="2:10" ht="34.5" x14ac:dyDescent="0.55000000000000004">
      <c r="B2" s="20" t="s">
        <v>20</v>
      </c>
      <c r="F2" s="18" t="s">
        <v>35</v>
      </c>
    </row>
    <row r="3" spans="2:10" x14ac:dyDescent="0.2">
      <c r="F3" s="17" t="s">
        <v>36</v>
      </c>
      <c r="G3" s="6">
        <v>44425</v>
      </c>
    </row>
    <row r="5" spans="2:10" x14ac:dyDescent="0.2">
      <c r="B5" s="21" t="s">
        <v>37</v>
      </c>
      <c r="C5" s="21"/>
      <c r="D5" s="21"/>
      <c r="E5" s="21"/>
      <c r="F5" s="21"/>
      <c r="G5" s="21"/>
      <c r="H5" s="21"/>
      <c r="I5" s="21"/>
      <c r="J5" s="21"/>
    </row>
    <row r="6" spans="2:10" x14ac:dyDescent="0.2">
      <c r="B6" s="1" t="s">
        <v>38</v>
      </c>
      <c r="F6" s="4">
        <v>130000</v>
      </c>
    </row>
    <row r="7" spans="2:10" x14ac:dyDescent="0.2">
      <c r="B7" s="1" t="s">
        <v>39</v>
      </c>
      <c r="F7" s="4">
        <f>Faturamento!C33</f>
        <v>54729</v>
      </c>
      <c r="I7" s="1" t="s">
        <v>5</v>
      </c>
      <c r="J7" s="5">
        <f>F7/F6</f>
        <v>0.42099230769230767</v>
      </c>
    </row>
    <row r="8" spans="2:10" x14ac:dyDescent="0.2">
      <c r="B8" s="1" t="s">
        <v>40</v>
      </c>
      <c r="F8" s="19">
        <f>Faturamento!E33</f>
        <v>49767</v>
      </c>
      <c r="J8" s="5"/>
    </row>
    <row r="30" spans="2:10" x14ac:dyDescent="0.2">
      <c r="B30" s="21" t="s">
        <v>13</v>
      </c>
      <c r="C30" s="21"/>
      <c r="D30" s="21"/>
      <c r="E30" s="21"/>
      <c r="F30" s="21"/>
      <c r="G30" s="21"/>
      <c r="H30" s="21"/>
      <c r="I30" s="21"/>
      <c r="J30" s="21"/>
    </row>
    <row r="60" spans="2:10" x14ac:dyDescent="0.2">
      <c r="B60" s="21" t="s">
        <v>3</v>
      </c>
      <c r="C60" s="21"/>
      <c r="D60" s="21"/>
      <c r="E60" s="21"/>
      <c r="F60" s="21"/>
      <c r="G60" s="21"/>
      <c r="H60" s="21"/>
      <c r="I60" s="21"/>
      <c r="J60" s="21"/>
    </row>
    <row r="61" spans="2:10" x14ac:dyDescent="0.2">
      <c r="B61" s="8" t="s">
        <v>4</v>
      </c>
      <c r="C61" s="8"/>
      <c r="D61" s="8" t="s">
        <v>15</v>
      </c>
      <c r="E61" s="8" t="s">
        <v>9</v>
      </c>
      <c r="F61" s="8" t="s">
        <v>7</v>
      </c>
      <c r="G61" s="7" t="s">
        <v>8</v>
      </c>
      <c r="H61" s="8"/>
      <c r="I61" s="22" t="s">
        <v>6</v>
      </c>
      <c r="J61" s="22"/>
    </row>
    <row r="62" spans="2:10" x14ac:dyDescent="0.2">
      <c r="B62" s="9"/>
      <c r="C62" s="9"/>
      <c r="D62" s="9"/>
      <c r="J62" s="10"/>
    </row>
    <row r="63" spans="2:10" x14ac:dyDescent="0.2">
      <c r="B63" s="11" t="s">
        <v>16</v>
      </c>
      <c r="C63" s="11"/>
      <c r="D63" s="11" t="s">
        <v>17</v>
      </c>
      <c r="E63" s="15">
        <v>722.05099999999993</v>
      </c>
      <c r="F63" s="15">
        <v>7220.5099999999993</v>
      </c>
      <c r="G63" s="15">
        <v>21661.53</v>
      </c>
      <c r="H63" s="12"/>
      <c r="I63" s="12"/>
      <c r="J63" s="13">
        <v>0.62160037878787866</v>
      </c>
    </row>
    <row r="64" spans="2:10" x14ac:dyDescent="0.2">
      <c r="B64" s="9" t="s">
        <v>21</v>
      </c>
      <c r="C64" s="9"/>
      <c r="D64" s="9" t="s">
        <v>17</v>
      </c>
      <c r="E64" s="16">
        <v>9</v>
      </c>
      <c r="F64" s="16">
        <v>90</v>
      </c>
      <c r="G64" s="16">
        <v>270</v>
      </c>
      <c r="J64" s="10">
        <v>0.17164653528289889</v>
      </c>
    </row>
    <row r="65" spans="2:10" x14ac:dyDescent="0.2">
      <c r="B65" s="11" t="s">
        <v>22</v>
      </c>
      <c r="C65" s="11"/>
      <c r="D65" s="11" t="s">
        <v>17</v>
      </c>
      <c r="E65" s="15">
        <v>983.4666666666667</v>
      </c>
      <c r="F65" s="15">
        <v>9834.6666666666679</v>
      </c>
      <c r="G65" s="15">
        <v>29504</v>
      </c>
      <c r="H65" s="12"/>
      <c r="I65" s="12"/>
      <c r="J65" s="13">
        <v>0.42332415059687778</v>
      </c>
    </row>
    <row r="66" spans="2:10" x14ac:dyDescent="0.2">
      <c r="B66" s="9" t="s">
        <v>23</v>
      </c>
      <c r="C66" s="9"/>
      <c r="D66" s="9" t="s">
        <v>18</v>
      </c>
      <c r="E66" s="16">
        <v>56033.333333333336</v>
      </c>
      <c r="F66" s="16">
        <v>560333.33333333337</v>
      </c>
      <c r="G66" s="16">
        <v>1681000</v>
      </c>
      <c r="J66" s="10">
        <v>0.1033672766627312</v>
      </c>
    </row>
    <row r="67" spans="2:10" x14ac:dyDescent="0.2">
      <c r="B67" s="11" t="s">
        <v>24</v>
      </c>
      <c r="C67" s="11"/>
      <c r="D67" s="11" t="s">
        <v>18</v>
      </c>
      <c r="E67" s="15">
        <v>20400</v>
      </c>
      <c r="F67" s="15">
        <v>204000</v>
      </c>
      <c r="G67" s="15">
        <v>612000</v>
      </c>
      <c r="H67" s="12"/>
      <c r="I67" s="12"/>
      <c r="J67" s="13">
        <v>0.14049586776859502</v>
      </c>
    </row>
    <row r="68" spans="2:10" x14ac:dyDescent="0.2">
      <c r="B68" s="9" t="s">
        <v>25</v>
      </c>
      <c r="C68" s="9"/>
      <c r="D68" s="9" t="s">
        <v>18</v>
      </c>
      <c r="E68" s="16">
        <v>0</v>
      </c>
      <c r="F68" s="16">
        <v>0</v>
      </c>
      <c r="G68" s="16">
        <v>0</v>
      </c>
      <c r="J68" s="10">
        <v>0</v>
      </c>
    </row>
    <row r="69" spans="2:10" x14ac:dyDescent="0.2">
      <c r="B69" s="11" t="s">
        <v>33</v>
      </c>
      <c r="C69" s="11"/>
      <c r="D69" s="11" t="s">
        <v>17</v>
      </c>
      <c r="E69" s="15">
        <v>145.47600000000003</v>
      </c>
      <c r="F69" s="15">
        <v>1454.7600000000002</v>
      </c>
      <c r="G69" s="15">
        <v>4364.2800000000007</v>
      </c>
      <c r="H69" s="12"/>
      <c r="I69" s="12"/>
      <c r="J69" s="13">
        <v>0.56356921487603306</v>
      </c>
    </row>
    <row r="70" spans="2:10" x14ac:dyDescent="0.2">
      <c r="B70" s="9" t="s">
        <v>34</v>
      </c>
      <c r="C70" s="9"/>
      <c r="D70" s="9" t="s">
        <v>18</v>
      </c>
      <c r="E70" s="16">
        <v>200150</v>
      </c>
      <c r="F70" s="16">
        <v>2001500</v>
      </c>
      <c r="G70" s="16">
        <v>6004500</v>
      </c>
      <c r="J70" s="10">
        <v>0.96921810433884281</v>
      </c>
    </row>
    <row r="71" spans="2:10" x14ac:dyDescent="0.2">
      <c r="B71" s="11" t="s">
        <v>26</v>
      </c>
      <c r="C71" s="11"/>
      <c r="D71" s="11" t="s">
        <v>19</v>
      </c>
      <c r="E71" s="15">
        <v>2626.6666666666665</v>
      </c>
      <c r="F71" s="15">
        <v>26266.666666666664</v>
      </c>
      <c r="G71" s="15">
        <v>78800</v>
      </c>
      <c r="H71" s="12"/>
      <c r="I71" s="12"/>
      <c r="J71" s="13">
        <v>0.11629279811097991</v>
      </c>
    </row>
    <row r="72" spans="2:10" x14ac:dyDescent="0.2">
      <c r="B72" s="9" t="s">
        <v>27</v>
      </c>
      <c r="C72" s="9"/>
      <c r="D72" s="9" t="s">
        <v>19</v>
      </c>
      <c r="E72" s="16">
        <v>2596.6666666666665</v>
      </c>
      <c r="F72" s="16">
        <v>25966.666666666664</v>
      </c>
      <c r="G72" s="16">
        <v>77900</v>
      </c>
      <c r="J72" s="10">
        <v>0.45985832349468703</v>
      </c>
    </row>
    <row r="73" spans="2:10" x14ac:dyDescent="0.2">
      <c r="B73" s="11" t="s">
        <v>28</v>
      </c>
      <c r="C73" s="11"/>
      <c r="D73" s="11" t="s">
        <v>19</v>
      </c>
      <c r="E73" s="15">
        <v>3321.6666666666665</v>
      </c>
      <c r="F73" s="15">
        <v>33216.666666666664</v>
      </c>
      <c r="G73" s="15">
        <v>99650</v>
      </c>
      <c r="H73" s="12"/>
      <c r="I73" s="12"/>
      <c r="J73" s="13">
        <v>0.72241554298970556</v>
      </c>
    </row>
    <row r="74" spans="2:10" x14ac:dyDescent="0.2">
      <c r="B74" s="9" t="s">
        <v>29</v>
      </c>
      <c r="C74" s="9"/>
      <c r="D74" s="9" t="s">
        <v>18</v>
      </c>
      <c r="E74" s="16">
        <v>126666.66666666667</v>
      </c>
      <c r="F74" s="16">
        <v>1266666.6666666667</v>
      </c>
      <c r="G74" s="16">
        <v>3800000</v>
      </c>
      <c r="J74" s="10">
        <v>0.43617998163452698</v>
      </c>
    </row>
    <row r="75" spans="2:10" x14ac:dyDescent="0.2">
      <c r="B75" s="11" t="s">
        <v>30</v>
      </c>
      <c r="C75" s="11"/>
      <c r="D75" s="11" t="s">
        <v>19</v>
      </c>
      <c r="E75" s="15">
        <v>12666.666666666666</v>
      </c>
      <c r="F75" s="15">
        <v>126666.66666666666</v>
      </c>
      <c r="G75" s="15">
        <v>380000</v>
      </c>
      <c r="H75" s="12"/>
      <c r="I75" s="12"/>
      <c r="J75" s="13">
        <v>0.69090909090909092</v>
      </c>
    </row>
    <row r="76" spans="2:10" x14ac:dyDescent="0.2">
      <c r="B76" s="9" t="s">
        <v>31</v>
      </c>
      <c r="C76" s="9"/>
      <c r="D76" s="9" t="s">
        <v>19</v>
      </c>
      <c r="E76" s="16">
        <v>12666.666666666666</v>
      </c>
      <c r="F76" s="16">
        <v>126666.66666666666</v>
      </c>
      <c r="G76" s="16">
        <v>380000</v>
      </c>
      <c r="J76" s="10">
        <v>0.69090909090909092</v>
      </c>
    </row>
    <row r="77" spans="2:10" x14ac:dyDescent="0.2">
      <c r="B77" s="11" t="s">
        <v>32</v>
      </c>
      <c r="C77" s="11"/>
      <c r="D77" s="11" t="s">
        <v>18</v>
      </c>
      <c r="E77" s="15">
        <v>4000</v>
      </c>
      <c r="F77" s="15">
        <v>40000</v>
      </c>
      <c r="G77" s="15">
        <v>120000</v>
      </c>
      <c r="H77" s="12"/>
      <c r="I77" s="12"/>
      <c r="J77" s="13">
        <v>1.549586776859504E-2</v>
      </c>
    </row>
    <row r="78" spans="2:10" x14ac:dyDescent="0.2">
      <c r="B78" s="9"/>
      <c r="C78" s="9"/>
      <c r="D78" s="9"/>
      <c r="E78" s="16"/>
      <c r="F78" s="16"/>
      <c r="G78" s="16"/>
      <c r="J78" s="10"/>
    </row>
    <row r="79" spans="2:10" x14ac:dyDescent="0.2">
      <c r="B79" s="9"/>
      <c r="C79" s="9"/>
      <c r="D79" s="9"/>
      <c r="E79" s="16"/>
      <c r="F79" s="16"/>
      <c r="G79" s="16"/>
      <c r="J79" s="10"/>
    </row>
  </sheetData>
  <mergeCells count="4">
    <mergeCell ref="B5:J5"/>
    <mergeCell ref="B60:J60"/>
    <mergeCell ref="I61:J61"/>
    <mergeCell ref="B30:J30"/>
  </mergeCells>
  <pageMargins left="0.51181102362204722" right="0.51181102362204722" top="0.39370078740157483" bottom="0.39370078740157483" header="0.31496062992125984" footer="0.31496062992125984"/>
  <pageSetup paperSize="9" scale="56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3832-C955-4A56-9D40-311A52FCE160}">
  <sheetPr codeName="Planilha2">
    <tabColor rgb="FF00B0F0"/>
  </sheetPr>
  <dimension ref="A1:G33"/>
  <sheetViews>
    <sheetView topLeftCell="A16" workbookViewId="0">
      <selection activeCell="E28" sqref="E28"/>
    </sheetView>
  </sheetViews>
  <sheetFormatPr defaultRowHeight="15" x14ac:dyDescent="0.25"/>
  <cols>
    <col min="1" max="1" width="16.7109375" customWidth="1"/>
    <col min="2" max="2" width="16" bestFit="1" customWidth="1"/>
    <col min="3" max="5" width="15.85546875" bestFit="1" customWidth="1"/>
    <col min="6" max="6" width="16.28515625" customWidth="1"/>
    <col min="7" max="7" width="13.28515625" bestFit="1" customWidth="1"/>
  </cols>
  <sheetData>
    <row r="1" spans="1:6" x14ac:dyDescent="0.25">
      <c r="A1" s="2" t="s">
        <v>2</v>
      </c>
      <c r="B1" t="s">
        <v>11</v>
      </c>
      <c r="C1" t="s">
        <v>1</v>
      </c>
      <c r="D1" t="s">
        <v>0</v>
      </c>
      <c r="E1" t="s">
        <v>10</v>
      </c>
    </row>
    <row r="2" spans="1:6" x14ac:dyDescent="0.25">
      <c r="A2" s="3">
        <v>44409</v>
      </c>
      <c r="B2" s="2">
        <f>100000/31</f>
        <v>3225.8064516129034</v>
      </c>
      <c r="C2" s="2">
        <v>0</v>
      </c>
      <c r="D2" s="2">
        <f>C2</f>
        <v>0</v>
      </c>
      <c r="E2" s="2"/>
      <c r="F2" s="2"/>
    </row>
    <row r="3" spans="1:6" x14ac:dyDescent="0.25">
      <c r="A3" s="3">
        <v>44410</v>
      </c>
      <c r="B3" s="2">
        <f>B2+3225.81</f>
        <v>6451.6164516129029</v>
      </c>
      <c r="C3" s="2">
        <v>2550</v>
      </c>
      <c r="D3" s="2">
        <f>D2+C3</f>
        <v>2550</v>
      </c>
      <c r="E3" s="2"/>
      <c r="F3" s="2"/>
    </row>
    <row r="4" spans="1:6" x14ac:dyDescent="0.25">
      <c r="A4" s="3">
        <v>44411</v>
      </c>
      <c r="B4" s="2">
        <f t="shared" ref="B4:B32" si="0">B3+3225.81</f>
        <v>9677.4264516129024</v>
      </c>
      <c r="C4" s="2">
        <v>1500</v>
      </c>
      <c r="D4" s="2">
        <f t="shared" ref="D4:D32" si="1">D3+C4</f>
        <v>4050</v>
      </c>
      <c r="E4" s="2"/>
      <c r="F4" s="2"/>
    </row>
    <row r="5" spans="1:6" x14ac:dyDescent="0.25">
      <c r="A5" s="3">
        <v>44412</v>
      </c>
      <c r="B5" s="2">
        <f t="shared" si="0"/>
        <v>12903.236451612902</v>
      </c>
      <c r="C5" s="2">
        <v>4500</v>
      </c>
      <c r="D5" s="2">
        <f t="shared" si="1"/>
        <v>8550</v>
      </c>
      <c r="E5" s="2"/>
      <c r="F5" s="2"/>
    </row>
    <row r="6" spans="1:6" x14ac:dyDescent="0.25">
      <c r="A6" s="3">
        <v>44413</v>
      </c>
      <c r="B6" s="2">
        <f t="shared" si="0"/>
        <v>16129.046451612901</v>
      </c>
      <c r="C6" s="2">
        <v>1200</v>
      </c>
      <c r="D6" s="2">
        <f t="shared" si="1"/>
        <v>9750</v>
      </c>
      <c r="E6" s="2"/>
      <c r="F6" s="2"/>
    </row>
    <row r="7" spans="1:6" x14ac:dyDescent="0.25">
      <c r="A7" s="3">
        <v>44414</v>
      </c>
      <c r="B7" s="2">
        <f t="shared" si="0"/>
        <v>19354.856451612901</v>
      </c>
      <c r="C7" s="2">
        <v>5000</v>
      </c>
      <c r="D7" s="2">
        <f t="shared" si="1"/>
        <v>14750</v>
      </c>
      <c r="E7" s="2"/>
      <c r="F7" s="2"/>
    </row>
    <row r="8" spans="1:6" x14ac:dyDescent="0.25">
      <c r="A8" s="3">
        <v>44415</v>
      </c>
      <c r="B8" s="2">
        <f t="shared" si="0"/>
        <v>22580.666451612902</v>
      </c>
      <c r="C8" s="2">
        <v>0</v>
      </c>
      <c r="D8" s="2">
        <f t="shared" si="1"/>
        <v>14750</v>
      </c>
      <c r="E8" s="2"/>
      <c r="F8" s="2"/>
    </row>
    <row r="9" spans="1:6" x14ac:dyDescent="0.25">
      <c r="A9" s="3">
        <v>44416</v>
      </c>
      <c r="B9" s="2">
        <f t="shared" si="0"/>
        <v>25806.476451612903</v>
      </c>
      <c r="C9" s="2">
        <v>0</v>
      </c>
      <c r="D9" s="2">
        <f t="shared" si="1"/>
        <v>14750</v>
      </c>
      <c r="E9" s="2"/>
      <c r="F9" s="2"/>
    </row>
    <row r="10" spans="1:6" x14ac:dyDescent="0.25">
      <c r="A10" s="3">
        <v>44417</v>
      </c>
      <c r="B10" s="2">
        <f t="shared" si="0"/>
        <v>29032.286451612905</v>
      </c>
      <c r="C10" s="2">
        <v>2560</v>
      </c>
      <c r="D10" s="2">
        <f t="shared" si="1"/>
        <v>17310</v>
      </c>
      <c r="E10" s="2"/>
      <c r="F10" s="2"/>
    </row>
    <row r="11" spans="1:6" x14ac:dyDescent="0.25">
      <c r="A11" s="3">
        <v>44418</v>
      </c>
      <c r="B11" s="2">
        <f t="shared" si="0"/>
        <v>32258.096451612906</v>
      </c>
      <c r="C11" s="2">
        <v>3550</v>
      </c>
      <c r="D11" s="2">
        <f t="shared" si="1"/>
        <v>20860</v>
      </c>
      <c r="E11" s="2"/>
      <c r="F11" s="2"/>
    </row>
    <row r="12" spans="1:6" x14ac:dyDescent="0.25">
      <c r="A12" s="3">
        <v>44419</v>
      </c>
      <c r="B12" s="2">
        <f t="shared" si="0"/>
        <v>35483.906451612907</v>
      </c>
      <c r="C12" s="2">
        <v>9000</v>
      </c>
      <c r="D12" s="2">
        <f t="shared" si="1"/>
        <v>29860</v>
      </c>
      <c r="E12" s="2"/>
      <c r="F12" s="2"/>
    </row>
    <row r="13" spans="1:6" x14ac:dyDescent="0.25">
      <c r="A13" s="3">
        <v>44420</v>
      </c>
      <c r="B13" s="2">
        <f t="shared" si="0"/>
        <v>38709.716451612905</v>
      </c>
      <c r="C13" s="2">
        <v>0</v>
      </c>
      <c r="D13" s="2">
        <f t="shared" si="1"/>
        <v>29860</v>
      </c>
      <c r="E13" s="2"/>
      <c r="F13" s="2"/>
    </row>
    <row r="14" spans="1:6" x14ac:dyDescent="0.25">
      <c r="A14" s="3">
        <v>44421</v>
      </c>
      <c r="B14" s="2">
        <f t="shared" si="0"/>
        <v>41935.526451612903</v>
      </c>
      <c r="C14" s="2">
        <v>1000</v>
      </c>
      <c r="D14" s="2">
        <f t="shared" si="1"/>
        <v>30860</v>
      </c>
      <c r="E14" s="2"/>
      <c r="F14" s="2"/>
    </row>
    <row r="15" spans="1:6" x14ac:dyDescent="0.25">
      <c r="A15" s="3">
        <v>44422</v>
      </c>
      <c r="B15" s="2">
        <f t="shared" si="0"/>
        <v>45161.3364516129</v>
      </c>
      <c r="C15" s="2">
        <v>7890</v>
      </c>
      <c r="D15" s="2">
        <f t="shared" si="1"/>
        <v>38750</v>
      </c>
      <c r="E15" s="2"/>
      <c r="F15" s="2"/>
    </row>
    <row r="16" spans="1:6" x14ac:dyDescent="0.25">
      <c r="A16" s="3">
        <v>44423</v>
      </c>
      <c r="B16" s="2">
        <f t="shared" si="0"/>
        <v>48387.146451612898</v>
      </c>
      <c r="C16" s="2">
        <v>0</v>
      </c>
      <c r="D16" s="2">
        <f t="shared" si="1"/>
        <v>38750</v>
      </c>
      <c r="E16" s="2"/>
      <c r="F16" s="2"/>
    </row>
    <row r="17" spans="1:7" x14ac:dyDescent="0.25">
      <c r="A17" s="3">
        <v>44424</v>
      </c>
      <c r="B17" s="2">
        <f t="shared" si="0"/>
        <v>51612.956451612896</v>
      </c>
      <c r="C17" s="2">
        <v>14890</v>
      </c>
      <c r="D17" s="2">
        <f t="shared" si="1"/>
        <v>53640</v>
      </c>
      <c r="E17" s="2"/>
      <c r="F17" s="2"/>
    </row>
    <row r="18" spans="1:7" x14ac:dyDescent="0.25">
      <c r="A18" s="3">
        <v>44425</v>
      </c>
      <c r="B18" s="2">
        <f t="shared" si="0"/>
        <v>54838.766451612893</v>
      </c>
      <c r="C18" s="2">
        <v>1089</v>
      </c>
      <c r="D18" s="2">
        <f t="shared" si="1"/>
        <v>54729</v>
      </c>
      <c r="E18" s="2"/>
      <c r="F18" s="2"/>
    </row>
    <row r="19" spans="1:7" x14ac:dyDescent="0.25">
      <c r="A19" s="3">
        <v>44426</v>
      </c>
      <c r="B19" s="2">
        <f t="shared" si="0"/>
        <v>58064.576451612891</v>
      </c>
      <c r="C19" s="2"/>
      <c r="D19" s="2">
        <f t="shared" si="1"/>
        <v>54729</v>
      </c>
      <c r="E19" s="2">
        <v>5345</v>
      </c>
      <c r="F19" s="2"/>
    </row>
    <row r="20" spans="1:7" x14ac:dyDescent="0.25">
      <c r="A20" s="3">
        <v>44427</v>
      </c>
      <c r="B20" s="2">
        <f t="shared" si="0"/>
        <v>61290.386451612889</v>
      </c>
      <c r="C20" s="2"/>
      <c r="D20" s="2">
        <f t="shared" si="1"/>
        <v>54729</v>
      </c>
      <c r="E20" s="2">
        <v>1222</v>
      </c>
      <c r="F20" s="2"/>
    </row>
    <row r="21" spans="1:7" x14ac:dyDescent="0.25">
      <c r="A21" s="3">
        <v>44428</v>
      </c>
      <c r="B21" s="2">
        <f t="shared" si="0"/>
        <v>64516.196451612886</v>
      </c>
      <c r="C21" s="2"/>
      <c r="D21" s="2">
        <f t="shared" si="1"/>
        <v>54729</v>
      </c>
      <c r="E21" s="2">
        <v>980</v>
      </c>
      <c r="F21" s="2"/>
    </row>
    <row r="22" spans="1:7" x14ac:dyDescent="0.25">
      <c r="A22" s="3">
        <v>44429</v>
      </c>
      <c r="B22" s="2">
        <f t="shared" si="0"/>
        <v>67742.006451612891</v>
      </c>
      <c r="C22" s="2"/>
      <c r="D22" s="2">
        <f t="shared" si="1"/>
        <v>54729</v>
      </c>
      <c r="E22" s="2"/>
      <c r="F22" s="2"/>
      <c r="G22" s="2"/>
    </row>
    <row r="23" spans="1:7" x14ac:dyDescent="0.25">
      <c r="A23" s="3">
        <v>44430</v>
      </c>
      <c r="B23" s="2">
        <f t="shared" si="0"/>
        <v>70967.816451612889</v>
      </c>
      <c r="C23" s="2"/>
      <c r="D23" s="2">
        <f t="shared" si="1"/>
        <v>54729</v>
      </c>
      <c r="E23" s="2"/>
      <c r="F23" s="2"/>
      <c r="G23" s="2"/>
    </row>
    <row r="24" spans="1:7" x14ac:dyDescent="0.25">
      <c r="A24" s="3">
        <v>44431</v>
      </c>
      <c r="B24" s="2">
        <f t="shared" si="0"/>
        <v>74193.626451612887</v>
      </c>
      <c r="C24" s="2"/>
      <c r="D24" s="2">
        <f t="shared" si="1"/>
        <v>54729</v>
      </c>
      <c r="E24" s="2">
        <v>4333</v>
      </c>
      <c r="F24" s="2"/>
      <c r="G24" s="2"/>
    </row>
    <row r="25" spans="1:7" x14ac:dyDescent="0.25">
      <c r="A25" s="3">
        <v>44432</v>
      </c>
      <c r="B25" s="2">
        <f t="shared" si="0"/>
        <v>77419.436451612884</v>
      </c>
      <c r="C25" s="2"/>
      <c r="D25" s="2">
        <f t="shared" si="1"/>
        <v>54729</v>
      </c>
      <c r="E25" s="2">
        <v>2980</v>
      </c>
      <c r="F25" s="2"/>
      <c r="G25" s="2"/>
    </row>
    <row r="26" spans="1:7" x14ac:dyDescent="0.25">
      <c r="A26" s="3">
        <v>44433</v>
      </c>
      <c r="B26" s="2">
        <f t="shared" si="0"/>
        <v>80645.246451612882</v>
      </c>
      <c r="C26" s="2"/>
      <c r="D26" s="2">
        <f t="shared" si="1"/>
        <v>54729</v>
      </c>
      <c r="E26" s="2">
        <v>5673</v>
      </c>
      <c r="F26" s="2"/>
      <c r="G26" s="2"/>
    </row>
    <row r="27" spans="1:7" x14ac:dyDescent="0.25">
      <c r="A27" s="3">
        <v>44434</v>
      </c>
      <c r="B27" s="2">
        <f t="shared" si="0"/>
        <v>83871.05645161288</v>
      </c>
      <c r="C27" s="2"/>
      <c r="D27" s="2">
        <f t="shared" si="1"/>
        <v>54729</v>
      </c>
      <c r="E27" s="2">
        <v>7490</v>
      </c>
      <c r="F27" s="2"/>
      <c r="G27" s="2"/>
    </row>
    <row r="28" spans="1:7" x14ac:dyDescent="0.25">
      <c r="A28" s="3">
        <v>44435</v>
      </c>
      <c r="B28" s="2">
        <f t="shared" si="0"/>
        <v>87096.866451612877</v>
      </c>
      <c r="C28" s="2"/>
      <c r="D28" s="2">
        <f t="shared" si="1"/>
        <v>54729</v>
      </c>
      <c r="E28" s="2">
        <v>3044</v>
      </c>
      <c r="F28" s="2"/>
      <c r="G28" s="2"/>
    </row>
    <row r="29" spans="1:7" x14ac:dyDescent="0.25">
      <c r="A29" s="3">
        <v>44436</v>
      </c>
      <c r="B29" s="2">
        <f t="shared" si="0"/>
        <v>90322.676451612875</v>
      </c>
      <c r="C29" s="2"/>
      <c r="D29" s="2">
        <f t="shared" si="1"/>
        <v>54729</v>
      </c>
      <c r="E29" s="2"/>
      <c r="F29" s="2"/>
      <c r="G29" s="2"/>
    </row>
    <row r="30" spans="1:7" x14ac:dyDescent="0.25">
      <c r="A30" s="3">
        <v>44437</v>
      </c>
      <c r="B30" s="2">
        <f t="shared" si="0"/>
        <v>93548.486451612873</v>
      </c>
      <c r="C30" s="2"/>
      <c r="D30" s="2">
        <f t="shared" si="1"/>
        <v>54729</v>
      </c>
      <c r="E30" s="2"/>
      <c r="F30" s="2"/>
      <c r="G30" s="2"/>
    </row>
    <row r="31" spans="1:7" x14ac:dyDescent="0.25">
      <c r="A31" s="3">
        <v>44438</v>
      </c>
      <c r="B31" s="2">
        <f t="shared" si="0"/>
        <v>96774.29645161287</v>
      </c>
      <c r="C31" s="2"/>
      <c r="D31" s="2">
        <f t="shared" si="1"/>
        <v>54729</v>
      </c>
      <c r="E31" s="2">
        <v>8900</v>
      </c>
      <c r="F31" s="2"/>
      <c r="G31" s="2"/>
    </row>
    <row r="32" spans="1:7" x14ac:dyDescent="0.25">
      <c r="A32" s="3">
        <v>44439</v>
      </c>
      <c r="B32" s="2">
        <f t="shared" si="0"/>
        <v>100000.10645161287</v>
      </c>
      <c r="C32" s="2"/>
      <c r="D32" s="2">
        <f t="shared" si="1"/>
        <v>54729</v>
      </c>
      <c r="E32" s="2">
        <v>9800</v>
      </c>
      <c r="F32" s="2"/>
      <c r="G32" s="2"/>
    </row>
    <row r="33" spans="3:5" x14ac:dyDescent="0.25">
      <c r="C33" s="14">
        <f>SUM(C2:C31)</f>
        <v>54729</v>
      </c>
      <c r="E33" s="14">
        <f>SUM(E2:E32)</f>
        <v>49767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983B7-8092-4656-8641-9F26B42AA81B}">
  <sheetPr codeName="Planilha5">
    <tabColor rgb="FF7030A0"/>
  </sheetPr>
  <dimension ref="A1:D33"/>
  <sheetViews>
    <sheetView topLeftCell="A11" workbookViewId="0">
      <selection activeCell="C12" sqref="C12"/>
    </sheetView>
  </sheetViews>
  <sheetFormatPr defaultRowHeight="15" x14ac:dyDescent="0.25"/>
  <cols>
    <col min="1" max="1" width="16.7109375" customWidth="1"/>
    <col min="2" max="3" width="15.85546875" bestFit="1" customWidth="1"/>
    <col min="4" max="4" width="13.28515625" bestFit="1" customWidth="1"/>
  </cols>
  <sheetData>
    <row r="1" spans="1:3" x14ac:dyDescent="0.25">
      <c r="A1" s="2" t="s">
        <v>2</v>
      </c>
      <c r="B1" t="s">
        <v>14</v>
      </c>
      <c r="C1" t="s">
        <v>12</v>
      </c>
    </row>
    <row r="2" spans="1:3" x14ac:dyDescent="0.25">
      <c r="A2" s="3">
        <v>44409</v>
      </c>
      <c r="B2" s="2">
        <v>0</v>
      </c>
      <c r="C2" s="2">
        <v>0</v>
      </c>
    </row>
    <row r="3" spans="1:3" x14ac:dyDescent="0.25">
      <c r="A3" s="3">
        <v>44410</v>
      </c>
      <c r="B3" s="2">
        <v>2500</v>
      </c>
      <c r="C3" s="2">
        <v>-8000</v>
      </c>
    </row>
    <row r="4" spans="1:3" x14ac:dyDescent="0.25">
      <c r="A4" s="3">
        <v>44411</v>
      </c>
      <c r="B4" s="2">
        <v>15000</v>
      </c>
      <c r="C4" s="2">
        <v>-500</v>
      </c>
    </row>
    <row r="5" spans="1:3" x14ac:dyDescent="0.25">
      <c r="A5" s="3">
        <v>44412</v>
      </c>
      <c r="B5" s="2">
        <v>4200</v>
      </c>
      <c r="C5" s="2">
        <v>-450</v>
      </c>
    </row>
    <row r="6" spans="1:3" x14ac:dyDescent="0.25">
      <c r="A6" s="3">
        <v>44413</v>
      </c>
      <c r="B6" s="2">
        <v>8900</v>
      </c>
      <c r="C6" s="2">
        <v>-9000</v>
      </c>
    </row>
    <row r="7" spans="1:3" x14ac:dyDescent="0.25">
      <c r="A7" s="3">
        <v>44414</v>
      </c>
      <c r="B7" s="2">
        <v>25890</v>
      </c>
      <c r="C7" s="2">
        <v>0</v>
      </c>
    </row>
    <row r="8" spans="1:3" x14ac:dyDescent="0.25">
      <c r="A8" s="3">
        <v>44415</v>
      </c>
      <c r="B8" s="2">
        <v>0</v>
      </c>
      <c r="C8" s="2">
        <v>0</v>
      </c>
    </row>
    <row r="9" spans="1:3" x14ac:dyDescent="0.25">
      <c r="A9" s="3">
        <v>44416</v>
      </c>
      <c r="B9" s="2">
        <v>0</v>
      </c>
      <c r="C9" s="2">
        <v>0</v>
      </c>
    </row>
    <row r="10" spans="1:3" x14ac:dyDescent="0.25">
      <c r="A10" s="3">
        <v>44417</v>
      </c>
      <c r="B10" s="2">
        <v>5630</v>
      </c>
      <c r="C10" s="2">
        <v>-4587</v>
      </c>
    </row>
    <row r="11" spans="1:3" x14ac:dyDescent="0.25">
      <c r="A11" s="3">
        <v>44418</v>
      </c>
      <c r="B11" s="2">
        <v>29000</v>
      </c>
      <c r="C11" s="2">
        <v>-26000</v>
      </c>
    </row>
    <row r="12" spans="1:3" x14ac:dyDescent="0.25">
      <c r="A12" s="3">
        <v>44419</v>
      </c>
      <c r="B12" s="2">
        <v>0</v>
      </c>
      <c r="C12" s="2">
        <v>-17000</v>
      </c>
    </row>
    <row r="13" spans="1:3" x14ac:dyDescent="0.25">
      <c r="A13" s="3">
        <v>44420</v>
      </c>
      <c r="B13" s="2">
        <v>14700</v>
      </c>
      <c r="C13" s="2">
        <v>0</v>
      </c>
    </row>
    <row r="14" spans="1:3" x14ac:dyDescent="0.25">
      <c r="A14" s="3">
        <v>44421</v>
      </c>
      <c r="B14" s="2">
        <v>2300</v>
      </c>
      <c r="C14" s="2">
        <v>-300</v>
      </c>
    </row>
    <row r="15" spans="1:3" x14ac:dyDescent="0.25">
      <c r="A15" s="3">
        <v>44422</v>
      </c>
      <c r="B15" s="2">
        <v>0</v>
      </c>
      <c r="C15" s="2">
        <v>0</v>
      </c>
    </row>
    <row r="16" spans="1:3" x14ac:dyDescent="0.25">
      <c r="A16" s="3">
        <v>44423</v>
      </c>
      <c r="B16" s="2">
        <v>0</v>
      </c>
      <c r="C16" s="2">
        <v>0</v>
      </c>
    </row>
    <row r="17" spans="1:4" x14ac:dyDescent="0.25">
      <c r="A17" s="3">
        <v>44424</v>
      </c>
      <c r="B17" s="2">
        <v>6980</v>
      </c>
      <c r="C17" s="2">
        <v>-7600</v>
      </c>
    </row>
    <row r="18" spans="1:4" x14ac:dyDescent="0.25">
      <c r="A18" s="3">
        <v>44425</v>
      </c>
      <c r="B18" s="2">
        <v>0</v>
      </c>
      <c r="C18" s="2">
        <v>-8000</v>
      </c>
    </row>
    <row r="19" spans="1:4" x14ac:dyDescent="0.25">
      <c r="A19" s="3">
        <v>44426</v>
      </c>
      <c r="B19" s="2">
        <v>5423</v>
      </c>
      <c r="C19" s="2">
        <v>-400</v>
      </c>
    </row>
    <row r="20" spans="1:4" x14ac:dyDescent="0.25">
      <c r="A20" s="3">
        <v>44427</v>
      </c>
      <c r="B20" s="2">
        <v>5874</v>
      </c>
      <c r="C20" s="2">
        <v>-963</v>
      </c>
    </row>
    <row r="21" spans="1:4" x14ac:dyDescent="0.25">
      <c r="A21" s="3">
        <v>44428</v>
      </c>
      <c r="B21" s="2">
        <v>200</v>
      </c>
      <c r="C21" s="2">
        <v>0</v>
      </c>
    </row>
    <row r="22" spans="1:4" x14ac:dyDescent="0.25">
      <c r="A22" s="3">
        <v>44429</v>
      </c>
      <c r="B22" s="2">
        <v>0</v>
      </c>
      <c r="C22" s="2">
        <v>0</v>
      </c>
      <c r="D22" s="2"/>
    </row>
    <row r="23" spans="1:4" x14ac:dyDescent="0.25">
      <c r="A23" s="3">
        <v>44430</v>
      </c>
      <c r="B23" s="2">
        <v>0</v>
      </c>
      <c r="C23" s="2">
        <v>0</v>
      </c>
      <c r="D23" s="2"/>
    </row>
    <row r="24" spans="1:4" x14ac:dyDescent="0.25">
      <c r="A24" s="3">
        <v>44431</v>
      </c>
      <c r="B24" s="2">
        <v>800</v>
      </c>
      <c r="C24" s="2">
        <v>-20000</v>
      </c>
      <c r="D24" s="2"/>
    </row>
    <row r="25" spans="1:4" x14ac:dyDescent="0.25">
      <c r="A25" s="3">
        <v>44432</v>
      </c>
      <c r="B25" s="2">
        <v>900</v>
      </c>
      <c r="C25" s="2">
        <v>-2600</v>
      </c>
      <c r="D25" s="2"/>
    </row>
    <row r="26" spans="1:4" x14ac:dyDescent="0.25">
      <c r="A26" s="3">
        <v>44433</v>
      </c>
      <c r="B26" s="2">
        <v>5600</v>
      </c>
      <c r="C26" s="2">
        <v>-700</v>
      </c>
      <c r="D26" s="2"/>
    </row>
    <row r="27" spans="1:4" x14ac:dyDescent="0.25">
      <c r="A27" s="3">
        <v>44434</v>
      </c>
      <c r="B27" s="2">
        <v>7000</v>
      </c>
      <c r="C27" s="2">
        <v>-620</v>
      </c>
      <c r="D27" s="2"/>
    </row>
    <row r="28" spans="1:4" x14ac:dyDescent="0.25">
      <c r="A28" s="3">
        <v>44435</v>
      </c>
      <c r="B28" s="2">
        <v>450</v>
      </c>
      <c r="C28" s="2">
        <v>-1000</v>
      </c>
      <c r="D28" s="2"/>
    </row>
    <row r="29" spans="1:4" x14ac:dyDescent="0.25">
      <c r="A29" s="3">
        <v>44436</v>
      </c>
      <c r="B29" s="2">
        <v>0</v>
      </c>
      <c r="C29" s="2">
        <v>0</v>
      </c>
      <c r="D29" s="2"/>
    </row>
    <row r="30" spans="1:4" x14ac:dyDescent="0.25">
      <c r="A30" s="3">
        <v>44437</v>
      </c>
      <c r="B30" s="2">
        <v>0</v>
      </c>
      <c r="C30" s="2">
        <v>0</v>
      </c>
      <c r="D30" s="2"/>
    </row>
    <row r="31" spans="1:4" x14ac:dyDescent="0.25">
      <c r="A31" s="3">
        <v>44438</v>
      </c>
      <c r="B31" s="2">
        <v>1000</v>
      </c>
      <c r="C31" s="2">
        <v>0</v>
      </c>
      <c r="D31" s="2"/>
    </row>
    <row r="32" spans="1:4" x14ac:dyDescent="0.25">
      <c r="A32" s="3">
        <v>44439</v>
      </c>
      <c r="B32" s="2">
        <v>200</v>
      </c>
      <c r="C32" s="2">
        <v>-6000</v>
      </c>
      <c r="D32" s="2"/>
    </row>
    <row r="33" spans="2:3" x14ac:dyDescent="0.25">
      <c r="B33" s="14">
        <f>SUM(B2:B32)</f>
        <v>142547</v>
      </c>
      <c r="C33" s="14">
        <f>SUM(C2:C32)</f>
        <v>-113720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Boletim</vt:lpstr>
      <vt:lpstr>Faturamento</vt:lpstr>
      <vt:lpstr>Financeiro</vt:lpstr>
      <vt:lpstr>Boletim!Area_de_impressao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PRODUCAO</dc:creator>
  <cp:lastModifiedBy>Paulo Araújo</cp:lastModifiedBy>
  <cp:lastPrinted>2021-05-27T17:55:48Z</cp:lastPrinted>
  <dcterms:created xsi:type="dcterms:W3CDTF">2021-04-06T11:08:36Z</dcterms:created>
  <dcterms:modified xsi:type="dcterms:W3CDTF">2022-11-26T15:15:35Z</dcterms:modified>
</cp:coreProperties>
</file>