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ulo\Desktop\"/>
    </mc:Choice>
  </mc:AlternateContent>
  <xr:revisionPtr revIDLastSave="0" documentId="13_ncr:1_{BD6772A6-7803-4DE4-B6DE-FF2627151EE6}" xr6:coauthVersionLast="47" xr6:coauthVersionMax="47" xr10:uidLastSave="{00000000-0000-0000-0000-000000000000}"/>
  <bookViews>
    <workbookView xWindow="-120" yWindow="-120" windowWidth="20730" windowHeight="11160" tabRatio="0" xr2:uid="{127D2FE9-1CB0-458F-9C73-9434CB4EB902}"/>
  </bookViews>
  <sheets>
    <sheet name="Planilha1" sheetId="1" r:id="rId1"/>
    <sheet name="Planilha2" sheetId="2" r:id="rId2"/>
  </sheets>
  <definedNames>
    <definedName name="Aporte">Planilha1!$D$17</definedName>
    <definedName name="patrimonio">Planilha1!$D$20</definedName>
    <definedName name="qtd_anos">Planilha1!$D$18</definedName>
    <definedName name="Rendimento_Carteira">Planilha1!$D$13</definedName>
    <definedName name="salario">Planilha1!$D$12</definedName>
    <definedName name="sugestao_investimento">Planilha1!$D$14</definedName>
    <definedName name="taxa_mensal">Planilha1!$D$19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0" i="1" l="1"/>
  <c r="A35" i="1"/>
  <c r="C35" i="1" s="1"/>
  <c r="D35" i="1" s="1"/>
  <c r="A36" i="1"/>
  <c r="C36" i="1" s="1"/>
  <c r="D36" i="1" s="1"/>
  <c r="A37" i="1"/>
  <c r="C37" i="1" s="1"/>
  <c r="D37" i="1" s="1"/>
  <c r="A38" i="1"/>
  <c r="C38" i="1" s="1"/>
  <c r="D38" i="1" s="1"/>
  <c r="A39" i="1"/>
  <c r="C39" i="1" s="1"/>
  <c r="D39" i="1" s="1"/>
  <c r="A34" i="1"/>
  <c r="C34" i="1" s="1"/>
  <c r="D34" i="1" s="1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4" i="2"/>
  <c r="D14" i="1"/>
  <c r="C25" i="1"/>
  <c r="D25" i="1" s="1"/>
  <c r="C26" i="1"/>
  <c r="D26" i="1" s="1"/>
  <c r="C27" i="1"/>
  <c r="D27" i="1" s="1"/>
  <c r="C28" i="1"/>
  <c r="D28" i="1" s="1"/>
  <c r="C24" i="1"/>
  <c r="D24" i="1" s="1"/>
  <c r="D20" i="1"/>
  <c r="D21" i="1" s="1"/>
</calcChain>
</file>

<file path=xl/sharedStrings.xml><?xml version="1.0" encoding="utf-8"?>
<sst xmlns="http://schemas.openxmlformats.org/spreadsheetml/2006/main" count="69" uniqueCount="33">
  <si>
    <t>Quanto investir por mês?</t>
  </si>
  <si>
    <t>Por quantos anos?</t>
  </si>
  <si>
    <t>Taxa de rendimento mensal?</t>
  </si>
  <si>
    <t>Patrimônio acumulado?</t>
  </si>
  <si>
    <t>Dividendos mensais?</t>
  </si>
  <si>
    <t>INVESTIMENTO MENSAL</t>
  </si>
  <si>
    <t>Quanto em 2 anos?</t>
  </si>
  <si>
    <t>Quanto em 5 anos?</t>
  </si>
  <si>
    <t>Quanto em 10 anos?</t>
  </si>
  <si>
    <t>Quanto em 20 anos?</t>
  </si>
  <si>
    <t>Quanto em 30 anos?</t>
  </si>
  <si>
    <t>CENÁRIOS</t>
  </si>
  <si>
    <t>DIVIDENDO</t>
  </si>
  <si>
    <t>CONFIGURAÇÕES</t>
  </si>
  <si>
    <t>Salário</t>
  </si>
  <si>
    <t>Rendimento Carteira</t>
  </si>
  <si>
    <t>Sugestão de investimento</t>
  </si>
  <si>
    <t>PERFIL</t>
  </si>
  <si>
    <t>AGRESSIVO</t>
  </si>
  <si>
    <t>TIPO DE FII</t>
  </si>
  <si>
    <t>PAPEL</t>
  </si>
  <si>
    <t>TIJOLO</t>
  </si>
  <si>
    <t>HÍBRIDOS</t>
  </si>
  <si>
    <t>FOF's</t>
  </si>
  <si>
    <t>DESENVOLVIMENTO</t>
  </si>
  <si>
    <t>HOTELARIAS</t>
  </si>
  <si>
    <t>PERCENTUAL SUGERIDO</t>
  </si>
  <si>
    <t>VALORES</t>
  </si>
  <si>
    <t>VALOR INVESTIDO POR MÊS</t>
  </si>
  <si>
    <t>CONSERVADOR</t>
  </si>
  <si>
    <t>MODERADO</t>
  </si>
  <si>
    <t>CHAVE</t>
  </si>
  <si>
    <t>PERCENTUAL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</si>
</sst>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;;;"/>
    <numFmt numFmtId="165" formatCode="&quot;R$&quot;\ #,##0.00"/>
    <numFmt numFmtId="168" formatCode="0.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0"/>
      <name val="Segoe UI Semibold"/>
      <family val="2"/>
    </font>
    <font>
      <b/>
      <sz val="12"/>
      <color theme="0"/>
      <name val="Segoe UI Semibold"/>
      <family val="2"/>
    </font>
    <font>
      <sz val="12"/>
      <color theme="1"/>
      <name val="Segoe UI"/>
      <family val="2"/>
    </font>
    <font>
      <b/>
      <sz val="12"/>
      <color theme="1"/>
      <name val="Segoe UI"/>
      <family val="2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EB9C"/>
      </patternFill>
    </fill>
    <fill>
      <patternFill patternType="solid">
        <fgColor theme="0" tint="-0.499984740745262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hair">
        <color theme="0" tint="-0.14996795556505021"/>
      </right>
      <top/>
      <bottom style="hair">
        <color theme="0" tint="-0.14996795556505021"/>
      </bottom>
      <diagonal/>
    </border>
    <border>
      <left style="hair">
        <color theme="0" tint="-0.14996795556505021"/>
      </left>
      <right style="medium">
        <color indexed="64"/>
      </right>
      <top/>
      <bottom style="hair">
        <color theme="0" tint="-0.14996795556505021"/>
      </bottom>
      <diagonal/>
    </border>
    <border>
      <left style="medium">
        <color indexed="64"/>
      </left>
      <right style="hair">
        <color theme="0" tint="-0.14996795556505021"/>
      </right>
      <top style="hair">
        <color theme="0" tint="-0.14996795556505021"/>
      </top>
      <bottom style="hair">
        <color theme="0" tint="-0.14996795556505021"/>
      </bottom>
      <diagonal/>
    </border>
    <border>
      <left style="hair">
        <color theme="0" tint="-0.14996795556505021"/>
      </left>
      <right style="medium">
        <color indexed="64"/>
      </right>
      <top style="hair">
        <color theme="0" tint="-0.14996795556505021"/>
      </top>
      <bottom style="hair">
        <color theme="0" tint="-0.14996795556505021"/>
      </bottom>
      <diagonal/>
    </border>
    <border>
      <left style="medium">
        <color indexed="64"/>
      </left>
      <right style="hair">
        <color theme="0" tint="-0.14996795556505021"/>
      </right>
      <top style="hair">
        <color theme="0" tint="-0.14996795556505021"/>
      </top>
      <bottom style="medium">
        <color indexed="64"/>
      </bottom>
      <diagonal/>
    </border>
    <border>
      <left style="hair">
        <color theme="0" tint="-0.14996795556505021"/>
      </left>
      <right style="medium">
        <color indexed="64"/>
      </right>
      <top style="hair">
        <color theme="0" tint="-0.14996795556505021"/>
      </top>
      <bottom style="medium">
        <color indexed="64"/>
      </bottom>
      <diagonal/>
    </border>
    <border>
      <left style="hair">
        <color theme="0" tint="-0.14996795556505021"/>
      </left>
      <right style="hair">
        <color theme="0" tint="-0.14996795556505021"/>
      </right>
      <top/>
      <bottom style="hair">
        <color theme="0" tint="-0.14996795556505021"/>
      </bottom>
      <diagonal/>
    </border>
    <border>
      <left style="hair">
        <color theme="0" tint="-0.14996795556505021"/>
      </left>
      <right style="hair">
        <color theme="0" tint="-0.14996795556505021"/>
      </right>
      <top style="hair">
        <color theme="0" tint="-0.14996795556505021"/>
      </top>
      <bottom style="hair">
        <color theme="0" tint="-0.14996795556505021"/>
      </bottom>
      <diagonal/>
    </border>
    <border>
      <left style="hair">
        <color theme="0" tint="-0.14996795556505021"/>
      </left>
      <right style="hair">
        <color theme="0" tint="-0.14996795556505021"/>
      </right>
      <top style="hair">
        <color theme="0" tint="-0.14996795556505021"/>
      </top>
      <bottom style="medium">
        <color indexed="64"/>
      </bottom>
      <diagonal/>
    </border>
    <border>
      <left style="medium">
        <color indexed="64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6" fillId="8" borderId="0" applyNumberFormat="0" applyBorder="0" applyAlignment="0" applyProtection="0"/>
  </cellStyleXfs>
  <cellXfs count="49">
    <xf numFmtId="0" fontId="0" fillId="0" borderId="0" xfId="0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0" fontId="3" fillId="2" borderId="2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left" indent="3"/>
    </xf>
    <xf numFmtId="8" fontId="4" fillId="3" borderId="10" xfId="0" applyNumberFormat="1" applyFont="1" applyFill="1" applyBorder="1" applyAlignment="1">
      <alignment horizontal="center"/>
    </xf>
    <xf numFmtId="8" fontId="4" fillId="3" borderId="5" xfId="0" applyNumberFormat="1" applyFont="1" applyFill="1" applyBorder="1" applyAlignment="1">
      <alignment horizontal="right"/>
    </xf>
    <xf numFmtId="0" fontId="4" fillId="3" borderId="6" xfId="0" applyFont="1" applyFill="1" applyBorder="1" applyAlignment="1">
      <alignment horizontal="left" indent="3"/>
    </xf>
    <xf numFmtId="8" fontId="4" fillId="3" borderId="11" xfId="0" applyNumberFormat="1" applyFont="1" applyFill="1" applyBorder="1" applyAlignment="1">
      <alignment horizontal="center"/>
    </xf>
    <xf numFmtId="8" fontId="4" fillId="3" borderId="7" xfId="0" applyNumberFormat="1" applyFont="1" applyFill="1" applyBorder="1" applyAlignment="1">
      <alignment horizontal="right"/>
    </xf>
    <xf numFmtId="0" fontId="4" fillId="3" borderId="8" xfId="0" applyFont="1" applyFill="1" applyBorder="1" applyAlignment="1">
      <alignment horizontal="left" indent="3"/>
    </xf>
    <xf numFmtId="8" fontId="4" fillId="3" borderId="12" xfId="0" applyNumberFormat="1" applyFont="1" applyFill="1" applyBorder="1" applyAlignment="1">
      <alignment horizontal="center"/>
    </xf>
    <xf numFmtId="8" fontId="4" fillId="3" borderId="9" xfId="0" applyNumberFormat="1" applyFont="1" applyFill="1" applyBorder="1" applyAlignment="1">
      <alignment horizontal="right"/>
    </xf>
    <xf numFmtId="165" fontId="4" fillId="6" borderId="21" xfId="0" applyNumberFormat="1" applyFont="1" applyFill="1" applyBorder="1"/>
    <xf numFmtId="165" fontId="4" fillId="5" borderId="18" xfId="0" applyNumberFormat="1" applyFont="1" applyFill="1" applyBorder="1" applyAlignment="1">
      <alignment horizontal="right" vertical="center"/>
    </xf>
    <xf numFmtId="165" fontId="4" fillId="5" borderId="21" xfId="0" applyNumberFormat="1" applyFont="1" applyFill="1" applyBorder="1" applyAlignment="1">
      <alignment horizontal="right" vertical="center"/>
    </xf>
    <xf numFmtId="165" fontId="4" fillId="7" borderId="15" xfId="1" applyNumberFormat="1" applyFont="1" applyFill="1" applyBorder="1" applyAlignment="1">
      <alignment horizontal="right" vertical="center"/>
    </xf>
    <xf numFmtId="0" fontId="4" fillId="7" borderId="18" xfId="0" applyFont="1" applyFill="1" applyBorder="1" applyAlignment="1">
      <alignment horizontal="right" vertical="center"/>
    </xf>
    <xf numFmtId="10" fontId="4" fillId="7" borderId="18" xfId="0" applyNumberFormat="1" applyFont="1" applyFill="1" applyBorder="1" applyAlignment="1">
      <alignment horizontal="right" vertical="center"/>
    </xf>
    <xf numFmtId="165" fontId="4" fillId="7" borderId="15" xfId="1" applyNumberFormat="1" applyFont="1" applyFill="1" applyBorder="1" applyAlignment="1"/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4" fillId="6" borderId="13" xfId="0" applyFont="1" applyFill="1" applyBorder="1" applyAlignment="1">
      <alignment horizontal="left" indent="3"/>
    </xf>
    <xf numFmtId="0" fontId="4" fillId="6" borderId="14" xfId="0" applyFont="1" applyFill="1" applyBorder="1" applyAlignment="1">
      <alignment horizontal="left" indent="3"/>
    </xf>
    <xf numFmtId="0" fontId="4" fillId="6" borderId="16" xfId="0" applyFont="1" applyFill="1" applyBorder="1" applyAlignment="1">
      <alignment horizontal="left" indent="3"/>
    </xf>
    <xf numFmtId="0" fontId="4" fillId="6" borderId="17" xfId="0" applyFont="1" applyFill="1" applyBorder="1" applyAlignment="1">
      <alignment horizontal="left" indent="3"/>
    </xf>
    <xf numFmtId="0" fontId="5" fillId="5" borderId="16" xfId="0" applyFont="1" applyFill="1" applyBorder="1" applyAlignment="1">
      <alignment horizontal="left" indent="3"/>
    </xf>
    <xf numFmtId="0" fontId="5" fillId="5" borderId="17" xfId="0" applyFont="1" applyFill="1" applyBorder="1" applyAlignment="1">
      <alignment horizontal="left" indent="3"/>
    </xf>
    <xf numFmtId="0" fontId="5" fillId="5" borderId="19" xfId="0" applyFont="1" applyFill="1" applyBorder="1" applyAlignment="1">
      <alignment horizontal="left" indent="3"/>
    </xf>
    <xf numFmtId="0" fontId="5" fillId="5" borderId="20" xfId="0" applyFont="1" applyFill="1" applyBorder="1" applyAlignment="1">
      <alignment horizontal="left" indent="3"/>
    </xf>
    <xf numFmtId="0" fontId="2" fillId="2" borderId="2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4" fillId="6" borderId="19" xfId="0" applyFont="1" applyFill="1" applyBorder="1" applyAlignment="1">
      <alignment horizontal="left" indent="3"/>
    </xf>
    <xf numFmtId="0" fontId="4" fillId="6" borderId="20" xfId="0" applyFont="1" applyFill="1" applyBorder="1" applyAlignment="1">
      <alignment horizontal="left" indent="3"/>
    </xf>
    <xf numFmtId="0" fontId="6" fillId="8" borderId="0" xfId="3" applyAlignment="1">
      <alignment horizontal="left"/>
    </xf>
    <xf numFmtId="0" fontId="0" fillId="3" borderId="0" xfId="0" applyFill="1" applyAlignment="1">
      <alignment horizontal="left"/>
    </xf>
    <xf numFmtId="165" fontId="7" fillId="3" borderId="0" xfId="0" applyNumberFormat="1" applyFont="1" applyFill="1" applyAlignment="1">
      <alignment horizontal="center"/>
    </xf>
    <xf numFmtId="0" fontId="7" fillId="9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9" borderId="0" xfId="0" applyFill="1" applyAlignment="1">
      <alignment horizontal="center"/>
    </xf>
    <xf numFmtId="0" fontId="0" fillId="0" borderId="22" xfId="0" applyBorder="1" applyAlignment="1">
      <alignment horizontal="center"/>
    </xf>
    <xf numFmtId="9" fontId="0" fillId="0" borderId="0" xfId="2" applyFont="1" applyAlignment="1">
      <alignment horizontal="center"/>
    </xf>
    <xf numFmtId="9" fontId="0" fillId="0" borderId="22" xfId="2" applyFont="1" applyBorder="1" applyAlignment="1">
      <alignment horizontal="center"/>
    </xf>
    <xf numFmtId="165" fontId="0" fillId="0" borderId="0" xfId="0" applyNumberFormat="1" applyAlignment="1">
      <alignment horizontal="center"/>
    </xf>
    <xf numFmtId="0" fontId="6" fillId="8" borderId="0" xfId="3" applyAlignment="1">
      <alignment horizontal="center"/>
    </xf>
    <xf numFmtId="165" fontId="7" fillId="9" borderId="0" xfId="0" applyNumberFormat="1" applyFont="1" applyFill="1" applyAlignment="1">
      <alignment horizontal="center"/>
    </xf>
    <xf numFmtId="168" fontId="4" fillId="7" borderId="18" xfId="0" applyNumberFormat="1" applyFont="1" applyFill="1" applyBorder="1"/>
  </cellXfs>
  <cellStyles count="4">
    <cellStyle name="Moeda" xfId="1" builtinId="4"/>
    <cellStyle name="Neutro" xfId="3" builtinId="28"/>
    <cellStyle name="Normal" xfId="0" builtinId="0"/>
    <cellStyle name="Porcentagem" xfId="2" builtinId="5"/>
  </cellStyles>
  <dxfs count="0"/>
  <tableStyles count="0" defaultTableStyle="TableStyleMedium2" defaultPivotStyle="PivotStyleLight16"/>
  <colors>
    <mruColors>
      <color rgb="FFD9D9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104776</xdr:colOff>
      <xdr:row>0</xdr:row>
      <xdr:rowOff>0</xdr:rowOff>
    </xdr:from>
    <xdr:to>
      <xdr:col>4</xdr:col>
      <xdr:colOff>295276</xdr:colOff>
      <xdr:row>8</xdr:row>
      <xdr:rowOff>161925</xdr:rowOff>
    </xdr:to>
    <xdr:pic>
      <xdr:nvPicPr>
        <xdr:cNvPr id="20" name="Imagem 19">
          <a:extLst>
            <a:ext uri="{FF2B5EF4-FFF2-40B4-BE49-F238E27FC236}">
              <a16:creationId xmlns:a16="http://schemas.microsoft.com/office/drawing/2014/main" id="{FE7B1D9B-0ABB-5719-6CCB-53CD5D9FAE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6" y="0"/>
          <a:ext cx="6267450" cy="16859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A5172-B2CB-4660-B0B1-53E23E142DA2}">
  <dimension ref="A10:F40"/>
  <sheetViews>
    <sheetView showGridLines="0" showRowColHeaders="0" tabSelected="1" workbookViewId="0">
      <selection activeCell="D19" sqref="D19"/>
    </sheetView>
  </sheetViews>
  <sheetFormatPr defaultColWidth="0" defaultRowHeight="15" x14ac:dyDescent="0.25"/>
  <cols>
    <col min="1" max="1" width="6.42578125" style="1" customWidth="1"/>
    <col min="2" max="2" width="43.140625" style="1" customWidth="1"/>
    <col min="3" max="3" width="25.28515625" style="1" customWidth="1"/>
    <col min="4" max="4" width="16.28515625" style="1" bestFit="1" customWidth="1"/>
    <col min="5" max="5" width="5.85546875" style="1" customWidth="1"/>
    <col min="6" max="6" width="12.140625" style="1" hidden="1" customWidth="1"/>
    <col min="7" max="11" width="8.85546875" style="1" hidden="1" customWidth="1"/>
    <col min="12" max="16384" width="8.85546875" style="1" hidden="1"/>
  </cols>
  <sheetData>
    <row r="10" spans="2:4" ht="15.75" thickBot="1" x14ac:dyDescent="0.3"/>
    <row r="11" spans="2:4" ht="26.25" x14ac:dyDescent="0.25">
      <c r="B11" s="31" t="s">
        <v>13</v>
      </c>
      <c r="C11" s="32"/>
      <c r="D11" s="33"/>
    </row>
    <row r="12" spans="2:4" ht="17.25" x14ac:dyDescent="0.3">
      <c r="B12" s="22" t="s">
        <v>14</v>
      </c>
      <c r="C12" s="23"/>
      <c r="D12" s="19">
        <v>4330</v>
      </c>
    </row>
    <row r="13" spans="2:4" ht="17.25" x14ac:dyDescent="0.3">
      <c r="B13" s="24" t="s">
        <v>15</v>
      </c>
      <c r="C13" s="25"/>
      <c r="D13" s="48">
        <v>6.0000000000000001E-3</v>
      </c>
    </row>
    <row r="14" spans="2:4" ht="18" thickBot="1" x14ac:dyDescent="0.35">
      <c r="B14" s="34" t="s">
        <v>16</v>
      </c>
      <c r="C14" s="35"/>
      <c r="D14" s="13">
        <f>D12*30%</f>
        <v>1299</v>
      </c>
    </row>
    <row r="15" spans="2:4" ht="15.75" thickBot="1" x14ac:dyDescent="0.3">
      <c r="B15"/>
      <c r="C15"/>
      <c r="D15"/>
    </row>
    <row r="16" spans="2:4" ht="52.5" customHeight="1" x14ac:dyDescent="0.25">
      <c r="B16" s="20" t="s">
        <v>5</v>
      </c>
      <c r="C16" s="21"/>
      <c r="D16" s="30"/>
    </row>
    <row r="17" spans="1:4" ht="17.25" x14ac:dyDescent="0.3">
      <c r="B17" s="22" t="s">
        <v>0</v>
      </c>
      <c r="C17" s="23"/>
      <c r="D17" s="16">
        <v>1260</v>
      </c>
    </row>
    <row r="18" spans="1:4" ht="17.25" x14ac:dyDescent="0.3">
      <c r="B18" s="24" t="s">
        <v>1</v>
      </c>
      <c r="C18" s="25"/>
      <c r="D18" s="17">
        <v>10</v>
      </c>
    </row>
    <row r="19" spans="1:4" ht="17.25" x14ac:dyDescent="0.3">
      <c r="B19" s="24" t="s">
        <v>2</v>
      </c>
      <c r="C19" s="25"/>
      <c r="D19" s="18">
        <v>1.0789999999999999E-2</v>
      </c>
    </row>
    <row r="20" spans="1:4" ht="17.25" x14ac:dyDescent="0.3">
      <c r="B20" s="26" t="s">
        <v>3</v>
      </c>
      <c r="C20" s="27"/>
      <c r="D20" s="14">
        <f>FV(D19,D18*12,-D17)</f>
        <v>306538.10778801696</v>
      </c>
    </row>
    <row r="21" spans="1:4" ht="18" thickBot="1" x14ac:dyDescent="0.35">
      <c r="B21" s="28" t="s">
        <v>4</v>
      </c>
      <c r="C21" s="29"/>
      <c r="D21" s="15">
        <f>D20*1%</f>
        <v>3065.3810778801699</v>
      </c>
    </row>
    <row r="22" spans="1:4" ht="15.75" thickBot="1" x14ac:dyDescent="0.3">
      <c r="B22"/>
      <c r="C22"/>
      <c r="D22"/>
    </row>
    <row r="23" spans="1:4" ht="26.25" x14ac:dyDescent="0.25">
      <c r="B23" s="20" t="s">
        <v>11</v>
      </c>
      <c r="C23" s="21"/>
      <c r="D23" s="3" t="s">
        <v>12</v>
      </c>
    </row>
    <row r="24" spans="1:4" ht="17.25" x14ac:dyDescent="0.3">
      <c r="A24" s="2">
        <v>2</v>
      </c>
      <c r="B24" s="4" t="s">
        <v>6</v>
      </c>
      <c r="C24" s="5">
        <f>FV($D$19,$A24*12,-$D$17)</f>
        <v>34306.810395032975</v>
      </c>
      <c r="D24" s="6">
        <f>C24*Rendimento_Carteira</f>
        <v>205.84086237019787</v>
      </c>
    </row>
    <row r="25" spans="1:4" ht="17.25" x14ac:dyDescent="0.3">
      <c r="A25" s="2">
        <v>5</v>
      </c>
      <c r="B25" s="7" t="s">
        <v>7</v>
      </c>
      <c r="C25" s="8">
        <f>FV($D$19,$A25*12,-$D$17)</f>
        <v>105558.91163809443</v>
      </c>
      <c r="D25" s="9">
        <f>C25*Rendimento_Carteira</f>
        <v>633.35346982856663</v>
      </c>
    </row>
    <row r="26" spans="1:4" ht="17.25" x14ac:dyDescent="0.3">
      <c r="A26" s="2">
        <v>10</v>
      </c>
      <c r="B26" s="7" t="s">
        <v>8</v>
      </c>
      <c r="C26" s="8">
        <f>FV($D$19,$A26*12,-$D$17)</f>
        <v>306538.10778801696</v>
      </c>
      <c r="D26" s="9">
        <f>C26*Rendimento_Carteira</f>
        <v>1839.2286467281017</v>
      </c>
    </row>
    <row r="27" spans="1:4" ht="17.25" x14ac:dyDescent="0.3">
      <c r="A27" s="2">
        <v>20</v>
      </c>
      <c r="B27" s="7" t="s">
        <v>9</v>
      </c>
      <c r="C27" s="8">
        <f>FV($D$19,$A27*12,-$D$17)</f>
        <v>1417749.9841223215</v>
      </c>
      <c r="D27" s="9">
        <f>C27*Rendimento_Carteira</f>
        <v>8506.4999047339297</v>
      </c>
    </row>
    <row r="28" spans="1:4" ht="18" thickBot="1" x14ac:dyDescent="0.35">
      <c r="A28" s="2">
        <v>30</v>
      </c>
      <c r="B28" s="10" t="s">
        <v>10</v>
      </c>
      <c r="C28" s="11">
        <f>FV($D$19,$A28*12,-$D$17)</f>
        <v>5445933.7653059401</v>
      </c>
      <c r="D28" s="12">
        <f>C28*Rendimento_Carteira</f>
        <v>32675.602591835643</v>
      </c>
    </row>
    <row r="30" spans="1:4" x14ac:dyDescent="0.25">
      <c r="B30" s="36" t="s">
        <v>17</v>
      </c>
      <c r="C30" s="46" t="s">
        <v>29</v>
      </c>
      <c r="D30" s="36"/>
    </row>
    <row r="31" spans="1:4" x14ac:dyDescent="0.25">
      <c r="B31" s="37" t="s">
        <v>28</v>
      </c>
      <c r="C31" s="38">
        <v>500</v>
      </c>
      <c r="D31" s="37"/>
    </row>
    <row r="33" spans="1:4" x14ac:dyDescent="0.25">
      <c r="B33" s="39" t="s">
        <v>19</v>
      </c>
      <c r="C33" s="39" t="s">
        <v>26</v>
      </c>
      <c r="D33" s="39" t="s">
        <v>27</v>
      </c>
    </row>
    <row r="34" spans="1:4" x14ac:dyDescent="0.25">
      <c r="A34" s="2" t="str">
        <f>CONCATENATE($C$30," - ",B34)</f>
        <v>CONSERVADOR - PAPEL</v>
      </c>
      <c r="B34" s="40" t="s">
        <v>20</v>
      </c>
      <c r="C34" s="43">
        <f>VLOOKUP($A34,Planilha2!$B$3:$E$21,4,0)</f>
        <v>0.3</v>
      </c>
      <c r="D34" s="45">
        <f>$C34*$C$31</f>
        <v>150</v>
      </c>
    </row>
    <row r="35" spans="1:4" x14ac:dyDescent="0.25">
      <c r="A35" s="2" t="str">
        <f t="shared" ref="A35:A39" si="0">CONCATENATE($C$30," - ",B35)</f>
        <v>CONSERVADOR - TIJOLO</v>
      </c>
      <c r="B35" s="40" t="s">
        <v>21</v>
      </c>
      <c r="C35" s="43">
        <f>VLOOKUP($A35,Planilha2!$B$3:$E$21,4,0)</f>
        <v>0.5</v>
      </c>
      <c r="D35" s="45">
        <f t="shared" ref="D35:D39" si="1">$C35*$C$31</f>
        <v>250</v>
      </c>
    </row>
    <row r="36" spans="1:4" x14ac:dyDescent="0.25">
      <c r="A36" s="2" t="str">
        <f t="shared" si="0"/>
        <v>CONSERVADOR - HÍBRIDOS</v>
      </c>
      <c r="B36" s="40" t="s">
        <v>22</v>
      </c>
      <c r="C36" s="43">
        <f>VLOOKUP($A36,Planilha2!$B$3:$E$21,4,0)</f>
        <v>0.1</v>
      </c>
      <c r="D36" s="45">
        <f t="shared" si="1"/>
        <v>50</v>
      </c>
    </row>
    <row r="37" spans="1:4" x14ac:dyDescent="0.25">
      <c r="A37" s="2" t="str">
        <f t="shared" si="0"/>
        <v>CONSERVADOR - FOF's</v>
      </c>
      <c r="B37" s="40" t="s">
        <v>23</v>
      </c>
      <c r="C37" s="43">
        <f>VLOOKUP($A37,Planilha2!$B$3:$E$21,4,0)</f>
        <v>0.1</v>
      </c>
      <c r="D37" s="45">
        <f t="shared" si="1"/>
        <v>50</v>
      </c>
    </row>
    <row r="38" spans="1:4" x14ac:dyDescent="0.25">
      <c r="A38" s="2" t="str">
        <f t="shared" si="0"/>
        <v>CONSERVADOR - DESENVOLVIMENTO</v>
      </c>
      <c r="B38" s="40" t="s">
        <v>24</v>
      </c>
      <c r="C38" s="43">
        <f>VLOOKUP($A38,Planilha2!$B$3:$E$21,4,0)</f>
        <v>0</v>
      </c>
      <c r="D38" s="45">
        <f t="shared" si="1"/>
        <v>0</v>
      </c>
    </row>
    <row r="39" spans="1:4" x14ac:dyDescent="0.25">
      <c r="A39" s="2" t="str">
        <f t="shared" si="0"/>
        <v>CONSERVADOR - HOTELARIAS</v>
      </c>
      <c r="B39" s="40" t="s">
        <v>25</v>
      </c>
      <c r="C39" s="43">
        <f>VLOOKUP($A39,Planilha2!$B$3:$E$21,4,0)</f>
        <v>0</v>
      </c>
      <c r="D39" s="45">
        <f t="shared" si="1"/>
        <v>0</v>
      </c>
    </row>
    <row r="40" spans="1:4" x14ac:dyDescent="0.25">
      <c r="B40" s="41"/>
      <c r="C40" s="41"/>
      <c r="D40" s="47">
        <f>SUM(D34:D39)</f>
        <v>500</v>
      </c>
    </row>
  </sheetData>
  <mergeCells count="11">
    <mergeCell ref="B16:D16"/>
    <mergeCell ref="B11:D11"/>
    <mergeCell ref="B12:C12"/>
    <mergeCell ref="B13:C13"/>
    <mergeCell ref="B14:C14"/>
    <mergeCell ref="B23:C23"/>
    <mergeCell ref="B17:C17"/>
    <mergeCell ref="B18:C18"/>
    <mergeCell ref="B19:C19"/>
    <mergeCell ref="B20:C20"/>
    <mergeCell ref="B21:C21"/>
  </mergeCells>
  <dataValidations count="1">
    <dataValidation type="list" allowBlank="1" showInputMessage="1" showErrorMessage="1" sqref="C30" xr:uid="{C13081E1-078D-4C42-94EF-0AF24B24BB5F}">
      <formula1>"CONSERVADOR,MODERADO,AGRESSIVO"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738C8-66AB-4CE5-98F5-BFE9B6756D88}">
  <dimension ref="B3:E21"/>
  <sheetViews>
    <sheetView workbookViewId="0">
      <selection activeCell="F10" sqref="F10"/>
    </sheetView>
  </sheetViews>
  <sheetFormatPr defaultColWidth="21.85546875" defaultRowHeight="15" x14ac:dyDescent="0.25"/>
  <cols>
    <col min="1" max="1" width="21.85546875" style="40"/>
    <col min="2" max="2" width="34.7109375" style="40" bestFit="1" customWidth="1"/>
    <col min="3" max="3" width="14.7109375" style="40" bestFit="1" customWidth="1"/>
    <col min="4" max="4" width="19" style="40" bestFit="1" customWidth="1"/>
    <col min="5" max="5" width="21.85546875" style="43"/>
    <col min="6" max="16384" width="21.85546875" style="40"/>
  </cols>
  <sheetData>
    <row r="3" spans="2:5" x14ac:dyDescent="0.25">
      <c r="B3" s="39" t="s">
        <v>31</v>
      </c>
      <c r="C3" s="39" t="s">
        <v>17</v>
      </c>
      <c r="D3" s="39" t="s">
        <v>19</v>
      </c>
      <c r="E3" s="39" t="s">
        <v>32</v>
      </c>
    </row>
    <row r="4" spans="2:5" x14ac:dyDescent="0.25">
      <c r="B4" s="40" t="str">
        <f>CONCATENATE(C4," - ",D4)</f>
        <v>CONSERVADOR - PAPEL</v>
      </c>
      <c r="C4" s="40" t="s">
        <v>29</v>
      </c>
      <c r="D4" s="40" t="s">
        <v>20</v>
      </c>
      <c r="E4" s="43">
        <v>0.3</v>
      </c>
    </row>
    <row r="5" spans="2:5" x14ac:dyDescent="0.25">
      <c r="B5" s="40" t="str">
        <f t="shared" ref="B5:B21" si="0">CONCATENATE(C5," - ",D5)</f>
        <v>CONSERVADOR - TIJOLO</v>
      </c>
      <c r="C5" s="40" t="s">
        <v>29</v>
      </c>
      <c r="D5" s="40" t="s">
        <v>21</v>
      </c>
      <c r="E5" s="43">
        <v>0.5</v>
      </c>
    </row>
    <row r="6" spans="2:5" x14ac:dyDescent="0.25">
      <c r="B6" s="40" t="str">
        <f t="shared" si="0"/>
        <v>CONSERVADOR - HÍBRIDOS</v>
      </c>
      <c r="C6" s="40" t="s">
        <v>29</v>
      </c>
      <c r="D6" s="40" t="s">
        <v>22</v>
      </c>
      <c r="E6" s="43">
        <v>0.1</v>
      </c>
    </row>
    <row r="7" spans="2:5" x14ac:dyDescent="0.25">
      <c r="B7" s="40" t="str">
        <f t="shared" si="0"/>
        <v>CONSERVADOR - FOF's</v>
      </c>
      <c r="C7" s="40" t="s">
        <v>29</v>
      </c>
      <c r="D7" s="40" t="s">
        <v>23</v>
      </c>
      <c r="E7" s="43">
        <v>0.1</v>
      </c>
    </row>
    <row r="8" spans="2:5" x14ac:dyDescent="0.25">
      <c r="B8" s="40" t="str">
        <f t="shared" si="0"/>
        <v>CONSERVADOR - DESENVOLVIMENTO</v>
      </c>
      <c r="C8" s="40" t="s">
        <v>29</v>
      </c>
      <c r="D8" s="40" t="s">
        <v>24</v>
      </c>
      <c r="E8" s="43">
        <v>0</v>
      </c>
    </row>
    <row r="9" spans="2:5" ht="15.75" thickBot="1" x14ac:dyDescent="0.3">
      <c r="B9" s="42" t="str">
        <f t="shared" si="0"/>
        <v>CONSERVADOR - HOTELARIAS</v>
      </c>
      <c r="C9" s="42" t="s">
        <v>29</v>
      </c>
      <c r="D9" s="42" t="s">
        <v>25</v>
      </c>
      <c r="E9" s="44">
        <v>0</v>
      </c>
    </row>
    <row r="10" spans="2:5" x14ac:dyDescent="0.25">
      <c r="B10" s="40" t="str">
        <f t="shared" si="0"/>
        <v>MODERADO - PAPEL</v>
      </c>
      <c r="C10" s="40" t="s">
        <v>30</v>
      </c>
      <c r="D10" s="40" t="s">
        <v>20</v>
      </c>
      <c r="E10" s="43">
        <v>0.32</v>
      </c>
    </row>
    <row r="11" spans="2:5" x14ac:dyDescent="0.25">
      <c r="B11" s="40" t="str">
        <f t="shared" si="0"/>
        <v>MODERADO - TIJOLO</v>
      </c>
      <c r="C11" s="40" t="s">
        <v>30</v>
      </c>
      <c r="D11" s="40" t="s">
        <v>21</v>
      </c>
      <c r="E11" s="43">
        <v>0.4</v>
      </c>
    </row>
    <row r="12" spans="2:5" x14ac:dyDescent="0.25">
      <c r="B12" s="40" t="str">
        <f t="shared" si="0"/>
        <v>MODERADO - HÍBRIDOS</v>
      </c>
      <c r="C12" s="40" t="s">
        <v>30</v>
      </c>
      <c r="D12" s="40" t="s">
        <v>22</v>
      </c>
      <c r="E12" s="43">
        <v>0.08</v>
      </c>
    </row>
    <row r="13" spans="2:5" x14ac:dyDescent="0.25">
      <c r="B13" s="40" t="str">
        <f t="shared" si="0"/>
        <v>MODERADO - FOF's</v>
      </c>
      <c r="C13" s="40" t="s">
        <v>30</v>
      </c>
      <c r="D13" s="40" t="s">
        <v>23</v>
      </c>
      <c r="E13" s="43">
        <v>0.1</v>
      </c>
    </row>
    <row r="14" spans="2:5" x14ac:dyDescent="0.25">
      <c r="B14" s="40" t="str">
        <f t="shared" si="0"/>
        <v>MODERADO - DESENVOLVIMENTO</v>
      </c>
      <c r="C14" s="40" t="s">
        <v>30</v>
      </c>
      <c r="D14" s="40" t="s">
        <v>24</v>
      </c>
      <c r="E14" s="43">
        <v>0.05</v>
      </c>
    </row>
    <row r="15" spans="2:5" ht="15.75" thickBot="1" x14ac:dyDescent="0.3">
      <c r="B15" s="42" t="str">
        <f t="shared" si="0"/>
        <v>MODERADO - HOTELARIAS</v>
      </c>
      <c r="C15" s="42" t="s">
        <v>30</v>
      </c>
      <c r="D15" s="42" t="s">
        <v>25</v>
      </c>
      <c r="E15" s="44">
        <v>0.05</v>
      </c>
    </row>
    <row r="16" spans="2:5" x14ac:dyDescent="0.25">
      <c r="B16" s="40" t="str">
        <f t="shared" si="0"/>
        <v>AGRESSIVO - PAPEL</v>
      </c>
      <c r="C16" s="40" t="s">
        <v>18</v>
      </c>
      <c r="D16" s="40" t="s">
        <v>20</v>
      </c>
      <c r="E16" s="43">
        <v>0.5</v>
      </c>
    </row>
    <row r="17" spans="2:5" x14ac:dyDescent="0.25">
      <c r="B17" s="40" t="str">
        <f t="shared" si="0"/>
        <v>AGRESSIVO - TIJOLO</v>
      </c>
      <c r="C17" s="40" t="s">
        <v>18</v>
      </c>
      <c r="D17" s="40" t="s">
        <v>21</v>
      </c>
      <c r="E17" s="43">
        <v>0.1</v>
      </c>
    </row>
    <row r="18" spans="2:5" x14ac:dyDescent="0.25">
      <c r="B18" s="40" t="str">
        <f t="shared" si="0"/>
        <v>AGRESSIVO - HÍBRIDOS</v>
      </c>
      <c r="C18" s="40" t="s">
        <v>18</v>
      </c>
      <c r="D18" s="40" t="s">
        <v>22</v>
      </c>
      <c r="E18" s="43">
        <v>0.05</v>
      </c>
    </row>
    <row r="19" spans="2:5" x14ac:dyDescent="0.25">
      <c r="B19" s="40" t="str">
        <f t="shared" si="0"/>
        <v>AGRESSIVO - FOF's</v>
      </c>
      <c r="C19" s="40" t="s">
        <v>18</v>
      </c>
      <c r="D19" s="40" t="s">
        <v>23</v>
      </c>
      <c r="E19" s="43">
        <v>0.05</v>
      </c>
    </row>
    <row r="20" spans="2:5" x14ac:dyDescent="0.25">
      <c r="B20" s="40" t="str">
        <f t="shared" si="0"/>
        <v>AGRESSIVO - DESENVOLVIMENTO</v>
      </c>
      <c r="C20" s="40" t="s">
        <v>18</v>
      </c>
      <c r="D20" s="40" t="s">
        <v>24</v>
      </c>
      <c r="E20" s="43">
        <v>0.2</v>
      </c>
    </row>
    <row r="21" spans="2:5" x14ac:dyDescent="0.25">
      <c r="B21" s="40" t="str">
        <f t="shared" si="0"/>
        <v>AGRESSIVO - HOTELARIAS</v>
      </c>
      <c r="C21" s="40" t="s">
        <v>18</v>
      </c>
      <c r="D21" s="40" t="s">
        <v>25</v>
      </c>
      <c r="E21" s="43">
        <v>0.1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7</vt:i4>
      </vt:variant>
    </vt:vector>
  </HeadingPairs>
  <TitlesOfParts>
    <vt:vector size="9" baseType="lpstr">
      <vt:lpstr>Planilha1</vt:lpstr>
      <vt:lpstr>Planilha2</vt:lpstr>
      <vt:lpstr>Aporte</vt:lpstr>
      <vt:lpstr>patrimonio</vt:lpstr>
      <vt:lpstr>qtd_anos</vt:lpstr>
      <vt:lpstr>Rendimento_Carteira</vt:lpstr>
      <vt:lpstr>salario</vt:lpstr>
      <vt:lpstr>sugestao_investimento</vt:lpstr>
      <vt:lpstr>taxa_mensal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ingrid</dc:creator>
  <cp:lastModifiedBy>ingrid</cp:lastModifiedBy>
  <dcterms:created xsi:type="dcterms:W3CDTF">2025-06-12T01:17:32Z</dcterms:created>
  <dcterms:modified xsi:type="dcterms:W3CDTF">2025-06-13T15:52:08Z</dcterms:modified>
</cp:coreProperties>
</file>