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23ED745-A1BD-46C1-AA4F-78574F29E8EC}" xr6:coauthVersionLast="47" xr6:coauthVersionMax="47" xr10:uidLastSave="{00000000-0000-0000-0000-000000000000}"/>
  <bookViews>
    <workbookView xWindow="-120" yWindow="-120" windowWidth="29040" windowHeight="15840" tabRatio="909" activeTab="5" xr2:uid="{00000000-000D-0000-FFFF-FFFF00000000}"/>
  </bookViews>
  <sheets>
    <sheet name="Sheet1" sheetId="2" r:id="rId1"/>
    <sheet name="RISK" sheetId="6" r:id="rId2"/>
    <sheet name="Ricardo" sheetId="4" r:id="rId3"/>
    <sheet name="PFonseca" sheetId="5" r:id="rId4"/>
    <sheet name="PFonseca2" sheetId="24" r:id="rId5"/>
    <sheet name="Vsilva" sheetId="10" r:id="rId6"/>
    <sheet name="PCosta" sheetId="9" r:id="rId7"/>
    <sheet name="MMiranda" sheetId="7" r:id="rId8"/>
    <sheet name="Contensioso" sheetId="11" r:id="rId9"/>
    <sheet name="BBrito" sheetId="8" r:id="rId10"/>
    <sheet name="Sheet14" sheetId="3" r:id="rId11"/>
    <sheet name="1A5" sheetId="12" r:id="rId12"/>
    <sheet name="6A30" sheetId="13" r:id="rId13"/>
    <sheet name="31A60" sheetId="14" r:id="rId14"/>
    <sheet name="61A90" sheetId="15" r:id="rId15"/>
    <sheet name="91A120" sheetId="17" r:id="rId16"/>
    <sheet name="M120" sheetId="18" r:id="rId17"/>
    <sheet name="Sheet3" sheetId="16" r:id="rId18"/>
    <sheet name="Abril" sheetId="19" r:id="rId19"/>
    <sheet name="Março" sheetId="20" r:id="rId20"/>
    <sheet name="Fev" sheetId="21" r:id="rId21"/>
    <sheet name="Jan" sheetId="22" r:id="rId22"/>
    <sheet name="Dez" sheetId="23" r:id="rId23"/>
  </sheets>
  <externalReferences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39" i="2" l="1"/>
  <c r="L2239" i="2" s="1"/>
  <c r="A2238" i="2"/>
  <c r="L2238" i="2" s="1"/>
  <c r="A2237" i="2"/>
  <c r="L2237" i="2" s="1"/>
  <c r="A2236" i="2"/>
  <c r="L2236" i="2" s="1"/>
  <c r="A2235" i="2"/>
  <c r="L2235" i="2" s="1"/>
  <c r="A2234" i="2"/>
  <c r="L2234" i="2" s="1"/>
  <c r="A2233" i="2"/>
  <c r="L2233" i="2" s="1"/>
  <c r="A2232" i="2"/>
  <c r="L2232" i="2" s="1"/>
  <c r="A2231" i="2"/>
  <c r="L2231" i="2" s="1"/>
  <c r="A2230" i="2"/>
  <c r="L2230" i="2" s="1"/>
  <c r="A2229" i="2"/>
  <c r="L2229" i="2" s="1"/>
  <c r="A2228" i="2"/>
  <c r="L2228" i="2" s="1"/>
  <c r="A2227" i="2"/>
  <c r="L2227" i="2" s="1"/>
  <c r="A2226" i="2"/>
  <c r="L2226" i="2" s="1"/>
  <c r="A2225" i="2"/>
  <c r="L2225" i="2" s="1"/>
  <c r="A2224" i="2"/>
  <c r="L2224" i="2" s="1"/>
  <c r="A2223" i="2"/>
  <c r="L2223" i="2" s="1"/>
  <c r="A2222" i="2"/>
  <c r="L2222" i="2" s="1"/>
  <c r="A2221" i="2"/>
  <c r="L2221" i="2" s="1"/>
  <c r="A2220" i="2"/>
  <c r="L2220" i="2" s="1"/>
  <c r="A2219" i="2"/>
  <c r="L2219" i="2" s="1"/>
  <c r="A2218" i="2"/>
  <c r="L2218" i="2" s="1"/>
  <c r="A2217" i="2"/>
  <c r="L2217" i="2" s="1"/>
  <c r="A2216" i="2"/>
  <c r="L2216" i="2" s="1"/>
  <c r="A2215" i="2"/>
  <c r="L2215" i="2" s="1"/>
  <c r="A2214" i="2"/>
  <c r="L2214" i="2" s="1"/>
  <c r="A2213" i="2"/>
  <c r="L2213" i="2" s="1"/>
  <c r="A2212" i="2"/>
  <c r="L2212" i="2" s="1"/>
  <c r="A2211" i="2"/>
  <c r="L2211" i="2" s="1"/>
  <c r="A2210" i="2"/>
  <c r="L2210" i="2" s="1"/>
  <c r="A2209" i="2"/>
  <c r="L2209" i="2" s="1"/>
  <c r="A2208" i="2"/>
  <c r="L2208" i="2" s="1"/>
  <c r="A2207" i="2"/>
  <c r="L2207" i="2" s="1"/>
  <c r="A2206" i="2"/>
  <c r="L2206" i="2" s="1"/>
  <c r="A2205" i="2"/>
  <c r="L2205" i="2" s="1"/>
  <c r="A2204" i="2"/>
  <c r="L2204" i="2" s="1"/>
  <c r="A2203" i="2"/>
  <c r="L2203" i="2" s="1"/>
  <c r="A2202" i="2"/>
  <c r="L2202" i="2" s="1"/>
  <c r="A2201" i="2"/>
  <c r="L2201" i="2" s="1"/>
  <c r="A2190" i="2"/>
  <c r="L2190" i="2" s="1"/>
  <c r="A2189" i="2"/>
  <c r="L2189" i="2" s="1"/>
  <c r="A2188" i="2"/>
  <c r="L2188" i="2" s="1"/>
  <c r="A2187" i="2"/>
  <c r="L2187" i="2" s="1"/>
  <c r="A2186" i="2"/>
  <c r="L2186" i="2" s="1"/>
  <c r="A2185" i="2"/>
  <c r="L2185" i="2" s="1"/>
  <c r="A2184" i="2"/>
  <c r="L2184" i="2" s="1"/>
  <c r="A2183" i="2"/>
  <c r="L2183" i="2" s="1"/>
  <c r="A2182" i="2"/>
  <c r="L2182" i="2" s="1"/>
  <c r="A2181" i="2"/>
  <c r="L2181" i="2" s="1"/>
  <c r="A2180" i="2"/>
  <c r="L2180" i="2" s="1"/>
  <c r="A2179" i="2"/>
  <c r="L2179" i="2" s="1"/>
  <c r="A2178" i="2"/>
  <c r="L2178" i="2" s="1"/>
  <c r="A2177" i="2"/>
  <c r="L2177" i="2" s="1"/>
  <c r="A2176" i="2"/>
  <c r="L2176" i="2" s="1"/>
  <c r="A2175" i="2"/>
  <c r="L2175" i="2" s="1"/>
  <c r="A2174" i="2"/>
  <c r="L2174" i="2" s="1"/>
  <c r="A2173" i="2"/>
  <c r="L2173" i="2" s="1"/>
  <c r="A2172" i="2"/>
  <c r="L2172" i="2" s="1"/>
  <c r="A2171" i="2"/>
  <c r="L2171" i="2" s="1"/>
  <c r="A2170" i="2"/>
  <c r="L2170" i="2" s="1"/>
  <c r="A2169" i="2"/>
  <c r="L2169" i="2" s="1"/>
  <c r="A2168" i="2"/>
  <c r="L2168" i="2" s="1"/>
  <c r="A2167" i="2"/>
  <c r="L2167" i="2" s="1"/>
  <c r="A2166" i="2"/>
  <c r="L2166" i="2" s="1"/>
  <c r="A2165" i="2"/>
  <c r="L2165" i="2" s="1"/>
  <c r="A2164" i="2"/>
  <c r="L2164" i="2" s="1"/>
  <c r="A2163" i="2"/>
  <c r="L2163" i="2" s="1"/>
  <c r="A2162" i="2"/>
  <c r="L2162" i="2" s="1"/>
  <c r="A2161" i="2"/>
  <c r="L2161" i="2" s="1"/>
  <c r="A2160" i="2"/>
  <c r="L2160" i="2" s="1"/>
  <c r="A2159" i="2"/>
  <c r="L2159" i="2" s="1"/>
  <c r="A2158" i="2"/>
  <c r="L2158" i="2" s="1"/>
  <c r="A2157" i="2"/>
  <c r="L2157" i="2" s="1"/>
  <c r="A2156" i="2"/>
  <c r="L2156" i="2" s="1"/>
  <c r="A2155" i="2"/>
  <c r="L2155" i="2" s="1"/>
  <c r="A2154" i="2"/>
  <c r="L2154" i="2" s="1"/>
  <c r="A2153" i="2"/>
  <c r="L2153" i="2" s="1"/>
  <c r="A2152" i="2"/>
  <c r="L2152" i="2" s="1"/>
  <c r="A2151" i="2"/>
  <c r="L2151" i="2" s="1"/>
  <c r="A2150" i="2"/>
  <c r="L2150" i="2" s="1"/>
  <c r="A2149" i="2"/>
  <c r="L2149" i="2" s="1"/>
  <c r="A2148" i="2"/>
  <c r="L2148" i="2" s="1"/>
  <c r="A2147" i="2"/>
  <c r="L2147" i="2" s="1"/>
  <c r="A2146" i="2"/>
  <c r="L2146" i="2" s="1"/>
  <c r="A2145" i="2"/>
  <c r="L2145" i="2" s="1"/>
  <c r="A2144" i="2"/>
  <c r="L2144" i="2" s="1"/>
  <c r="A2143" i="2"/>
  <c r="L2143" i="2" s="1"/>
  <c r="A2142" i="2"/>
  <c r="L2142" i="2" s="1"/>
  <c r="A2141" i="2"/>
  <c r="L2141" i="2" s="1"/>
  <c r="A2140" i="2"/>
  <c r="L2140" i="2" s="1"/>
  <c r="A2139" i="2"/>
  <c r="L2139" i="2" s="1"/>
  <c r="A2138" i="2"/>
  <c r="L2138" i="2" s="1"/>
  <c r="A2137" i="2"/>
  <c r="L2137" i="2" s="1"/>
  <c r="A2136" i="2"/>
  <c r="L2136" i="2" s="1"/>
  <c r="A2135" i="2"/>
  <c r="L2135" i="2" s="1"/>
  <c r="A2134" i="2"/>
  <c r="L2134" i="2" s="1"/>
  <c r="A2133" i="2"/>
  <c r="L2133" i="2" s="1"/>
  <c r="A2132" i="2"/>
  <c r="L2132" i="2" s="1"/>
  <c r="A2131" i="2"/>
  <c r="L2131" i="2" s="1"/>
  <c r="A2130" i="2"/>
  <c r="L2130" i="2" s="1"/>
  <c r="A2129" i="2"/>
  <c r="L2129" i="2" s="1"/>
  <c r="A2128" i="2"/>
  <c r="L2128" i="2" s="1"/>
  <c r="A2127" i="2"/>
  <c r="L2127" i="2" s="1"/>
  <c r="A2126" i="2"/>
  <c r="L2126" i="2" s="1"/>
  <c r="A2125" i="2"/>
  <c r="L2125" i="2" s="1"/>
  <c r="A2124" i="2"/>
  <c r="L2124" i="2" s="1"/>
  <c r="A2123" i="2"/>
  <c r="L2123" i="2" s="1"/>
  <c r="A2122" i="2"/>
  <c r="L2122" i="2" s="1"/>
  <c r="A2121" i="2"/>
  <c r="L2121" i="2" s="1"/>
  <c r="A2120" i="2"/>
  <c r="L2120" i="2" s="1"/>
  <c r="A2119" i="2"/>
  <c r="L2119" i="2" s="1"/>
  <c r="A2118" i="2"/>
  <c r="L2118" i="2" s="1"/>
  <c r="A2117" i="2"/>
  <c r="L2117" i="2" s="1"/>
  <c r="A2116" i="2"/>
  <c r="L2116" i="2" s="1"/>
  <c r="A2115" i="2"/>
  <c r="L2115" i="2" s="1"/>
  <c r="A2114" i="2"/>
  <c r="L2114" i="2" s="1"/>
  <c r="A2113" i="2"/>
  <c r="L2113" i="2" s="1"/>
  <c r="A2112" i="2"/>
  <c r="L2112" i="2" s="1"/>
  <c r="A2111" i="2"/>
  <c r="L2111" i="2" s="1"/>
  <c r="A2110" i="2"/>
  <c r="L2110" i="2" s="1"/>
  <c r="A2109" i="2"/>
  <c r="L2109" i="2" s="1"/>
  <c r="A2108" i="2"/>
  <c r="L2108" i="2" s="1"/>
  <c r="A2107" i="2"/>
  <c r="L2107" i="2" s="1"/>
  <c r="A2106" i="2"/>
  <c r="L2106" i="2" s="1"/>
  <c r="A2105" i="2"/>
  <c r="L2105" i="2" s="1"/>
  <c r="A2104" i="2"/>
  <c r="L2104" i="2" s="1"/>
  <c r="A2103" i="2"/>
  <c r="L2103" i="2" s="1"/>
  <c r="A2102" i="2"/>
  <c r="L2102" i="2" s="1"/>
  <c r="A2101" i="2"/>
  <c r="L2101" i="2" s="1"/>
  <c r="A2100" i="2"/>
  <c r="L2100" i="2" s="1"/>
  <c r="A2099" i="2"/>
  <c r="L2099" i="2" s="1"/>
  <c r="A2098" i="2"/>
  <c r="L2098" i="2" s="1"/>
  <c r="A2097" i="2"/>
  <c r="L2097" i="2" s="1"/>
  <c r="A2096" i="2"/>
  <c r="L2096" i="2" s="1"/>
  <c r="A2095" i="2"/>
  <c r="L2095" i="2" s="1"/>
  <c r="A2094" i="2"/>
  <c r="L2094" i="2" s="1"/>
  <c r="A2093" i="2"/>
  <c r="L2093" i="2" s="1"/>
  <c r="A2092" i="2"/>
  <c r="L2092" i="2" s="1"/>
  <c r="A2091" i="2"/>
  <c r="L2091" i="2" s="1"/>
  <c r="A2090" i="2"/>
  <c r="L2090" i="2" s="1"/>
  <c r="A2089" i="2"/>
  <c r="L2089" i="2" s="1"/>
  <c r="A2088" i="2"/>
  <c r="L2088" i="2" s="1"/>
  <c r="A2087" i="2"/>
  <c r="L2087" i="2" s="1"/>
  <c r="A2086" i="2"/>
  <c r="L2086" i="2" s="1"/>
  <c r="A2085" i="2"/>
  <c r="L2085" i="2" s="1"/>
  <c r="A2084" i="2"/>
  <c r="L2084" i="2" s="1"/>
  <c r="A2083" i="2"/>
  <c r="L2083" i="2" s="1"/>
  <c r="A2082" i="2"/>
  <c r="L2082" i="2" s="1"/>
  <c r="A2081" i="2"/>
  <c r="L2081" i="2" s="1"/>
  <c r="A2080" i="2"/>
  <c r="L2080" i="2" s="1"/>
  <c r="A2079" i="2"/>
  <c r="L2079" i="2" s="1"/>
  <c r="A2078" i="2"/>
  <c r="L2078" i="2" s="1"/>
  <c r="A2077" i="2"/>
  <c r="L2077" i="2" s="1"/>
  <c r="A2076" i="2"/>
  <c r="L2076" i="2" s="1"/>
  <c r="A2075" i="2"/>
  <c r="L2075" i="2" s="1"/>
  <c r="A2074" i="2"/>
  <c r="L2074" i="2" s="1"/>
  <c r="A2073" i="2"/>
  <c r="L2073" i="2" s="1"/>
  <c r="A2072" i="2"/>
  <c r="L2072" i="2" s="1"/>
  <c r="A2071" i="2"/>
  <c r="L2071" i="2" s="1"/>
  <c r="A2070" i="2"/>
  <c r="L2070" i="2" s="1"/>
  <c r="A2069" i="2"/>
  <c r="L2069" i="2" s="1"/>
  <c r="A2068" i="2"/>
  <c r="L2068" i="2" s="1"/>
  <c r="A2067" i="2"/>
  <c r="L2067" i="2" s="1"/>
  <c r="A2066" i="2"/>
  <c r="L2066" i="2" s="1"/>
  <c r="A2065" i="2"/>
  <c r="L2065" i="2" s="1"/>
  <c r="A2064" i="2"/>
  <c r="L2064" i="2" s="1"/>
  <c r="A2063" i="2"/>
  <c r="L2063" i="2" s="1"/>
  <c r="A2062" i="2"/>
  <c r="L2062" i="2" s="1"/>
  <c r="A2061" i="2"/>
  <c r="L2061" i="2" s="1"/>
  <c r="A2060" i="2"/>
  <c r="L2060" i="2" s="1"/>
  <c r="A2059" i="2"/>
  <c r="L2059" i="2" s="1"/>
  <c r="A2058" i="2"/>
  <c r="L2058" i="2" s="1"/>
  <c r="A2057" i="2"/>
  <c r="L2057" i="2" s="1"/>
  <c r="A2056" i="2"/>
  <c r="L2056" i="2" s="1"/>
  <c r="A2055" i="2"/>
  <c r="L2055" i="2" s="1"/>
  <c r="A2054" i="2"/>
  <c r="L2054" i="2" s="1"/>
  <c r="A2053" i="2"/>
  <c r="L2053" i="2" s="1"/>
  <c r="A2052" i="2"/>
  <c r="L2052" i="2" s="1"/>
  <c r="A2051" i="2"/>
  <c r="L2051" i="2" s="1"/>
  <c r="A2050" i="2"/>
  <c r="L2050" i="2" s="1"/>
  <c r="A2049" i="2"/>
  <c r="L2049" i="2" s="1"/>
  <c r="A2048" i="2"/>
  <c r="L2048" i="2" s="1"/>
  <c r="A2047" i="2"/>
  <c r="L2047" i="2" s="1"/>
  <c r="A2046" i="2"/>
  <c r="L2046" i="2" s="1"/>
  <c r="A2045" i="2"/>
  <c r="L2045" i="2" s="1"/>
  <c r="A2044" i="2"/>
  <c r="L2044" i="2" s="1"/>
  <c r="A2043" i="2"/>
  <c r="L2043" i="2" s="1"/>
  <c r="A2042" i="2"/>
  <c r="L2042" i="2" s="1"/>
  <c r="A2041" i="2"/>
  <c r="L2041" i="2" s="1"/>
  <c r="A2040" i="2"/>
  <c r="L2040" i="2" s="1"/>
  <c r="A2039" i="2"/>
  <c r="L2039" i="2" s="1"/>
  <c r="A2038" i="2"/>
  <c r="L2038" i="2" s="1"/>
  <c r="A2037" i="2"/>
  <c r="L2037" i="2" s="1"/>
  <c r="A2036" i="2"/>
  <c r="L2036" i="2" s="1"/>
  <c r="A2035" i="2"/>
  <c r="L2035" i="2" s="1"/>
  <c r="A2034" i="2"/>
  <c r="L2034" i="2" s="1"/>
  <c r="A2033" i="2"/>
  <c r="L2033" i="2" s="1"/>
  <c r="A2032" i="2"/>
  <c r="L2032" i="2" s="1"/>
  <c r="A2031" i="2"/>
  <c r="L2031" i="2" s="1"/>
  <c r="A2030" i="2"/>
  <c r="L2030" i="2" s="1"/>
  <c r="A2029" i="2"/>
  <c r="L2029" i="2" s="1"/>
  <c r="A2028" i="2"/>
  <c r="L2028" i="2" s="1"/>
  <c r="A2027" i="2"/>
  <c r="L2027" i="2" s="1"/>
  <c r="A2026" i="2"/>
  <c r="L2026" i="2" s="1"/>
  <c r="A2025" i="2"/>
  <c r="L2025" i="2" s="1"/>
  <c r="A2024" i="2"/>
  <c r="L2024" i="2" s="1"/>
  <c r="A2023" i="2"/>
  <c r="L2023" i="2" s="1"/>
  <c r="A2022" i="2"/>
  <c r="L2022" i="2" s="1"/>
  <c r="A2021" i="2"/>
  <c r="L2021" i="2" s="1"/>
  <c r="A2020" i="2"/>
  <c r="L2020" i="2" s="1"/>
  <c r="A2019" i="2"/>
  <c r="L2019" i="2" s="1"/>
  <c r="A2018" i="2"/>
  <c r="L2018" i="2" s="1"/>
  <c r="A2017" i="2"/>
  <c r="L2017" i="2" s="1"/>
  <c r="A2016" i="2"/>
  <c r="L2016" i="2" s="1"/>
  <c r="A2015" i="2"/>
  <c r="L2015" i="2" s="1"/>
  <c r="A2014" i="2"/>
  <c r="L2014" i="2" s="1"/>
  <c r="A2013" i="2"/>
  <c r="L2013" i="2" s="1"/>
  <c r="A2012" i="2"/>
  <c r="L2012" i="2" s="1"/>
  <c r="A2011" i="2"/>
  <c r="L2011" i="2" s="1"/>
  <c r="A2010" i="2"/>
  <c r="L2010" i="2" s="1"/>
  <c r="A2009" i="2"/>
  <c r="L2009" i="2" s="1"/>
  <c r="A2008" i="2"/>
  <c r="L2008" i="2" s="1"/>
  <c r="A2007" i="2"/>
  <c r="L2007" i="2" s="1"/>
  <c r="A2006" i="2"/>
  <c r="L2006" i="2" s="1"/>
  <c r="A2005" i="2"/>
  <c r="L2005" i="2" s="1"/>
  <c r="A2004" i="2"/>
  <c r="L2004" i="2" s="1"/>
  <c r="A2003" i="2"/>
  <c r="L2003" i="2" s="1"/>
  <c r="A2002" i="2"/>
  <c r="L2002" i="2" s="1"/>
  <c r="A2001" i="2"/>
  <c r="L2001" i="2" s="1"/>
  <c r="A2000" i="2"/>
  <c r="L2000" i="2" s="1"/>
  <c r="A1999" i="2"/>
  <c r="L1999" i="2" s="1"/>
  <c r="A1998" i="2"/>
  <c r="L1998" i="2" s="1"/>
  <c r="A1997" i="2"/>
  <c r="L1997" i="2" s="1"/>
  <c r="A1996" i="2"/>
  <c r="L1996" i="2" s="1"/>
  <c r="A1995" i="2"/>
  <c r="L1995" i="2" s="1"/>
  <c r="A1994" i="2"/>
  <c r="L1994" i="2" s="1"/>
  <c r="A1993" i="2"/>
  <c r="L1993" i="2" s="1"/>
  <c r="A1992" i="2"/>
  <c r="L1992" i="2" s="1"/>
  <c r="A1991" i="2"/>
  <c r="L1991" i="2" s="1"/>
  <c r="A1990" i="2"/>
  <c r="L1990" i="2" s="1"/>
  <c r="A1989" i="2"/>
  <c r="L1989" i="2" s="1"/>
  <c r="A1988" i="2"/>
  <c r="L1988" i="2" s="1"/>
  <c r="A1987" i="2"/>
  <c r="L1987" i="2" s="1"/>
  <c r="A1986" i="2"/>
  <c r="L1986" i="2" s="1"/>
  <c r="A1985" i="2"/>
  <c r="L1985" i="2" s="1"/>
  <c r="A1984" i="2"/>
  <c r="L1984" i="2" s="1"/>
  <c r="A1983" i="2"/>
  <c r="L1983" i="2" s="1"/>
  <c r="A1982" i="2"/>
  <c r="L1982" i="2" s="1"/>
  <c r="A1981" i="2"/>
  <c r="L1981" i="2" s="1"/>
  <c r="A1980" i="2"/>
  <c r="L1980" i="2" s="1"/>
  <c r="A1979" i="2"/>
  <c r="L1979" i="2" s="1"/>
  <c r="A1978" i="2"/>
  <c r="L1978" i="2" s="1"/>
  <c r="A1977" i="2"/>
  <c r="L1977" i="2" s="1"/>
  <c r="A1976" i="2"/>
  <c r="L1976" i="2" s="1"/>
  <c r="A1975" i="2"/>
  <c r="L1975" i="2" s="1"/>
  <c r="A1974" i="2"/>
  <c r="L1974" i="2" s="1"/>
  <c r="A1973" i="2"/>
  <c r="L1973" i="2" s="1"/>
  <c r="A1972" i="2"/>
  <c r="L1972" i="2" s="1"/>
  <c r="A1971" i="2"/>
  <c r="L1971" i="2" s="1"/>
  <c r="A1970" i="2"/>
  <c r="L1970" i="2" s="1"/>
  <c r="A1969" i="2"/>
  <c r="L1969" i="2" s="1"/>
  <c r="A1968" i="2"/>
  <c r="L1968" i="2" s="1"/>
  <c r="A1967" i="2"/>
  <c r="L1967" i="2" s="1"/>
  <c r="A1966" i="2"/>
  <c r="L1966" i="2" s="1"/>
  <c r="A1965" i="2"/>
  <c r="L1965" i="2" s="1"/>
  <c r="A1964" i="2"/>
  <c r="L1964" i="2" s="1"/>
  <c r="A1963" i="2"/>
  <c r="L1963" i="2" s="1"/>
  <c r="A1962" i="2"/>
  <c r="L1962" i="2" s="1"/>
  <c r="A1961" i="2"/>
  <c r="L1961" i="2" s="1"/>
  <c r="A1960" i="2"/>
  <c r="L1960" i="2" s="1"/>
  <c r="A1959" i="2"/>
  <c r="L1959" i="2" s="1"/>
  <c r="A1958" i="2"/>
  <c r="L1958" i="2" s="1"/>
  <c r="A1957" i="2"/>
  <c r="L1957" i="2" s="1"/>
  <c r="A1956" i="2"/>
  <c r="L1956" i="2" s="1"/>
  <c r="A1955" i="2"/>
  <c r="L1955" i="2" s="1"/>
  <c r="A1954" i="2"/>
  <c r="L1954" i="2" s="1"/>
  <c r="A1953" i="2"/>
  <c r="L1953" i="2" s="1"/>
  <c r="A1952" i="2"/>
  <c r="L1952" i="2" s="1"/>
  <c r="A1951" i="2"/>
  <c r="L1951" i="2" s="1"/>
  <c r="A1950" i="2"/>
  <c r="L1950" i="2" s="1"/>
  <c r="A1949" i="2"/>
  <c r="L1949" i="2" s="1"/>
  <c r="A1948" i="2"/>
  <c r="L1948" i="2" s="1"/>
  <c r="A1947" i="2"/>
  <c r="L1947" i="2" s="1"/>
  <c r="A1946" i="2"/>
  <c r="L1946" i="2" s="1"/>
  <c r="A1945" i="2"/>
  <c r="L1945" i="2" s="1"/>
  <c r="A1944" i="2"/>
  <c r="L1944" i="2" s="1"/>
  <c r="A1943" i="2"/>
  <c r="L1943" i="2" s="1"/>
  <c r="A1942" i="2"/>
  <c r="L1942" i="2" s="1"/>
  <c r="A1941" i="2"/>
  <c r="L1941" i="2" s="1"/>
  <c r="A1940" i="2"/>
  <c r="L1940" i="2" s="1"/>
  <c r="A1939" i="2"/>
  <c r="L1939" i="2" s="1"/>
  <c r="A1938" i="2"/>
  <c r="L1938" i="2" s="1"/>
  <c r="A1937" i="2"/>
  <c r="L1937" i="2" s="1"/>
  <c r="A1936" i="2"/>
  <c r="L1936" i="2" s="1"/>
  <c r="A1935" i="2"/>
  <c r="L1935" i="2" s="1"/>
  <c r="A1934" i="2"/>
  <c r="L1934" i="2" s="1"/>
  <c r="A1933" i="2"/>
  <c r="L1933" i="2" s="1"/>
  <c r="A1932" i="2"/>
  <c r="L1932" i="2" s="1"/>
  <c r="A1931" i="2"/>
  <c r="L1931" i="2" s="1"/>
  <c r="A1930" i="2"/>
  <c r="L1930" i="2" s="1"/>
  <c r="A1929" i="2"/>
  <c r="L1929" i="2" s="1"/>
  <c r="A1928" i="2"/>
  <c r="L1928" i="2" s="1"/>
  <c r="A1927" i="2"/>
  <c r="L1927" i="2" s="1"/>
  <c r="A1926" i="2"/>
  <c r="L1926" i="2" s="1"/>
  <c r="A1925" i="2"/>
  <c r="L1925" i="2" s="1"/>
  <c r="A1924" i="2"/>
  <c r="L1924" i="2" s="1"/>
  <c r="A1923" i="2"/>
  <c r="L1923" i="2" s="1"/>
  <c r="A1922" i="2"/>
  <c r="L1922" i="2" s="1"/>
  <c r="A1921" i="2"/>
  <c r="L1921" i="2" s="1"/>
  <c r="A1920" i="2"/>
  <c r="L1920" i="2" s="1"/>
  <c r="A1919" i="2"/>
  <c r="L1919" i="2" s="1"/>
  <c r="A1918" i="2"/>
  <c r="L1918" i="2" s="1"/>
  <c r="A1917" i="2"/>
  <c r="L1917" i="2" s="1"/>
  <c r="A1916" i="2"/>
  <c r="L1916" i="2" s="1"/>
  <c r="A1915" i="2"/>
  <c r="L1915" i="2" s="1"/>
  <c r="A1914" i="2"/>
  <c r="L1914" i="2" s="1"/>
  <c r="A1913" i="2"/>
  <c r="L1913" i="2" s="1"/>
  <c r="A1912" i="2"/>
  <c r="L1912" i="2" s="1"/>
  <c r="A1911" i="2"/>
  <c r="L1911" i="2" s="1"/>
  <c r="A1910" i="2"/>
  <c r="L1910" i="2" s="1"/>
  <c r="A1909" i="2"/>
  <c r="L1909" i="2" s="1"/>
  <c r="A1908" i="2"/>
  <c r="L1908" i="2" s="1"/>
  <c r="A1907" i="2"/>
  <c r="L1907" i="2" s="1"/>
  <c r="A1906" i="2"/>
  <c r="L1906" i="2" s="1"/>
  <c r="A1905" i="2"/>
  <c r="L1905" i="2" s="1"/>
  <c r="A1904" i="2"/>
  <c r="L1904" i="2" s="1"/>
  <c r="A1903" i="2"/>
  <c r="L1903" i="2" s="1"/>
  <c r="A1902" i="2"/>
  <c r="L1902" i="2" s="1"/>
  <c r="A1901" i="2"/>
  <c r="L1901" i="2" s="1"/>
  <c r="A1900" i="2"/>
  <c r="L1900" i="2" s="1"/>
  <c r="A1899" i="2"/>
  <c r="L1899" i="2" s="1"/>
  <c r="A1898" i="2"/>
  <c r="L1898" i="2" s="1"/>
  <c r="A1897" i="2"/>
  <c r="L1897" i="2" s="1"/>
  <c r="A1896" i="2"/>
  <c r="L1896" i="2" s="1"/>
  <c r="A1895" i="2"/>
  <c r="L1895" i="2" s="1"/>
  <c r="A1894" i="2"/>
  <c r="L1894" i="2" s="1"/>
  <c r="A1893" i="2"/>
  <c r="L1893" i="2" s="1"/>
  <c r="A1892" i="2"/>
  <c r="L1892" i="2" s="1"/>
  <c r="A1891" i="2"/>
  <c r="L1891" i="2" s="1"/>
  <c r="A1890" i="2"/>
  <c r="L1890" i="2" s="1"/>
  <c r="A1889" i="2"/>
  <c r="L1889" i="2" s="1"/>
  <c r="A1888" i="2"/>
  <c r="L1888" i="2" s="1"/>
  <c r="A1887" i="2"/>
  <c r="L1887" i="2" s="1"/>
  <c r="A1886" i="2"/>
  <c r="L1886" i="2" s="1"/>
  <c r="A1885" i="2"/>
  <c r="L1885" i="2" s="1"/>
  <c r="A1884" i="2"/>
  <c r="L1884" i="2" s="1"/>
  <c r="A1883" i="2"/>
  <c r="L1883" i="2" s="1"/>
  <c r="A1882" i="2"/>
  <c r="L1882" i="2" s="1"/>
  <c r="A1881" i="2"/>
  <c r="L1881" i="2" s="1"/>
  <c r="A1880" i="2"/>
  <c r="L1880" i="2" s="1"/>
  <c r="A1879" i="2"/>
  <c r="L1879" i="2" s="1"/>
  <c r="A1878" i="2"/>
  <c r="L1878" i="2" s="1"/>
  <c r="A1877" i="2"/>
  <c r="L1877" i="2" s="1"/>
  <c r="A1876" i="2"/>
  <c r="L1876" i="2" s="1"/>
  <c r="A1875" i="2"/>
  <c r="L1875" i="2" s="1"/>
  <c r="A1874" i="2"/>
  <c r="L1874" i="2" s="1"/>
  <c r="A1873" i="2"/>
  <c r="L1873" i="2" s="1"/>
  <c r="A1872" i="2"/>
  <c r="L1872" i="2" s="1"/>
  <c r="A1871" i="2"/>
  <c r="L1871" i="2" s="1"/>
  <c r="A1870" i="2"/>
  <c r="L1870" i="2" s="1"/>
  <c r="A1869" i="2"/>
  <c r="L1869" i="2" s="1"/>
  <c r="A1868" i="2"/>
  <c r="L1868" i="2" s="1"/>
  <c r="A1867" i="2"/>
  <c r="L1867" i="2" s="1"/>
  <c r="A1866" i="2"/>
  <c r="L1866" i="2" s="1"/>
  <c r="A1865" i="2"/>
  <c r="L1865" i="2" s="1"/>
  <c r="A1864" i="2"/>
  <c r="L1864" i="2" s="1"/>
  <c r="A1863" i="2"/>
  <c r="L1863" i="2" s="1"/>
  <c r="A1862" i="2"/>
  <c r="L1862" i="2" s="1"/>
  <c r="A1861" i="2"/>
  <c r="L1861" i="2" s="1"/>
  <c r="A1860" i="2"/>
  <c r="L1860" i="2" s="1"/>
  <c r="A1859" i="2"/>
  <c r="L1859" i="2" s="1"/>
  <c r="A1858" i="2"/>
  <c r="L1858" i="2" s="1"/>
  <c r="A1857" i="2"/>
  <c r="L1857" i="2" s="1"/>
  <c r="A1856" i="2"/>
  <c r="L1856" i="2" s="1"/>
  <c r="A1855" i="2"/>
  <c r="L1855" i="2" s="1"/>
  <c r="A1854" i="2"/>
  <c r="L1854" i="2" s="1"/>
  <c r="A1853" i="2"/>
  <c r="L1853" i="2" s="1"/>
  <c r="A1852" i="2"/>
  <c r="L1852" i="2" s="1"/>
  <c r="A1851" i="2"/>
  <c r="L1851" i="2" s="1"/>
  <c r="A1850" i="2"/>
  <c r="L1850" i="2" s="1"/>
  <c r="A1849" i="2"/>
  <c r="L1849" i="2" s="1"/>
  <c r="A1848" i="2"/>
  <c r="L1848" i="2" s="1"/>
  <c r="A1847" i="2"/>
  <c r="L1847" i="2" s="1"/>
  <c r="A1846" i="2"/>
  <c r="L1846" i="2" s="1"/>
  <c r="A1845" i="2"/>
  <c r="L1845" i="2" s="1"/>
  <c r="A1844" i="2"/>
  <c r="L1844" i="2" s="1"/>
  <c r="A1843" i="2"/>
  <c r="L1843" i="2" s="1"/>
  <c r="A1842" i="2"/>
  <c r="L1842" i="2" s="1"/>
  <c r="A1841" i="2"/>
  <c r="L1841" i="2" s="1"/>
  <c r="A1840" i="2"/>
  <c r="L1840" i="2" s="1"/>
  <c r="A1839" i="2"/>
  <c r="L1839" i="2" s="1"/>
  <c r="A1838" i="2"/>
  <c r="L1838" i="2" s="1"/>
  <c r="A1837" i="2"/>
  <c r="L1837" i="2" s="1"/>
  <c r="A1836" i="2"/>
  <c r="L1836" i="2" s="1"/>
  <c r="A1835" i="2"/>
  <c r="L1835" i="2" s="1"/>
  <c r="A1834" i="2"/>
  <c r="L1834" i="2" s="1"/>
  <c r="A1833" i="2"/>
  <c r="L1833" i="2" s="1"/>
  <c r="A1832" i="2"/>
  <c r="L1832" i="2" s="1"/>
  <c r="A1831" i="2"/>
  <c r="L1831" i="2" s="1"/>
  <c r="A1830" i="2"/>
  <c r="L1830" i="2" s="1"/>
  <c r="A1829" i="2"/>
  <c r="L1829" i="2" s="1"/>
  <c r="A1828" i="2"/>
  <c r="L1828" i="2" s="1"/>
  <c r="A1827" i="2"/>
  <c r="L1827" i="2" s="1"/>
  <c r="A1826" i="2"/>
  <c r="L1826" i="2" s="1"/>
  <c r="A1825" i="2"/>
  <c r="L1825" i="2" s="1"/>
  <c r="A1824" i="2"/>
  <c r="L1824" i="2" s="1"/>
  <c r="A1823" i="2"/>
  <c r="L1823" i="2" s="1"/>
  <c r="A1822" i="2"/>
  <c r="L1822" i="2" s="1"/>
  <c r="A1821" i="2"/>
  <c r="L1821" i="2" s="1"/>
  <c r="A1820" i="2"/>
  <c r="L1820" i="2" s="1"/>
  <c r="A1819" i="2"/>
  <c r="L1819" i="2" s="1"/>
  <c r="A1818" i="2"/>
  <c r="L1818" i="2" s="1"/>
  <c r="A1817" i="2"/>
  <c r="L1817" i="2" s="1"/>
  <c r="A1816" i="2"/>
  <c r="L1816" i="2" s="1"/>
  <c r="A1815" i="2"/>
  <c r="L1815" i="2" s="1"/>
  <c r="A1814" i="2"/>
  <c r="L1814" i="2" s="1"/>
  <c r="A1813" i="2"/>
  <c r="L1813" i="2" s="1"/>
  <c r="A1812" i="2"/>
  <c r="L1812" i="2" s="1"/>
  <c r="A1811" i="2"/>
  <c r="L1811" i="2" s="1"/>
  <c r="A1810" i="2"/>
  <c r="L1810" i="2" s="1"/>
  <c r="A1809" i="2"/>
  <c r="L1809" i="2" s="1"/>
  <c r="A1808" i="2"/>
  <c r="L1808" i="2" s="1"/>
  <c r="A1807" i="2"/>
  <c r="L1807" i="2" s="1"/>
  <c r="A1806" i="2"/>
  <c r="L1806" i="2" s="1"/>
  <c r="A1805" i="2"/>
  <c r="L1805" i="2" s="1"/>
  <c r="A1804" i="2"/>
  <c r="L1804" i="2" s="1"/>
  <c r="A1803" i="2"/>
  <c r="L1803" i="2" s="1"/>
  <c r="A1802" i="2"/>
  <c r="L1802" i="2" s="1"/>
  <c r="A1801" i="2"/>
  <c r="L1801" i="2" s="1"/>
  <c r="A1800" i="2"/>
  <c r="L1800" i="2" s="1"/>
  <c r="A1799" i="2"/>
  <c r="L1799" i="2" s="1"/>
  <c r="A1798" i="2"/>
  <c r="L1798" i="2" s="1"/>
  <c r="A1797" i="2"/>
  <c r="L1797" i="2" s="1"/>
  <c r="A1796" i="2"/>
  <c r="L1796" i="2" s="1"/>
  <c r="A1795" i="2"/>
  <c r="L1795" i="2" s="1"/>
  <c r="A1794" i="2"/>
  <c r="L1794" i="2" s="1"/>
  <c r="A1793" i="2"/>
  <c r="L1793" i="2" s="1"/>
  <c r="A1792" i="2"/>
  <c r="L1792" i="2" s="1"/>
  <c r="A1791" i="2"/>
  <c r="L1791" i="2" s="1"/>
  <c r="A1790" i="2"/>
  <c r="L1790" i="2" s="1"/>
  <c r="A1789" i="2"/>
  <c r="L1789" i="2" s="1"/>
  <c r="A1788" i="2"/>
  <c r="L1788" i="2" s="1"/>
  <c r="A1787" i="2"/>
  <c r="L1787" i="2" s="1"/>
  <c r="A1786" i="2"/>
  <c r="L1786" i="2" s="1"/>
  <c r="A1785" i="2"/>
  <c r="L1785" i="2" s="1"/>
  <c r="A1784" i="2"/>
  <c r="L1784" i="2" s="1"/>
  <c r="A1783" i="2"/>
  <c r="L1783" i="2" s="1"/>
  <c r="A1782" i="2"/>
  <c r="L1782" i="2" s="1"/>
  <c r="A1781" i="2"/>
  <c r="L1781" i="2" s="1"/>
  <c r="A1780" i="2"/>
  <c r="L1780" i="2" s="1"/>
  <c r="A1779" i="2"/>
  <c r="L1779" i="2" s="1"/>
  <c r="A1778" i="2"/>
  <c r="L1778" i="2" s="1"/>
  <c r="A1777" i="2"/>
  <c r="L1777" i="2" s="1"/>
  <c r="A1776" i="2"/>
  <c r="L1776" i="2" s="1"/>
  <c r="A1775" i="2"/>
  <c r="L1775" i="2" s="1"/>
  <c r="A1774" i="2"/>
  <c r="L1774" i="2" s="1"/>
  <c r="A1773" i="2"/>
  <c r="L1773" i="2" s="1"/>
  <c r="A1772" i="2"/>
  <c r="L1772" i="2" s="1"/>
  <c r="A1771" i="2"/>
  <c r="L1771" i="2" s="1"/>
  <c r="A1770" i="2"/>
  <c r="L1770" i="2" s="1"/>
  <c r="A1769" i="2"/>
  <c r="L1769" i="2" s="1"/>
  <c r="A1768" i="2"/>
  <c r="L1768" i="2" s="1"/>
  <c r="A1767" i="2"/>
  <c r="L1767" i="2" s="1"/>
  <c r="A1766" i="2"/>
  <c r="L1766" i="2" s="1"/>
  <c r="A1765" i="2"/>
  <c r="L1765" i="2" s="1"/>
  <c r="A1764" i="2"/>
  <c r="L1764" i="2" s="1"/>
  <c r="A1763" i="2"/>
  <c r="L1763" i="2" s="1"/>
  <c r="A1762" i="2"/>
  <c r="L1762" i="2" s="1"/>
  <c r="A1761" i="2"/>
  <c r="L1761" i="2" s="1"/>
  <c r="A1760" i="2"/>
  <c r="L1760" i="2" s="1"/>
  <c r="A1759" i="2"/>
  <c r="L1759" i="2" s="1"/>
  <c r="A1758" i="2"/>
  <c r="L1758" i="2" s="1"/>
  <c r="A1757" i="2"/>
  <c r="L1757" i="2" s="1"/>
  <c r="A1756" i="2"/>
  <c r="L1756" i="2" s="1"/>
  <c r="A1755" i="2"/>
  <c r="L1755" i="2" s="1"/>
  <c r="A1754" i="2"/>
  <c r="L1754" i="2" s="1"/>
  <c r="A1753" i="2"/>
  <c r="L1753" i="2" s="1"/>
  <c r="A1752" i="2"/>
  <c r="L1752" i="2" s="1"/>
  <c r="A1751" i="2"/>
  <c r="L1751" i="2" s="1"/>
  <c r="A1750" i="2"/>
  <c r="L1750" i="2" s="1"/>
  <c r="A1749" i="2"/>
  <c r="L1749" i="2" s="1"/>
  <c r="A1748" i="2"/>
  <c r="L1748" i="2" s="1"/>
  <c r="A1747" i="2"/>
  <c r="L1747" i="2" s="1"/>
  <c r="A1746" i="2"/>
  <c r="L1746" i="2" s="1"/>
  <c r="A1745" i="2"/>
  <c r="L1745" i="2" s="1"/>
  <c r="A1744" i="2"/>
  <c r="L1744" i="2" s="1"/>
  <c r="A1743" i="2"/>
  <c r="L1743" i="2" s="1"/>
  <c r="A1742" i="2"/>
  <c r="L1742" i="2" s="1"/>
  <c r="A1741" i="2"/>
  <c r="L1741" i="2" s="1"/>
  <c r="A1740" i="2"/>
  <c r="L1740" i="2" s="1"/>
  <c r="A1739" i="2"/>
  <c r="L1739" i="2" s="1"/>
  <c r="A1738" i="2"/>
  <c r="L1738" i="2" s="1"/>
  <c r="A1737" i="2"/>
  <c r="L1737" i="2" s="1"/>
  <c r="A1736" i="2"/>
  <c r="L1736" i="2" s="1"/>
  <c r="A1735" i="2"/>
  <c r="L1735" i="2" s="1"/>
  <c r="A1734" i="2"/>
  <c r="L1734" i="2" s="1"/>
  <c r="A1733" i="2"/>
  <c r="L1733" i="2" s="1"/>
  <c r="A1732" i="2"/>
  <c r="L1732" i="2" s="1"/>
  <c r="A1731" i="2"/>
  <c r="L1731" i="2" s="1"/>
  <c r="A1730" i="2"/>
  <c r="L1730" i="2" s="1"/>
  <c r="A1729" i="2"/>
  <c r="L1729" i="2" s="1"/>
  <c r="A1728" i="2"/>
  <c r="L1728" i="2" s="1"/>
  <c r="A1727" i="2"/>
  <c r="L1727" i="2" s="1"/>
  <c r="A1726" i="2"/>
  <c r="L1726" i="2" s="1"/>
  <c r="A1725" i="2"/>
  <c r="L1725" i="2" s="1"/>
  <c r="A1724" i="2"/>
  <c r="L1724" i="2" s="1"/>
  <c r="A1723" i="2"/>
  <c r="L1723" i="2" s="1"/>
  <c r="A1722" i="2"/>
  <c r="L1722" i="2" s="1"/>
  <c r="A1721" i="2"/>
  <c r="L1721" i="2" s="1"/>
  <c r="A1720" i="2"/>
  <c r="L1720" i="2" s="1"/>
  <c r="A1719" i="2"/>
  <c r="L1719" i="2" s="1"/>
  <c r="A1718" i="2"/>
  <c r="L1718" i="2" s="1"/>
  <c r="A1717" i="2"/>
  <c r="L1717" i="2" s="1"/>
  <c r="A1716" i="2"/>
  <c r="L1716" i="2" s="1"/>
  <c r="A1715" i="2"/>
  <c r="L1715" i="2" s="1"/>
  <c r="A1714" i="2"/>
  <c r="L1714" i="2" s="1"/>
  <c r="A1713" i="2"/>
  <c r="L1713" i="2" s="1"/>
  <c r="A1712" i="2"/>
  <c r="L1712" i="2" s="1"/>
  <c r="A1711" i="2"/>
  <c r="L1711" i="2" s="1"/>
  <c r="A1710" i="2"/>
  <c r="L1710" i="2" s="1"/>
  <c r="A1709" i="2"/>
  <c r="L1709" i="2" s="1"/>
  <c r="A1708" i="2"/>
  <c r="L1708" i="2" s="1"/>
  <c r="A1707" i="2"/>
  <c r="L1707" i="2" s="1"/>
  <c r="A1706" i="2"/>
  <c r="L1706" i="2" s="1"/>
  <c r="A1705" i="2"/>
  <c r="L1705" i="2" s="1"/>
  <c r="A1704" i="2"/>
  <c r="L1704" i="2" s="1"/>
  <c r="A1703" i="2"/>
  <c r="L1703" i="2" s="1"/>
  <c r="A1702" i="2"/>
  <c r="L1702" i="2" s="1"/>
  <c r="A1701" i="2"/>
  <c r="L1701" i="2" s="1"/>
  <c r="A1700" i="2"/>
  <c r="L1700" i="2" s="1"/>
  <c r="A1699" i="2"/>
  <c r="L1699" i="2" s="1"/>
  <c r="A1698" i="2"/>
  <c r="L1698" i="2" s="1"/>
  <c r="A1697" i="2"/>
  <c r="L1697" i="2" s="1"/>
  <c r="A1696" i="2"/>
  <c r="L1696" i="2" s="1"/>
  <c r="A1695" i="2"/>
  <c r="L1695" i="2" s="1"/>
  <c r="A1694" i="2"/>
  <c r="L1694" i="2" s="1"/>
  <c r="A1693" i="2"/>
  <c r="L1693" i="2" s="1"/>
  <c r="A1692" i="2"/>
  <c r="L1692" i="2" s="1"/>
  <c r="A1691" i="2"/>
  <c r="L1691" i="2" s="1"/>
  <c r="A1690" i="2"/>
  <c r="L1690" i="2" s="1"/>
  <c r="A1689" i="2"/>
  <c r="L1689" i="2" s="1"/>
  <c r="A1688" i="2"/>
  <c r="L1688" i="2" s="1"/>
  <c r="A1687" i="2"/>
  <c r="L1687" i="2" s="1"/>
  <c r="A1686" i="2"/>
  <c r="L1686" i="2" s="1"/>
  <c r="A1685" i="2"/>
  <c r="L1685" i="2" s="1"/>
  <c r="A1684" i="2"/>
  <c r="L1684" i="2" s="1"/>
  <c r="A1683" i="2"/>
  <c r="L1683" i="2" s="1"/>
  <c r="A1682" i="2"/>
  <c r="L1682" i="2" s="1"/>
  <c r="A1681" i="2"/>
  <c r="L1681" i="2" s="1"/>
  <c r="A1680" i="2"/>
  <c r="L1680" i="2" s="1"/>
  <c r="A1679" i="2"/>
  <c r="L1679" i="2" s="1"/>
  <c r="A1678" i="2"/>
  <c r="L1678" i="2" s="1"/>
  <c r="A1677" i="2"/>
  <c r="L1677" i="2" s="1"/>
  <c r="A1676" i="2"/>
  <c r="L1676" i="2" s="1"/>
  <c r="A1675" i="2"/>
  <c r="L1675" i="2" s="1"/>
  <c r="A1674" i="2"/>
  <c r="L1674" i="2" s="1"/>
  <c r="A1673" i="2"/>
  <c r="L1673" i="2" s="1"/>
  <c r="A1672" i="2"/>
  <c r="L1672" i="2" s="1"/>
  <c r="A1671" i="2"/>
  <c r="L1671" i="2" s="1"/>
  <c r="A1670" i="2"/>
  <c r="L1670" i="2" s="1"/>
  <c r="A1669" i="2"/>
  <c r="L1669" i="2" s="1"/>
  <c r="A1668" i="2"/>
  <c r="L1668" i="2" s="1"/>
  <c r="A1667" i="2"/>
  <c r="L1667" i="2" s="1"/>
  <c r="A1666" i="2"/>
  <c r="L1666" i="2" s="1"/>
  <c r="A1665" i="2"/>
  <c r="L1665" i="2" s="1"/>
  <c r="A1664" i="2"/>
  <c r="L1664" i="2" s="1"/>
  <c r="A1663" i="2"/>
  <c r="L1663" i="2" s="1"/>
  <c r="A1662" i="2"/>
  <c r="L1662" i="2" s="1"/>
  <c r="A1661" i="2"/>
  <c r="L1661" i="2" s="1"/>
  <c r="A1660" i="2"/>
  <c r="L1660" i="2" s="1"/>
  <c r="A1659" i="2"/>
  <c r="L1659" i="2" s="1"/>
  <c r="A1658" i="2"/>
  <c r="L1658" i="2" s="1"/>
  <c r="A1657" i="2"/>
  <c r="L1657" i="2" s="1"/>
  <c r="A1656" i="2"/>
  <c r="L1656" i="2" s="1"/>
  <c r="A1655" i="2"/>
  <c r="L1655" i="2" s="1"/>
  <c r="A1654" i="2"/>
  <c r="L1654" i="2" s="1"/>
  <c r="A1653" i="2"/>
  <c r="L1653" i="2" s="1"/>
  <c r="A1652" i="2"/>
  <c r="L1652" i="2" s="1"/>
  <c r="A1651" i="2"/>
  <c r="L1651" i="2" s="1"/>
  <c r="A1650" i="2"/>
  <c r="L1650" i="2" s="1"/>
  <c r="A1649" i="2"/>
  <c r="L1649" i="2" s="1"/>
  <c r="A1648" i="2"/>
  <c r="L1648" i="2" s="1"/>
  <c r="A1647" i="2"/>
  <c r="L1647" i="2" s="1"/>
  <c r="A1646" i="2"/>
  <c r="L1646" i="2" s="1"/>
  <c r="A1645" i="2"/>
  <c r="L1645" i="2" s="1"/>
  <c r="A1644" i="2"/>
  <c r="L1644" i="2" s="1"/>
  <c r="A1643" i="2"/>
  <c r="L1643" i="2" s="1"/>
  <c r="A1642" i="2"/>
  <c r="L1642" i="2" s="1"/>
  <c r="A1641" i="2"/>
  <c r="L1641" i="2" s="1"/>
  <c r="A1640" i="2"/>
  <c r="L1640" i="2" s="1"/>
  <c r="A1639" i="2"/>
  <c r="L1639" i="2" s="1"/>
  <c r="A1638" i="2"/>
  <c r="L1638" i="2" s="1"/>
  <c r="A1637" i="2"/>
  <c r="L1637" i="2" s="1"/>
  <c r="A1636" i="2"/>
  <c r="L1636" i="2" s="1"/>
  <c r="A1635" i="2"/>
  <c r="L1635" i="2" s="1"/>
  <c r="A1634" i="2"/>
  <c r="L1634" i="2" s="1"/>
  <c r="A1633" i="2"/>
  <c r="L1633" i="2" s="1"/>
  <c r="A1632" i="2"/>
  <c r="L1632" i="2" s="1"/>
  <c r="A1631" i="2"/>
  <c r="L1631" i="2" s="1"/>
  <c r="A1630" i="2"/>
  <c r="L1630" i="2" s="1"/>
  <c r="A1629" i="2"/>
  <c r="L1629" i="2" s="1"/>
  <c r="A1628" i="2"/>
  <c r="L1628" i="2" s="1"/>
  <c r="A1627" i="2"/>
  <c r="L1627" i="2" s="1"/>
  <c r="A1626" i="2"/>
  <c r="L1626" i="2" s="1"/>
  <c r="A1625" i="2"/>
  <c r="L1625" i="2" s="1"/>
  <c r="A1624" i="2"/>
  <c r="L1624" i="2" s="1"/>
  <c r="A1623" i="2"/>
  <c r="L1623" i="2" s="1"/>
  <c r="A1622" i="2"/>
  <c r="L1622" i="2" s="1"/>
  <c r="A1621" i="2"/>
  <c r="L1621" i="2" s="1"/>
  <c r="A1620" i="2"/>
  <c r="L1620" i="2" s="1"/>
  <c r="A1619" i="2"/>
  <c r="L1619" i="2" s="1"/>
  <c r="A1618" i="2"/>
  <c r="L1618" i="2" s="1"/>
  <c r="A1617" i="2"/>
  <c r="L1617" i="2" s="1"/>
  <c r="A1616" i="2"/>
  <c r="L1616" i="2" s="1"/>
  <c r="A1615" i="2"/>
  <c r="L1615" i="2" s="1"/>
  <c r="A1614" i="2"/>
  <c r="L1614" i="2" s="1"/>
  <c r="A1613" i="2"/>
  <c r="L1613" i="2" s="1"/>
  <c r="A1612" i="2"/>
  <c r="L1612" i="2" s="1"/>
  <c r="A1611" i="2"/>
  <c r="L1611" i="2" s="1"/>
  <c r="A1610" i="2"/>
  <c r="L1610" i="2" s="1"/>
  <c r="A1609" i="2"/>
  <c r="L1609" i="2" s="1"/>
  <c r="A1608" i="2"/>
  <c r="L1608" i="2" s="1"/>
  <c r="A1607" i="2"/>
  <c r="L1607" i="2" s="1"/>
  <c r="A1606" i="2"/>
  <c r="L1606" i="2" s="1"/>
  <c r="A1605" i="2"/>
  <c r="L1605" i="2" s="1"/>
  <c r="A1604" i="2"/>
  <c r="L1604" i="2" s="1"/>
  <c r="A1603" i="2"/>
  <c r="L1603" i="2" s="1"/>
  <c r="A1602" i="2"/>
  <c r="L1602" i="2" s="1"/>
  <c r="A1601" i="2"/>
  <c r="L1601" i="2" s="1"/>
  <c r="A1600" i="2"/>
  <c r="L1600" i="2" s="1"/>
  <c r="A1599" i="2"/>
  <c r="L1599" i="2" s="1"/>
  <c r="A1598" i="2"/>
  <c r="L1598" i="2" s="1"/>
  <c r="A1597" i="2"/>
  <c r="L1597" i="2" s="1"/>
  <c r="A1596" i="2"/>
  <c r="L1596" i="2" s="1"/>
  <c r="A1595" i="2"/>
  <c r="L1595" i="2" s="1"/>
  <c r="A1594" i="2"/>
  <c r="L1594" i="2" s="1"/>
  <c r="A1593" i="2"/>
  <c r="L1593" i="2" s="1"/>
  <c r="A1592" i="2"/>
  <c r="L1592" i="2" s="1"/>
  <c r="A1591" i="2"/>
  <c r="L1591" i="2" s="1"/>
  <c r="A1590" i="2"/>
  <c r="L1590" i="2" s="1"/>
  <c r="A1589" i="2"/>
  <c r="L1589" i="2" s="1"/>
  <c r="A1588" i="2"/>
  <c r="L1588" i="2" s="1"/>
  <c r="A1587" i="2"/>
  <c r="L1587" i="2" s="1"/>
  <c r="A1586" i="2"/>
  <c r="L1586" i="2" s="1"/>
  <c r="A1585" i="2"/>
  <c r="L1585" i="2" s="1"/>
  <c r="A1584" i="2"/>
  <c r="L1584" i="2" s="1"/>
  <c r="A1583" i="2"/>
  <c r="L1583" i="2" s="1"/>
  <c r="A1582" i="2"/>
  <c r="L1582" i="2" s="1"/>
  <c r="A1581" i="2"/>
  <c r="L1581" i="2" s="1"/>
  <c r="A1580" i="2"/>
  <c r="L1580" i="2" s="1"/>
  <c r="A1579" i="2"/>
  <c r="L1579" i="2" s="1"/>
  <c r="A1578" i="2"/>
  <c r="L1578" i="2" s="1"/>
  <c r="A1577" i="2"/>
  <c r="L1577" i="2" s="1"/>
  <c r="A1576" i="2"/>
  <c r="L1576" i="2" s="1"/>
  <c r="A1575" i="2"/>
  <c r="L1575" i="2" s="1"/>
  <c r="A1574" i="2"/>
  <c r="L1574" i="2" s="1"/>
  <c r="A1573" i="2"/>
  <c r="L1573" i="2" s="1"/>
  <c r="A1572" i="2"/>
  <c r="L1572" i="2" s="1"/>
  <c r="A1571" i="2"/>
  <c r="L1571" i="2" s="1"/>
  <c r="A1570" i="2"/>
  <c r="L1570" i="2" s="1"/>
  <c r="A1569" i="2"/>
  <c r="L1569" i="2" s="1"/>
  <c r="A1568" i="2"/>
  <c r="L1568" i="2" s="1"/>
  <c r="A1567" i="2"/>
  <c r="L1567" i="2" s="1"/>
  <c r="A1566" i="2"/>
  <c r="L1566" i="2" s="1"/>
  <c r="A1565" i="2"/>
  <c r="L1565" i="2" s="1"/>
  <c r="A1564" i="2"/>
  <c r="L1564" i="2" s="1"/>
  <c r="A1563" i="2"/>
  <c r="L1563" i="2" s="1"/>
  <c r="A1562" i="2"/>
  <c r="L1562" i="2" s="1"/>
  <c r="A1561" i="2"/>
  <c r="L1561" i="2" s="1"/>
  <c r="A1560" i="2"/>
  <c r="L1560" i="2" s="1"/>
  <c r="A1559" i="2"/>
  <c r="L1559" i="2" s="1"/>
  <c r="A1558" i="2"/>
  <c r="L1558" i="2" s="1"/>
  <c r="A1557" i="2"/>
  <c r="L1557" i="2" s="1"/>
  <c r="A1556" i="2"/>
  <c r="L1556" i="2" s="1"/>
  <c r="A1555" i="2"/>
  <c r="L1555" i="2" s="1"/>
  <c r="A1554" i="2"/>
  <c r="L1554" i="2" s="1"/>
  <c r="A1553" i="2"/>
  <c r="L1553" i="2" s="1"/>
  <c r="A1552" i="2"/>
  <c r="L1552" i="2" s="1"/>
  <c r="A1551" i="2"/>
  <c r="L1551" i="2" s="1"/>
  <c r="A1550" i="2"/>
  <c r="L1550" i="2" s="1"/>
  <c r="A1549" i="2"/>
  <c r="L1549" i="2" s="1"/>
  <c r="A1548" i="2"/>
  <c r="L1548" i="2" s="1"/>
  <c r="A1547" i="2"/>
  <c r="L1547" i="2" s="1"/>
  <c r="A1546" i="2"/>
  <c r="L1546" i="2" s="1"/>
  <c r="A1545" i="2"/>
  <c r="L1545" i="2" s="1"/>
  <c r="A1544" i="2"/>
  <c r="L1544" i="2" s="1"/>
  <c r="A1543" i="2"/>
  <c r="L1543" i="2" s="1"/>
  <c r="A1542" i="2"/>
  <c r="L1542" i="2" s="1"/>
  <c r="A1541" i="2"/>
  <c r="L1541" i="2" s="1"/>
  <c r="A1540" i="2"/>
  <c r="L1540" i="2" s="1"/>
  <c r="A1539" i="2"/>
  <c r="L1539" i="2" s="1"/>
  <c r="A1538" i="2"/>
  <c r="L1538" i="2" s="1"/>
  <c r="A1537" i="2"/>
  <c r="L1537" i="2" s="1"/>
  <c r="A1536" i="2"/>
  <c r="L1536" i="2" s="1"/>
  <c r="A1535" i="2"/>
  <c r="L1535" i="2" s="1"/>
  <c r="A1534" i="2"/>
  <c r="L1534" i="2" s="1"/>
  <c r="A1533" i="2"/>
  <c r="L1533" i="2" s="1"/>
  <c r="A1532" i="2"/>
  <c r="L1532" i="2" s="1"/>
  <c r="A1531" i="2"/>
  <c r="L1531" i="2" s="1"/>
  <c r="A1530" i="2"/>
  <c r="L1530" i="2" s="1"/>
  <c r="A1529" i="2"/>
  <c r="L1529" i="2" s="1"/>
  <c r="A1528" i="2"/>
  <c r="L1528" i="2" s="1"/>
  <c r="A1527" i="2"/>
  <c r="L1527" i="2" s="1"/>
  <c r="A1526" i="2"/>
  <c r="L1526" i="2" s="1"/>
  <c r="A1525" i="2"/>
  <c r="L1525" i="2" s="1"/>
  <c r="A1524" i="2"/>
  <c r="L1524" i="2" s="1"/>
  <c r="A1523" i="2"/>
  <c r="L1523" i="2" s="1"/>
  <c r="A1522" i="2"/>
  <c r="L1522" i="2" s="1"/>
  <c r="A1521" i="2"/>
  <c r="L1521" i="2" s="1"/>
  <c r="A1520" i="2"/>
  <c r="L1520" i="2" s="1"/>
  <c r="A1519" i="2"/>
  <c r="L1519" i="2" s="1"/>
  <c r="A1518" i="2"/>
  <c r="L1518" i="2" s="1"/>
  <c r="A1517" i="2"/>
  <c r="L1517" i="2" s="1"/>
  <c r="A1516" i="2"/>
  <c r="L1516" i="2" s="1"/>
  <c r="A1515" i="2"/>
  <c r="L1515" i="2" s="1"/>
  <c r="A1514" i="2"/>
  <c r="L1514" i="2" s="1"/>
  <c r="A1513" i="2"/>
  <c r="L1513" i="2" s="1"/>
  <c r="A1512" i="2"/>
  <c r="L1512" i="2" s="1"/>
  <c r="A1511" i="2"/>
  <c r="L1511" i="2" s="1"/>
  <c r="A1510" i="2"/>
  <c r="L1510" i="2" s="1"/>
  <c r="A1509" i="2"/>
  <c r="L1509" i="2" s="1"/>
  <c r="A1508" i="2"/>
  <c r="L1508" i="2" s="1"/>
  <c r="A1507" i="2"/>
  <c r="L1507" i="2" s="1"/>
  <c r="A1506" i="2"/>
  <c r="L1506" i="2" s="1"/>
  <c r="A1505" i="2"/>
  <c r="L1505" i="2" s="1"/>
  <c r="A1504" i="2"/>
  <c r="L1504" i="2" s="1"/>
  <c r="A1503" i="2"/>
  <c r="L1503" i="2" s="1"/>
  <c r="A1502" i="2"/>
  <c r="L1502" i="2" s="1"/>
  <c r="A1501" i="2"/>
  <c r="L1501" i="2" s="1"/>
  <c r="A1500" i="2"/>
  <c r="L1500" i="2" s="1"/>
  <c r="A1499" i="2"/>
  <c r="L1499" i="2" s="1"/>
  <c r="A1498" i="2"/>
  <c r="L1498" i="2" s="1"/>
  <c r="A1497" i="2"/>
  <c r="L1497" i="2" s="1"/>
  <c r="A1496" i="2"/>
  <c r="L1496" i="2" s="1"/>
  <c r="A1495" i="2"/>
  <c r="L1495" i="2" s="1"/>
  <c r="A1494" i="2"/>
  <c r="L1494" i="2" s="1"/>
  <c r="A1493" i="2"/>
  <c r="L1493" i="2" s="1"/>
  <c r="A1492" i="2"/>
  <c r="L1492" i="2" s="1"/>
  <c r="A1491" i="2"/>
  <c r="L1491" i="2" s="1"/>
  <c r="A1490" i="2"/>
  <c r="L1490" i="2" s="1"/>
  <c r="A1489" i="2"/>
  <c r="L1489" i="2" s="1"/>
  <c r="A1488" i="2"/>
  <c r="L1488" i="2" s="1"/>
  <c r="A1487" i="2"/>
  <c r="L1487" i="2" s="1"/>
  <c r="A1486" i="2"/>
  <c r="L1486" i="2" s="1"/>
  <c r="A1485" i="2"/>
  <c r="L1485" i="2" s="1"/>
  <c r="A1484" i="2"/>
  <c r="L1484" i="2" s="1"/>
  <c r="A1483" i="2"/>
  <c r="L1483" i="2" s="1"/>
  <c r="A1482" i="2"/>
  <c r="L1482" i="2" s="1"/>
  <c r="A1481" i="2"/>
  <c r="L1481" i="2" s="1"/>
  <c r="A1480" i="2"/>
  <c r="L1480" i="2" s="1"/>
  <c r="A1479" i="2"/>
  <c r="L1479" i="2" s="1"/>
  <c r="A1478" i="2"/>
  <c r="L1478" i="2" s="1"/>
  <c r="A1477" i="2"/>
  <c r="L1477" i="2" s="1"/>
  <c r="A1476" i="2"/>
  <c r="L1476" i="2" s="1"/>
  <c r="A1475" i="2"/>
  <c r="L1475" i="2" s="1"/>
  <c r="A1474" i="2"/>
  <c r="L1474" i="2" s="1"/>
  <c r="A1473" i="2"/>
  <c r="L1473" i="2" s="1"/>
  <c r="A1472" i="2"/>
  <c r="L1472" i="2" s="1"/>
  <c r="A1471" i="2"/>
  <c r="L1471" i="2" s="1"/>
  <c r="A1470" i="2"/>
  <c r="L1470" i="2" s="1"/>
  <c r="A1469" i="2"/>
  <c r="L1469" i="2" s="1"/>
  <c r="A1468" i="2"/>
  <c r="L1468" i="2" s="1"/>
  <c r="A1467" i="2"/>
  <c r="L1467" i="2" s="1"/>
  <c r="A1466" i="2"/>
  <c r="L1466" i="2" s="1"/>
  <c r="A1465" i="2"/>
  <c r="L1465" i="2" s="1"/>
  <c r="A1464" i="2"/>
  <c r="L1464" i="2" s="1"/>
  <c r="A1463" i="2"/>
  <c r="L1463" i="2" s="1"/>
  <c r="A1462" i="2"/>
  <c r="L1462" i="2" s="1"/>
  <c r="A1461" i="2"/>
  <c r="L1461" i="2" s="1"/>
  <c r="A1460" i="2"/>
  <c r="L1460" i="2" s="1"/>
  <c r="A1459" i="2"/>
  <c r="L1459" i="2" s="1"/>
  <c r="A1458" i="2"/>
  <c r="L1458" i="2" s="1"/>
  <c r="A1457" i="2"/>
  <c r="L1457" i="2" s="1"/>
  <c r="A1456" i="2"/>
  <c r="L1456" i="2" s="1"/>
  <c r="A1455" i="2"/>
  <c r="L1455" i="2" s="1"/>
  <c r="A1454" i="2"/>
  <c r="L1454" i="2" s="1"/>
  <c r="A1453" i="2"/>
  <c r="L1453" i="2" s="1"/>
  <c r="A1452" i="2"/>
  <c r="L1452" i="2" s="1"/>
  <c r="A1451" i="2"/>
  <c r="L1451" i="2" s="1"/>
  <c r="A1450" i="2"/>
  <c r="L1450" i="2" s="1"/>
  <c r="A1449" i="2"/>
  <c r="L1449" i="2" s="1"/>
  <c r="A1448" i="2"/>
  <c r="L1448" i="2" s="1"/>
  <c r="A1447" i="2"/>
  <c r="L1447" i="2" s="1"/>
  <c r="A1446" i="2"/>
  <c r="L1446" i="2" s="1"/>
  <c r="A1445" i="2"/>
  <c r="L1445" i="2" s="1"/>
  <c r="A1444" i="2"/>
  <c r="L1444" i="2" s="1"/>
  <c r="A1443" i="2"/>
  <c r="L1443" i="2" s="1"/>
  <c r="A1442" i="2"/>
  <c r="L1442" i="2" s="1"/>
  <c r="A1441" i="2"/>
  <c r="L1441" i="2" s="1"/>
  <c r="A1440" i="2"/>
  <c r="L1440" i="2" s="1"/>
  <c r="A1439" i="2"/>
  <c r="L1439" i="2" s="1"/>
  <c r="A1438" i="2"/>
  <c r="L1438" i="2" s="1"/>
  <c r="A1437" i="2"/>
  <c r="L1437" i="2" s="1"/>
  <c r="A1436" i="2"/>
  <c r="L1436" i="2" s="1"/>
  <c r="A1435" i="2"/>
  <c r="L1435" i="2" s="1"/>
  <c r="A1434" i="2"/>
  <c r="L1434" i="2" s="1"/>
  <c r="A1433" i="2"/>
  <c r="L1433" i="2" s="1"/>
  <c r="A1432" i="2"/>
  <c r="L1432" i="2" s="1"/>
  <c r="A1431" i="2"/>
  <c r="L1431" i="2" s="1"/>
  <c r="A1430" i="2"/>
  <c r="L1430" i="2" s="1"/>
  <c r="A1429" i="2"/>
  <c r="L1429" i="2" s="1"/>
  <c r="A1428" i="2"/>
  <c r="L1428" i="2" s="1"/>
  <c r="A1427" i="2"/>
  <c r="L1427" i="2" s="1"/>
  <c r="A1426" i="2"/>
  <c r="L1426" i="2" s="1"/>
  <c r="A1425" i="2"/>
  <c r="L1425" i="2" s="1"/>
  <c r="A1424" i="2"/>
  <c r="L1424" i="2" s="1"/>
  <c r="A1423" i="2"/>
  <c r="L1423" i="2" s="1"/>
  <c r="A1422" i="2"/>
  <c r="L1422" i="2" s="1"/>
  <c r="A1421" i="2"/>
  <c r="L1421" i="2" s="1"/>
  <c r="A1420" i="2"/>
  <c r="L1420" i="2" s="1"/>
  <c r="A1419" i="2"/>
  <c r="L1419" i="2" s="1"/>
  <c r="A1418" i="2"/>
  <c r="L1418" i="2" s="1"/>
  <c r="A1417" i="2"/>
  <c r="L1417" i="2" s="1"/>
  <c r="A1416" i="2"/>
  <c r="L1416" i="2" s="1"/>
  <c r="A1415" i="2"/>
  <c r="L1415" i="2" s="1"/>
  <c r="A1414" i="2"/>
  <c r="L1414" i="2" s="1"/>
  <c r="A1413" i="2"/>
  <c r="L1413" i="2" s="1"/>
  <c r="A1412" i="2"/>
  <c r="L1412" i="2" s="1"/>
  <c r="A1411" i="2"/>
  <c r="L1411" i="2" s="1"/>
  <c r="A1410" i="2"/>
  <c r="L1410" i="2" s="1"/>
  <c r="A1409" i="2"/>
  <c r="L1409" i="2" s="1"/>
  <c r="A1408" i="2"/>
  <c r="L1408" i="2" s="1"/>
  <c r="A1407" i="2"/>
  <c r="L1407" i="2" s="1"/>
  <c r="A1406" i="2"/>
  <c r="L1406" i="2" s="1"/>
  <c r="A1405" i="2"/>
  <c r="L1405" i="2" s="1"/>
  <c r="A1404" i="2"/>
  <c r="L1404" i="2" s="1"/>
  <c r="A1403" i="2"/>
  <c r="L1403" i="2" s="1"/>
  <c r="A1402" i="2"/>
  <c r="L1402" i="2" s="1"/>
  <c r="A1401" i="2"/>
  <c r="L1401" i="2" s="1"/>
  <c r="A1400" i="2"/>
  <c r="L1400" i="2" s="1"/>
  <c r="A1399" i="2"/>
  <c r="L1399" i="2" s="1"/>
  <c r="A1398" i="2"/>
  <c r="L1398" i="2" s="1"/>
  <c r="A1397" i="2"/>
  <c r="L1397" i="2" s="1"/>
  <c r="A1396" i="2"/>
  <c r="L1396" i="2" s="1"/>
  <c r="A1395" i="2"/>
  <c r="L1395" i="2" s="1"/>
  <c r="A1394" i="2"/>
  <c r="L1394" i="2" s="1"/>
  <c r="A1393" i="2"/>
  <c r="L1393" i="2" s="1"/>
  <c r="A1392" i="2"/>
  <c r="L1392" i="2" s="1"/>
  <c r="A1391" i="2"/>
  <c r="L1391" i="2" s="1"/>
  <c r="A1390" i="2"/>
  <c r="L1390" i="2" s="1"/>
  <c r="A1389" i="2"/>
  <c r="L1389" i="2" s="1"/>
  <c r="A1388" i="2"/>
  <c r="L1388" i="2" s="1"/>
  <c r="A1387" i="2"/>
  <c r="L1387" i="2" s="1"/>
  <c r="A1386" i="2"/>
  <c r="L1386" i="2" s="1"/>
  <c r="A1385" i="2"/>
  <c r="L1385" i="2" s="1"/>
  <c r="A1384" i="2"/>
  <c r="L1384" i="2" s="1"/>
  <c r="A1383" i="2"/>
  <c r="L1383" i="2" s="1"/>
  <c r="A1382" i="2"/>
  <c r="L1382" i="2" s="1"/>
  <c r="A1381" i="2"/>
  <c r="L1381" i="2" s="1"/>
  <c r="A1380" i="2"/>
  <c r="L1380" i="2" s="1"/>
  <c r="A1379" i="2"/>
  <c r="L1379" i="2" s="1"/>
  <c r="A1378" i="2"/>
  <c r="L1378" i="2" s="1"/>
  <c r="A1377" i="2"/>
  <c r="L1377" i="2" s="1"/>
  <c r="A1376" i="2"/>
  <c r="L1376" i="2" s="1"/>
  <c r="A1375" i="2"/>
  <c r="L1375" i="2" s="1"/>
  <c r="A1374" i="2"/>
  <c r="L1374" i="2" s="1"/>
  <c r="A1373" i="2"/>
  <c r="L1373" i="2" s="1"/>
  <c r="A1372" i="2"/>
  <c r="L1372" i="2" s="1"/>
  <c r="A1371" i="2"/>
  <c r="L1371" i="2" s="1"/>
  <c r="A1370" i="2"/>
  <c r="L1370" i="2" s="1"/>
  <c r="A1369" i="2"/>
  <c r="L1369" i="2" s="1"/>
  <c r="A1368" i="2"/>
  <c r="L1368" i="2" s="1"/>
  <c r="A1367" i="2"/>
  <c r="L1367" i="2" s="1"/>
  <c r="A1366" i="2"/>
  <c r="L1366" i="2" s="1"/>
  <c r="A1365" i="2"/>
  <c r="L1365" i="2" s="1"/>
  <c r="A1364" i="2"/>
  <c r="L1364" i="2" s="1"/>
  <c r="A1363" i="2"/>
  <c r="L1363" i="2" s="1"/>
  <c r="A1362" i="2"/>
  <c r="L1362" i="2" s="1"/>
  <c r="A1361" i="2"/>
  <c r="L1361" i="2" s="1"/>
  <c r="A1360" i="2"/>
  <c r="L1360" i="2" s="1"/>
  <c r="A1359" i="2"/>
  <c r="L1359" i="2" s="1"/>
  <c r="A1358" i="2"/>
  <c r="L1358" i="2" s="1"/>
  <c r="A1357" i="2"/>
  <c r="L1357" i="2" s="1"/>
  <c r="A1356" i="2"/>
  <c r="L1356" i="2" s="1"/>
  <c r="A1355" i="2"/>
  <c r="L1355" i="2" s="1"/>
  <c r="A1354" i="2"/>
  <c r="L1354" i="2" s="1"/>
  <c r="A1353" i="2"/>
  <c r="L1353" i="2" s="1"/>
  <c r="A1352" i="2"/>
  <c r="L1352" i="2" s="1"/>
  <c r="A1351" i="2"/>
  <c r="L1351" i="2" s="1"/>
  <c r="A1350" i="2"/>
  <c r="L1350" i="2" s="1"/>
  <c r="A1349" i="2"/>
  <c r="L1349" i="2" s="1"/>
  <c r="A1348" i="2"/>
  <c r="L1348" i="2" s="1"/>
  <c r="A1347" i="2"/>
  <c r="L1347" i="2" s="1"/>
  <c r="A1346" i="2"/>
  <c r="L1346" i="2" s="1"/>
  <c r="A1345" i="2"/>
  <c r="L1345" i="2" s="1"/>
  <c r="A1344" i="2"/>
  <c r="L1344" i="2" s="1"/>
  <c r="A1343" i="2"/>
  <c r="L1343" i="2" s="1"/>
  <c r="A1342" i="2"/>
  <c r="L1342" i="2" s="1"/>
  <c r="A1341" i="2"/>
  <c r="L1341" i="2" s="1"/>
  <c r="A1340" i="2"/>
  <c r="L1340" i="2" s="1"/>
  <c r="A1339" i="2"/>
  <c r="L1339" i="2" s="1"/>
  <c r="A1338" i="2"/>
  <c r="L1338" i="2" s="1"/>
  <c r="A1337" i="2"/>
  <c r="L1337" i="2" s="1"/>
  <c r="A1336" i="2"/>
  <c r="L1336" i="2" s="1"/>
  <c r="A1335" i="2"/>
  <c r="L1335" i="2" s="1"/>
  <c r="A1334" i="2"/>
  <c r="L1334" i="2" s="1"/>
  <c r="A1333" i="2"/>
  <c r="L1333" i="2" s="1"/>
  <c r="A1332" i="2"/>
  <c r="L1332" i="2" s="1"/>
  <c r="A1331" i="2"/>
  <c r="L1331" i="2" s="1"/>
  <c r="A1330" i="2"/>
  <c r="L1330" i="2" s="1"/>
  <c r="A1329" i="2"/>
  <c r="L1329" i="2" s="1"/>
  <c r="A1328" i="2"/>
  <c r="L1328" i="2" s="1"/>
  <c r="A1327" i="2"/>
  <c r="L1327" i="2" s="1"/>
  <c r="A1326" i="2"/>
  <c r="L1326" i="2" s="1"/>
  <c r="A1325" i="2"/>
  <c r="L1325" i="2" s="1"/>
  <c r="A1324" i="2"/>
  <c r="L1324" i="2" s="1"/>
  <c r="A1323" i="2"/>
  <c r="L1323" i="2" s="1"/>
  <c r="A1322" i="2"/>
  <c r="L1322" i="2" s="1"/>
  <c r="A1321" i="2"/>
  <c r="L1321" i="2" s="1"/>
  <c r="A1320" i="2"/>
  <c r="L1320" i="2" s="1"/>
  <c r="A1319" i="2"/>
  <c r="L1319" i="2" s="1"/>
  <c r="A1318" i="2"/>
  <c r="L1318" i="2" s="1"/>
  <c r="A1317" i="2"/>
  <c r="L1317" i="2" s="1"/>
  <c r="A1316" i="2"/>
  <c r="L1316" i="2" s="1"/>
  <c r="A1315" i="2"/>
  <c r="L1315" i="2" s="1"/>
  <c r="A1314" i="2"/>
  <c r="L1314" i="2" s="1"/>
  <c r="A1313" i="2"/>
  <c r="L1313" i="2" s="1"/>
  <c r="A1312" i="2"/>
  <c r="L1312" i="2" s="1"/>
  <c r="A1311" i="2"/>
  <c r="L1311" i="2" s="1"/>
  <c r="A1310" i="2"/>
  <c r="L1310" i="2" s="1"/>
  <c r="A1309" i="2"/>
  <c r="L1309" i="2" s="1"/>
  <c r="A1308" i="2"/>
  <c r="L1308" i="2" s="1"/>
  <c r="A1307" i="2"/>
  <c r="L1307" i="2" s="1"/>
  <c r="A1306" i="2"/>
  <c r="L1306" i="2" s="1"/>
  <c r="A1305" i="2"/>
  <c r="L1305" i="2" s="1"/>
  <c r="A1304" i="2"/>
  <c r="L1304" i="2" s="1"/>
  <c r="A1303" i="2"/>
  <c r="L1303" i="2" s="1"/>
  <c r="A1302" i="2"/>
  <c r="L1302" i="2" s="1"/>
  <c r="A1301" i="2"/>
  <c r="L1301" i="2" s="1"/>
  <c r="A1300" i="2"/>
  <c r="L1300" i="2" s="1"/>
  <c r="A1299" i="2"/>
  <c r="L1299" i="2" s="1"/>
  <c r="A1298" i="2"/>
  <c r="L1298" i="2" s="1"/>
  <c r="A1297" i="2"/>
  <c r="L1297" i="2" s="1"/>
  <c r="A1296" i="2"/>
  <c r="L1296" i="2" s="1"/>
  <c r="A1295" i="2"/>
  <c r="L1295" i="2" s="1"/>
  <c r="A1294" i="2"/>
  <c r="L1294" i="2" s="1"/>
  <c r="A1293" i="2"/>
  <c r="L1293" i="2" s="1"/>
  <c r="A1292" i="2"/>
  <c r="L1292" i="2" s="1"/>
  <c r="A1291" i="2"/>
  <c r="L1291" i="2" s="1"/>
  <c r="A1290" i="2"/>
  <c r="L1290" i="2" s="1"/>
  <c r="A1289" i="2"/>
  <c r="L1289" i="2" s="1"/>
  <c r="A1288" i="2"/>
  <c r="L1288" i="2" s="1"/>
  <c r="A1287" i="2"/>
  <c r="L1287" i="2" s="1"/>
  <c r="A1286" i="2"/>
  <c r="L1286" i="2" s="1"/>
  <c r="A1285" i="2"/>
  <c r="L1285" i="2" s="1"/>
  <c r="A1284" i="2"/>
  <c r="L1284" i="2" s="1"/>
  <c r="A1283" i="2"/>
  <c r="L1283" i="2" s="1"/>
  <c r="A1282" i="2"/>
  <c r="L1282" i="2" s="1"/>
  <c r="A1281" i="2"/>
  <c r="L1281" i="2" s="1"/>
  <c r="A1280" i="2"/>
  <c r="L1280" i="2" s="1"/>
  <c r="A1279" i="2"/>
  <c r="L1279" i="2" s="1"/>
  <c r="A1278" i="2"/>
  <c r="L1278" i="2" s="1"/>
  <c r="A1277" i="2"/>
  <c r="L1277" i="2" s="1"/>
  <c r="A1276" i="2"/>
  <c r="L1276" i="2" s="1"/>
  <c r="A1275" i="2"/>
  <c r="L1275" i="2" s="1"/>
  <c r="A1274" i="2"/>
  <c r="L1274" i="2" s="1"/>
  <c r="A1273" i="2"/>
  <c r="L1273" i="2" s="1"/>
  <c r="A1272" i="2"/>
  <c r="L1272" i="2" s="1"/>
  <c r="A1271" i="2"/>
  <c r="L1271" i="2" s="1"/>
  <c r="A1270" i="2"/>
  <c r="L1270" i="2" s="1"/>
  <c r="A1269" i="2"/>
  <c r="L1269" i="2" s="1"/>
  <c r="A1268" i="2"/>
  <c r="L1268" i="2" s="1"/>
  <c r="A1267" i="2"/>
  <c r="L1267" i="2" s="1"/>
  <c r="A1266" i="2"/>
  <c r="L1266" i="2" s="1"/>
  <c r="A1265" i="2"/>
  <c r="L1265" i="2" s="1"/>
  <c r="A1264" i="2"/>
  <c r="L1264" i="2" s="1"/>
  <c r="A1263" i="2"/>
  <c r="L1263" i="2" s="1"/>
  <c r="A1262" i="2"/>
  <c r="L1262" i="2" s="1"/>
  <c r="A1261" i="2"/>
  <c r="L1261" i="2" s="1"/>
  <c r="A1260" i="2"/>
  <c r="L1260" i="2" s="1"/>
  <c r="A1259" i="2"/>
  <c r="L1259" i="2" s="1"/>
  <c r="A1258" i="2"/>
  <c r="L1258" i="2" s="1"/>
  <c r="A1257" i="2"/>
  <c r="L1257" i="2" s="1"/>
  <c r="A1256" i="2"/>
  <c r="L1256" i="2" s="1"/>
  <c r="A1255" i="2"/>
  <c r="L1255" i="2" s="1"/>
  <c r="A1254" i="2"/>
  <c r="L1254" i="2" s="1"/>
  <c r="A1253" i="2"/>
  <c r="L1253" i="2" s="1"/>
  <c r="A1252" i="2"/>
  <c r="L1252" i="2" s="1"/>
  <c r="A1251" i="2"/>
  <c r="L1251" i="2" s="1"/>
  <c r="A1250" i="2"/>
  <c r="L1250" i="2" s="1"/>
  <c r="A1249" i="2"/>
  <c r="L1249" i="2" s="1"/>
  <c r="A1248" i="2"/>
  <c r="L1248" i="2" s="1"/>
  <c r="A1247" i="2"/>
  <c r="L1247" i="2" s="1"/>
  <c r="A1246" i="2"/>
  <c r="L1246" i="2" s="1"/>
  <c r="A1245" i="2"/>
  <c r="L1245" i="2" s="1"/>
  <c r="A1244" i="2"/>
  <c r="L1244" i="2" s="1"/>
  <c r="A1243" i="2"/>
  <c r="L1243" i="2" s="1"/>
  <c r="A1242" i="2"/>
  <c r="L1242" i="2" s="1"/>
  <c r="A1241" i="2"/>
  <c r="L1241" i="2" s="1"/>
  <c r="A1240" i="2"/>
  <c r="L1240" i="2" s="1"/>
  <c r="A1239" i="2"/>
  <c r="L1239" i="2" s="1"/>
  <c r="A1238" i="2"/>
  <c r="L1238" i="2" s="1"/>
  <c r="A1237" i="2"/>
  <c r="L1237" i="2" s="1"/>
  <c r="A1236" i="2"/>
  <c r="L1236" i="2" s="1"/>
  <c r="A1235" i="2"/>
  <c r="L1235" i="2" s="1"/>
  <c r="A1234" i="2"/>
  <c r="L1234" i="2" s="1"/>
  <c r="A1233" i="2"/>
  <c r="L1233" i="2" s="1"/>
  <c r="A1232" i="2"/>
  <c r="L1232" i="2" s="1"/>
  <c r="A1231" i="2"/>
  <c r="L1231" i="2" s="1"/>
  <c r="A1230" i="2"/>
  <c r="L1230" i="2" s="1"/>
  <c r="A1229" i="2"/>
  <c r="L1229" i="2" s="1"/>
  <c r="A1228" i="2"/>
  <c r="L1228" i="2" s="1"/>
  <c r="A1227" i="2"/>
  <c r="L1227" i="2" s="1"/>
  <c r="A1226" i="2"/>
  <c r="L1226" i="2" s="1"/>
  <c r="A1225" i="2"/>
  <c r="L1225" i="2" s="1"/>
  <c r="A1224" i="2"/>
  <c r="L1224" i="2" s="1"/>
  <c r="A1223" i="2"/>
  <c r="L1223" i="2" s="1"/>
  <c r="A1222" i="2"/>
  <c r="L1222" i="2" s="1"/>
  <c r="A1221" i="2"/>
  <c r="L1221" i="2" s="1"/>
  <c r="A1220" i="2"/>
  <c r="L1220" i="2" s="1"/>
  <c r="A1219" i="2"/>
  <c r="L1219" i="2" s="1"/>
  <c r="A1218" i="2"/>
  <c r="L1218" i="2" s="1"/>
  <c r="A1217" i="2"/>
  <c r="L1217" i="2" s="1"/>
  <c r="A1216" i="2"/>
  <c r="L1216" i="2" s="1"/>
  <c r="A1215" i="2"/>
  <c r="L1215" i="2" s="1"/>
  <c r="A1214" i="2"/>
  <c r="L1214" i="2" s="1"/>
  <c r="A1213" i="2"/>
  <c r="L1213" i="2" s="1"/>
  <c r="A1212" i="2"/>
  <c r="L1212" i="2" s="1"/>
  <c r="A1211" i="2"/>
  <c r="L1211" i="2" s="1"/>
  <c r="A1210" i="2"/>
  <c r="L1210" i="2" s="1"/>
  <c r="A1209" i="2"/>
  <c r="L1209" i="2" s="1"/>
  <c r="A1208" i="2"/>
  <c r="L1208" i="2" s="1"/>
  <c r="A1207" i="2"/>
  <c r="L1207" i="2" s="1"/>
  <c r="A1206" i="2"/>
  <c r="L1206" i="2" s="1"/>
  <c r="A1205" i="2"/>
  <c r="L1205" i="2" s="1"/>
  <c r="A1204" i="2"/>
  <c r="L1204" i="2" s="1"/>
  <c r="A1203" i="2"/>
  <c r="L1203" i="2" s="1"/>
  <c r="A1202" i="2"/>
  <c r="L1202" i="2" s="1"/>
  <c r="A1201" i="2"/>
  <c r="L1201" i="2" s="1"/>
  <c r="A1200" i="2"/>
  <c r="L1200" i="2" s="1"/>
  <c r="A1199" i="2"/>
  <c r="L1199" i="2" s="1"/>
  <c r="A1198" i="2"/>
  <c r="L1198" i="2" s="1"/>
  <c r="A1197" i="2"/>
  <c r="L1197" i="2" s="1"/>
  <c r="A1196" i="2"/>
  <c r="L1196" i="2" s="1"/>
  <c r="A1195" i="2"/>
  <c r="L1195" i="2" s="1"/>
  <c r="A1194" i="2"/>
  <c r="L1194" i="2" s="1"/>
  <c r="A1193" i="2"/>
  <c r="L1193" i="2" s="1"/>
  <c r="A1192" i="2"/>
  <c r="L1192" i="2" s="1"/>
  <c r="A1191" i="2"/>
  <c r="L1191" i="2" s="1"/>
  <c r="A1190" i="2"/>
  <c r="L1190" i="2" s="1"/>
  <c r="A1189" i="2"/>
  <c r="L1189" i="2" s="1"/>
  <c r="A1188" i="2"/>
  <c r="L1188" i="2" s="1"/>
  <c r="A1187" i="2"/>
  <c r="L1187" i="2" s="1"/>
  <c r="A1186" i="2"/>
  <c r="L1186" i="2" s="1"/>
  <c r="A1185" i="2"/>
  <c r="L1185" i="2" s="1"/>
  <c r="A1184" i="2"/>
  <c r="L1184" i="2" s="1"/>
  <c r="A1183" i="2"/>
  <c r="L1183" i="2" s="1"/>
  <c r="A1182" i="2"/>
  <c r="L1182" i="2" s="1"/>
  <c r="A1181" i="2"/>
  <c r="L1181" i="2" s="1"/>
  <c r="A1180" i="2"/>
  <c r="L1180" i="2" s="1"/>
  <c r="A1179" i="2"/>
  <c r="L1179" i="2" s="1"/>
  <c r="A1178" i="2"/>
  <c r="L1178" i="2" s="1"/>
  <c r="A1177" i="2"/>
  <c r="L1177" i="2" s="1"/>
  <c r="A1176" i="2"/>
  <c r="L1176" i="2" s="1"/>
  <c r="A1175" i="2"/>
  <c r="L1175" i="2" s="1"/>
  <c r="A1174" i="2"/>
  <c r="L1174" i="2" s="1"/>
  <c r="A1173" i="2"/>
  <c r="L1173" i="2" s="1"/>
  <c r="A1172" i="2"/>
  <c r="L1172" i="2" s="1"/>
  <c r="A1171" i="2"/>
  <c r="L1171" i="2" s="1"/>
  <c r="A1170" i="2"/>
  <c r="L1170" i="2" s="1"/>
  <c r="A1169" i="2"/>
  <c r="L1169" i="2" s="1"/>
  <c r="A1168" i="2"/>
  <c r="L1168" i="2" s="1"/>
  <c r="A1167" i="2"/>
  <c r="L1167" i="2" s="1"/>
  <c r="A1166" i="2"/>
  <c r="L1166" i="2" s="1"/>
  <c r="A1165" i="2"/>
  <c r="L1165" i="2" s="1"/>
  <c r="A1164" i="2"/>
  <c r="L1164" i="2" s="1"/>
  <c r="A1163" i="2"/>
  <c r="L1163" i="2" s="1"/>
  <c r="A1162" i="2"/>
  <c r="L1162" i="2" s="1"/>
  <c r="A1161" i="2"/>
  <c r="L1161" i="2" s="1"/>
  <c r="A1160" i="2"/>
  <c r="L1160" i="2" s="1"/>
  <c r="A1159" i="2"/>
  <c r="L1159" i="2" s="1"/>
  <c r="A1158" i="2"/>
  <c r="L1158" i="2" s="1"/>
  <c r="A1157" i="2"/>
  <c r="L1157" i="2" s="1"/>
  <c r="A1156" i="2"/>
  <c r="L1156" i="2" s="1"/>
  <c r="A1155" i="2"/>
  <c r="L1155" i="2" s="1"/>
  <c r="A1154" i="2"/>
  <c r="L1154" i="2" s="1"/>
  <c r="A1153" i="2"/>
  <c r="L1153" i="2" s="1"/>
  <c r="A1152" i="2"/>
  <c r="L1152" i="2" s="1"/>
  <c r="A1151" i="2"/>
  <c r="L1151" i="2" s="1"/>
  <c r="A1150" i="2"/>
  <c r="L1150" i="2" s="1"/>
  <c r="A1149" i="2"/>
  <c r="L1149" i="2" s="1"/>
  <c r="A1148" i="2"/>
  <c r="L1148" i="2" s="1"/>
  <c r="A1147" i="2"/>
  <c r="L1147" i="2" s="1"/>
  <c r="A1146" i="2"/>
  <c r="L1146" i="2" s="1"/>
  <c r="A1145" i="2"/>
  <c r="L1145" i="2" s="1"/>
  <c r="A1144" i="2"/>
  <c r="L1144" i="2" s="1"/>
  <c r="A1143" i="2"/>
  <c r="L1143" i="2" s="1"/>
  <c r="A1142" i="2"/>
  <c r="L1142" i="2" s="1"/>
  <c r="A1141" i="2"/>
  <c r="L1141" i="2" s="1"/>
  <c r="A1140" i="2"/>
  <c r="L1140" i="2" s="1"/>
  <c r="A1139" i="2"/>
  <c r="L1139" i="2" s="1"/>
  <c r="A1138" i="2"/>
  <c r="L1138" i="2" s="1"/>
  <c r="A1137" i="2"/>
  <c r="L1137" i="2" s="1"/>
  <c r="A1136" i="2"/>
  <c r="L1136" i="2" s="1"/>
  <c r="A1135" i="2"/>
  <c r="L1135" i="2" s="1"/>
  <c r="A1134" i="2"/>
  <c r="L1134" i="2" s="1"/>
  <c r="A1133" i="2"/>
  <c r="L1133" i="2" s="1"/>
  <c r="A1132" i="2"/>
  <c r="L1132" i="2" s="1"/>
  <c r="A1131" i="2"/>
  <c r="L1131" i="2" s="1"/>
  <c r="A1130" i="2"/>
  <c r="L1130" i="2" s="1"/>
  <c r="A1129" i="2"/>
  <c r="L1129" i="2" s="1"/>
  <c r="A1128" i="2"/>
  <c r="L1128" i="2" s="1"/>
  <c r="A1127" i="2"/>
  <c r="L1127" i="2" s="1"/>
  <c r="A1126" i="2"/>
  <c r="L1126" i="2" s="1"/>
  <c r="A1125" i="2"/>
  <c r="L1125" i="2" s="1"/>
  <c r="A1124" i="2"/>
  <c r="L1124" i="2" s="1"/>
  <c r="A1123" i="2"/>
  <c r="L1123" i="2" s="1"/>
  <c r="A1122" i="2"/>
  <c r="L1122" i="2" s="1"/>
  <c r="A1121" i="2"/>
  <c r="L1121" i="2" s="1"/>
  <c r="A1120" i="2"/>
  <c r="L1120" i="2" s="1"/>
  <c r="A1119" i="2"/>
  <c r="L1119" i="2" s="1"/>
  <c r="A1118" i="2"/>
  <c r="L1118" i="2" s="1"/>
  <c r="A1117" i="2"/>
  <c r="L1117" i="2" s="1"/>
  <c r="A1116" i="2"/>
  <c r="L1116" i="2" s="1"/>
  <c r="A1115" i="2"/>
  <c r="L1115" i="2" s="1"/>
  <c r="A1114" i="2"/>
  <c r="L1114" i="2" s="1"/>
  <c r="A1113" i="2"/>
  <c r="L1113" i="2" s="1"/>
  <c r="A1112" i="2"/>
  <c r="L1112" i="2" s="1"/>
  <c r="A1111" i="2"/>
  <c r="L1111" i="2" s="1"/>
  <c r="A1110" i="2"/>
  <c r="L1110" i="2" s="1"/>
  <c r="A1109" i="2"/>
  <c r="L1109" i="2" s="1"/>
  <c r="A1108" i="2"/>
  <c r="L1108" i="2" s="1"/>
  <c r="A1107" i="2"/>
  <c r="L1107" i="2" s="1"/>
  <c r="A1106" i="2"/>
  <c r="L1106" i="2" s="1"/>
  <c r="A1105" i="2"/>
  <c r="L1105" i="2" s="1"/>
  <c r="A1104" i="2"/>
  <c r="L1104" i="2" s="1"/>
  <c r="A1103" i="2"/>
  <c r="L1103" i="2" s="1"/>
  <c r="A1102" i="2"/>
  <c r="L1102" i="2" s="1"/>
  <c r="A1101" i="2"/>
  <c r="L1101" i="2" s="1"/>
  <c r="A1100" i="2"/>
  <c r="L1100" i="2" s="1"/>
  <c r="A1099" i="2"/>
  <c r="L1099" i="2" s="1"/>
  <c r="A1098" i="2"/>
  <c r="L1098" i="2" s="1"/>
  <c r="A1097" i="2"/>
  <c r="L1097" i="2" s="1"/>
  <c r="A1096" i="2"/>
  <c r="L1096" i="2" s="1"/>
  <c r="A1095" i="2"/>
  <c r="L1095" i="2" s="1"/>
  <c r="A1094" i="2"/>
  <c r="L1094" i="2" s="1"/>
  <c r="A1093" i="2"/>
  <c r="L1093" i="2" s="1"/>
  <c r="A1092" i="2"/>
  <c r="L1092" i="2" s="1"/>
  <c r="A1091" i="2"/>
  <c r="L1091" i="2" s="1"/>
  <c r="A1090" i="2"/>
  <c r="L1090" i="2" s="1"/>
  <c r="A1089" i="2"/>
  <c r="L1089" i="2" s="1"/>
  <c r="A1088" i="2"/>
  <c r="L1088" i="2" s="1"/>
  <c r="A1087" i="2"/>
  <c r="L1087" i="2" s="1"/>
  <c r="A1086" i="2"/>
  <c r="L1086" i="2" s="1"/>
  <c r="A1085" i="2"/>
  <c r="L1085" i="2" s="1"/>
  <c r="A1084" i="2"/>
  <c r="L1084" i="2" s="1"/>
  <c r="A1083" i="2"/>
  <c r="L1083" i="2" s="1"/>
  <c r="A1082" i="2"/>
  <c r="L1082" i="2" s="1"/>
  <c r="A1081" i="2"/>
  <c r="L1081" i="2" s="1"/>
  <c r="A1080" i="2"/>
  <c r="L1080" i="2" s="1"/>
  <c r="A1079" i="2"/>
  <c r="L1079" i="2" s="1"/>
  <c r="A1078" i="2"/>
  <c r="L1078" i="2" s="1"/>
  <c r="A1077" i="2"/>
  <c r="L1077" i="2" s="1"/>
  <c r="A1076" i="2"/>
  <c r="L1076" i="2" s="1"/>
  <c r="A1075" i="2"/>
  <c r="L1075" i="2" s="1"/>
  <c r="A1074" i="2"/>
  <c r="L1074" i="2" s="1"/>
  <c r="A1073" i="2"/>
  <c r="L1073" i="2" s="1"/>
  <c r="A1072" i="2"/>
  <c r="L1072" i="2" s="1"/>
  <c r="A1071" i="2"/>
  <c r="L1071" i="2" s="1"/>
  <c r="A1070" i="2"/>
  <c r="L1070" i="2" s="1"/>
  <c r="A1069" i="2"/>
  <c r="L1069" i="2" s="1"/>
  <c r="A1068" i="2"/>
  <c r="L1068" i="2" s="1"/>
  <c r="A1067" i="2"/>
  <c r="L1067" i="2" s="1"/>
  <c r="A1066" i="2"/>
  <c r="L1066" i="2" s="1"/>
  <c r="A1065" i="2"/>
  <c r="L1065" i="2" s="1"/>
  <c r="A1064" i="2"/>
  <c r="L1064" i="2" s="1"/>
  <c r="A1063" i="2"/>
  <c r="L1063" i="2" s="1"/>
  <c r="A1062" i="2"/>
  <c r="L1062" i="2" s="1"/>
  <c r="A1061" i="2"/>
  <c r="L1061" i="2" s="1"/>
  <c r="A1060" i="2"/>
  <c r="L1060" i="2" s="1"/>
  <c r="A1059" i="2"/>
  <c r="L1059" i="2" s="1"/>
  <c r="A1058" i="2"/>
  <c r="L1058" i="2" s="1"/>
  <c r="A1057" i="2"/>
  <c r="L1057" i="2" s="1"/>
  <c r="A1056" i="2"/>
  <c r="L1056" i="2" s="1"/>
  <c r="A1055" i="2"/>
  <c r="L1055" i="2" s="1"/>
  <c r="A1054" i="2"/>
  <c r="L1054" i="2" s="1"/>
  <c r="A1053" i="2"/>
  <c r="L1053" i="2" s="1"/>
  <c r="A1052" i="2"/>
  <c r="L1052" i="2" s="1"/>
  <c r="A1051" i="2"/>
  <c r="L1051" i="2" s="1"/>
  <c r="A1050" i="2"/>
  <c r="L1050" i="2" s="1"/>
  <c r="A1049" i="2"/>
  <c r="L1049" i="2" s="1"/>
  <c r="A1048" i="2"/>
  <c r="L1048" i="2" s="1"/>
  <c r="A1047" i="2"/>
  <c r="L1047" i="2" s="1"/>
  <c r="A1046" i="2"/>
  <c r="L1046" i="2" s="1"/>
  <c r="A1045" i="2"/>
  <c r="L1045" i="2" s="1"/>
  <c r="A1044" i="2"/>
  <c r="L1044" i="2" s="1"/>
  <c r="A1043" i="2"/>
  <c r="L1043" i="2" s="1"/>
  <c r="A1042" i="2"/>
  <c r="L1042" i="2" s="1"/>
  <c r="A1041" i="2"/>
  <c r="L1041" i="2" s="1"/>
  <c r="A1040" i="2"/>
  <c r="L1040" i="2" s="1"/>
  <c r="A1039" i="2"/>
  <c r="L1039" i="2" s="1"/>
  <c r="A1038" i="2"/>
  <c r="L1038" i="2" s="1"/>
  <c r="A1037" i="2"/>
  <c r="L1037" i="2" s="1"/>
  <c r="A1036" i="2"/>
  <c r="L1036" i="2" s="1"/>
  <c r="A1035" i="2"/>
  <c r="L1035" i="2" s="1"/>
  <c r="A1034" i="2"/>
  <c r="L1034" i="2" s="1"/>
  <c r="A1033" i="2"/>
  <c r="L1033" i="2" s="1"/>
  <c r="A1032" i="2"/>
  <c r="L1032" i="2" s="1"/>
  <c r="A1031" i="2"/>
  <c r="L1031" i="2" s="1"/>
  <c r="A1030" i="2"/>
  <c r="L1030" i="2" s="1"/>
  <c r="A1029" i="2"/>
  <c r="L1029" i="2" s="1"/>
  <c r="A1028" i="2"/>
  <c r="L1028" i="2" s="1"/>
  <c r="A1027" i="2"/>
  <c r="L1027" i="2" s="1"/>
  <c r="A1026" i="2"/>
  <c r="L1026" i="2" s="1"/>
  <c r="A1025" i="2"/>
  <c r="L1025" i="2" s="1"/>
  <c r="A1024" i="2"/>
  <c r="L1024" i="2" s="1"/>
  <c r="A1023" i="2"/>
  <c r="L1023" i="2" s="1"/>
  <c r="A1022" i="2"/>
  <c r="L1022" i="2" s="1"/>
  <c r="A1021" i="2"/>
  <c r="L1021" i="2" s="1"/>
  <c r="A1020" i="2"/>
  <c r="L1020" i="2" s="1"/>
  <c r="A1019" i="2"/>
  <c r="L1019" i="2" s="1"/>
  <c r="A1018" i="2"/>
  <c r="L1018" i="2" s="1"/>
  <c r="A1017" i="2"/>
  <c r="L1017" i="2" s="1"/>
  <c r="A1016" i="2"/>
  <c r="L1016" i="2" s="1"/>
  <c r="A1015" i="2"/>
  <c r="L1015" i="2" s="1"/>
  <c r="A1014" i="2"/>
  <c r="L1014" i="2" s="1"/>
  <c r="A1013" i="2"/>
  <c r="L1013" i="2" s="1"/>
  <c r="A1012" i="2"/>
  <c r="L1012" i="2" s="1"/>
  <c r="A1011" i="2"/>
  <c r="L1011" i="2" s="1"/>
  <c r="A1010" i="2"/>
  <c r="L1010" i="2" s="1"/>
  <c r="A1009" i="2"/>
  <c r="L1009" i="2" s="1"/>
  <c r="A1008" i="2"/>
  <c r="L1008" i="2" s="1"/>
  <c r="A1007" i="2"/>
  <c r="L1007" i="2" s="1"/>
  <c r="A1006" i="2"/>
  <c r="L1006" i="2" s="1"/>
  <c r="A1005" i="2"/>
  <c r="L1005" i="2" s="1"/>
  <c r="A1004" i="2"/>
  <c r="L1004" i="2" s="1"/>
  <c r="A1003" i="2"/>
  <c r="L1003" i="2" s="1"/>
  <c r="A1002" i="2"/>
  <c r="L1002" i="2" s="1"/>
  <c r="A1001" i="2"/>
  <c r="L1001" i="2" s="1"/>
  <c r="A1000" i="2"/>
  <c r="L1000" i="2" s="1"/>
  <c r="A999" i="2"/>
  <c r="L999" i="2" s="1"/>
  <c r="A998" i="2"/>
  <c r="L998" i="2" s="1"/>
  <c r="A997" i="2"/>
  <c r="L997" i="2" s="1"/>
  <c r="A996" i="2"/>
  <c r="L996" i="2" s="1"/>
  <c r="A995" i="2"/>
  <c r="L995" i="2" s="1"/>
  <c r="A994" i="2"/>
  <c r="L994" i="2" s="1"/>
  <c r="A993" i="2"/>
  <c r="L993" i="2" s="1"/>
  <c r="A992" i="2"/>
  <c r="L992" i="2" s="1"/>
  <c r="A991" i="2"/>
  <c r="L991" i="2" s="1"/>
  <c r="A990" i="2"/>
  <c r="L990" i="2" s="1"/>
  <c r="A989" i="2"/>
  <c r="L989" i="2" s="1"/>
  <c r="A988" i="2"/>
  <c r="L988" i="2" s="1"/>
  <c r="A987" i="2"/>
  <c r="L987" i="2" s="1"/>
  <c r="A986" i="2"/>
  <c r="L986" i="2" s="1"/>
  <c r="A985" i="2"/>
  <c r="L985" i="2" s="1"/>
  <c r="A984" i="2"/>
  <c r="L984" i="2" s="1"/>
  <c r="A983" i="2"/>
  <c r="L983" i="2" s="1"/>
  <c r="A982" i="2"/>
  <c r="L982" i="2" s="1"/>
  <c r="A981" i="2"/>
  <c r="L981" i="2" s="1"/>
  <c r="A980" i="2"/>
  <c r="L980" i="2" s="1"/>
  <c r="A979" i="2"/>
  <c r="L979" i="2" s="1"/>
  <c r="A978" i="2"/>
  <c r="L978" i="2" s="1"/>
  <c r="A977" i="2"/>
  <c r="L977" i="2" s="1"/>
  <c r="A976" i="2"/>
  <c r="L976" i="2" s="1"/>
  <c r="A975" i="2"/>
  <c r="L975" i="2" s="1"/>
  <c r="A974" i="2"/>
  <c r="L974" i="2" s="1"/>
  <c r="A973" i="2"/>
  <c r="L973" i="2" s="1"/>
  <c r="A972" i="2"/>
  <c r="L972" i="2" s="1"/>
  <c r="A971" i="2"/>
  <c r="L971" i="2" s="1"/>
  <c r="A970" i="2"/>
  <c r="L970" i="2" s="1"/>
  <c r="A969" i="2"/>
  <c r="L969" i="2" s="1"/>
  <c r="A968" i="2"/>
  <c r="L968" i="2" s="1"/>
  <c r="A967" i="2"/>
  <c r="L967" i="2" s="1"/>
  <c r="A966" i="2"/>
  <c r="L966" i="2" s="1"/>
  <c r="A965" i="2"/>
  <c r="L965" i="2" s="1"/>
  <c r="A964" i="2"/>
  <c r="L964" i="2" s="1"/>
  <c r="A963" i="2"/>
  <c r="L963" i="2" s="1"/>
  <c r="A962" i="2"/>
  <c r="L962" i="2" s="1"/>
  <c r="A961" i="2"/>
  <c r="L961" i="2" s="1"/>
  <c r="A960" i="2"/>
  <c r="L960" i="2" s="1"/>
  <c r="A959" i="2"/>
  <c r="L959" i="2" s="1"/>
  <c r="A958" i="2"/>
  <c r="L958" i="2" s="1"/>
  <c r="A957" i="2"/>
  <c r="L957" i="2" s="1"/>
  <c r="A956" i="2"/>
  <c r="L956" i="2" s="1"/>
  <c r="A955" i="2"/>
  <c r="L955" i="2" s="1"/>
  <c r="A954" i="2"/>
  <c r="L954" i="2" s="1"/>
  <c r="A953" i="2"/>
  <c r="L953" i="2" s="1"/>
  <c r="A952" i="2"/>
  <c r="L952" i="2" s="1"/>
  <c r="A951" i="2"/>
  <c r="L951" i="2" s="1"/>
  <c r="A950" i="2"/>
  <c r="L950" i="2" s="1"/>
  <c r="A949" i="2"/>
  <c r="L949" i="2" s="1"/>
  <c r="A948" i="2"/>
  <c r="L948" i="2" s="1"/>
  <c r="A947" i="2"/>
  <c r="L947" i="2" s="1"/>
  <c r="A946" i="2"/>
  <c r="L946" i="2" s="1"/>
  <c r="A945" i="2"/>
  <c r="L945" i="2" s="1"/>
  <c r="A944" i="2"/>
  <c r="L944" i="2" s="1"/>
  <c r="A943" i="2"/>
  <c r="L943" i="2" s="1"/>
  <c r="A942" i="2"/>
  <c r="L942" i="2" s="1"/>
  <c r="A941" i="2"/>
  <c r="L941" i="2" s="1"/>
  <c r="A940" i="2"/>
  <c r="L940" i="2" s="1"/>
  <c r="A939" i="2"/>
  <c r="L939" i="2" s="1"/>
  <c r="A938" i="2"/>
  <c r="L938" i="2" s="1"/>
  <c r="A937" i="2"/>
  <c r="L937" i="2" s="1"/>
  <c r="A936" i="2"/>
  <c r="L936" i="2" s="1"/>
  <c r="A935" i="2"/>
  <c r="L935" i="2" s="1"/>
  <c r="A934" i="2"/>
  <c r="L934" i="2" s="1"/>
  <c r="A933" i="2"/>
  <c r="L933" i="2" s="1"/>
  <c r="A932" i="2"/>
  <c r="L932" i="2" s="1"/>
  <c r="A931" i="2"/>
  <c r="L931" i="2" s="1"/>
  <c r="A930" i="2"/>
  <c r="L930" i="2" s="1"/>
  <c r="A929" i="2"/>
  <c r="L929" i="2" s="1"/>
  <c r="A928" i="2"/>
  <c r="L928" i="2" s="1"/>
  <c r="A927" i="2"/>
  <c r="L927" i="2" s="1"/>
  <c r="A926" i="2"/>
  <c r="L926" i="2" s="1"/>
  <c r="A925" i="2"/>
  <c r="L925" i="2" s="1"/>
  <c r="A924" i="2"/>
  <c r="L924" i="2" s="1"/>
  <c r="A923" i="2"/>
  <c r="L923" i="2" s="1"/>
  <c r="A922" i="2"/>
  <c r="L922" i="2" s="1"/>
  <c r="A921" i="2"/>
  <c r="L921" i="2" s="1"/>
  <c r="A920" i="2"/>
  <c r="L920" i="2" s="1"/>
  <c r="A919" i="2"/>
  <c r="L919" i="2" s="1"/>
  <c r="A918" i="2"/>
  <c r="L918" i="2" s="1"/>
  <c r="A917" i="2"/>
  <c r="L917" i="2" s="1"/>
  <c r="A916" i="2"/>
  <c r="L916" i="2" s="1"/>
  <c r="A915" i="2"/>
  <c r="L915" i="2" s="1"/>
  <c r="A914" i="2"/>
  <c r="L914" i="2" s="1"/>
  <c r="A913" i="2"/>
  <c r="L913" i="2" s="1"/>
  <c r="A912" i="2"/>
  <c r="L912" i="2" s="1"/>
  <c r="A911" i="2"/>
  <c r="L911" i="2" s="1"/>
  <c r="A910" i="2"/>
  <c r="L910" i="2" s="1"/>
  <c r="A909" i="2"/>
  <c r="L909" i="2" s="1"/>
  <c r="A908" i="2"/>
  <c r="L908" i="2" s="1"/>
  <c r="A907" i="2"/>
  <c r="L907" i="2" s="1"/>
  <c r="A906" i="2"/>
  <c r="L906" i="2" s="1"/>
  <c r="A905" i="2"/>
  <c r="L905" i="2" s="1"/>
  <c r="A904" i="2"/>
  <c r="L904" i="2" s="1"/>
  <c r="A903" i="2"/>
  <c r="L903" i="2" s="1"/>
  <c r="A902" i="2"/>
  <c r="L902" i="2" s="1"/>
  <c r="A901" i="2"/>
  <c r="L901" i="2" s="1"/>
  <c r="A900" i="2"/>
  <c r="L900" i="2" s="1"/>
  <c r="A899" i="2"/>
  <c r="L899" i="2" s="1"/>
  <c r="A898" i="2"/>
  <c r="L898" i="2" s="1"/>
  <c r="A897" i="2"/>
  <c r="L897" i="2" s="1"/>
  <c r="A896" i="2"/>
  <c r="L896" i="2" s="1"/>
  <c r="A895" i="2"/>
  <c r="L895" i="2" s="1"/>
  <c r="A894" i="2"/>
  <c r="L894" i="2" s="1"/>
  <c r="A893" i="2"/>
  <c r="L893" i="2" s="1"/>
  <c r="A892" i="2"/>
  <c r="L892" i="2" s="1"/>
  <c r="A891" i="2"/>
  <c r="L891" i="2" s="1"/>
  <c r="A890" i="2"/>
  <c r="L890" i="2" s="1"/>
  <c r="A889" i="2"/>
  <c r="L889" i="2" s="1"/>
  <c r="A888" i="2"/>
  <c r="L888" i="2" s="1"/>
  <c r="A887" i="2"/>
  <c r="L887" i="2" s="1"/>
  <c r="A886" i="2"/>
  <c r="L886" i="2" s="1"/>
  <c r="A885" i="2"/>
  <c r="L885" i="2" s="1"/>
  <c r="A884" i="2"/>
  <c r="L884" i="2" s="1"/>
  <c r="A883" i="2"/>
  <c r="L883" i="2" s="1"/>
  <c r="A882" i="2"/>
  <c r="L882" i="2" s="1"/>
  <c r="A881" i="2"/>
  <c r="L881" i="2" s="1"/>
  <c r="A880" i="2"/>
  <c r="L880" i="2" s="1"/>
  <c r="A879" i="2"/>
  <c r="L879" i="2" s="1"/>
  <c r="A878" i="2"/>
  <c r="L878" i="2" s="1"/>
  <c r="A877" i="2"/>
  <c r="L877" i="2" s="1"/>
  <c r="A876" i="2"/>
  <c r="L876" i="2" s="1"/>
  <c r="A875" i="2"/>
  <c r="L875" i="2" s="1"/>
  <c r="A874" i="2"/>
  <c r="L874" i="2" s="1"/>
  <c r="A873" i="2"/>
  <c r="L873" i="2" s="1"/>
  <c r="A872" i="2"/>
  <c r="L872" i="2" s="1"/>
  <c r="A871" i="2"/>
  <c r="L871" i="2" s="1"/>
  <c r="A870" i="2"/>
  <c r="L870" i="2" s="1"/>
  <c r="A869" i="2"/>
  <c r="L869" i="2" s="1"/>
  <c r="A868" i="2"/>
  <c r="L868" i="2" s="1"/>
  <c r="A867" i="2"/>
  <c r="L867" i="2" s="1"/>
  <c r="A866" i="2"/>
  <c r="L866" i="2" s="1"/>
  <c r="A865" i="2"/>
  <c r="L865" i="2" s="1"/>
  <c r="A864" i="2"/>
  <c r="L864" i="2" s="1"/>
  <c r="A863" i="2"/>
  <c r="L863" i="2" s="1"/>
  <c r="A862" i="2"/>
  <c r="L862" i="2" s="1"/>
  <c r="A861" i="2"/>
  <c r="L861" i="2" s="1"/>
  <c r="A860" i="2"/>
  <c r="L860" i="2" s="1"/>
  <c r="A859" i="2"/>
  <c r="L859" i="2" s="1"/>
  <c r="A858" i="2"/>
  <c r="L858" i="2" s="1"/>
  <c r="A857" i="2"/>
  <c r="L857" i="2" s="1"/>
  <c r="A856" i="2"/>
  <c r="L856" i="2" s="1"/>
  <c r="A855" i="2"/>
  <c r="L855" i="2" s="1"/>
  <c r="A854" i="2"/>
  <c r="L854" i="2" s="1"/>
  <c r="A853" i="2"/>
  <c r="L853" i="2" s="1"/>
  <c r="A852" i="2"/>
  <c r="L852" i="2" s="1"/>
  <c r="A851" i="2"/>
  <c r="L851" i="2" s="1"/>
  <c r="A850" i="2"/>
  <c r="L850" i="2" s="1"/>
  <c r="A849" i="2"/>
  <c r="L849" i="2" s="1"/>
  <c r="A848" i="2"/>
  <c r="L848" i="2" s="1"/>
  <c r="A847" i="2"/>
  <c r="L847" i="2" s="1"/>
  <c r="A846" i="2"/>
  <c r="L846" i="2" s="1"/>
  <c r="A845" i="2"/>
  <c r="L845" i="2" s="1"/>
  <c r="A844" i="2"/>
  <c r="L844" i="2" s="1"/>
  <c r="A843" i="2"/>
  <c r="L843" i="2" s="1"/>
  <c r="A842" i="2"/>
  <c r="L842" i="2" s="1"/>
  <c r="A841" i="2"/>
  <c r="L841" i="2" s="1"/>
  <c r="A840" i="2"/>
  <c r="L840" i="2" s="1"/>
  <c r="A839" i="2"/>
  <c r="L839" i="2" s="1"/>
  <c r="A838" i="2"/>
  <c r="L838" i="2" s="1"/>
  <c r="A837" i="2"/>
  <c r="L837" i="2" s="1"/>
  <c r="A836" i="2"/>
  <c r="L836" i="2" s="1"/>
  <c r="A835" i="2"/>
  <c r="L835" i="2" s="1"/>
  <c r="A834" i="2"/>
  <c r="L834" i="2" s="1"/>
  <c r="A833" i="2"/>
  <c r="L833" i="2" s="1"/>
  <c r="A832" i="2"/>
  <c r="L832" i="2" s="1"/>
  <c r="A831" i="2"/>
  <c r="L831" i="2" s="1"/>
  <c r="A830" i="2"/>
  <c r="L830" i="2" s="1"/>
  <c r="A829" i="2"/>
  <c r="L829" i="2" s="1"/>
  <c r="A828" i="2"/>
  <c r="L828" i="2" s="1"/>
  <c r="A827" i="2"/>
  <c r="L827" i="2" s="1"/>
  <c r="A826" i="2"/>
  <c r="L826" i="2" s="1"/>
  <c r="A825" i="2"/>
  <c r="L825" i="2" s="1"/>
  <c r="A824" i="2"/>
  <c r="L824" i="2" s="1"/>
  <c r="A823" i="2"/>
  <c r="L823" i="2" s="1"/>
  <c r="A822" i="2"/>
  <c r="L822" i="2" s="1"/>
  <c r="A821" i="2"/>
  <c r="L821" i="2" s="1"/>
  <c r="A820" i="2"/>
  <c r="L820" i="2" s="1"/>
  <c r="A819" i="2"/>
  <c r="L819" i="2" s="1"/>
  <c r="A818" i="2"/>
  <c r="L818" i="2" s="1"/>
  <c r="A817" i="2"/>
  <c r="L817" i="2" s="1"/>
  <c r="A816" i="2"/>
  <c r="L816" i="2" s="1"/>
  <c r="A815" i="2"/>
  <c r="L815" i="2" s="1"/>
  <c r="A814" i="2"/>
  <c r="L814" i="2" s="1"/>
  <c r="A813" i="2"/>
  <c r="L813" i="2" s="1"/>
  <c r="A812" i="2"/>
  <c r="L812" i="2" s="1"/>
  <c r="A811" i="2"/>
  <c r="L811" i="2" s="1"/>
  <c r="A810" i="2"/>
  <c r="L810" i="2" s="1"/>
  <c r="A809" i="2"/>
  <c r="L809" i="2" s="1"/>
  <c r="A808" i="2"/>
  <c r="L808" i="2" s="1"/>
  <c r="A807" i="2"/>
  <c r="L807" i="2" s="1"/>
  <c r="A806" i="2"/>
  <c r="L806" i="2" s="1"/>
  <c r="A805" i="2"/>
  <c r="L805" i="2" s="1"/>
  <c r="A804" i="2"/>
  <c r="L804" i="2" s="1"/>
  <c r="A803" i="2"/>
  <c r="L803" i="2" s="1"/>
  <c r="A802" i="2"/>
  <c r="L802" i="2" s="1"/>
  <c r="A801" i="2"/>
  <c r="L801" i="2" s="1"/>
  <c r="A800" i="2"/>
  <c r="L800" i="2" s="1"/>
  <c r="A799" i="2"/>
  <c r="L799" i="2" s="1"/>
  <c r="A798" i="2"/>
  <c r="L798" i="2" s="1"/>
  <c r="A797" i="2"/>
  <c r="L797" i="2" s="1"/>
  <c r="A796" i="2"/>
  <c r="L796" i="2" s="1"/>
  <c r="A795" i="2"/>
  <c r="L795" i="2" s="1"/>
  <c r="A794" i="2"/>
  <c r="L794" i="2" s="1"/>
  <c r="A793" i="2"/>
  <c r="L793" i="2" s="1"/>
  <c r="A792" i="2"/>
  <c r="L792" i="2" s="1"/>
  <c r="A791" i="2"/>
  <c r="L791" i="2" s="1"/>
  <c r="A790" i="2"/>
  <c r="L790" i="2" s="1"/>
  <c r="A789" i="2"/>
  <c r="L789" i="2" s="1"/>
  <c r="A788" i="2"/>
  <c r="L788" i="2" s="1"/>
  <c r="A787" i="2"/>
  <c r="L787" i="2" s="1"/>
  <c r="A786" i="2"/>
  <c r="L786" i="2" s="1"/>
  <c r="A785" i="2"/>
  <c r="L785" i="2" s="1"/>
  <c r="A784" i="2"/>
  <c r="L784" i="2" s="1"/>
  <c r="A783" i="2"/>
  <c r="L783" i="2" s="1"/>
  <c r="A782" i="2"/>
  <c r="L782" i="2" s="1"/>
  <c r="A781" i="2"/>
  <c r="L781" i="2" s="1"/>
  <c r="A780" i="2"/>
  <c r="L780" i="2" s="1"/>
  <c r="A779" i="2"/>
  <c r="L779" i="2" s="1"/>
  <c r="A778" i="2"/>
  <c r="L778" i="2" s="1"/>
  <c r="A777" i="2"/>
  <c r="L777" i="2" s="1"/>
  <c r="A776" i="2"/>
  <c r="L776" i="2" s="1"/>
  <c r="A775" i="2"/>
  <c r="L775" i="2" s="1"/>
  <c r="A774" i="2"/>
  <c r="L774" i="2" s="1"/>
  <c r="A773" i="2"/>
  <c r="L773" i="2" s="1"/>
  <c r="A772" i="2"/>
  <c r="L772" i="2" s="1"/>
  <c r="A771" i="2"/>
  <c r="L771" i="2" s="1"/>
  <c r="A770" i="2"/>
  <c r="L770" i="2" s="1"/>
  <c r="A769" i="2"/>
  <c r="L769" i="2" s="1"/>
  <c r="A768" i="2"/>
  <c r="L768" i="2" s="1"/>
  <c r="A767" i="2"/>
  <c r="L767" i="2" s="1"/>
  <c r="A766" i="2"/>
  <c r="L766" i="2" s="1"/>
  <c r="A765" i="2"/>
  <c r="L765" i="2" s="1"/>
  <c r="A764" i="2"/>
  <c r="L764" i="2" s="1"/>
  <c r="A763" i="2"/>
  <c r="L763" i="2" s="1"/>
  <c r="A762" i="2"/>
  <c r="L762" i="2" s="1"/>
  <c r="A761" i="2"/>
  <c r="L761" i="2" s="1"/>
  <c r="A760" i="2"/>
  <c r="L760" i="2" s="1"/>
  <c r="A759" i="2"/>
  <c r="L759" i="2" s="1"/>
  <c r="A758" i="2"/>
  <c r="L758" i="2" s="1"/>
  <c r="A757" i="2"/>
  <c r="L757" i="2" s="1"/>
  <c r="A756" i="2"/>
  <c r="L756" i="2" s="1"/>
  <c r="A755" i="2"/>
  <c r="L755" i="2" s="1"/>
  <c r="A754" i="2"/>
  <c r="L754" i="2" s="1"/>
  <c r="A753" i="2"/>
  <c r="L753" i="2" s="1"/>
  <c r="A752" i="2"/>
  <c r="L752" i="2" s="1"/>
  <c r="A751" i="2"/>
  <c r="L751" i="2" s="1"/>
  <c r="A750" i="2"/>
  <c r="L750" i="2" s="1"/>
  <c r="A749" i="2"/>
  <c r="L749" i="2" s="1"/>
  <c r="A748" i="2"/>
  <c r="L748" i="2" s="1"/>
  <c r="A747" i="2"/>
  <c r="L747" i="2" s="1"/>
  <c r="A746" i="2"/>
  <c r="L746" i="2" s="1"/>
  <c r="A745" i="2"/>
  <c r="L745" i="2" s="1"/>
  <c r="A744" i="2"/>
  <c r="L744" i="2" s="1"/>
  <c r="A743" i="2"/>
  <c r="L743" i="2" s="1"/>
  <c r="A742" i="2"/>
  <c r="L742" i="2" s="1"/>
  <c r="A741" i="2"/>
  <c r="L741" i="2" s="1"/>
  <c r="A740" i="2"/>
  <c r="L740" i="2" s="1"/>
  <c r="A739" i="2"/>
  <c r="L739" i="2" s="1"/>
  <c r="A738" i="2"/>
  <c r="L738" i="2" s="1"/>
  <c r="A737" i="2"/>
  <c r="L737" i="2" s="1"/>
  <c r="A736" i="2"/>
  <c r="L736" i="2" s="1"/>
  <c r="A735" i="2"/>
  <c r="L735" i="2" s="1"/>
  <c r="A734" i="2"/>
  <c r="L734" i="2" s="1"/>
  <c r="A733" i="2"/>
  <c r="L733" i="2" s="1"/>
  <c r="A732" i="2"/>
  <c r="L732" i="2" s="1"/>
  <c r="A731" i="2"/>
  <c r="L731" i="2" s="1"/>
  <c r="A730" i="2"/>
  <c r="L730" i="2" s="1"/>
  <c r="A729" i="2"/>
  <c r="L729" i="2" s="1"/>
  <c r="A728" i="2"/>
  <c r="L728" i="2" s="1"/>
  <c r="A727" i="2"/>
  <c r="L727" i="2" s="1"/>
  <c r="A726" i="2"/>
  <c r="L726" i="2" s="1"/>
  <c r="A725" i="2"/>
  <c r="L725" i="2" s="1"/>
  <c r="A724" i="2"/>
  <c r="L724" i="2" s="1"/>
  <c r="A723" i="2"/>
  <c r="L723" i="2" s="1"/>
  <c r="A722" i="2"/>
  <c r="L722" i="2" s="1"/>
  <c r="A721" i="2"/>
  <c r="L721" i="2" s="1"/>
  <c r="A720" i="2"/>
  <c r="L720" i="2" s="1"/>
  <c r="A719" i="2"/>
  <c r="L719" i="2" s="1"/>
  <c r="A718" i="2"/>
  <c r="L718" i="2" s="1"/>
  <c r="A717" i="2"/>
  <c r="L717" i="2" s="1"/>
  <c r="A716" i="2"/>
  <c r="L716" i="2" s="1"/>
  <c r="A715" i="2"/>
  <c r="L715" i="2" s="1"/>
  <c r="A714" i="2"/>
  <c r="L714" i="2" s="1"/>
  <c r="A713" i="2"/>
  <c r="L713" i="2" s="1"/>
  <c r="A712" i="2"/>
  <c r="L712" i="2" s="1"/>
  <c r="A711" i="2"/>
  <c r="L711" i="2" s="1"/>
  <c r="A710" i="2"/>
  <c r="L710" i="2" s="1"/>
  <c r="A709" i="2"/>
  <c r="L709" i="2" s="1"/>
  <c r="A708" i="2"/>
  <c r="L708" i="2" s="1"/>
  <c r="A707" i="2"/>
  <c r="L707" i="2" s="1"/>
  <c r="A706" i="2"/>
  <c r="L706" i="2" s="1"/>
  <c r="A705" i="2"/>
  <c r="L705" i="2" s="1"/>
  <c r="A704" i="2"/>
  <c r="L704" i="2" s="1"/>
  <c r="A703" i="2"/>
  <c r="L703" i="2" s="1"/>
  <c r="A702" i="2"/>
  <c r="L702" i="2" s="1"/>
  <c r="A701" i="2"/>
  <c r="L701" i="2" s="1"/>
  <c r="A700" i="2"/>
  <c r="L700" i="2" s="1"/>
  <c r="A699" i="2"/>
  <c r="L699" i="2" s="1"/>
  <c r="A698" i="2"/>
  <c r="L698" i="2" s="1"/>
  <c r="A697" i="2"/>
  <c r="L697" i="2" s="1"/>
  <c r="A696" i="2"/>
  <c r="L696" i="2" s="1"/>
  <c r="A695" i="2"/>
  <c r="L695" i="2" s="1"/>
  <c r="A694" i="2"/>
  <c r="L694" i="2" s="1"/>
  <c r="A693" i="2"/>
  <c r="L693" i="2" s="1"/>
  <c r="A692" i="2"/>
  <c r="L692" i="2" s="1"/>
  <c r="A691" i="2"/>
  <c r="L691" i="2" s="1"/>
  <c r="A690" i="2"/>
  <c r="L690" i="2" s="1"/>
  <c r="A689" i="2"/>
  <c r="L689" i="2" s="1"/>
  <c r="A688" i="2"/>
  <c r="L688" i="2" s="1"/>
  <c r="A687" i="2"/>
  <c r="L687" i="2" s="1"/>
  <c r="A686" i="2"/>
  <c r="L686" i="2" s="1"/>
  <c r="A685" i="2"/>
  <c r="L685" i="2" s="1"/>
  <c r="A684" i="2"/>
  <c r="L684" i="2" s="1"/>
  <c r="A683" i="2"/>
  <c r="L683" i="2" s="1"/>
  <c r="A682" i="2"/>
  <c r="L682" i="2" s="1"/>
  <c r="A681" i="2"/>
  <c r="L681" i="2" s="1"/>
  <c r="A680" i="2"/>
  <c r="L680" i="2" s="1"/>
  <c r="A679" i="2"/>
  <c r="L679" i="2" s="1"/>
  <c r="A678" i="2"/>
  <c r="L678" i="2" s="1"/>
  <c r="A677" i="2"/>
  <c r="L677" i="2" s="1"/>
  <c r="A676" i="2"/>
  <c r="L676" i="2" s="1"/>
  <c r="A675" i="2"/>
  <c r="L675" i="2" s="1"/>
  <c r="A674" i="2"/>
  <c r="L674" i="2" s="1"/>
  <c r="A673" i="2"/>
  <c r="L673" i="2" s="1"/>
  <c r="A672" i="2"/>
  <c r="L672" i="2" s="1"/>
  <c r="A671" i="2"/>
  <c r="L671" i="2" s="1"/>
  <c r="A670" i="2"/>
  <c r="L670" i="2" s="1"/>
  <c r="A669" i="2"/>
  <c r="L669" i="2" s="1"/>
  <c r="A668" i="2"/>
  <c r="L668" i="2" s="1"/>
  <c r="A667" i="2"/>
  <c r="L667" i="2" s="1"/>
  <c r="A666" i="2"/>
  <c r="L666" i="2" s="1"/>
  <c r="A665" i="2"/>
  <c r="L665" i="2" s="1"/>
  <c r="A664" i="2"/>
  <c r="L664" i="2" s="1"/>
  <c r="A663" i="2"/>
  <c r="L663" i="2" s="1"/>
  <c r="A662" i="2"/>
  <c r="L662" i="2" s="1"/>
  <c r="A661" i="2"/>
  <c r="L661" i="2" s="1"/>
  <c r="A660" i="2"/>
  <c r="L660" i="2" s="1"/>
  <c r="A659" i="2"/>
  <c r="L659" i="2" s="1"/>
  <c r="A658" i="2"/>
  <c r="L658" i="2" s="1"/>
  <c r="A657" i="2"/>
  <c r="L657" i="2" s="1"/>
  <c r="A656" i="2"/>
  <c r="L656" i="2" s="1"/>
  <c r="A655" i="2"/>
  <c r="L655" i="2" s="1"/>
  <c r="A654" i="2"/>
  <c r="L654" i="2" s="1"/>
  <c r="A653" i="2"/>
  <c r="L653" i="2" s="1"/>
  <c r="A652" i="2"/>
  <c r="L652" i="2" s="1"/>
  <c r="A651" i="2"/>
  <c r="L651" i="2" s="1"/>
  <c r="A650" i="2"/>
  <c r="L650" i="2" s="1"/>
  <c r="A649" i="2"/>
  <c r="L649" i="2" s="1"/>
  <c r="A648" i="2"/>
  <c r="L648" i="2" s="1"/>
  <c r="A647" i="2"/>
  <c r="L647" i="2" s="1"/>
  <c r="A646" i="2"/>
  <c r="L646" i="2" s="1"/>
  <c r="A645" i="2"/>
  <c r="L645" i="2" s="1"/>
  <c r="A644" i="2"/>
  <c r="L644" i="2" s="1"/>
  <c r="A643" i="2"/>
  <c r="L643" i="2" s="1"/>
  <c r="A642" i="2"/>
  <c r="L642" i="2" s="1"/>
  <c r="A641" i="2"/>
  <c r="L641" i="2" s="1"/>
  <c r="A640" i="2"/>
  <c r="L640" i="2" s="1"/>
  <c r="A639" i="2"/>
  <c r="L639" i="2" s="1"/>
  <c r="A638" i="2"/>
  <c r="L638" i="2" s="1"/>
  <c r="A637" i="2"/>
  <c r="L637" i="2" s="1"/>
  <c r="A636" i="2"/>
  <c r="L636" i="2" s="1"/>
  <c r="A635" i="2"/>
  <c r="L635" i="2" s="1"/>
  <c r="A634" i="2"/>
  <c r="L634" i="2" s="1"/>
  <c r="A633" i="2"/>
  <c r="L633" i="2" s="1"/>
  <c r="A632" i="2"/>
  <c r="L632" i="2" s="1"/>
  <c r="A631" i="2"/>
  <c r="L631" i="2" s="1"/>
  <c r="A630" i="2"/>
  <c r="L630" i="2" s="1"/>
  <c r="A629" i="2"/>
  <c r="L629" i="2" s="1"/>
  <c r="A628" i="2"/>
  <c r="L628" i="2" s="1"/>
  <c r="A627" i="2"/>
  <c r="L627" i="2" s="1"/>
  <c r="A626" i="2"/>
  <c r="L626" i="2" s="1"/>
  <c r="A625" i="2"/>
  <c r="L625" i="2" s="1"/>
  <c r="A624" i="2"/>
  <c r="L624" i="2" s="1"/>
  <c r="A623" i="2"/>
  <c r="L623" i="2" s="1"/>
  <c r="A622" i="2"/>
  <c r="L622" i="2" s="1"/>
  <c r="A621" i="2"/>
  <c r="L621" i="2" s="1"/>
  <c r="A620" i="2"/>
  <c r="L620" i="2" s="1"/>
  <c r="A619" i="2"/>
  <c r="L619" i="2" s="1"/>
  <c r="A618" i="2"/>
  <c r="L618" i="2" s="1"/>
  <c r="A617" i="2"/>
  <c r="L617" i="2" s="1"/>
  <c r="A616" i="2"/>
  <c r="L616" i="2" s="1"/>
  <c r="A615" i="2"/>
  <c r="L615" i="2" s="1"/>
  <c r="A614" i="2"/>
  <c r="L614" i="2" s="1"/>
  <c r="A613" i="2"/>
  <c r="L613" i="2" s="1"/>
  <c r="A612" i="2"/>
  <c r="L612" i="2" s="1"/>
  <c r="A611" i="2"/>
  <c r="L611" i="2" s="1"/>
  <c r="A610" i="2"/>
  <c r="L610" i="2" s="1"/>
  <c r="A609" i="2"/>
  <c r="L609" i="2" s="1"/>
  <c r="A608" i="2"/>
  <c r="L608" i="2" s="1"/>
  <c r="A607" i="2"/>
  <c r="L607" i="2" s="1"/>
  <c r="A606" i="2"/>
  <c r="L606" i="2" s="1"/>
  <c r="A605" i="2"/>
  <c r="L605" i="2" s="1"/>
  <c r="A604" i="2"/>
  <c r="L604" i="2" s="1"/>
  <c r="A603" i="2"/>
  <c r="L603" i="2" s="1"/>
  <c r="A602" i="2"/>
  <c r="L602" i="2" s="1"/>
  <c r="A601" i="2"/>
  <c r="L601" i="2" s="1"/>
  <c r="A600" i="2"/>
  <c r="L600" i="2" s="1"/>
  <c r="A599" i="2"/>
  <c r="L599" i="2" s="1"/>
  <c r="A598" i="2"/>
  <c r="L598" i="2" s="1"/>
  <c r="A597" i="2"/>
  <c r="L597" i="2" s="1"/>
  <c r="A596" i="2"/>
  <c r="L596" i="2" s="1"/>
  <c r="A595" i="2"/>
  <c r="L595" i="2" s="1"/>
  <c r="A594" i="2"/>
  <c r="L594" i="2" s="1"/>
  <c r="A593" i="2"/>
  <c r="L593" i="2" s="1"/>
  <c r="A592" i="2"/>
  <c r="L592" i="2" s="1"/>
  <c r="A591" i="2"/>
  <c r="L591" i="2" s="1"/>
  <c r="A590" i="2"/>
  <c r="L590" i="2" s="1"/>
  <c r="A589" i="2"/>
  <c r="L589" i="2" s="1"/>
  <c r="A588" i="2"/>
  <c r="L588" i="2" s="1"/>
  <c r="A587" i="2"/>
  <c r="L587" i="2" s="1"/>
  <c r="A586" i="2"/>
  <c r="L586" i="2" s="1"/>
  <c r="A585" i="2"/>
  <c r="L585" i="2" s="1"/>
  <c r="A584" i="2"/>
  <c r="L584" i="2" s="1"/>
  <c r="A583" i="2"/>
  <c r="L583" i="2" s="1"/>
  <c r="A582" i="2"/>
  <c r="L582" i="2" s="1"/>
  <c r="A581" i="2"/>
  <c r="L581" i="2" s="1"/>
  <c r="A580" i="2"/>
  <c r="L580" i="2" s="1"/>
  <c r="A579" i="2"/>
  <c r="L579" i="2" s="1"/>
  <c r="A578" i="2"/>
  <c r="L578" i="2" s="1"/>
  <c r="A577" i="2"/>
  <c r="L577" i="2" s="1"/>
  <c r="A576" i="2"/>
  <c r="L576" i="2" s="1"/>
  <c r="A575" i="2"/>
  <c r="L575" i="2" s="1"/>
  <c r="A574" i="2"/>
  <c r="L574" i="2" s="1"/>
  <c r="A573" i="2"/>
  <c r="L573" i="2" s="1"/>
  <c r="A572" i="2"/>
  <c r="L572" i="2" s="1"/>
  <c r="A571" i="2"/>
  <c r="L571" i="2" s="1"/>
  <c r="A570" i="2"/>
  <c r="L570" i="2" s="1"/>
  <c r="A569" i="2"/>
  <c r="L569" i="2" s="1"/>
  <c r="A568" i="2"/>
  <c r="L568" i="2" s="1"/>
  <c r="A567" i="2"/>
  <c r="L567" i="2" s="1"/>
  <c r="A566" i="2"/>
  <c r="L566" i="2" s="1"/>
  <c r="A565" i="2"/>
  <c r="L565" i="2" s="1"/>
  <c r="A564" i="2"/>
  <c r="L564" i="2" s="1"/>
  <c r="A563" i="2"/>
  <c r="L563" i="2" s="1"/>
  <c r="A562" i="2"/>
  <c r="L562" i="2" s="1"/>
  <c r="A561" i="2"/>
  <c r="L561" i="2" s="1"/>
  <c r="A560" i="2"/>
  <c r="L560" i="2" s="1"/>
  <c r="A559" i="2"/>
  <c r="L559" i="2" s="1"/>
  <c r="A558" i="2"/>
  <c r="L558" i="2" s="1"/>
  <c r="A557" i="2"/>
  <c r="L557" i="2" s="1"/>
  <c r="A556" i="2"/>
  <c r="L556" i="2" s="1"/>
  <c r="A555" i="2"/>
  <c r="L555" i="2" s="1"/>
  <c r="A554" i="2"/>
  <c r="L554" i="2" s="1"/>
  <c r="A553" i="2"/>
  <c r="L553" i="2" s="1"/>
  <c r="A552" i="2"/>
  <c r="L552" i="2" s="1"/>
  <c r="A551" i="2"/>
  <c r="L551" i="2" s="1"/>
  <c r="A550" i="2"/>
  <c r="L550" i="2" s="1"/>
  <c r="A549" i="2"/>
  <c r="L549" i="2" s="1"/>
  <c r="A548" i="2"/>
  <c r="L548" i="2" s="1"/>
  <c r="A547" i="2"/>
  <c r="L547" i="2" s="1"/>
  <c r="A546" i="2"/>
  <c r="L546" i="2" s="1"/>
  <c r="A545" i="2"/>
  <c r="L545" i="2" s="1"/>
  <c r="A544" i="2"/>
  <c r="L544" i="2" s="1"/>
  <c r="A543" i="2"/>
  <c r="L543" i="2" s="1"/>
  <c r="A542" i="2"/>
  <c r="L542" i="2" s="1"/>
  <c r="A541" i="2"/>
  <c r="L541" i="2" s="1"/>
  <c r="A540" i="2"/>
  <c r="L540" i="2" s="1"/>
  <c r="A539" i="2"/>
  <c r="L539" i="2" s="1"/>
  <c r="A538" i="2"/>
  <c r="L538" i="2" s="1"/>
  <c r="A537" i="2"/>
  <c r="L537" i="2" s="1"/>
  <c r="A536" i="2"/>
  <c r="L536" i="2" s="1"/>
  <c r="A535" i="2"/>
  <c r="L535" i="2" s="1"/>
  <c r="A534" i="2"/>
  <c r="L534" i="2" s="1"/>
  <c r="A533" i="2"/>
  <c r="L533" i="2" s="1"/>
  <c r="A532" i="2"/>
  <c r="L532" i="2" s="1"/>
  <c r="A531" i="2"/>
  <c r="L531" i="2" s="1"/>
  <c r="A530" i="2"/>
  <c r="L530" i="2" s="1"/>
  <c r="A529" i="2"/>
  <c r="L529" i="2" s="1"/>
  <c r="A528" i="2"/>
  <c r="L528" i="2" s="1"/>
  <c r="A527" i="2"/>
  <c r="L527" i="2" s="1"/>
  <c r="A526" i="2"/>
  <c r="L526" i="2" s="1"/>
  <c r="A525" i="2"/>
  <c r="L525" i="2" s="1"/>
  <c r="A524" i="2"/>
  <c r="L524" i="2" s="1"/>
  <c r="A523" i="2"/>
  <c r="L523" i="2" s="1"/>
  <c r="A522" i="2"/>
  <c r="L522" i="2" s="1"/>
  <c r="A521" i="2"/>
  <c r="L521" i="2" s="1"/>
  <c r="A520" i="2"/>
  <c r="L520" i="2" s="1"/>
  <c r="A519" i="2"/>
  <c r="L519" i="2" s="1"/>
  <c r="A518" i="2"/>
  <c r="L518" i="2" s="1"/>
  <c r="A517" i="2"/>
  <c r="L517" i="2" s="1"/>
  <c r="A516" i="2"/>
  <c r="L516" i="2" s="1"/>
  <c r="A515" i="2"/>
  <c r="L515" i="2" s="1"/>
  <c r="A514" i="2"/>
  <c r="L514" i="2" s="1"/>
  <c r="A513" i="2"/>
  <c r="L513" i="2" s="1"/>
  <c r="A512" i="2"/>
  <c r="L512" i="2" s="1"/>
  <c r="A511" i="2"/>
  <c r="L511" i="2" s="1"/>
  <c r="A510" i="2"/>
  <c r="L510" i="2" s="1"/>
  <c r="A509" i="2"/>
  <c r="L509" i="2" s="1"/>
  <c r="A508" i="2"/>
  <c r="L508" i="2" s="1"/>
  <c r="A507" i="2"/>
  <c r="L507" i="2" s="1"/>
  <c r="A506" i="2"/>
  <c r="L506" i="2" s="1"/>
  <c r="A505" i="2"/>
  <c r="L505" i="2" s="1"/>
  <c r="A504" i="2"/>
  <c r="L504" i="2" s="1"/>
  <c r="A503" i="2"/>
  <c r="L503" i="2" s="1"/>
  <c r="A502" i="2"/>
  <c r="L502" i="2" s="1"/>
  <c r="A501" i="2"/>
  <c r="L501" i="2" s="1"/>
  <c r="A500" i="2"/>
  <c r="L500" i="2" s="1"/>
  <c r="A499" i="2"/>
  <c r="L499" i="2" s="1"/>
  <c r="A498" i="2"/>
  <c r="L498" i="2" s="1"/>
  <c r="A497" i="2"/>
  <c r="L497" i="2" s="1"/>
  <c r="A496" i="2"/>
  <c r="L496" i="2" s="1"/>
  <c r="A495" i="2"/>
  <c r="L495" i="2" s="1"/>
  <c r="A494" i="2"/>
  <c r="L494" i="2" s="1"/>
  <c r="A493" i="2"/>
  <c r="L493" i="2" s="1"/>
  <c r="A492" i="2"/>
  <c r="L492" i="2" s="1"/>
  <c r="A491" i="2"/>
  <c r="L491" i="2" s="1"/>
  <c r="A490" i="2"/>
  <c r="L490" i="2" s="1"/>
  <c r="A489" i="2"/>
  <c r="L489" i="2" s="1"/>
  <c r="A488" i="2"/>
  <c r="L488" i="2" s="1"/>
  <c r="A487" i="2"/>
  <c r="L487" i="2" s="1"/>
  <c r="A486" i="2"/>
  <c r="L486" i="2" s="1"/>
  <c r="A485" i="2"/>
  <c r="L485" i="2" s="1"/>
  <c r="A484" i="2"/>
  <c r="L484" i="2" s="1"/>
  <c r="A483" i="2"/>
  <c r="L483" i="2" s="1"/>
  <c r="A482" i="2"/>
  <c r="L482" i="2" s="1"/>
  <c r="A481" i="2"/>
  <c r="L481" i="2" s="1"/>
  <c r="A480" i="2"/>
  <c r="L480" i="2" s="1"/>
  <c r="A479" i="2"/>
  <c r="L479" i="2" s="1"/>
  <c r="A478" i="2"/>
  <c r="L478" i="2" s="1"/>
  <c r="A477" i="2"/>
  <c r="L477" i="2" s="1"/>
  <c r="A476" i="2"/>
  <c r="L476" i="2" s="1"/>
  <c r="A475" i="2"/>
  <c r="L475" i="2" s="1"/>
  <c r="A474" i="2"/>
  <c r="L474" i="2" s="1"/>
  <c r="A473" i="2"/>
  <c r="L473" i="2" s="1"/>
  <c r="A472" i="2"/>
  <c r="L472" i="2" s="1"/>
  <c r="A471" i="2"/>
  <c r="L471" i="2" s="1"/>
  <c r="A470" i="2"/>
  <c r="L470" i="2" s="1"/>
  <c r="A469" i="2"/>
  <c r="L469" i="2" s="1"/>
  <c r="A468" i="2"/>
  <c r="L468" i="2" s="1"/>
  <c r="A467" i="2"/>
  <c r="L467" i="2" s="1"/>
  <c r="A466" i="2"/>
  <c r="L466" i="2" s="1"/>
  <c r="A465" i="2"/>
  <c r="L465" i="2" s="1"/>
  <c r="A464" i="2"/>
  <c r="L464" i="2" s="1"/>
  <c r="A463" i="2"/>
  <c r="L463" i="2" s="1"/>
  <c r="A462" i="2"/>
  <c r="L462" i="2" s="1"/>
  <c r="A461" i="2"/>
  <c r="L461" i="2" s="1"/>
  <c r="A460" i="2"/>
  <c r="L460" i="2" s="1"/>
  <c r="A459" i="2"/>
  <c r="L459" i="2" s="1"/>
  <c r="A458" i="2"/>
  <c r="L458" i="2" s="1"/>
  <c r="A457" i="2"/>
  <c r="L457" i="2" s="1"/>
  <c r="A456" i="2"/>
  <c r="L456" i="2" s="1"/>
  <c r="A455" i="2"/>
  <c r="L455" i="2" s="1"/>
  <c r="A454" i="2"/>
  <c r="L454" i="2" s="1"/>
  <c r="A453" i="2"/>
  <c r="L453" i="2" s="1"/>
  <c r="A452" i="2"/>
  <c r="L452" i="2" s="1"/>
  <c r="A451" i="2"/>
  <c r="L451" i="2" s="1"/>
  <c r="A450" i="2"/>
  <c r="L450" i="2" s="1"/>
  <c r="A449" i="2"/>
  <c r="L449" i="2" s="1"/>
  <c r="A448" i="2"/>
  <c r="L448" i="2" s="1"/>
  <c r="A447" i="2"/>
  <c r="L447" i="2" s="1"/>
  <c r="A446" i="2"/>
  <c r="L446" i="2" s="1"/>
  <c r="A445" i="2"/>
  <c r="L445" i="2" s="1"/>
  <c r="A444" i="2"/>
  <c r="L444" i="2" s="1"/>
  <c r="A443" i="2"/>
  <c r="L443" i="2" s="1"/>
  <c r="A442" i="2"/>
  <c r="L442" i="2" s="1"/>
  <c r="A441" i="2"/>
  <c r="L441" i="2" s="1"/>
  <c r="A440" i="2"/>
  <c r="L440" i="2" s="1"/>
  <c r="A439" i="2"/>
  <c r="L439" i="2" s="1"/>
  <c r="A438" i="2"/>
  <c r="L438" i="2" s="1"/>
  <c r="A437" i="2"/>
  <c r="L437" i="2" s="1"/>
  <c r="A436" i="2"/>
  <c r="L436" i="2" s="1"/>
  <c r="A435" i="2"/>
  <c r="L435" i="2" s="1"/>
  <c r="A434" i="2"/>
  <c r="L434" i="2" s="1"/>
  <c r="A433" i="2"/>
  <c r="L433" i="2" s="1"/>
  <c r="A432" i="2"/>
  <c r="L432" i="2" s="1"/>
  <c r="A431" i="2"/>
  <c r="L431" i="2" s="1"/>
  <c r="A430" i="2"/>
  <c r="L430" i="2" s="1"/>
  <c r="A429" i="2"/>
  <c r="L429" i="2" s="1"/>
  <c r="A428" i="2"/>
  <c r="L428" i="2" s="1"/>
  <c r="A427" i="2"/>
  <c r="L427" i="2" s="1"/>
  <c r="A426" i="2"/>
  <c r="L426" i="2" s="1"/>
  <c r="A425" i="2"/>
  <c r="L425" i="2" s="1"/>
  <c r="A424" i="2"/>
  <c r="L424" i="2" s="1"/>
  <c r="A423" i="2"/>
  <c r="L423" i="2" s="1"/>
  <c r="A422" i="2"/>
  <c r="L422" i="2" s="1"/>
  <c r="A421" i="2"/>
  <c r="L421" i="2" s="1"/>
  <c r="A420" i="2"/>
  <c r="L420" i="2" s="1"/>
  <c r="A419" i="2"/>
  <c r="L419" i="2" s="1"/>
  <c r="A418" i="2"/>
  <c r="L418" i="2" s="1"/>
  <c r="A417" i="2"/>
  <c r="L417" i="2" s="1"/>
  <c r="A416" i="2"/>
  <c r="L416" i="2" s="1"/>
  <c r="A415" i="2"/>
  <c r="L415" i="2" s="1"/>
  <c r="A414" i="2"/>
  <c r="L414" i="2" s="1"/>
  <c r="A413" i="2"/>
  <c r="L413" i="2" s="1"/>
  <c r="A412" i="2"/>
  <c r="L412" i="2" s="1"/>
  <c r="A411" i="2"/>
  <c r="L411" i="2" s="1"/>
  <c r="A410" i="2"/>
  <c r="L410" i="2" s="1"/>
  <c r="A409" i="2"/>
  <c r="L409" i="2" s="1"/>
  <c r="A408" i="2"/>
  <c r="L408" i="2" s="1"/>
  <c r="A407" i="2"/>
  <c r="L407" i="2" s="1"/>
  <c r="A406" i="2"/>
  <c r="L406" i="2" s="1"/>
  <c r="A405" i="2"/>
  <c r="L405" i="2" s="1"/>
  <c r="A404" i="2"/>
  <c r="L404" i="2" s="1"/>
  <c r="A403" i="2"/>
  <c r="L403" i="2" s="1"/>
  <c r="A402" i="2"/>
  <c r="L402" i="2" s="1"/>
  <c r="A401" i="2"/>
  <c r="L401" i="2" s="1"/>
  <c r="A400" i="2"/>
  <c r="L400" i="2" s="1"/>
  <c r="A399" i="2"/>
  <c r="L399" i="2" s="1"/>
  <c r="A398" i="2"/>
  <c r="L398" i="2" s="1"/>
  <c r="A397" i="2"/>
  <c r="L397" i="2" s="1"/>
  <c r="A396" i="2"/>
  <c r="L396" i="2" s="1"/>
  <c r="A395" i="2"/>
  <c r="L395" i="2" s="1"/>
  <c r="A394" i="2"/>
  <c r="L394" i="2" s="1"/>
  <c r="A393" i="2"/>
  <c r="L393" i="2" s="1"/>
  <c r="A392" i="2"/>
  <c r="L392" i="2" s="1"/>
  <c r="A391" i="2"/>
  <c r="L391" i="2" s="1"/>
  <c r="A390" i="2"/>
  <c r="L390" i="2" s="1"/>
  <c r="A389" i="2"/>
  <c r="L389" i="2" s="1"/>
  <c r="A388" i="2"/>
  <c r="L388" i="2" s="1"/>
  <c r="A387" i="2"/>
  <c r="L387" i="2" s="1"/>
  <c r="A386" i="2"/>
  <c r="L386" i="2" s="1"/>
  <c r="A385" i="2"/>
  <c r="L385" i="2" s="1"/>
  <c r="A384" i="2"/>
  <c r="L384" i="2" s="1"/>
  <c r="A383" i="2"/>
  <c r="L383" i="2" s="1"/>
  <c r="A382" i="2"/>
  <c r="L382" i="2" s="1"/>
  <c r="A381" i="2"/>
  <c r="L381" i="2" s="1"/>
  <c r="A380" i="2"/>
  <c r="L380" i="2" s="1"/>
  <c r="A379" i="2"/>
  <c r="L379" i="2" s="1"/>
  <c r="A378" i="2"/>
  <c r="L378" i="2" s="1"/>
  <c r="A377" i="2"/>
  <c r="L377" i="2" s="1"/>
  <c r="A376" i="2"/>
  <c r="L376" i="2" s="1"/>
  <c r="A375" i="2"/>
  <c r="L375" i="2" s="1"/>
  <c r="A374" i="2"/>
  <c r="L374" i="2" s="1"/>
  <c r="A373" i="2"/>
  <c r="L373" i="2" s="1"/>
  <c r="A372" i="2"/>
  <c r="L372" i="2" s="1"/>
  <c r="A371" i="2"/>
  <c r="L371" i="2" s="1"/>
  <c r="A370" i="2"/>
  <c r="L370" i="2" s="1"/>
  <c r="A369" i="2"/>
  <c r="L369" i="2" s="1"/>
  <c r="A368" i="2"/>
  <c r="L368" i="2" s="1"/>
  <c r="A367" i="2"/>
  <c r="L367" i="2" s="1"/>
  <c r="A366" i="2"/>
  <c r="L366" i="2" s="1"/>
  <c r="A365" i="2"/>
  <c r="L365" i="2" s="1"/>
  <c r="A364" i="2"/>
  <c r="L364" i="2" s="1"/>
  <c r="A363" i="2"/>
  <c r="L363" i="2" s="1"/>
  <c r="A362" i="2"/>
  <c r="L362" i="2" s="1"/>
  <c r="A361" i="2"/>
  <c r="L361" i="2" s="1"/>
  <c r="A360" i="2"/>
  <c r="L360" i="2" s="1"/>
  <c r="A359" i="2"/>
  <c r="L359" i="2" s="1"/>
  <c r="A358" i="2"/>
  <c r="L358" i="2" s="1"/>
  <c r="A357" i="2"/>
  <c r="L357" i="2" s="1"/>
  <c r="A356" i="2"/>
  <c r="L356" i="2" s="1"/>
  <c r="A355" i="2"/>
  <c r="L355" i="2" s="1"/>
  <c r="A354" i="2"/>
  <c r="L354" i="2" s="1"/>
  <c r="A353" i="2"/>
  <c r="L353" i="2" s="1"/>
  <c r="A352" i="2"/>
  <c r="L352" i="2" s="1"/>
  <c r="A351" i="2"/>
  <c r="L351" i="2" s="1"/>
  <c r="A350" i="2"/>
  <c r="L350" i="2" s="1"/>
  <c r="A349" i="2"/>
  <c r="L349" i="2" s="1"/>
  <c r="A348" i="2"/>
  <c r="L348" i="2" s="1"/>
  <c r="A347" i="2"/>
  <c r="L347" i="2" s="1"/>
  <c r="A346" i="2"/>
  <c r="L346" i="2" s="1"/>
  <c r="A345" i="2"/>
  <c r="L345" i="2" s="1"/>
  <c r="A344" i="2"/>
  <c r="L344" i="2" s="1"/>
  <c r="A343" i="2"/>
  <c r="L343" i="2" s="1"/>
  <c r="A342" i="2"/>
  <c r="L342" i="2" s="1"/>
  <c r="A341" i="2"/>
  <c r="L341" i="2" s="1"/>
  <c r="A340" i="2"/>
  <c r="L340" i="2" s="1"/>
  <c r="A339" i="2"/>
  <c r="L339" i="2" s="1"/>
  <c r="A338" i="2"/>
  <c r="L338" i="2" s="1"/>
  <c r="A337" i="2"/>
  <c r="L337" i="2" s="1"/>
  <c r="A336" i="2"/>
  <c r="L336" i="2" s="1"/>
  <c r="A335" i="2"/>
  <c r="L335" i="2" s="1"/>
  <c r="A334" i="2"/>
  <c r="L334" i="2" s="1"/>
  <c r="A333" i="2"/>
  <c r="L333" i="2" s="1"/>
  <c r="A332" i="2"/>
  <c r="L332" i="2" s="1"/>
  <c r="A331" i="2"/>
  <c r="L331" i="2" s="1"/>
  <c r="A330" i="2"/>
  <c r="L330" i="2" s="1"/>
  <c r="A329" i="2"/>
  <c r="L329" i="2" s="1"/>
  <c r="A328" i="2"/>
  <c r="L328" i="2" s="1"/>
  <c r="A327" i="2"/>
  <c r="L327" i="2" s="1"/>
  <c r="A326" i="2"/>
  <c r="L326" i="2" s="1"/>
  <c r="A325" i="2"/>
  <c r="L325" i="2" s="1"/>
  <c r="A324" i="2"/>
  <c r="L324" i="2" s="1"/>
  <c r="A323" i="2"/>
  <c r="L323" i="2" s="1"/>
  <c r="A322" i="2"/>
  <c r="L322" i="2" s="1"/>
  <c r="A321" i="2"/>
  <c r="L321" i="2" s="1"/>
  <c r="A320" i="2"/>
  <c r="L320" i="2" s="1"/>
  <c r="A319" i="2"/>
  <c r="L319" i="2" s="1"/>
  <c r="A318" i="2"/>
  <c r="L318" i="2" s="1"/>
  <c r="A317" i="2"/>
  <c r="L317" i="2" s="1"/>
  <c r="A316" i="2"/>
  <c r="L316" i="2" s="1"/>
  <c r="A315" i="2"/>
  <c r="L315" i="2" s="1"/>
  <c r="A314" i="2"/>
  <c r="L314" i="2" s="1"/>
  <c r="A313" i="2"/>
  <c r="L313" i="2" s="1"/>
  <c r="A312" i="2"/>
  <c r="L312" i="2" s="1"/>
  <c r="A311" i="2"/>
  <c r="L311" i="2" s="1"/>
  <c r="A310" i="2"/>
  <c r="L310" i="2" s="1"/>
  <c r="A309" i="2"/>
  <c r="L309" i="2" s="1"/>
  <c r="A308" i="2"/>
  <c r="L308" i="2" s="1"/>
  <c r="A307" i="2"/>
  <c r="L307" i="2" s="1"/>
  <c r="A306" i="2"/>
  <c r="L306" i="2" s="1"/>
  <c r="A305" i="2"/>
  <c r="L305" i="2" s="1"/>
  <c r="A304" i="2"/>
  <c r="L304" i="2" s="1"/>
  <c r="A303" i="2"/>
  <c r="L303" i="2" s="1"/>
  <c r="A302" i="2"/>
  <c r="L302" i="2" s="1"/>
  <c r="A301" i="2"/>
  <c r="L301" i="2" s="1"/>
  <c r="A300" i="2"/>
  <c r="L300" i="2" s="1"/>
  <c r="A299" i="2"/>
  <c r="L299" i="2" s="1"/>
  <c r="A298" i="2"/>
  <c r="L298" i="2" s="1"/>
  <c r="A297" i="2"/>
  <c r="L297" i="2" s="1"/>
  <c r="A296" i="2"/>
  <c r="L296" i="2" s="1"/>
  <c r="A295" i="2"/>
  <c r="L295" i="2" s="1"/>
  <c r="A294" i="2"/>
  <c r="L294" i="2" s="1"/>
  <c r="A293" i="2"/>
  <c r="L293" i="2" s="1"/>
  <c r="A292" i="2"/>
  <c r="L292" i="2" s="1"/>
  <c r="A291" i="2"/>
  <c r="L291" i="2" s="1"/>
  <c r="A290" i="2"/>
  <c r="L290" i="2" s="1"/>
  <c r="A289" i="2"/>
  <c r="L289" i="2" s="1"/>
  <c r="A288" i="2"/>
  <c r="L288" i="2" s="1"/>
  <c r="A287" i="2"/>
  <c r="L287" i="2" s="1"/>
  <c r="A286" i="2"/>
  <c r="L286" i="2" s="1"/>
  <c r="A285" i="2"/>
  <c r="L285" i="2" s="1"/>
  <c r="A284" i="2"/>
  <c r="L284" i="2" s="1"/>
  <c r="A283" i="2"/>
  <c r="L283" i="2" s="1"/>
  <c r="A282" i="2"/>
  <c r="L282" i="2" s="1"/>
  <c r="A281" i="2"/>
  <c r="L281" i="2" s="1"/>
  <c r="A280" i="2"/>
  <c r="L280" i="2" s="1"/>
  <c r="A279" i="2"/>
  <c r="L279" i="2" s="1"/>
  <c r="A278" i="2"/>
  <c r="L278" i="2" s="1"/>
  <c r="A277" i="2"/>
  <c r="L277" i="2" s="1"/>
  <c r="A276" i="2"/>
  <c r="L276" i="2" s="1"/>
  <c r="A275" i="2"/>
  <c r="L275" i="2" s="1"/>
  <c r="A274" i="2"/>
  <c r="L274" i="2" s="1"/>
  <c r="A273" i="2"/>
  <c r="L273" i="2" s="1"/>
  <c r="A272" i="2"/>
  <c r="L272" i="2" s="1"/>
  <c r="A271" i="2"/>
  <c r="L271" i="2" s="1"/>
  <c r="A270" i="2"/>
  <c r="L270" i="2" s="1"/>
  <c r="A269" i="2"/>
  <c r="L269" i="2" s="1"/>
  <c r="A268" i="2"/>
  <c r="L268" i="2" s="1"/>
  <c r="A267" i="2"/>
  <c r="L267" i="2" s="1"/>
  <c r="A266" i="2"/>
  <c r="L266" i="2" s="1"/>
  <c r="A265" i="2"/>
  <c r="L265" i="2" s="1"/>
  <c r="A264" i="2"/>
  <c r="L264" i="2" s="1"/>
  <c r="A263" i="2"/>
  <c r="L263" i="2" s="1"/>
  <c r="A262" i="2"/>
  <c r="L262" i="2" s="1"/>
  <c r="A261" i="2"/>
  <c r="L261" i="2" s="1"/>
  <c r="A260" i="2"/>
  <c r="L260" i="2" s="1"/>
  <c r="A259" i="2"/>
  <c r="L259" i="2" s="1"/>
  <c r="A258" i="2"/>
  <c r="L258" i="2" s="1"/>
  <c r="A257" i="2"/>
  <c r="L257" i="2" s="1"/>
  <c r="A256" i="2"/>
  <c r="L256" i="2" s="1"/>
  <c r="A255" i="2"/>
  <c r="L255" i="2" s="1"/>
  <c r="A254" i="2"/>
  <c r="L254" i="2" s="1"/>
  <c r="A253" i="2"/>
  <c r="L253" i="2" s="1"/>
  <c r="A252" i="2"/>
  <c r="L252" i="2" s="1"/>
  <c r="A251" i="2"/>
  <c r="L251" i="2" s="1"/>
  <c r="A250" i="2"/>
  <c r="L250" i="2" s="1"/>
  <c r="A249" i="2"/>
  <c r="L249" i="2" s="1"/>
  <c r="A248" i="2"/>
  <c r="L248" i="2" s="1"/>
  <c r="A247" i="2"/>
  <c r="L247" i="2" s="1"/>
  <c r="A246" i="2"/>
  <c r="L246" i="2" s="1"/>
  <c r="A245" i="2"/>
  <c r="L245" i="2" s="1"/>
  <c r="A244" i="2"/>
  <c r="L244" i="2" s="1"/>
  <c r="A243" i="2"/>
  <c r="L243" i="2" s="1"/>
  <c r="A242" i="2"/>
  <c r="L242" i="2" s="1"/>
  <c r="A241" i="2"/>
  <c r="L241" i="2" s="1"/>
  <c r="A240" i="2"/>
  <c r="L240" i="2" s="1"/>
  <c r="A239" i="2"/>
  <c r="L239" i="2" s="1"/>
  <c r="A238" i="2"/>
  <c r="L238" i="2" s="1"/>
  <c r="A237" i="2"/>
  <c r="L237" i="2" s="1"/>
  <c r="A236" i="2"/>
  <c r="L236" i="2" s="1"/>
  <c r="A235" i="2"/>
  <c r="L235" i="2" s="1"/>
  <c r="A234" i="2"/>
  <c r="L234" i="2" s="1"/>
  <c r="A233" i="2"/>
  <c r="L233" i="2" s="1"/>
  <c r="A232" i="2"/>
  <c r="L232" i="2" s="1"/>
  <c r="A231" i="2"/>
  <c r="L231" i="2" s="1"/>
  <c r="A230" i="2"/>
  <c r="L230" i="2" s="1"/>
  <c r="A229" i="2"/>
  <c r="L229" i="2" s="1"/>
  <c r="A228" i="2"/>
  <c r="L228" i="2" s="1"/>
  <c r="A227" i="2"/>
  <c r="L227" i="2" s="1"/>
  <c r="A226" i="2"/>
  <c r="L226" i="2" s="1"/>
  <c r="A225" i="2"/>
  <c r="L225" i="2" s="1"/>
  <c r="A224" i="2"/>
  <c r="L224" i="2" s="1"/>
  <c r="A223" i="2"/>
  <c r="L223" i="2" s="1"/>
  <c r="A222" i="2"/>
  <c r="L222" i="2" s="1"/>
  <c r="A221" i="2"/>
  <c r="L221" i="2" s="1"/>
  <c r="A220" i="2"/>
  <c r="L220" i="2" s="1"/>
  <c r="A219" i="2"/>
  <c r="L219" i="2" s="1"/>
  <c r="A218" i="2"/>
  <c r="L218" i="2" s="1"/>
  <c r="A217" i="2"/>
  <c r="L217" i="2" s="1"/>
  <c r="A216" i="2"/>
  <c r="L216" i="2" s="1"/>
  <c r="A215" i="2"/>
  <c r="L215" i="2" s="1"/>
  <c r="A214" i="2"/>
  <c r="L214" i="2" s="1"/>
  <c r="A213" i="2"/>
  <c r="L213" i="2" s="1"/>
  <c r="A212" i="2"/>
  <c r="L212" i="2" s="1"/>
  <c r="A211" i="2"/>
  <c r="L211" i="2" s="1"/>
  <c r="A210" i="2"/>
  <c r="L210" i="2" s="1"/>
  <c r="A209" i="2"/>
  <c r="L209" i="2" s="1"/>
  <c r="A208" i="2"/>
  <c r="L208" i="2" s="1"/>
  <c r="A207" i="2"/>
  <c r="L207" i="2" s="1"/>
  <c r="A206" i="2"/>
  <c r="L206" i="2" s="1"/>
  <c r="A205" i="2"/>
  <c r="L205" i="2" s="1"/>
  <c r="A204" i="2"/>
  <c r="L204" i="2" s="1"/>
  <c r="A203" i="2"/>
  <c r="L203" i="2" s="1"/>
  <c r="A202" i="2"/>
  <c r="L202" i="2" s="1"/>
  <c r="A201" i="2"/>
  <c r="L201" i="2" s="1"/>
  <c r="A200" i="2"/>
  <c r="L200" i="2" s="1"/>
  <c r="A199" i="2"/>
  <c r="L199" i="2" s="1"/>
  <c r="A198" i="2"/>
  <c r="L198" i="2" s="1"/>
  <c r="A197" i="2"/>
  <c r="L197" i="2" s="1"/>
  <c r="A196" i="2"/>
  <c r="L196" i="2" s="1"/>
  <c r="A195" i="2"/>
  <c r="L195" i="2" s="1"/>
  <c r="A194" i="2"/>
  <c r="L194" i="2" s="1"/>
  <c r="A193" i="2"/>
  <c r="L193" i="2" s="1"/>
  <c r="A192" i="2"/>
  <c r="L192" i="2" s="1"/>
  <c r="A191" i="2"/>
  <c r="L191" i="2" s="1"/>
  <c r="A190" i="2"/>
  <c r="L190" i="2" s="1"/>
  <c r="A189" i="2"/>
  <c r="L189" i="2" s="1"/>
  <c r="A188" i="2"/>
  <c r="L188" i="2" s="1"/>
  <c r="A187" i="2"/>
  <c r="L187" i="2" s="1"/>
  <c r="A186" i="2"/>
  <c r="L186" i="2" s="1"/>
  <c r="A185" i="2"/>
  <c r="L185" i="2" s="1"/>
  <c r="A184" i="2"/>
  <c r="L184" i="2" s="1"/>
  <c r="A183" i="2"/>
  <c r="L183" i="2" s="1"/>
  <c r="A182" i="2"/>
  <c r="L182" i="2" s="1"/>
  <c r="A181" i="2"/>
  <c r="L181" i="2" s="1"/>
  <c r="A180" i="2"/>
  <c r="L180" i="2" s="1"/>
  <c r="A179" i="2"/>
  <c r="L179" i="2" s="1"/>
  <c r="A178" i="2"/>
  <c r="L178" i="2" s="1"/>
  <c r="A177" i="2"/>
  <c r="L177" i="2" s="1"/>
  <c r="A176" i="2"/>
  <c r="L176" i="2" s="1"/>
  <c r="A175" i="2"/>
  <c r="L175" i="2" s="1"/>
  <c r="A174" i="2"/>
  <c r="L174" i="2" s="1"/>
  <c r="A173" i="2"/>
  <c r="L173" i="2" s="1"/>
  <c r="A172" i="2"/>
  <c r="L172" i="2" s="1"/>
  <c r="A171" i="2"/>
  <c r="L171" i="2" s="1"/>
  <c r="A170" i="2"/>
  <c r="L170" i="2" s="1"/>
  <c r="A169" i="2"/>
  <c r="L169" i="2" s="1"/>
  <c r="A168" i="2"/>
  <c r="L168" i="2" s="1"/>
  <c r="A167" i="2"/>
  <c r="L167" i="2" s="1"/>
  <c r="A166" i="2"/>
  <c r="L166" i="2" s="1"/>
  <c r="A165" i="2"/>
  <c r="L165" i="2" s="1"/>
  <c r="A164" i="2"/>
  <c r="L164" i="2" s="1"/>
  <c r="A163" i="2"/>
  <c r="L163" i="2" s="1"/>
  <c r="A162" i="2"/>
  <c r="L162" i="2" s="1"/>
  <c r="A161" i="2"/>
  <c r="L161" i="2" s="1"/>
  <c r="A160" i="2"/>
  <c r="L160" i="2" s="1"/>
  <c r="A159" i="2"/>
  <c r="L159" i="2" s="1"/>
  <c r="A158" i="2"/>
  <c r="L158" i="2" s="1"/>
  <c r="A157" i="2"/>
  <c r="L157" i="2" s="1"/>
  <c r="A156" i="2"/>
  <c r="L156" i="2" s="1"/>
  <c r="A155" i="2"/>
  <c r="L155" i="2" s="1"/>
  <c r="A154" i="2"/>
  <c r="L154" i="2" s="1"/>
  <c r="A153" i="2"/>
  <c r="L153" i="2" s="1"/>
  <c r="A152" i="2"/>
  <c r="L152" i="2" s="1"/>
  <c r="A151" i="2"/>
  <c r="L151" i="2" s="1"/>
  <c r="A150" i="2"/>
  <c r="L150" i="2" s="1"/>
  <c r="A149" i="2"/>
  <c r="L149" i="2" s="1"/>
  <c r="A148" i="2"/>
  <c r="L148" i="2" s="1"/>
  <c r="A147" i="2"/>
  <c r="L147" i="2" s="1"/>
  <c r="A146" i="2"/>
  <c r="L146" i="2" s="1"/>
  <c r="A145" i="2"/>
  <c r="L145" i="2" s="1"/>
  <c r="A144" i="2"/>
  <c r="L144" i="2" s="1"/>
  <c r="A143" i="2"/>
  <c r="L143" i="2" s="1"/>
  <c r="A142" i="2"/>
  <c r="L142" i="2" s="1"/>
  <c r="A141" i="2"/>
  <c r="L141" i="2" s="1"/>
  <c r="A140" i="2"/>
  <c r="L140" i="2" s="1"/>
  <c r="A139" i="2"/>
  <c r="L139" i="2" s="1"/>
  <c r="A138" i="2"/>
  <c r="L138" i="2" s="1"/>
  <c r="A137" i="2"/>
  <c r="L137" i="2" s="1"/>
  <c r="A136" i="2"/>
  <c r="L136" i="2" s="1"/>
  <c r="A135" i="2"/>
  <c r="L135" i="2" s="1"/>
  <c r="A134" i="2"/>
  <c r="L134" i="2" s="1"/>
  <c r="A133" i="2"/>
  <c r="L133" i="2" s="1"/>
  <c r="A132" i="2"/>
  <c r="L132" i="2" s="1"/>
  <c r="A131" i="2"/>
  <c r="L131" i="2" s="1"/>
  <c r="A130" i="2"/>
  <c r="L130" i="2" s="1"/>
  <c r="A129" i="2"/>
  <c r="L129" i="2" s="1"/>
  <c r="A128" i="2"/>
  <c r="L128" i="2" s="1"/>
  <c r="A127" i="2"/>
  <c r="L127" i="2" s="1"/>
  <c r="A126" i="2"/>
  <c r="L126" i="2" s="1"/>
  <c r="A125" i="2"/>
  <c r="L125" i="2" s="1"/>
  <c r="A124" i="2"/>
  <c r="L124" i="2" s="1"/>
  <c r="A123" i="2"/>
  <c r="L123" i="2" s="1"/>
  <c r="A122" i="2"/>
  <c r="L122" i="2" s="1"/>
  <c r="A121" i="2"/>
  <c r="L121" i="2" s="1"/>
  <c r="A120" i="2"/>
  <c r="L120" i="2" s="1"/>
  <c r="A119" i="2"/>
  <c r="L119" i="2" s="1"/>
  <c r="A118" i="2"/>
  <c r="L118" i="2" s="1"/>
  <c r="A117" i="2"/>
  <c r="L117" i="2" s="1"/>
  <c r="A116" i="2"/>
  <c r="L116" i="2" s="1"/>
  <c r="A115" i="2"/>
  <c r="L115" i="2" s="1"/>
  <c r="A114" i="2"/>
  <c r="L114" i="2" s="1"/>
  <c r="A113" i="2"/>
  <c r="L113" i="2" s="1"/>
  <c r="A112" i="2"/>
  <c r="L112" i="2" s="1"/>
  <c r="A111" i="2"/>
  <c r="L111" i="2" s="1"/>
  <c r="A110" i="2"/>
  <c r="L110" i="2" s="1"/>
  <c r="A109" i="2"/>
  <c r="L109" i="2" s="1"/>
  <c r="A108" i="2"/>
  <c r="L108" i="2" s="1"/>
  <c r="A107" i="2"/>
  <c r="L107" i="2" s="1"/>
  <c r="A106" i="2"/>
  <c r="L106" i="2" s="1"/>
  <c r="A105" i="2"/>
  <c r="L105" i="2" s="1"/>
  <c r="A104" i="2"/>
  <c r="L104" i="2" s="1"/>
  <c r="A103" i="2"/>
  <c r="L103" i="2" s="1"/>
  <c r="A102" i="2"/>
  <c r="L102" i="2" s="1"/>
  <c r="A101" i="2"/>
  <c r="L101" i="2" s="1"/>
  <c r="A100" i="2"/>
  <c r="L100" i="2" s="1"/>
  <c r="A99" i="2"/>
  <c r="L99" i="2" s="1"/>
  <c r="A98" i="2"/>
  <c r="L98" i="2" s="1"/>
  <c r="A97" i="2"/>
  <c r="L97" i="2" s="1"/>
  <c r="A96" i="2"/>
  <c r="L96" i="2" s="1"/>
  <c r="A95" i="2"/>
  <c r="L95" i="2" s="1"/>
  <c r="A94" i="2"/>
  <c r="L94" i="2" s="1"/>
  <c r="A93" i="2"/>
  <c r="L93" i="2" s="1"/>
  <c r="A92" i="2"/>
  <c r="L92" i="2" s="1"/>
  <c r="A91" i="2"/>
  <c r="L91" i="2" s="1"/>
  <c r="A90" i="2"/>
  <c r="L90" i="2" s="1"/>
  <c r="A89" i="2"/>
  <c r="L89" i="2" s="1"/>
  <c r="A88" i="2"/>
  <c r="L88" i="2" s="1"/>
  <c r="A87" i="2"/>
  <c r="L87" i="2" s="1"/>
  <c r="A86" i="2"/>
  <c r="L86" i="2" s="1"/>
  <c r="A85" i="2"/>
  <c r="L85" i="2" s="1"/>
  <c r="A84" i="2"/>
  <c r="L84" i="2" s="1"/>
  <c r="A83" i="2"/>
  <c r="L83" i="2" s="1"/>
  <c r="A82" i="2"/>
  <c r="L82" i="2" s="1"/>
  <c r="A81" i="2"/>
  <c r="L81" i="2" s="1"/>
  <c r="A80" i="2"/>
  <c r="L80" i="2" s="1"/>
  <c r="A79" i="2"/>
  <c r="L79" i="2" s="1"/>
  <c r="A78" i="2"/>
  <c r="L78" i="2" s="1"/>
  <c r="A77" i="2"/>
  <c r="L77" i="2" s="1"/>
  <c r="A76" i="2"/>
  <c r="L76" i="2" s="1"/>
  <c r="A75" i="2"/>
  <c r="L75" i="2" s="1"/>
  <c r="A74" i="2"/>
  <c r="L74" i="2" s="1"/>
  <c r="A73" i="2"/>
  <c r="L73" i="2" s="1"/>
  <c r="A72" i="2"/>
  <c r="L72" i="2" s="1"/>
  <c r="A71" i="2"/>
  <c r="L71" i="2" s="1"/>
  <c r="A70" i="2"/>
  <c r="L70" i="2" s="1"/>
  <c r="A69" i="2"/>
  <c r="L69" i="2" s="1"/>
  <c r="A68" i="2"/>
  <c r="L68" i="2" s="1"/>
  <c r="A67" i="2"/>
  <c r="L67" i="2" s="1"/>
  <c r="A66" i="2"/>
  <c r="L66" i="2" s="1"/>
  <c r="A65" i="2"/>
  <c r="L65" i="2" s="1"/>
  <c r="A64" i="2"/>
  <c r="L64" i="2" s="1"/>
  <c r="A63" i="2"/>
  <c r="L63" i="2" s="1"/>
  <c r="A62" i="2"/>
  <c r="L62" i="2" s="1"/>
  <c r="A61" i="2"/>
  <c r="L61" i="2" s="1"/>
  <c r="A60" i="2"/>
  <c r="L60" i="2" s="1"/>
  <c r="A59" i="2"/>
  <c r="L59" i="2" s="1"/>
  <c r="A58" i="2"/>
  <c r="L58" i="2" s="1"/>
  <c r="A57" i="2"/>
  <c r="L57" i="2" s="1"/>
  <c r="A56" i="2"/>
  <c r="L56" i="2" s="1"/>
  <c r="A55" i="2"/>
  <c r="L55" i="2" s="1"/>
  <c r="A54" i="2"/>
  <c r="L54" i="2" s="1"/>
  <c r="A53" i="2"/>
  <c r="L53" i="2" s="1"/>
  <c r="A52" i="2"/>
  <c r="L52" i="2" s="1"/>
  <c r="A51" i="2"/>
  <c r="L51" i="2" s="1"/>
  <c r="A50" i="2"/>
  <c r="L50" i="2" s="1"/>
  <c r="A49" i="2"/>
  <c r="L49" i="2" s="1"/>
  <c r="A48" i="2"/>
  <c r="L48" i="2" s="1"/>
  <c r="A47" i="2"/>
  <c r="L47" i="2" s="1"/>
  <c r="A46" i="2"/>
  <c r="L46" i="2" s="1"/>
  <c r="A45" i="2"/>
  <c r="L45" i="2" s="1"/>
  <c r="A44" i="2"/>
  <c r="L44" i="2" s="1"/>
  <c r="A43" i="2"/>
  <c r="L43" i="2" s="1"/>
  <c r="A42" i="2"/>
  <c r="L42" i="2" s="1"/>
  <c r="A41" i="2"/>
  <c r="L41" i="2" s="1"/>
  <c r="A40" i="2"/>
  <c r="L40" i="2" s="1"/>
  <c r="A39" i="2"/>
  <c r="L39" i="2" s="1"/>
  <c r="A38" i="2"/>
  <c r="L38" i="2" s="1"/>
  <c r="A37" i="2"/>
  <c r="L37" i="2" s="1"/>
  <c r="A36" i="2"/>
  <c r="L36" i="2" s="1"/>
  <c r="A35" i="2"/>
  <c r="L35" i="2" s="1"/>
  <c r="A34" i="2"/>
  <c r="L34" i="2" s="1"/>
  <c r="A33" i="2"/>
  <c r="L33" i="2" s="1"/>
  <c r="A32" i="2"/>
  <c r="L32" i="2" s="1"/>
  <c r="A31" i="2"/>
  <c r="L31" i="2" s="1"/>
  <c r="A30" i="2"/>
  <c r="L30" i="2" s="1"/>
  <c r="A29" i="2"/>
  <c r="L29" i="2" s="1"/>
  <c r="A28" i="2"/>
  <c r="L28" i="2" s="1"/>
  <c r="A27" i="2"/>
  <c r="L27" i="2" s="1"/>
  <c r="A26" i="2"/>
  <c r="L26" i="2" s="1"/>
  <c r="A25" i="2"/>
  <c r="L25" i="2" s="1"/>
  <c r="A24" i="2"/>
  <c r="L24" i="2" s="1"/>
  <c r="A23" i="2"/>
  <c r="L23" i="2" s="1"/>
  <c r="A22" i="2"/>
  <c r="L22" i="2" s="1"/>
  <c r="A21" i="2"/>
  <c r="L21" i="2" s="1"/>
  <c r="A20" i="2"/>
  <c r="L20" i="2" s="1"/>
  <c r="A19" i="2"/>
  <c r="L19" i="2" s="1"/>
  <c r="A18" i="2"/>
  <c r="L18" i="2" s="1"/>
  <c r="A17" i="2"/>
  <c r="L17" i="2" s="1"/>
  <c r="A16" i="2"/>
  <c r="L16" i="2" s="1"/>
  <c r="A15" i="2"/>
  <c r="L15" i="2" s="1"/>
  <c r="A14" i="2"/>
  <c r="L14" i="2" s="1"/>
  <c r="A13" i="2"/>
  <c r="L13" i="2" s="1"/>
  <c r="A12" i="2"/>
  <c r="L12" i="2" s="1"/>
  <c r="A11" i="2"/>
  <c r="L11" i="2" s="1"/>
  <c r="A10" i="2"/>
  <c r="L10" i="2" s="1"/>
  <c r="A9" i="2"/>
  <c r="L9" i="2" s="1"/>
  <c r="A8" i="2"/>
  <c r="L8" i="2" s="1"/>
  <c r="A7" i="2"/>
  <c r="L7" i="2" s="1"/>
  <c r="A6" i="2"/>
  <c r="L6" i="2" s="1"/>
  <c r="A5" i="2"/>
  <c r="L5" i="2" s="1"/>
  <c r="A4" i="2"/>
  <c r="L4" i="2" s="1"/>
  <c r="A3" i="2"/>
  <c r="L3" i="2" s="1"/>
  <c r="A2" i="2"/>
  <c r="L2" i="2" s="1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 s="1"/>
  <c r="M1030" i="2" a="1"/>
  <c r="M1030" i="2" s="1"/>
  <c r="M1031" i="2" a="1"/>
  <c r="M1031" i="2" s="1"/>
  <c r="M1032" i="2" a="1"/>
  <c r="M1032" i="2" s="1"/>
  <c r="M1033" i="2" a="1"/>
  <c r="M1033" i="2" s="1"/>
  <c r="M1034" i="2" a="1"/>
  <c r="M1034" i="2" s="1"/>
  <c r="M1035" i="2" a="1"/>
  <c r="M1035" i="2" s="1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 s="1"/>
  <c r="M1046" i="2" a="1"/>
  <c r="M1046" i="2" s="1"/>
  <c r="M1047" i="2" a="1"/>
  <c r="M1047" i="2" s="1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 s="1"/>
  <c r="M1054" i="2" a="1"/>
  <c r="M1054" i="2" s="1"/>
  <c r="M1055" i="2" a="1"/>
  <c r="M1055" i="2" s="1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 s="1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 s="1"/>
  <c r="M1072" i="2" a="1"/>
  <c r="M1072" i="2" s="1"/>
  <c r="M1073" i="2" a="1"/>
  <c r="M1073" i="2" s="1"/>
  <c r="M1074" i="2" a="1"/>
  <c r="M1074" i="2" s="1"/>
  <c r="M1075" i="2" a="1"/>
  <c r="M1075" i="2" s="1"/>
  <c r="M1076" i="2" a="1"/>
  <c r="M1076" i="2" s="1"/>
  <c r="M1077" i="2" a="1"/>
  <c r="M1077" i="2" s="1"/>
  <c r="M1078" i="2" a="1"/>
  <c r="M1078" i="2" s="1"/>
  <c r="M1079" i="2" a="1"/>
  <c r="M1079" i="2" s="1"/>
  <c r="M1080" i="2" a="1"/>
  <c r="M1080" i="2" s="1"/>
  <c r="M1081" i="2" a="1"/>
  <c r="M1081" i="2" s="1"/>
  <c r="M1082" i="2" a="1"/>
  <c r="M1082" i="2" s="1"/>
  <c r="M1083" i="2" a="1"/>
  <c r="M1083" i="2" s="1"/>
  <c r="M1084" i="2" a="1"/>
  <c r="M1084" i="2" s="1"/>
  <c r="M1085" i="2" a="1"/>
  <c r="M1085" i="2" s="1"/>
  <c r="M1086" i="2" a="1"/>
  <c r="M1086" i="2" s="1"/>
  <c r="M1087" i="2" a="1"/>
  <c r="M1087" i="2" s="1"/>
  <c r="M1088" i="2" a="1"/>
  <c r="M1088" i="2" s="1"/>
  <c r="M1089" i="2" a="1"/>
  <c r="M1089" i="2" s="1"/>
  <c r="M1090" i="2" a="1"/>
  <c r="M1090" i="2" s="1"/>
  <c r="M1091" i="2" a="1"/>
  <c r="M1091" i="2" s="1"/>
  <c r="M1092" i="2" a="1"/>
  <c r="M1092" i="2" s="1"/>
  <c r="M1093" i="2" a="1"/>
  <c r="M1093" i="2" s="1"/>
  <c r="M1094" i="2" a="1"/>
  <c r="M1094" i="2" s="1"/>
  <c r="M1095" i="2" a="1"/>
  <c r="M1095" i="2" s="1"/>
  <c r="M1096" i="2" a="1"/>
  <c r="M1096" i="2" s="1"/>
  <c r="M1097" i="2" a="1"/>
  <c r="M1097" i="2" s="1"/>
  <c r="M1098" i="2" a="1"/>
  <c r="M1098" i="2" s="1"/>
  <c r="M1099" i="2" a="1"/>
  <c r="M1099" i="2" s="1"/>
  <c r="M1100" i="2" a="1"/>
  <c r="M1100" i="2" s="1"/>
  <c r="M1101" i="2" a="1"/>
  <c r="M1101" i="2" s="1"/>
  <c r="M1102" i="2" a="1"/>
  <c r="M1102" i="2" s="1"/>
  <c r="M1103" i="2" a="1"/>
  <c r="M1103" i="2" s="1"/>
  <c r="M1104" i="2" a="1"/>
  <c r="M1104" i="2" s="1"/>
  <c r="M1105" i="2" a="1"/>
  <c r="M1105" i="2" s="1"/>
  <c r="M1106" i="2" a="1"/>
  <c r="M1106" i="2" s="1"/>
  <c r="M1107" i="2" a="1"/>
  <c r="M1107" i="2" s="1"/>
  <c r="M1108" i="2" a="1"/>
  <c r="M1108" i="2" s="1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 s="1"/>
  <c r="M1115" i="2" a="1"/>
  <c r="M1115" i="2" s="1"/>
  <c r="M1116" i="2" a="1"/>
  <c r="M1116" i="2" s="1"/>
  <c r="M1117" i="2" a="1"/>
  <c r="M1117" i="2" s="1"/>
  <c r="M1118" i="2" a="1"/>
  <c r="M1118" i="2" s="1"/>
  <c r="M1119" i="2" a="1"/>
  <c r="M1119" i="2" s="1"/>
  <c r="M1120" i="2" a="1"/>
  <c r="M1120" i="2" s="1"/>
  <c r="M1121" i="2" a="1"/>
  <c r="M1121" i="2" s="1"/>
  <c r="M1122" i="2" a="1"/>
  <c r="M1122" i="2" s="1"/>
  <c r="M1123" i="2" a="1"/>
  <c r="M1123" i="2" s="1"/>
  <c r="M1124" i="2" a="1"/>
  <c r="M1124" i="2" s="1"/>
  <c r="M1125" i="2" a="1"/>
  <c r="M1125" i="2" s="1"/>
  <c r="M1126" i="2" a="1"/>
  <c r="M1126" i="2" s="1"/>
  <c r="M1127" i="2" a="1"/>
  <c r="M1127" i="2" s="1"/>
  <c r="M1128" i="2" a="1"/>
  <c r="M1128" i="2" s="1"/>
  <c r="M1129" i="2" a="1"/>
  <c r="M1129" i="2" s="1"/>
  <c r="M1130" i="2" a="1"/>
  <c r="M1130" i="2" s="1"/>
  <c r="M1131" i="2" a="1"/>
  <c r="M1131" i="2" s="1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 s="1"/>
  <c r="M1138" i="2" a="1"/>
  <c r="M1138" i="2" s="1"/>
  <c r="M1139" i="2" a="1"/>
  <c r="M1139" i="2" s="1"/>
  <c r="M1140" i="2" a="1"/>
  <c r="M1140" i="2" s="1"/>
  <c r="M1141" i="2" a="1"/>
  <c r="M1141" i="2" s="1"/>
  <c r="M1142" i="2" a="1"/>
  <c r="M1142" i="2" s="1"/>
  <c r="M1143" i="2" a="1"/>
  <c r="M1143" i="2" s="1"/>
  <c r="M1144" i="2" a="1"/>
  <c r="M1144" i="2" s="1"/>
  <c r="M1145" i="2" a="1"/>
  <c r="M1145" i="2" s="1"/>
  <c r="M1146" i="2" a="1"/>
  <c r="M1146" i="2" s="1"/>
  <c r="M1147" i="2" a="1"/>
  <c r="M1147" i="2" s="1"/>
  <c r="M1148" i="2" a="1"/>
  <c r="M1148" i="2" s="1"/>
  <c r="M1149" i="2" a="1"/>
  <c r="M1149" i="2" s="1"/>
  <c r="M1150" i="2" a="1"/>
  <c r="M1150" i="2" s="1"/>
  <c r="M1151" i="2" a="1"/>
  <c r="M1151" i="2" s="1"/>
  <c r="M1152" i="2" a="1"/>
  <c r="M1152" i="2" s="1"/>
  <c r="M1153" i="2" a="1"/>
  <c r="M1153" i="2" s="1"/>
  <c r="M1154" i="2" a="1"/>
  <c r="M1154" i="2" s="1"/>
  <c r="M1155" i="2" a="1"/>
  <c r="M1155" i="2" s="1"/>
  <c r="M1156" i="2" a="1"/>
  <c r="M1156" i="2" s="1"/>
  <c r="M1157" i="2" a="1"/>
  <c r="M1157" i="2" s="1"/>
  <c r="M1158" i="2" a="1"/>
  <c r="M1158" i="2" s="1"/>
  <c r="M1159" i="2" a="1"/>
  <c r="M1159" i="2" s="1"/>
  <c r="M1160" i="2" a="1"/>
  <c r="M1160" i="2" s="1"/>
  <c r="M1161" i="2" a="1"/>
  <c r="M1161" i="2" s="1"/>
  <c r="M1162" i="2" a="1"/>
  <c r="M1162" i="2" s="1"/>
  <c r="M1163" i="2" a="1"/>
  <c r="M1163" i="2" s="1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 s="1"/>
  <c r="M1170" i="2" a="1"/>
  <c r="M1170" i="2" s="1"/>
  <c r="M1171" i="2" a="1"/>
  <c r="M1171" i="2" s="1"/>
  <c r="M1172" i="2" a="1"/>
  <c r="M1172" i="2" s="1"/>
  <c r="M1173" i="2" a="1"/>
  <c r="M1173" i="2" s="1"/>
  <c r="M1174" i="2" a="1"/>
  <c r="M1174" i="2" s="1"/>
  <c r="M1175" i="2" a="1"/>
  <c r="M1175" i="2" s="1"/>
  <c r="M1176" i="2" a="1"/>
  <c r="M1176" i="2" s="1"/>
  <c r="M1177" i="2" a="1"/>
  <c r="M1177" i="2" s="1"/>
  <c r="M1178" i="2" a="1"/>
  <c r="M1178" i="2" s="1"/>
  <c r="M1179" i="2" a="1"/>
  <c r="M1179" i="2" s="1"/>
  <c r="M1180" i="2" a="1"/>
  <c r="M1180" i="2" s="1"/>
  <c r="M1181" i="2" a="1"/>
  <c r="M1181" i="2" s="1"/>
  <c r="M1182" i="2" a="1"/>
  <c r="M1182" i="2" s="1"/>
  <c r="M1183" i="2" a="1"/>
  <c r="M1183" i="2" s="1"/>
  <c r="M1184" i="2" a="1"/>
  <c r="M1184" i="2" s="1"/>
  <c r="M1185" i="2" a="1"/>
  <c r="M1185" i="2" s="1"/>
  <c r="M1186" i="2" a="1"/>
  <c r="M1186" i="2" s="1"/>
  <c r="M1187" i="2" a="1"/>
  <c r="M1187" i="2" s="1"/>
  <c r="M1188" i="2" a="1"/>
  <c r="M1188" i="2" s="1"/>
  <c r="M1189" i="2" a="1"/>
  <c r="M1189" i="2" s="1"/>
  <c r="M1190" i="2" a="1"/>
  <c r="M1190" i="2" s="1"/>
  <c r="M1191" i="2" a="1"/>
  <c r="M1191" i="2" s="1"/>
  <c r="M1192" i="2" a="1"/>
  <c r="M1192" i="2" s="1"/>
  <c r="M1193" i="2" a="1"/>
  <c r="M1193" i="2" s="1"/>
  <c r="M1194" i="2" a="1"/>
  <c r="M1194" i="2" s="1"/>
  <c r="M1195" i="2" a="1"/>
  <c r="M1195" i="2" s="1"/>
  <c r="M1196" i="2" a="1"/>
  <c r="M1196" i="2" s="1"/>
  <c r="M1197" i="2" a="1"/>
  <c r="M1197" i="2" s="1"/>
  <c r="M1198" i="2" a="1"/>
  <c r="M1198" i="2" s="1"/>
  <c r="M1199" i="2" a="1"/>
  <c r="M1199" i="2" s="1"/>
  <c r="M1200" i="2" a="1"/>
  <c r="M1200" i="2" s="1"/>
  <c r="M1201" i="2" a="1"/>
  <c r="M1201" i="2" s="1"/>
  <c r="M1202" i="2" a="1"/>
  <c r="M1202" i="2" s="1"/>
  <c r="M1203" i="2" a="1"/>
  <c r="M1203" i="2" s="1"/>
  <c r="M1204" i="2" a="1"/>
  <c r="M1204" i="2" s="1"/>
  <c r="M1205" i="2" a="1"/>
  <c r="M1205" i="2" s="1"/>
  <c r="M1206" i="2" a="1"/>
  <c r="M1206" i="2" s="1"/>
  <c r="M1207" i="2" a="1"/>
  <c r="M1207" i="2" s="1"/>
  <c r="M1208" i="2" a="1"/>
  <c r="M1208" i="2" s="1"/>
  <c r="M1209" i="2" a="1"/>
  <c r="M1209" i="2" s="1"/>
  <c r="M1210" i="2" a="1"/>
  <c r="M1210" i="2" s="1"/>
  <c r="M1211" i="2" a="1"/>
  <c r="M1211" i="2" s="1"/>
  <c r="M1212" i="2" a="1"/>
  <c r="M1212" i="2" s="1"/>
  <c r="M1213" i="2" a="1"/>
  <c r="M1213" i="2" s="1"/>
  <c r="M1214" i="2" a="1"/>
  <c r="M1214" i="2" s="1"/>
  <c r="M1215" i="2" a="1"/>
  <c r="M1215" i="2" s="1"/>
  <c r="M1216" i="2" a="1"/>
  <c r="M1216" i="2" s="1"/>
  <c r="M1217" i="2" a="1"/>
  <c r="M1217" i="2" s="1"/>
  <c r="M1218" i="2" a="1"/>
  <c r="M1218" i="2" s="1"/>
  <c r="M1219" i="2" a="1"/>
  <c r="M1219" i="2" s="1"/>
  <c r="M1220" i="2" a="1"/>
  <c r="M1220" i="2" s="1"/>
  <c r="M1221" i="2" a="1"/>
  <c r="M1221" i="2" s="1"/>
  <c r="M1222" i="2" a="1"/>
  <c r="M1222" i="2" s="1"/>
  <c r="M1223" i="2" a="1"/>
  <c r="M1223" i="2" s="1"/>
  <c r="M1224" i="2" a="1"/>
  <c r="M1224" i="2" s="1"/>
  <c r="M1225" i="2" a="1"/>
  <c r="M1225" i="2" s="1"/>
  <c r="M1226" i="2" a="1"/>
  <c r="M1226" i="2" s="1"/>
  <c r="M1227" i="2" a="1"/>
  <c r="M1227" i="2" s="1"/>
  <c r="M1228" i="2" a="1"/>
  <c r="M1228" i="2" s="1"/>
  <c r="M1229" i="2" a="1"/>
  <c r="M1229" i="2" s="1"/>
  <c r="M1230" i="2" a="1"/>
  <c r="M1230" i="2" s="1"/>
  <c r="M1231" i="2" a="1"/>
  <c r="M1231" i="2" s="1"/>
  <c r="M1232" i="2" a="1"/>
  <c r="M1232" i="2" s="1"/>
  <c r="M1233" i="2" a="1"/>
  <c r="M1233" i="2" s="1"/>
  <c r="M1234" i="2" a="1"/>
  <c r="M1234" i="2" s="1"/>
  <c r="M1235" i="2" a="1"/>
  <c r="M1235" i="2" s="1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 s="1"/>
  <c r="M1241" i="2" a="1"/>
  <c r="M1241" i="2" s="1"/>
  <c r="M1242" i="2" a="1"/>
  <c r="M1242" i="2" s="1"/>
  <c r="M1243" i="2" a="1"/>
  <c r="M1243" i="2" s="1"/>
  <c r="M1244" i="2" a="1"/>
  <c r="M1244" i="2" s="1"/>
  <c r="M1245" i="2" a="1"/>
  <c r="M1245" i="2" s="1"/>
  <c r="M1246" i="2" a="1"/>
  <c r="M1246" i="2" s="1"/>
  <c r="M1247" i="2" a="1"/>
  <c r="M1247" i="2" s="1"/>
  <c r="M1248" i="2" a="1"/>
  <c r="M1248" i="2" s="1"/>
  <c r="M1249" i="2" a="1"/>
  <c r="M1249" i="2" s="1"/>
  <c r="M1250" i="2" a="1"/>
  <c r="M1250" i="2" s="1"/>
  <c r="M1251" i="2" a="1"/>
  <c r="M1251" i="2" s="1"/>
  <c r="M1252" i="2" a="1"/>
  <c r="M1252" i="2" s="1"/>
  <c r="M1253" i="2" a="1"/>
  <c r="M1253" i="2" s="1"/>
  <c r="M1254" i="2" a="1"/>
  <c r="M1254" i="2" s="1"/>
  <c r="M1255" i="2" a="1"/>
  <c r="M1255" i="2" s="1"/>
  <c r="M1256" i="2" a="1"/>
  <c r="M1256" i="2" s="1"/>
  <c r="M1257" i="2" a="1"/>
  <c r="M1257" i="2" s="1"/>
  <c r="M1258" i="2" a="1"/>
  <c r="M1258" i="2" s="1"/>
  <c r="M1259" i="2" a="1"/>
  <c r="M1259" i="2" s="1"/>
  <c r="M1260" i="2" a="1"/>
  <c r="M1260" i="2" s="1"/>
  <c r="M1261" i="2" a="1"/>
  <c r="M1261" i="2" s="1"/>
  <c r="M1262" i="2" a="1"/>
  <c r="M1262" i="2" s="1"/>
  <c r="M1263" i="2" a="1"/>
  <c r="M1263" i="2" s="1"/>
  <c r="M1264" i="2" a="1"/>
  <c r="M1264" i="2" s="1"/>
  <c r="M1265" i="2" a="1"/>
  <c r="M1265" i="2" s="1"/>
  <c r="M1266" i="2" a="1"/>
  <c r="M1266" i="2" s="1"/>
  <c r="M1267" i="2" a="1"/>
  <c r="M1267" i="2" s="1"/>
  <c r="M1268" i="2" a="1"/>
  <c r="M1268" i="2" s="1"/>
  <c r="M1269" i="2" a="1"/>
  <c r="M1269" i="2" s="1"/>
  <c r="M1270" i="2" a="1"/>
  <c r="M1270" i="2" s="1"/>
  <c r="M1271" i="2" a="1"/>
  <c r="M1271" i="2" s="1"/>
  <c r="M1272" i="2" a="1"/>
  <c r="M1272" i="2" s="1"/>
  <c r="M1273" i="2" a="1"/>
  <c r="M1273" i="2" s="1"/>
  <c r="M1274" i="2" a="1"/>
  <c r="M1274" i="2" s="1"/>
  <c r="M1275" i="2" a="1"/>
  <c r="M1275" i="2" s="1"/>
  <c r="M1276" i="2" a="1"/>
  <c r="M1276" i="2" s="1"/>
  <c r="M1277" i="2" a="1"/>
  <c r="M1277" i="2" s="1"/>
  <c r="M1278" i="2" a="1"/>
  <c r="M1278" i="2" s="1"/>
  <c r="M1279" i="2" a="1"/>
  <c r="M1279" i="2" s="1"/>
  <c r="M1280" i="2" a="1"/>
  <c r="M1280" i="2" s="1"/>
  <c r="M1281" i="2" a="1"/>
  <c r="M1281" i="2" s="1"/>
  <c r="M1282" i="2" a="1"/>
  <c r="M1282" i="2" s="1"/>
  <c r="M1283" i="2" a="1"/>
  <c r="M1283" i="2" s="1"/>
  <c r="M1284" i="2" a="1"/>
  <c r="M1284" i="2" s="1"/>
  <c r="M1285" i="2" a="1"/>
  <c r="M1285" i="2" s="1"/>
  <c r="M1286" i="2" a="1"/>
  <c r="M1286" i="2" s="1"/>
  <c r="M1287" i="2" a="1"/>
  <c r="M1287" i="2" s="1"/>
  <c r="M1288" i="2" a="1"/>
  <c r="M1288" i="2" s="1"/>
  <c r="M1289" i="2" a="1"/>
  <c r="M1289" i="2" s="1"/>
  <c r="M1290" i="2" a="1"/>
  <c r="M1290" i="2" s="1"/>
  <c r="M1291" i="2" a="1"/>
  <c r="M1291" i="2" s="1"/>
  <c r="M1292" i="2" a="1"/>
  <c r="M1292" i="2" s="1"/>
  <c r="M1293" i="2" a="1"/>
  <c r="M1293" i="2" s="1"/>
  <c r="M1294" i="2" a="1"/>
  <c r="M1294" i="2" s="1"/>
  <c r="M1295" i="2" a="1"/>
  <c r="M1295" i="2" s="1"/>
  <c r="M1296" i="2" a="1"/>
  <c r="M1296" i="2" s="1"/>
  <c r="M1297" i="2" a="1"/>
  <c r="M1297" i="2" s="1"/>
  <c r="M1298" i="2" a="1"/>
  <c r="M1298" i="2" s="1"/>
  <c r="M1299" i="2" a="1"/>
  <c r="M1299" i="2" s="1"/>
  <c r="M1300" i="2" a="1"/>
  <c r="M1300" i="2" s="1"/>
  <c r="M1301" i="2" a="1"/>
  <c r="M1301" i="2" s="1"/>
  <c r="M1302" i="2" a="1"/>
  <c r="M1302" i="2" s="1"/>
  <c r="M1303" i="2" a="1"/>
  <c r="M1303" i="2" s="1"/>
  <c r="M1304" i="2" a="1"/>
  <c r="M1304" i="2" s="1"/>
  <c r="M1305" i="2" a="1"/>
  <c r="M1305" i="2" s="1"/>
  <c r="M1306" i="2" a="1"/>
  <c r="M1306" i="2" s="1"/>
  <c r="M1307" i="2" a="1"/>
  <c r="M1307" i="2" s="1"/>
  <c r="M1308" i="2" a="1"/>
  <c r="M1308" i="2" s="1"/>
  <c r="M1309" i="2" a="1"/>
  <c r="M1309" i="2" s="1"/>
  <c r="M1310" i="2" a="1"/>
  <c r="M1310" i="2" s="1"/>
  <c r="M1311" i="2" a="1"/>
  <c r="M1311" i="2" s="1"/>
  <c r="M1312" i="2" a="1"/>
  <c r="M1312" i="2" s="1"/>
  <c r="M1313" i="2" a="1"/>
  <c r="M1313" i="2" s="1"/>
  <c r="M1314" i="2" a="1"/>
  <c r="M1314" i="2" s="1"/>
  <c r="M1315" i="2" a="1"/>
  <c r="M1315" i="2" s="1"/>
  <c r="M1316" i="2" a="1"/>
  <c r="M1316" i="2" s="1"/>
  <c r="M1317" i="2" a="1"/>
  <c r="M1317" i="2" s="1"/>
  <c r="M1318" i="2" a="1"/>
  <c r="M1318" i="2" s="1"/>
  <c r="M1319" i="2" a="1"/>
  <c r="M1319" i="2" s="1"/>
  <c r="M1320" i="2" a="1"/>
  <c r="M1320" i="2" s="1"/>
  <c r="M1321" i="2" a="1"/>
  <c r="M1321" i="2" s="1"/>
  <c r="M1322" i="2" a="1"/>
  <c r="M1322" i="2" s="1"/>
  <c r="M1323" i="2" a="1"/>
  <c r="M1323" i="2" s="1"/>
  <c r="M1324" i="2" a="1"/>
  <c r="M1324" i="2" s="1"/>
  <c r="M1325" i="2" a="1"/>
  <c r="M1325" i="2" s="1"/>
  <c r="M1326" i="2" a="1"/>
  <c r="M1326" i="2" s="1"/>
  <c r="M1327" i="2" a="1"/>
  <c r="M1327" i="2" s="1"/>
  <c r="M1328" i="2" a="1"/>
  <c r="M1328" i="2" s="1"/>
  <c r="M1329" i="2" a="1"/>
  <c r="M1329" i="2" s="1"/>
  <c r="M1330" i="2" a="1"/>
  <c r="M1330" i="2" s="1"/>
  <c r="M1331" i="2" a="1"/>
  <c r="M1331" i="2" s="1"/>
  <c r="M1332" i="2" a="1"/>
  <c r="M1332" i="2" s="1"/>
  <c r="M1333" i="2" a="1"/>
  <c r="M1333" i="2" s="1"/>
  <c r="M1334" i="2" a="1"/>
  <c r="M1334" i="2" s="1"/>
  <c r="M1335" i="2" a="1"/>
  <c r="M1335" i="2" s="1"/>
  <c r="M1336" i="2" a="1"/>
  <c r="M1336" i="2" s="1"/>
  <c r="M1337" i="2" a="1"/>
  <c r="M1337" i="2" s="1"/>
  <c r="M1338" i="2" a="1"/>
  <c r="M1338" i="2" s="1"/>
  <c r="M1339" i="2" a="1"/>
  <c r="M1339" i="2" s="1"/>
  <c r="M1340" i="2" a="1"/>
  <c r="M1340" i="2" s="1"/>
  <c r="M1341" i="2" a="1"/>
  <c r="M1341" i="2" s="1"/>
  <c r="M1342" i="2" a="1"/>
  <c r="M1342" i="2" s="1"/>
  <c r="M1343" i="2" a="1"/>
  <c r="M1343" i="2" s="1"/>
  <c r="M1344" i="2" a="1"/>
  <c r="M1344" i="2" s="1"/>
  <c r="M1345" i="2" a="1"/>
  <c r="M1345" i="2" s="1"/>
  <c r="M1346" i="2" a="1"/>
  <c r="M1346" i="2" s="1"/>
  <c r="M1347" i="2" a="1"/>
  <c r="M1347" i="2" s="1"/>
  <c r="M1348" i="2" a="1"/>
  <c r="M1348" i="2" s="1"/>
  <c r="M1349" i="2" a="1"/>
  <c r="M1349" i="2" s="1"/>
  <c r="M1350" i="2" a="1"/>
  <c r="M1350" i="2" s="1"/>
  <c r="M1351" i="2" a="1"/>
  <c r="M1351" i="2" s="1"/>
  <c r="M1352" i="2" a="1"/>
  <c r="M1352" i="2" s="1"/>
  <c r="M1353" i="2" a="1"/>
  <c r="M1353" i="2" s="1"/>
  <c r="M1354" i="2" a="1"/>
  <c r="M1354" i="2" s="1"/>
  <c r="M1355" i="2" a="1"/>
  <c r="M1355" i="2" s="1"/>
  <c r="M1356" i="2" a="1"/>
  <c r="M1356" i="2" s="1"/>
  <c r="M1357" i="2" a="1"/>
  <c r="M1357" i="2" s="1"/>
  <c r="M1358" i="2" a="1"/>
  <c r="M1358" i="2" s="1"/>
  <c r="M1359" i="2" a="1"/>
  <c r="M1359" i="2" s="1"/>
  <c r="M1360" i="2" a="1"/>
  <c r="M1360" i="2" s="1"/>
  <c r="M1361" i="2" a="1"/>
  <c r="M1361" i="2" s="1"/>
  <c r="M1362" i="2" a="1"/>
  <c r="M1362" i="2" s="1"/>
  <c r="M1363" i="2" a="1"/>
  <c r="M1363" i="2" s="1"/>
  <c r="M1364" i="2" a="1"/>
  <c r="M1364" i="2" s="1"/>
  <c r="M1365" i="2" a="1"/>
  <c r="M1365" i="2" s="1"/>
  <c r="M1366" i="2" a="1"/>
  <c r="M1366" i="2" s="1"/>
  <c r="M1367" i="2" a="1"/>
  <c r="M1367" i="2" s="1"/>
  <c r="M1368" i="2" a="1"/>
  <c r="M1368" i="2" s="1"/>
  <c r="M1369" i="2" a="1"/>
  <c r="M1369" i="2" s="1"/>
  <c r="M1370" i="2" a="1"/>
  <c r="M1370" i="2" s="1"/>
  <c r="M1371" i="2" a="1"/>
  <c r="M1371" i="2" s="1"/>
  <c r="M1372" i="2" a="1"/>
  <c r="M1372" i="2" s="1"/>
  <c r="M1373" i="2" a="1"/>
  <c r="M1373" i="2" s="1"/>
  <c r="M1374" i="2" a="1"/>
  <c r="M1374" i="2" s="1"/>
  <c r="M1375" i="2" a="1"/>
  <c r="M1375" i="2" s="1"/>
  <c r="M1376" i="2" a="1"/>
  <c r="M1376" i="2" s="1"/>
  <c r="M1377" i="2" a="1"/>
  <c r="M1377" i="2" s="1"/>
  <c r="M1378" i="2" a="1"/>
  <c r="M1378" i="2" s="1"/>
  <c r="M1379" i="2" a="1"/>
  <c r="M1379" i="2" s="1"/>
  <c r="M1380" i="2" a="1"/>
  <c r="M1380" i="2" s="1"/>
  <c r="M1381" i="2" a="1"/>
  <c r="M1381" i="2" s="1"/>
  <c r="M1382" i="2" a="1"/>
  <c r="M1382" i="2" s="1"/>
  <c r="M1383" i="2" a="1"/>
  <c r="M1383" i="2" s="1"/>
  <c r="M1384" i="2" a="1"/>
  <c r="M1384" i="2" s="1"/>
  <c r="M1385" i="2" a="1"/>
  <c r="M1385" i="2" s="1"/>
  <c r="M1386" i="2" a="1"/>
  <c r="M1386" i="2" s="1"/>
  <c r="M1387" i="2" a="1"/>
  <c r="M1387" i="2" s="1"/>
  <c r="M1388" i="2" a="1"/>
  <c r="M1388" i="2" s="1"/>
  <c r="M1389" i="2" a="1"/>
  <c r="M1389" i="2" s="1"/>
  <c r="M1390" i="2" a="1"/>
  <c r="M1390" i="2" s="1"/>
  <c r="M1391" i="2" a="1"/>
  <c r="M1391" i="2" s="1"/>
  <c r="M1392" i="2" a="1"/>
  <c r="M1392" i="2" s="1"/>
  <c r="M1393" i="2" a="1"/>
  <c r="M1393" i="2" s="1"/>
  <c r="M1394" i="2" a="1"/>
  <c r="M1394" i="2" s="1"/>
  <c r="M1395" i="2" a="1"/>
  <c r="M1395" i="2" s="1"/>
  <c r="M1396" i="2" a="1"/>
  <c r="M1396" i="2" s="1"/>
  <c r="M1397" i="2" a="1"/>
  <c r="M1397" i="2" s="1"/>
  <c r="M1398" i="2" a="1"/>
  <c r="M1398" i="2" s="1"/>
  <c r="M1399" i="2" a="1"/>
  <c r="M1399" i="2" s="1"/>
  <c r="M1400" i="2" a="1"/>
  <c r="M1400" i="2" s="1"/>
  <c r="M1401" i="2" a="1"/>
  <c r="M1401" i="2" s="1"/>
  <c r="M1402" i="2" a="1"/>
  <c r="M1402" i="2" s="1"/>
  <c r="M1403" i="2" a="1"/>
  <c r="M1403" i="2" s="1"/>
  <c r="M1404" i="2" a="1"/>
  <c r="M1404" i="2" s="1"/>
  <c r="M1405" i="2" a="1"/>
  <c r="M1405" i="2" s="1"/>
  <c r="M1406" i="2" a="1"/>
  <c r="M1406" i="2" s="1"/>
  <c r="M1407" i="2" a="1"/>
  <c r="M1407" i="2" s="1"/>
  <c r="M1408" i="2" a="1"/>
  <c r="M1408" i="2" s="1"/>
  <c r="M1409" i="2" a="1"/>
  <c r="M1409" i="2" s="1"/>
  <c r="M1410" i="2" a="1"/>
  <c r="M1410" i="2" s="1"/>
  <c r="M1411" i="2" a="1"/>
  <c r="M1411" i="2" s="1"/>
  <c r="M1412" i="2" a="1"/>
  <c r="M1412" i="2" s="1"/>
  <c r="M1413" i="2" a="1"/>
  <c r="M1413" i="2" s="1"/>
  <c r="M1414" i="2" a="1"/>
  <c r="M1414" i="2" s="1"/>
  <c r="M1415" i="2" a="1"/>
  <c r="M1415" i="2" s="1"/>
  <c r="M1416" i="2" a="1"/>
  <c r="M1416" i="2" s="1"/>
  <c r="M1417" i="2" a="1"/>
  <c r="M1417" i="2" s="1"/>
  <c r="M1418" i="2" a="1"/>
  <c r="M1418" i="2" s="1"/>
  <c r="M1419" i="2" a="1"/>
  <c r="M1419" i="2" s="1"/>
  <c r="M1420" i="2" a="1"/>
  <c r="M1420" i="2" s="1"/>
  <c r="M1421" i="2" a="1"/>
  <c r="M1421" i="2" s="1"/>
  <c r="M1422" i="2" a="1"/>
  <c r="M1422" i="2" s="1"/>
  <c r="M1423" i="2" a="1"/>
  <c r="M1423" i="2" s="1"/>
  <c r="M1424" i="2" a="1"/>
  <c r="M1424" i="2" s="1"/>
  <c r="M1425" i="2" a="1"/>
  <c r="M1425" i="2" s="1"/>
  <c r="M1426" i="2" a="1"/>
  <c r="M1426" i="2" s="1"/>
  <c r="M1427" i="2" a="1"/>
  <c r="M1427" i="2" s="1"/>
  <c r="M1428" i="2" a="1"/>
  <c r="M1428" i="2" s="1"/>
  <c r="M1429" i="2" a="1"/>
  <c r="M1429" i="2" s="1"/>
  <c r="M1430" i="2" a="1"/>
  <c r="M1430" i="2" s="1"/>
  <c r="M1431" i="2" a="1"/>
  <c r="M1431" i="2" s="1"/>
  <c r="M1432" i="2" a="1"/>
  <c r="M1432" i="2" s="1"/>
  <c r="M1433" i="2" a="1"/>
  <c r="M1433" i="2" s="1"/>
  <c r="M1434" i="2" a="1"/>
  <c r="M1434" i="2" s="1"/>
  <c r="M1435" i="2" a="1"/>
  <c r="M1435" i="2" s="1"/>
  <c r="M1436" i="2" a="1"/>
  <c r="M1436" i="2" s="1"/>
  <c r="M1437" i="2" a="1"/>
  <c r="M1437" i="2" s="1"/>
  <c r="M1438" i="2" a="1"/>
  <c r="M1438" i="2" s="1"/>
  <c r="M1439" i="2" a="1"/>
  <c r="M1439" i="2" s="1"/>
  <c r="M1440" i="2" a="1"/>
  <c r="M1440" i="2" s="1"/>
  <c r="M1441" i="2" a="1"/>
  <c r="M1441" i="2" s="1"/>
  <c r="M1442" i="2" a="1"/>
  <c r="M1442" i="2" s="1"/>
  <c r="M1443" i="2" a="1"/>
  <c r="M1443" i="2" s="1"/>
  <c r="M1444" i="2" a="1"/>
  <c r="M1444" i="2" s="1"/>
  <c r="M1445" i="2" a="1"/>
  <c r="M1445" i="2" s="1"/>
  <c r="M1446" i="2" a="1"/>
  <c r="M1446" i="2" s="1"/>
  <c r="M1447" i="2" a="1"/>
  <c r="M1447" i="2" s="1"/>
  <c r="M1448" i="2" a="1"/>
  <c r="M1448" i="2" s="1"/>
  <c r="M1449" i="2" a="1"/>
  <c r="M1449" i="2" s="1"/>
  <c r="M1450" i="2" a="1"/>
  <c r="M1450" i="2" s="1"/>
  <c r="M1451" i="2" a="1"/>
  <c r="M1451" i="2" s="1"/>
  <c r="M1452" i="2" a="1"/>
  <c r="M1452" i="2" s="1"/>
  <c r="M1453" i="2" a="1"/>
  <c r="M1453" i="2" s="1"/>
  <c r="M1454" i="2" a="1"/>
  <c r="M1454" i="2" s="1"/>
  <c r="M1455" i="2" a="1"/>
  <c r="M1455" i="2" s="1"/>
  <c r="M1456" i="2" a="1"/>
  <c r="M1456" i="2" s="1"/>
  <c r="M1457" i="2" a="1"/>
  <c r="M1457" i="2" s="1"/>
  <c r="M1458" i="2" a="1"/>
  <c r="M1458" i="2" s="1"/>
  <c r="M1459" i="2" a="1"/>
  <c r="M1459" i="2" s="1"/>
  <c r="M1460" i="2" a="1"/>
  <c r="M1460" i="2" s="1"/>
  <c r="M1461" i="2" a="1"/>
  <c r="M1461" i="2" s="1"/>
  <c r="M1462" i="2" a="1"/>
  <c r="M1462" i="2" s="1"/>
  <c r="M1463" i="2" a="1"/>
  <c r="M1463" i="2" s="1"/>
  <c r="M1464" i="2" a="1"/>
  <c r="M1464" i="2" s="1"/>
  <c r="M1465" i="2" a="1"/>
  <c r="M1465" i="2" s="1"/>
  <c r="M1466" i="2" a="1"/>
  <c r="M1466" i="2" s="1"/>
  <c r="M1467" i="2" a="1"/>
  <c r="M1467" i="2" s="1"/>
  <c r="M1468" i="2" a="1"/>
  <c r="M1468" i="2" s="1"/>
  <c r="M1469" i="2" a="1"/>
  <c r="M1469" i="2" s="1"/>
  <c r="M1470" i="2" a="1"/>
  <c r="M1470" i="2" s="1"/>
  <c r="M1471" i="2" a="1"/>
  <c r="M1471" i="2" s="1"/>
  <c r="M1472" i="2" a="1"/>
  <c r="M1472" i="2" s="1"/>
  <c r="M1473" i="2" a="1"/>
  <c r="M1473" i="2" s="1"/>
  <c r="M1474" i="2" a="1"/>
  <c r="M1474" i="2" s="1"/>
  <c r="M1475" i="2" a="1"/>
  <c r="M1475" i="2" s="1"/>
  <c r="M1476" i="2" a="1"/>
  <c r="M1476" i="2" s="1"/>
  <c r="M1477" i="2" a="1"/>
  <c r="M1477" i="2" s="1"/>
  <c r="M1478" i="2" a="1"/>
  <c r="M1478" i="2" s="1"/>
  <c r="M1479" i="2" a="1"/>
  <c r="M1479" i="2" s="1"/>
  <c r="M1480" i="2" a="1"/>
  <c r="M1480" i="2" s="1"/>
  <c r="M1481" i="2" a="1"/>
  <c r="M1481" i="2" s="1"/>
  <c r="M1482" i="2" a="1"/>
  <c r="M1482" i="2" s="1"/>
  <c r="M1483" i="2" a="1"/>
  <c r="M1483" i="2" s="1"/>
  <c r="M1484" i="2" a="1"/>
  <c r="M1484" i="2" s="1"/>
  <c r="M1485" i="2" a="1"/>
  <c r="M1485" i="2" s="1"/>
  <c r="M1486" i="2" a="1"/>
  <c r="M1486" i="2" s="1"/>
  <c r="M1487" i="2" a="1"/>
  <c r="M1487" i="2" s="1"/>
  <c r="M1488" i="2" a="1"/>
  <c r="M1488" i="2" s="1"/>
  <c r="M1489" i="2" a="1"/>
  <c r="M1489" i="2" s="1"/>
  <c r="M1490" i="2" a="1"/>
  <c r="M1490" i="2" s="1"/>
  <c r="M1491" i="2" a="1"/>
  <c r="M1491" i="2" s="1"/>
  <c r="M1492" i="2" a="1"/>
  <c r="M1492" i="2" s="1"/>
  <c r="M1493" i="2" a="1"/>
  <c r="M1493" i="2" s="1"/>
  <c r="M1494" i="2" a="1"/>
  <c r="M1494" i="2" s="1"/>
  <c r="M1495" i="2" a="1"/>
  <c r="M1495" i="2" s="1"/>
  <c r="M1496" i="2" a="1"/>
  <c r="M1496" i="2" s="1"/>
  <c r="M1497" i="2" a="1"/>
  <c r="M1497" i="2" s="1"/>
  <c r="M1498" i="2" a="1"/>
  <c r="M1498" i="2" s="1"/>
  <c r="M1499" i="2" a="1"/>
  <c r="M1499" i="2" s="1"/>
  <c r="M1500" i="2" a="1"/>
  <c r="M1500" i="2" s="1"/>
  <c r="M1501" i="2" a="1"/>
  <c r="M1501" i="2" s="1"/>
  <c r="M1502" i="2" a="1"/>
  <c r="M1502" i="2" s="1"/>
  <c r="M1503" i="2" a="1"/>
  <c r="M1503" i="2" s="1"/>
  <c r="M1504" i="2" a="1"/>
  <c r="M1504" i="2" s="1"/>
  <c r="M1505" i="2" a="1"/>
  <c r="M1505" i="2" s="1"/>
  <c r="M1506" i="2" a="1"/>
  <c r="M1506" i="2" s="1"/>
  <c r="M1507" i="2" a="1"/>
  <c r="M1507" i="2" s="1"/>
  <c r="M1508" i="2" a="1"/>
  <c r="M1508" i="2" s="1"/>
  <c r="M1509" i="2" a="1"/>
  <c r="M1509" i="2" s="1"/>
  <c r="M1510" i="2" a="1"/>
  <c r="M1510" i="2" s="1"/>
  <c r="M1511" i="2" a="1"/>
  <c r="M1511" i="2" s="1"/>
  <c r="M1512" i="2" a="1"/>
  <c r="M1512" i="2" s="1"/>
  <c r="M1513" i="2" a="1"/>
  <c r="M1513" i="2" s="1"/>
  <c r="M1514" i="2" a="1"/>
  <c r="M1514" i="2" s="1"/>
  <c r="M1515" i="2" a="1"/>
  <c r="M1515" i="2" s="1"/>
  <c r="M1516" i="2" a="1"/>
  <c r="M1516" i="2" s="1"/>
  <c r="M1517" i="2" a="1"/>
  <c r="M1517" i="2" s="1"/>
  <c r="M1518" i="2" a="1"/>
  <c r="M1518" i="2" s="1"/>
  <c r="M1519" i="2" a="1"/>
  <c r="M1519" i="2" s="1"/>
  <c r="M1520" i="2" a="1"/>
  <c r="M1520" i="2" s="1"/>
  <c r="M1521" i="2" a="1"/>
  <c r="M1521" i="2" s="1"/>
  <c r="M1522" i="2" a="1"/>
  <c r="M1522" i="2" s="1"/>
  <c r="M1523" i="2" a="1"/>
  <c r="M1523" i="2" s="1"/>
  <c r="M1524" i="2" a="1"/>
  <c r="M1524" i="2" s="1"/>
  <c r="M1525" i="2" a="1"/>
  <c r="M1525" i="2" s="1"/>
  <c r="M1526" i="2" a="1"/>
  <c r="M1526" i="2" s="1"/>
  <c r="M1527" i="2" a="1"/>
  <c r="M1527" i="2" s="1"/>
  <c r="M1528" i="2" a="1"/>
  <c r="M1528" i="2" s="1"/>
  <c r="M1529" i="2" a="1"/>
  <c r="M1529" i="2" s="1"/>
  <c r="M1530" i="2" a="1"/>
  <c r="M1530" i="2" s="1"/>
  <c r="M1531" i="2" a="1"/>
  <c r="M1531" i="2" s="1"/>
  <c r="M1532" i="2" a="1"/>
  <c r="M1532" i="2" s="1"/>
  <c r="M1533" i="2" a="1"/>
  <c r="M1533" i="2" s="1"/>
  <c r="M1534" i="2" a="1"/>
  <c r="M1534" i="2" s="1"/>
  <c r="M1535" i="2" a="1"/>
  <c r="M1535" i="2" s="1"/>
  <c r="M1536" i="2" a="1"/>
  <c r="M1536" i="2" s="1"/>
  <c r="M1537" i="2" a="1"/>
  <c r="M1537" i="2" s="1"/>
  <c r="M1538" i="2" a="1"/>
  <c r="M1538" i="2" s="1"/>
  <c r="M1539" i="2" a="1"/>
  <c r="M1539" i="2" s="1"/>
  <c r="M1540" i="2" a="1"/>
  <c r="M1540" i="2" s="1"/>
  <c r="M1541" i="2" a="1"/>
  <c r="M1541" i="2" s="1"/>
  <c r="M1542" i="2" a="1"/>
  <c r="M1542" i="2" s="1"/>
  <c r="M1543" i="2" a="1"/>
  <c r="M1543" i="2" s="1"/>
  <c r="M1544" i="2" a="1"/>
  <c r="M1544" i="2" s="1"/>
  <c r="M1545" i="2" a="1"/>
  <c r="M1545" i="2" s="1"/>
  <c r="M1546" i="2" a="1"/>
  <c r="M1546" i="2" s="1"/>
  <c r="M1547" i="2" a="1"/>
  <c r="M1547" i="2" s="1"/>
  <c r="M1548" i="2" a="1"/>
  <c r="M1548" i="2" s="1"/>
  <c r="M1549" i="2" a="1"/>
  <c r="M1549" i="2" s="1"/>
  <c r="M1550" i="2" a="1"/>
  <c r="M1550" i="2" s="1"/>
  <c r="M1551" i="2" a="1"/>
  <c r="M1551" i="2" s="1"/>
  <c r="M1552" i="2" a="1"/>
  <c r="M1552" i="2" s="1"/>
  <c r="M1553" i="2" a="1"/>
  <c r="M1553" i="2" s="1"/>
  <c r="M1554" i="2" a="1"/>
  <c r="M1554" i="2" s="1"/>
  <c r="M1555" i="2" a="1"/>
  <c r="M1555" i="2" s="1"/>
  <c r="M1556" i="2" a="1"/>
  <c r="M1556" i="2" s="1"/>
  <c r="M1557" i="2" a="1"/>
  <c r="M1557" i="2" s="1"/>
  <c r="M1558" i="2" a="1"/>
  <c r="M1558" i="2" s="1"/>
  <c r="M1559" i="2" a="1"/>
  <c r="M1559" i="2" s="1"/>
  <c r="M1560" i="2" a="1"/>
  <c r="M1560" i="2" s="1"/>
  <c r="M1561" i="2" a="1"/>
  <c r="M1561" i="2" s="1"/>
  <c r="M1562" i="2" a="1"/>
  <c r="M1562" i="2" s="1"/>
  <c r="M1563" i="2" a="1"/>
  <c r="M1563" i="2" s="1"/>
  <c r="M1564" i="2" a="1"/>
  <c r="M1564" i="2" s="1"/>
  <c r="M1565" i="2" a="1"/>
  <c r="M1565" i="2" s="1"/>
  <c r="M1566" i="2" a="1"/>
  <c r="M1566" i="2" s="1"/>
  <c r="M1567" i="2" a="1"/>
  <c r="M1567" i="2" s="1"/>
  <c r="M1568" i="2" a="1"/>
  <c r="M1568" i="2" s="1"/>
  <c r="M1569" i="2" a="1"/>
  <c r="M1569" i="2" s="1"/>
  <c r="M1570" i="2" a="1"/>
  <c r="M1570" i="2" s="1"/>
  <c r="M1571" i="2" a="1"/>
  <c r="M1571" i="2" s="1"/>
  <c r="M1572" i="2" a="1"/>
  <c r="M1572" i="2" s="1"/>
  <c r="M1573" i="2" a="1"/>
  <c r="M1573" i="2" s="1"/>
  <c r="M1574" i="2" a="1"/>
  <c r="M1574" i="2" s="1"/>
  <c r="M1575" i="2" a="1"/>
  <c r="M1575" i="2" s="1"/>
  <c r="M1576" i="2" a="1"/>
  <c r="M1576" i="2" s="1"/>
  <c r="M1577" i="2" a="1"/>
  <c r="M1577" i="2" s="1"/>
  <c r="M1578" i="2" a="1"/>
  <c r="M1578" i="2" s="1"/>
  <c r="M1579" i="2" a="1"/>
  <c r="M1579" i="2" s="1"/>
  <c r="M1580" i="2" a="1"/>
  <c r="M1580" i="2" s="1"/>
  <c r="M1581" i="2" a="1"/>
  <c r="M1581" i="2" s="1"/>
  <c r="M1582" i="2" a="1"/>
  <c r="M1582" i="2" s="1"/>
  <c r="M1583" i="2" a="1"/>
  <c r="M1583" i="2" s="1"/>
  <c r="M1584" i="2" a="1"/>
  <c r="M1584" i="2" s="1"/>
  <c r="M1585" i="2" a="1"/>
  <c r="M1585" i="2" s="1"/>
  <c r="M1586" i="2" a="1"/>
  <c r="M1586" i="2" s="1"/>
  <c r="M1587" i="2" a="1"/>
  <c r="M1587" i="2" s="1"/>
  <c r="M1588" i="2" a="1"/>
  <c r="M1588" i="2" s="1"/>
  <c r="M1589" i="2" a="1"/>
  <c r="M1589" i="2" s="1"/>
  <c r="M1590" i="2" a="1"/>
  <c r="M1590" i="2" s="1"/>
  <c r="M1591" i="2" a="1"/>
  <c r="M1591" i="2" s="1"/>
  <c r="M1592" i="2" a="1"/>
  <c r="M1592" i="2" s="1"/>
  <c r="M1593" i="2" a="1"/>
  <c r="M1593" i="2" s="1"/>
  <c r="M1594" i="2" a="1"/>
  <c r="M1594" i="2" s="1"/>
  <c r="M1595" i="2" a="1"/>
  <c r="M1595" i="2" s="1"/>
  <c r="M1596" i="2" a="1"/>
  <c r="M1596" i="2" s="1"/>
  <c r="M1597" i="2" a="1"/>
  <c r="M1597" i="2" s="1"/>
  <c r="M1598" i="2" a="1"/>
  <c r="M1598" i="2" s="1"/>
  <c r="M1599" i="2" a="1"/>
  <c r="M1599" i="2" s="1"/>
  <c r="M1600" i="2" a="1"/>
  <c r="M1600" i="2" s="1"/>
  <c r="M1601" i="2" a="1"/>
  <c r="M1601" i="2" s="1"/>
  <c r="M1602" i="2" a="1"/>
  <c r="M1602" i="2" s="1"/>
  <c r="M1603" i="2" a="1"/>
  <c r="M1603" i="2" s="1"/>
  <c r="M1604" i="2" a="1"/>
  <c r="M1604" i="2" s="1"/>
  <c r="M1605" i="2" a="1"/>
  <c r="M1605" i="2" s="1"/>
  <c r="M1606" i="2" a="1"/>
  <c r="M1606" i="2" s="1"/>
  <c r="M1607" i="2" a="1"/>
  <c r="M1607" i="2" s="1"/>
  <c r="M1608" i="2" a="1"/>
  <c r="M1608" i="2" s="1"/>
  <c r="M1609" i="2" a="1"/>
  <c r="M1609" i="2" s="1"/>
  <c r="M1610" i="2" a="1"/>
  <c r="M1610" i="2" s="1"/>
  <c r="M1611" i="2" a="1"/>
  <c r="M1611" i="2" s="1"/>
  <c r="M1612" i="2" a="1"/>
  <c r="M1612" i="2" s="1"/>
  <c r="M1613" i="2" a="1"/>
  <c r="M1613" i="2" s="1"/>
  <c r="M1614" i="2" a="1"/>
  <c r="M1614" i="2" s="1"/>
  <c r="M1615" i="2" a="1"/>
  <c r="M1615" i="2" s="1"/>
  <c r="M1616" i="2" a="1"/>
  <c r="M1616" i="2" s="1"/>
  <c r="M1617" i="2" a="1"/>
  <c r="M1617" i="2" s="1"/>
  <c r="M1618" i="2" a="1"/>
  <c r="M1618" i="2" s="1"/>
  <c r="M1619" i="2" a="1"/>
  <c r="M1619" i="2" s="1"/>
  <c r="M1620" i="2" a="1"/>
  <c r="M1620" i="2" s="1"/>
  <c r="M1621" i="2" a="1"/>
  <c r="M1621" i="2" s="1"/>
  <c r="M1622" i="2" a="1"/>
  <c r="M1622" i="2" s="1"/>
  <c r="M1623" i="2" a="1"/>
  <c r="M1623" i="2" s="1"/>
  <c r="M1624" i="2" a="1"/>
  <c r="M1624" i="2" s="1"/>
  <c r="M1625" i="2" a="1"/>
  <c r="M1625" i="2" s="1"/>
  <c r="M1626" i="2" a="1"/>
  <c r="M1626" i="2" s="1"/>
  <c r="M1627" i="2" a="1"/>
  <c r="M1627" i="2" s="1"/>
  <c r="M1628" i="2" a="1"/>
  <c r="M1628" i="2" s="1"/>
  <c r="M1629" i="2" a="1"/>
  <c r="M1629" i="2" s="1"/>
  <c r="M1630" i="2" a="1"/>
  <c r="M1630" i="2" s="1"/>
  <c r="M1631" i="2" a="1"/>
  <c r="M1631" i="2" s="1"/>
  <c r="M1632" i="2" a="1"/>
  <c r="M1632" i="2" s="1"/>
  <c r="M1633" i="2" a="1"/>
  <c r="M1633" i="2" s="1"/>
  <c r="M1634" i="2" a="1"/>
  <c r="M1634" i="2" s="1"/>
  <c r="M1635" i="2" a="1"/>
  <c r="M1635" i="2" s="1"/>
  <c r="M1636" i="2" a="1"/>
  <c r="M1636" i="2" s="1"/>
  <c r="M1637" i="2" a="1"/>
  <c r="M1637" i="2" s="1"/>
  <c r="M1638" i="2" a="1"/>
  <c r="M1638" i="2" s="1"/>
  <c r="M1639" i="2" a="1"/>
  <c r="M1639" i="2" s="1"/>
  <c r="M1640" i="2" a="1"/>
  <c r="M1640" i="2" s="1"/>
  <c r="M1641" i="2" a="1"/>
  <c r="M1641" i="2" s="1"/>
  <c r="M1642" i="2" a="1"/>
  <c r="M1642" i="2" s="1"/>
  <c r="M1643" i="2" a="1"/>
  <c r="M1643" i="2" s="1"/>
  <c r="M1644" i="2" a="1"/>
  <c r="M1644" i="2" s="1"/>
  <c r="M1645" i="2" a="1"/>
  <c r="M1645" i="2" s="1"/>
  <c r="M1646" i="2" a="1"/>
  <c r="M1646" i="2" s="1"/>
  <c r="M1647" i="2" a="1"/>
  <c r="M1647" i="2" s="1"/>
  <c r="M1648" i="2" a="1"/>
  <c r="M1648" i="2" s="1"/>
  <c r="M1649" i="2" a="1"/>
  <c r="M1649" i="2" s="1"/>
  <c r="M1650" i="2" a="1"/>
  <c r="M1650" i="2" s="1"/>
  <c r="M1651" i="2" a="1"/>
  <c r="M1651" i="2" s="1"/>
  <c r="M1652" i="2" a="1"/>
  <c r="M1652" i="2" s="1"/>
  <c r="M1653" i="2" a="1"/>
  <c r="M1653" i="2" s="1"/>
  <c r="M1654" i="2" a="1"/>
  <c r="M1654" i="2" s="1"/>
  <c r="M1655" i="2" a="1"/>
  <c r="M1655" i="2" s="1"/>
  <c r="M1656" i="2" a="1"/>
  <c r="M1656" i="2" s="1"/>
  <c r="M1657" i="2" a="1"/>
  <c r="M1657" i="2" s="1"/>
  <c r="M1658" i="2" a="1"/>
  <c r="M1658" i="2" s="1"/>
  <c r="M1659" i="2" a="1"/>
  <c r="M1659" i="2" s="1"/>
  <c r="M1660" i="2" a="1"/>
  <c r="M1660" i="2" s="1"/>
  <c r="M1661" i="2" a="1"/>
  <c r="M1661" i="2" s="1"/>
  <c r="M1662" i="2" a="1"/>
  <c r="M1662" i="2" s="1"/>
  <c r="M1663" i="2" a="1"/>
  <c r="M1663" i="2" s="1"/>
  <c r="M1664" i="2" a="1"/>
  <c r="M1664" i="2" s="1"/>
  <c r="M1665" i="2" a="1"/>
  <c r="M1665" i="2" s="1"/>
  <c r="M1666" i="2" a="1"/>
  <c r="M1666" i="2" s="1"/>
  <c r="M1667" i="2" a="1"/>
  <c r="M1667" i="2" s="1"/>
  <c r="M1668" i="2" a="1"/>
  <c r="M1668" i="2" s="1"/>
  <c r="M1669" i="2" a="1"/>
  <c r="M1669" i="2" s="1"/>
  <c r="M1670" i="2" a="1"/>
  <c r="M1670" i="2" s="1"/>
  <c r="M1671" i="2" a="1"/>
  <c r="M1671" i="2" s="1"/>
  <c r="M1672" i="2" a="1"/>
  <c r="M1672" i="2" s="1"/>
  <c r="M1673" i="2" a="1"/>
  <c r="M1673" i="2" s="1"/>
  <c r="M1674" i="2" a="1"/>
  <c r="M1674" i="2" s="1"/>
  <c r="M1675" i="2" a="1"/>
  <c r="M1675" i="2" s="1"/>
  <c r="M1676" i="2" a="1"/>
  <c r="M1676" i="2" s="1"/>
  <c r="M1677" i="2" a="1"/>
  <c r="M1677" i="2" s="1"/>
  <c r="M1678" i="2" a="1"/>
  <c r="M1678" i="2" s="1"/>
  <c r="M1679" i="2" a="1"/>
  <c r="M1679" i="2" s="1"/>
  <c r="M1680" i="2" a="1"/>
  <c r="M1680" i="2" s="1"/>
  <c r="M1681" i="2" a="1"/>
  <c r="M1681" i="2" s="1"/>
  <c r="M1682" i="2" a="1"/>
  <c r="M1682" i="2" s="1"/>
  <c r="M1683" i="2" a="1"/>
  <c r="M1683" i="2" s="1"/>
  <c r="M1684" i="2" a="1"/>
  <c r="M1684" i="2" s="1"/>
  <c r="M1685" i="2" a="1"/>
  <c r="M1685" i="2" s="1"/>
  <c r="M1686" i="2" a="1"/>
  <c r="M1686" i="2" s="1"/>
  <c r="M1687" i="2" a="1"/>
  <c r="M1687" i="2" s="1"/>
  <c r="M1688" i="2" a="1"/>
  <c r="M1688" i="2" s="1"/>
  <c r="M1689" i="2" a="1"/>
  <c r="M1689" i="2" s="1"/>
  <c r="M1690" i="2" a="1"/>
  <c r="M1690" i="2" s="1"/>
  <c r="M1691" i="2" a="1"/>
  <c r="M1691" i="2" s="1"/>
  <c r="M1692" i="2" a="1"/>
  <c r="M1692" i="2" s="1"/>
  <c r="M1693" i="2" a="1"/>
  <c r="M1693" i="2" s="1"/>
  <c r="M1694" i="2" a="1"/>
  <c r="M1694" i="2" s="1"/>
  <c r="M1695" i="2" a="1"/>
  <c r="M1695" i="2" s="1"/>
  <c r="M1696" i="2" a="1"/>
  <c r="M1696" i="2" s="1"/>
  <c r="M1697" i="2" a="1"/>
  <c r="M1697" i="2" s="1"/>
  <c r="M1698" i="2" a="1"/>
  <c r="M1698" i="2" s="1"/>
  <c r="M1699" i="2" a="1"/>
  <c r="M1699" i="2" s="1"/>
  <c r="M1700" i="2" a="1"/>
  <c r="M1700" i="2" s="1"/>
  <c r="M1701" i="2" a="1"/>
  <c r="M1701" i="2" s="1"/>
  <c r="M1702" i="2" a="1"/>
  <c r="M1702" i="2" s="1"/>
  <c r="M1703" i="2" a="1"/>
  <c r="M1703" i="2" s="1"/>
  <c r="M1704" i="2" a="1"/>
  <c r="M1704" i="2" s="1"/>
  <c r="M1705" i="2" a="1"/>
  <c r="M1705" i="2" s="1"/>
  <c r="M1706" i="2" a="1"/>
  <c r="M1706" i="2" s="1"/>
  <c r="M1707" i="2" a="1"/>
  <c r="M1707" i="2" s="1"/>
  <c r="M1708" i="2" a="1"/>
  <c r="M1708" i="2" s="1"/>
  <c r="M1709" i="2" a="1"/>
  <c r="M1709" i="2" s="1"/>
  <c r="M1710" i="2" a="1"/>
  <c r="M1710" i="2" s="1"/>
  <c r="M1711" i="2" a="1"/>
  <c r="M1711" i="2" s="1"/>
  <c r="M1712" i="2" a="1"/>
  <c r="M1712" i="2" s="1"/>
  <c r="M1713" i="2" a="1"/>
  <c r="M1713" i="2" s="1"/>
  <c r="M1714" i="2" a="1"/>
  <c r="M1714" i="2" s="1"/>
  <c r="M1715" i="2" a="1"/>
  <c r="M1715" i="2" s="1"/>
  <c r="M1716" i="2" a="1"/>
  <c r="M1716" i="2" s="1"/>
  <c r="M1717" i="2" a="1"/>
  <c r="M1717" i="2" s="1"/>
  <c r="M1718" i="2" a="1"/>
  <c r="M1718" i="2" s="1"/>
  <c r="M1719" i="2" a="1"/>
  <c r="M1719" i="2" s="1"/>
  <c r="M1720" i="2" a="1"/>
  <c r="M1720" i="2" s="1"/>
  <c r="M1721" i="2" a="1"/>
  <c r="M1721" i="2" s="1"/>
  <c r="M1722" i="2" a="1"/>
  <c r="M1722" i="2" s="1"/>
  <c r="M1723" i="2" a="1"/>
  <c r="M1723" i="2" s="1"/>
  <c r="M1724" i="2" a="1"/>
  <c r="M1724" i="2" s="1"/>
  <c r="M1725" i="2" a="1"/>
  <c r="M1725" i="2" s="1"/>
  <c r="M1726" i="2" a="1"/>
  <c r="M1726" i="2" s="1"/>
  <c r="M1727" i="2" a="1"/>
  <c r="M1727" i="2" s="1"/>
  <c r="M1728" i="2" a="1"/>
  <c r="M1728" i="2" s="1"/>
  <c r="M1729" i="2" a="1"/>
  <c r="M1729" i="2" s="1"/>
  <c r="M1730" i="2" a="1"/>
  <c r="M1730" i="2" s="1"/>
  <c r="M1731" i="2" a="1"/>
  <c r="M1731" i="2" s="1"/>
  <c r="M1732" i="2" a="1"/>
  <c r="M1732" i="2" s="1"/>
  <c r="M1733" i="2" a="1"/>
  <c r="M1733" i="2" s="1"/>
  <c r="M1734" i="2" a="1"/>
  <c r="M1734" i="2" s="1"/>
  <c r="M1735" i="2" a="1"/>
  <c r="M1735" i="2" s="1"/>
  <c r="M1736" i="2" a="1"/>
  <c r="M1736" i="2" s="1"/>
  <c r="M1737" i="2" a="1"/>
  <c r="M1737" i="2" s="1"/>
  <c r="M1738" i="2" a="1"/>
  <c r="M1738" i="2" s="1"/>
  <c r="M1739" i="2" a="1"/>
  <c r="M1739" i="2" s="1"/>
  <c r="M1740" i="2" a="1"/>
  <c r="M1740" i="2" s="1"/>
  <c r="M1741" i="2" a="1"/>
  <c r="M1741" i="2" s="1"/>
  <c r="M1742" i="2" a="1"/>
  <c r="M1742" i="2" s="1"/>
  <c r="M1743" i="2" a="1"/>
  <c r="M1743" i="2" s="1"/>
  <c r="M1744" i="2" a="1"/>
  <c r="M1744" i="2" s="1"/>
  <c r="M1745" i="2" a="1"/>
  <c r="M1745" i="2" s="1"/>
  <c r="M1746" i="2" a="1"/>
  <c r="M1746" i="2" s="1"/>
  <c r="M1747" i="2" a="1"/>
  <c r="M1747" i="2" s="1"/>
  <c r="M1748" i="2" a="1"/>
  <c r="M1748" i="2" s="1"/>
  <c r="M1749" i="2" a="1"/>
  <c r="M1749" i="2" s="1"/>
  <c r="M1750" i="2" a="1"/>
  <c r="M1750" i="2" s="1"/>
  <c r="M1751" i="2" a="1"/>
  <c r="M1751" i="2" s="1"/>
  <c r="M1752" i="2" a="1"/>
  <c r="M1752" i="2" s="1"/>
  <c r="M1753" i="2" a="1"/>
  <c r="M1753" i="2" s="1"/>
  <c r="M1754" i="2" a="1"/>
  <c r="M1754" i="2" s="1"/>
  <c r="M1755" i="2" a="1"/>
  <c r="M1755" i="2" s="1"/>
  <c r="M1756" i="2" a="1"/>
  <c r="M1756" i="2" s="1"/>
  <c r="M1757" i="2" a="1"/>
  <c r="M1757" i="2" s="1"/>
  <c r="M1758" i="2" a="1"/>
  <c r="M1758" i="2" s="1"/>
  <c r="M1759" i="2" a="1"/>
  <c r="M1759" i="2" s="1"/>
  <c r="M1760" i="2" a="1"/>
  <c r="M1760" i="2" s="1"/>
  <c r="M1761" i="2" a="1"/>
  <c r="M1761" i="2" s="1"/>
  <c r="M1762" i="2" a="1"/>
  <c r="M1762" i="2" s="1"/>
  <c r="M1763" i="2" a="1"/>
  <c r="M1763" i="2" s="1"/>
  <c r="M1764" i="2" a="1"/>
  <c r="M1764" i="2" s="1"/>
  <c r="M1765" i="2" a="1"/>
  <c r="M1765" i="2" s="1"/>
  <c r="M1766" i="2" a="1"/>
  <c r="M1766" i="2" s="1"/>
  <c r="M1767" i="2" a="1"/>
  <c r="M1767" i="2" s="1"/>
  <c r="M1768" i="2" a="1"/>
  <c r="M1768" i="2" s="1"/>
  <c r="M1769" i="2" a="1"/>
  <c r="M1769" i="2" s="1"/>
  <c r="M1770" i="2" a="1"/>
  <c r="M1770" i="2" s="1"/>
  <c r="M1771" i="2" a="1"/>
  <c r="M1771" i="2" s="1"/>
  <c r="M1772" i="2" a="1"/>
  <c r="M1772" i="2" s="1"/>
  <c r="M1773" i="2" a="1"/>
  <c r="M1773" i="2" s="1"/>
  <c r="M1774" i="2" a="1"/>
  <c r="M1774" i="2" s="1"/>
  <c r="M1775" i="2" a="1"/>
  <c r="M1775" i="2" s="1"/>
  <c r="M1776" i="2" a="1"/>
  <c r="M1776" i="2" s="1"/>
  <c r="M1777" i="2" a="1"/>
  <c r="M1777" i="2" s="1"/>
  <c r="M1778" i="2" a="1"/>
  <c r="M1778" i="2" s="1"/>
  <c r="M1779" i="2" a="1"/>
  <c r="M1779" i="2" s="1"/>
  <c r="M1780" i="2" a="1"/>
  <c r="M1780" i="2" s="1"/>
  <c r="M1781" i="2" a="1"/>
  <c r="M1781" i="2" s="1"/>
  <c r="M1782" i="2" a="1"/>
  <c r="M1782" i="2" s="1"/>
  <c r="M1783" i="2" a="1"/>
  <c r="M1783" i="2" s="1"/>
  <c r="M1784" i="2" a="1"/>
  <c r="M1784" i="2" s="1"/>
  <c r="M1785" i="2" a="1"/>
  <c r="M1785" i="2" s="1"/>
  <c r="M1786" i="2" a="1"/>
  <c r="M1786" i="2" s="1"/>
  <c r="M1787" i="2" a="1"/>
  <c r="M1787" i="2" s="1"/>
  <c r="M1788" i="2" a="1"/>
  <c r="M1788" i="2" s="1"/>
  <c r="M1789" i="2" a="1"/>
  <c r="M1789" i="2" s="1"/>
  <c r="M1790" i="2" a="1"/>
  <c r="M1790" i="2" s="1"/>
  <c r="M1791" i="2" a="1"/>
  <c r="M1791" i="2" s="1"/>
  <c r="M1792" i="2" a="1"/>
  <c r="M1792" i="2" s="1"/>
  <c r="M1793" i="2" a="1"/>
  <c r="M1793" i="2" s="1"/>
  <c r="M1794" i="2" a="1"/>
  <c r="M1794" i="2" s="1"/>
  <c r="M1795" i="2" a="1"/>
  <c r="M1795" i="2" s="1"/>
  <c r="M1796" i="2" a="1"/>
  <c r="M1796" i="2" s="1"/>
  <c r="M1797" i="2" a="1"/>
  <c r="M1797" i="2" s="1"/>
  <c r="M1798" i="2" a="1"/>
  <c r="M1798" i="2" s="1"/>
  <c r="M1799" i="2" a="1"/>
  <c r="M1799" i="2" s="1"/>
  <c r="M1800" i="2" a="1"/>
  <c r="M1800" i="2" s="1"/>
  <c r="M1801" i="2" a="1"/>
  <c r="M1801" i="2" s="1"/>
  <c r="M1802" i="2" a="1"/>
  <c r="M1802" i="2" s="1"/>
  <c r="M1803" i="2" a="1"/>
  <c r="M1803" i="2" s="1"/>
  <c r="M1804" i="2" a="1"/>
  <c r="M1804" i="2" s="1"/>
  <c r="M1805" i="2" a="1"/>
  <c r="M1805" i="2" s="1"/>
  <c r="M1806" i="2" a="1"/>
  <c r="M1806" i="2" s="1"/>
  <c r="M1807" i="2" a="1"/>
  <c r="M1807" i="2" s="1"/>
  <c r="M1808" i="2" a="1"/>
  <c r="M1808" i="2" s="1"/>
  <c r="M1809" i="2" a="1"/>
  <c r="M1809" i="2" s="1"/>
  <c r="M1810" i="2" a="1"/>
  <c r="M1810" i="2" s="1"/>
  <c r="M1811" i="2" a="1"/>
  <c r="M1811" i="2" s="1"/>
  <c r="M1812" i="2" a="1"/>
  <c r="M1812" i="2" s="1"/>
  <c r="M1813" i="2" a="1"/>
  <c r="M1813" i="2" s="1"/>
  <c r="M1814" i="2" a="1"/>
  <c r="M1814" i="2" s="1"/>
  <c r="M1815" i="2" a="1"/>
  <c r="M1815" i="2" s="1"/>
  <c r="M1816" i="2" a="1"/>
  <c r="M1816" i="2" s="1"/>
  <c r="M1817" i="2" a="1"/>
  <c r="M1817" i="2" s="1"/>
  <c r="M1818" i="2" a="1"/>
  <c r="M1818" i="2" s="1"/>
  <c r="M1819" i="2" a="1"/>
  <c r="M1819" i="2" s="1"/>
  <c r="M1820" i="2" a="1"/>
  <c r="M1820" i="2" s="1"/>
  <c r="M1821" i="2" a="1"/>
  <c r="M1821" i="2" s="1"/>
  <c r="M1822" i="2" a="1"/>
  <c r="M1822" i="2" s="1"/>
  <c r="M1823" i="2" a="1"/>
  <c r="M1823" i="2" s="1"/>
  <c r="M1824" i="2" a="1"/>
  <c r="M1824" i="2" s="1"/>
  <c r="M1825" i="2" a="1"/>
  <c r="M1825" i="2" s="1"/>
  <c r="M1826" i="2" a="1"/>
  <c r="M1826" i="2" s="1"/>
  <c r="M1827" i="2" a="1"/>
  <c r="M1827" i="2" s="1"/>
  <c r="M1828" i="2" a="1"/>
  <c r="M1828" i="2" s="1"/>
  <c r="M1829" i="2" a="1"/>
  <c r="M1829" i="2" s="1"/>
  <c r="M1830" i="2" a="1"/>
  <c r="M1830" i="2" s="1"/>
  <c r="M1831" i="2" a="1"/>
  <c r="M1831" i="2" s="1"/>
  <c r="M1832" i="2" a="1"/>
  <c r="M1832" i="2" s="1"/>
  <c r="M1833" i="2" a="1"/>
  <c r="M1833" i="2" s="1"/>
  <c r="M1834" i="2" a="1"/>
  <c r="M1834" i="2" s="1"/>
  <c r="M1835" i="2" a="1"/>
  <c r="M1835" i="2" s="1"/>
  <c r="M1836" i="2" a="1"/>
  <c r="M1836" i="2" s="1"/>
  <c r="M1837" i="2" a="1"/>
  <c r="M1837" i="2" s="1"/>
  <c r="M1838" i="2" a="1"/>
  <c r="M1838" i="2" s="1"/>
  <c r="M1839" i="2" a="1"/>
  <c r="M1839" i="2" s="1"/>
  <c r="M1840" i="2" a="1"/>
  <c r="M1840" i="2" s="1"/>
  <c r="M1841" i="2" a="1"/>
  <c r="M1841" i="2" s="1"/>
  <c r="M1842" i="2" a="1"/>
  <c r="M1842" i="2" s="1"/>
  <c r="M1843" i="2" a="1"/>
  <c r="M1843" i="2" s="1"/>
  <c r="M1844" i="2" a="1"/>
  <c r="M1844" i="2" s="1"/>
  <c r="M1845" i="2" a="1"/>
  <c r="M1845" i="2" s="1"/>
  <c r="M1846" i="2" a="1"/>
  <c r="M1846" i="2" s="1"/>
  <c r="M1847" i="2" a="1"/>
  <c r="M1847" i="2" s="1"/>
  <c r="M1848" i="2" a="1"/>
  <c r="M1848" i="2" s="1"/>
  <c r="M1849" i="2" a="1"/>
  <c r="M1849" i="2" s="1"/>
  <c r="M1850" i="2" a="1"/>
  <c r="M1850" i="2" s="1"/>
  <c r="M1851" i="2" a="1"/>
  <c r="M1851" i="2" s="1"/>
  <c r="M1852" i="2" a="1"/>
  <c r="M1852" i="2" s="1"/>
  <c r="M1853" i="2" a="1"/>
  <c r="M1853" i="2" s="1"/>
  <c r="M1854" i="2" a="1"/>
  <c r="M1854" i="2" s="1"/>
  <c r="M1855" i="2" a="1"/>
  <c r="M1855" i="2" s="1"/>
  <c r="M1856" i="2" a="1"/>
  <c r="M1856" i="2" s="1"/>
  <c r="M1857" i="2" a="1"/>
  <c r="M1857" i="2" s="1"/>
  <c r="M1858" i="2" a="1"/>
  <c r="M1858" i="2" s="1"/>
  <c r="M1859" i="2" a="1"/>
  <c r="M1859" i="2" s="1"/>
  <c r="M1860" i="2" a="1"/>
  <c r="M1860" i="2" s="1"/>
  <c r="M1861" i="2" a="1"/>
  <c r="M1861" i="2" s="1"/>
  <c r="M1862" i="2" a="1"/>
  <c r="M1862" i="2" s="1"/>
  <c r="M1863" i="2" a="1"/>
  <c r="M1863" i="2" s="1"/>
  <c r="M1864" i="2" a="1"/>
  <c r="M1864" i="2" s="1"/>
  <c r="M1865" i="2" a="1"/>
  <c r="M1865" i="2" s="1"/>
  <c r="M1866" i="2" a="1"/>
  <c r="M1866" i="2" s="1"/>
  <c r="M1867" i="2" a="1"/>
  <c r="M1867" i="2" s="1"/>
  <c r="M1868" i="2" a="1"/>
  <c r="M1868" i="2" s="1"/>
  <c r="M1869" i="2" a="1"/>
  <c r="M1869" i="2" s="1"/>
  <c r="M1870" i="2" a="1"/>
  <c r="M1870" i="2" s="1"/>
  <c r="M1871" i="2" a="1"/>
  <c r="M1871" i="2" s="1"/>
  <c r="M1872" i="2" a="1"/>
  <c r="M1872" i="2" s="1"/>
  <c r="M1873" i="2" a="1"/>
  <c r="M1873" i="2" s="1"/>
  <c r="M1874" i="2" a="1"/>
  <c r="M1874" i="2" s="1"/>
  <c r="M1875" i="2" a="1"/>
  <c r="M1875" i="2" s="1"/>
  <c r="M1876" i="2" a="1"/>
  <c r="M1876" i="2" s="1"/>
  <c r="M1877" i="2" a="1"/>
  <c r="M1877" i="2" s="1"/>
  <c r="M1878" i="2" a="1"/>
  <c r="M1878" i="2" s="1"/>
  <c r="M1879" i="2" a="1"/>
  <c r="M1879" i="2" s="1"/>
  <c r="M1880" i="2" a="1"/>
  <c r="M1880" i="2" s="1"/>
  <c r="M1881" i="2" a="1"/>
  <c r="M1881" i="2" s="1"/>
  <c r="M1882" i="2" a="1"/>
  <c r="M1882" i="2" s="1"/>
  <c r="M1883" i="2" a="1"/>
  <c r="M1883" i="2" s="1"/>
  <c r="M1884" i="2" a="1"/>
  <c r="M1884" i="2" s="1"/>
  <c r="M1885" i="2" a="1"/>
  <c r="M1885" i="2" s="1"/>
  <c r="M1886" i="2" a="1"/>
  <c r="M1886" i="2" s="1"/>
  <c r="M1887" i="2" a="1"/>
  <c r="M1887" i="2" s="1"/>
  <c r="M1888" i="2" a="1"/>
  <c r="M1888" i="2" s="1"/>
  <c r="M1889" i="2" a="1"/>
  <c r="M1889" i="2" s="1"/>
  <c r="M1890" i="2" a="1"/>
  <c r="M1890" i="2" s="1"/>
  <c r="M1891" i="2" a="1"/>
  <c r="M1891" i="2" s="1"/>
  <c r="M1892" i="2" a="1"/>
  <c r="M1892" i="2" s="1"/>
  <c r="M1893" i="2" a="1"/>
  <c r="M1893" i="2" s="1"/>
  <c r="M1894" i="2" a="1"/>
  <c r="M1894" i="2" s="1"/>
  <c r="M1895" i="2" a="1"/>
  <c r="M1895" i="2" s="1"/>
  <c r="M1896" i="2" a="1"/>
  <c r="M1896" i="2" s="1"/>
  <c r="M1897" i="2" a="1"/>
  <c r="M1897" i="2" s="1"/>
  <c r="M1898" i="2" a="1"/>
  <c r="M1898" i="2" s="1"/>
  <c r="M1899" i="2" a="1"/>
  <c r="M1899" i="2" s="1"/>
  <c r="M1900" i="2" a="1"/>
  <c r="M1900" i="2" s="1"/>
  <c r="M1901" i="2" a="1"/>
  <c r="M1901" i="2" s="1"/>
  <c r="M1902" i="2" a="1"/>
  <c r="M1902" i="2" s="1"/>
  <c r="M1903" i="2" a="1"/>
  <c r="M1903" i="2" s="1"/>
  <c r="M1904" i="2" a="1"/>
  <c r="M1904" i="2" s="1"/>
  <c r="M1905" i="2" a="1"/>
  <c r="M1905" i="2" s="1"/>
  <c r="M1906" i="2" a="1"/>
  <c r="M1906" i="2" s="1"/>
  <c r="M1907" i="2" a="1"/>
  <c r="M1907" i="2" s="1"/>
  <c r="M1908" i="2" a="1"/>
  <c r="M1908" i="2" s="1"/>
  <c r="M1909" i="2" a="1"/>
  <c r="M1909" i="2" s="1"/>
  <c r="M1910" i="2" a="1"/>
  <c r="M1910" i="2" s="1"/>
  <c r="M1911" i="2" a="1"/>
  <c r="M1911" i="2" s="1"/>
  <c r="M1912" i="2" a="1"/>
  <c r="M1912" i="2" s="1"/>
  <c r="M1913" i="2" a="1"/>
  <c r="M1913" i="2" s="1"/>
  <c r="M1914" i="2" a="1"/>
  <c r="M1914" i="2" s="1"/>
  <c r="M1915" i="2" a="1"/>
  <c r="M1915" i="2" s="1"/>
  <c r="M1916" i="2" a="1"/>
  <c r="M1916" i="2" s="1"/>
  <c r="M1917" i="2" a="1"/>
  <c r="M1917" i="2" s="1"/>
  <c r="M1918" i="2" a="1"/>
  <c r="M1918" i="2" s="1"/>
  <c r="M1919" i="2" a="1"/>
  <c r="M1919" i="2" s="1"/>
  <c r="M1920" i="2" a="1"/>
  <c r="M1920" i="2" s="1"/>
  <c r="M1921" i="2" a="1"/>
  <c r="M1921" i="2" s="1"/>
  <c r="M1922" i="2" a="1"/>
  <c r="M1922" i="2" s="1"/>
  <c r="M1923" i="2" a="1"/>
  <c r="M1923" i="2" s="1"/>
  <c r="M1924" i="2" a="1"/>
  <c r="M1924" i="2" s="1"/>
  <c r="M1925" i="2" a="1"/>
  <c r="M1925" i="2" s="1"/>
  <c r="M1926" i="2" a="1"/>
  <c r="M1926" i="2" s="1"/>
  <c r="M1927" i="2" a="1"/>
  <c r="M1927" i="2" s="1"/>
  <c r="M1928" i="2" a="1"/>
  <c r="M1928" i="2" s="1"/>
  <c r="M1929" i="2" a="1"/>
  <c r="M1929" i="2" s="1"/>
  <c r="M1930" i="2" a="1"/>
  <c r="M1930" i="2" s="1"/>
  <c r="M1931" i="2" a="1"/>
  <c r="M1931" i="2" s="1"/>
  <c r="M1932" i="2" a="1"/>
  <c r="M1932" i="2" s="1"/>
  <c r="M1933" i="2" a="1"/>
  <c r="M1933" i="2" s="1"/>
  <c r="M1934" i="2" a="1"/>
  <c r="M1934" i="2" s="1"/>
  <c r="M1935" i="2" a="1"/>
  <c r="M1935" i="2" s="1"/>
  <c r="M1936" i="2" a="1"/>
  <c r="M1936" i="2" s="1"/>
  <c r="M1937" i="2" a="1"/>
  <c r="M1937" i="2" s="1"/>
  <c r="M1938" i="2" a="1"/>
  <c r="M1938" i="2" s="1"/>
  <c r="M1939" i="2" a="1"/>
  <c r="M1939" i="2" s="1"/>
  <c r="M1940" i="2" a="1"/>
  <c r="M1940" i="2" s="1"/>
  <c r="M1941" i="2" a="1"/>
  <c r="M1941" i="2" s="1"/>
  <c r="M1942" i="2" a="1"/>
  <c r="M1942" i="2" s="1"/>
  <c r="M1943" i="2" a="1"/>
  <c r="M1943" i="2" s="1"/>
  <c r="M1944" i="2" a="1"/>
  <c r="M1944" i="2" s="1"/>
  <c r="M1945" i="2" a="1"/>
  <c r="M1945" i="2" s="1"/>
  <c r="M1946" i="2" a="1"/>
  <c r="M1946" i="2" s="1"/>
  <c r="M1947" i="2" a="1"/>
  <c r="M1947" i="2" s="1"/>
  <c r="M1948" i="2" a="1"/>
  <c r="M1948" i="2" s="1"/>
  <c r="M1949" i="2" a="1"/>
  <c r="M1949" i="2" s="1"/>
  <c r="M1950" i="2" a="1"/>
  <c r="M1950" i="2" s="1"/>
  <c r="M1951" i="2" a="1"/>
  <c r="M1951" i="2" s="1"/>
  <c r="M1952" i="2" a="1"/>
  <c r="M1952" i="2" s="1"/>
  <c r="M1953" i="2" a="1"/>
  <c r="M1953" i="2" s="1"/>
  <c r="M1954" i="2" a="1"/>
  <c r="M1954" i="2" s="1"/>
  <c r="M1955" i="2" a="1"/>
  <c r="M1955" i="2" s="1"/>
  <c r="M1956" i="2" a="1"/>
  <c r="M1956" i="2" s="1"/>
  <c r="M1957" i="2" a="1"/>
  <c r="M1957" i="2" s="1"/>
  <c r="M1958" i="2" a="1"/>
  <c r="M1958" i="2" s="1"/>
  <c r="M1959" i="2" a="1"/>
  <c r="M1959" i="2" s="1"/>
  <c r="M1960" i="2" a="1"/>
  <c r="M1960" i="2" s="1"/>
  <c r="M1961" i="2" a="1"/>
  <c r="M1961" i="2" s="1"/>
  <c r="M1962" i="2" a="1"/>
  <c r="M1962" i="2" s="1"/>
  <c r="M1963" i="2" a="1"/>
  <c r="M1963" i="2" s="1"/>
  <c r="M1964" i="2" a="1"/>
  <c r="M1964" i="2" s="1"/>
  <c r="M1965" i="2" a="1"/>
  <c r="M1965" i="2" s="1"/>
  <c r="M1966" i="2" a="1"/>
  <c r="M1966" i="2" s="1"/>
  <c r="M1967" i="2" a="1"/>
  <c r="M1967" i="2" s="1"/>
  <c r="M1968" i="2" a="1"/>
  <c r="M1968" i="2" s="1"/>
  <c r="M1969" i="2" a="1"/>
  <c r="M1969" i="2" s="1"/>
  <c r="M1970" i="2" a="1"/>
  <c r="M1970" i="2" s="1"/>
  <c r="M1971" i="2" a="1"/>
  <c r="M1971" i="2" s="1"/>
  <c r="M1972" i="2" a="1"/>
  <c r="M1972" i="2" s="1"/>
  <c r="M1973" i="2" a="1"/>
  <c r="M1973" i="2" s="1"/>
  <c r="M1974" i="2" a="1"/>
  <c r="M1974" i="2" s="1"/>
  <c r="M1975" i="2" a="1"/>
  <c r="M1975" i="2" s="1"/>
  <c r="M1976" i="2" a="1"/>
  <c r="M1976" i="2" s="1"/>
  <c r="M1977" i="2" a="1"/>
  <c r="M1977" i="2" s="1"/>
  <c r="M1978" i="2" a="1"/>
  <c r="M1978" i="2" s="1"/>
  <c r="M1979" i="2" a="1"/>
  <c r="M1979" i="2" s="1"/>
  <c r="M1980" i="2" a="1"/>
  <c r="M1980" i="2" s="1"/>
  <c r="M1981" i="2" a="1"/>
  <c r="M1981" i="2" s="1"/>
  <c r="M1982" i="2" a="1"/>
  <c r="M1982" i="2" s="1"/>
  <c r="M1983" i="2" a="1"/>
  <c r="M1983" i="2" s="1"/>
  <c r="M1984" i="2" a="1"/>
  <c r="M1984" i="2" s="1"/>
  <c r="M1985" i="2" a="1"/>
  <c r="M1985" i="2" s="1"/>
  <c r="M1986" i="2" a="1"/>
  <c r="M1986" i="2" s="1"/>
  <c r="M1987" i="2" a="1"/>
  <c r="M1987" i="2" s="1"/>
  <c r="M1988" i="2" a="1"/>
  <c r="M1988" i="2" s="1"/>
  <c r="M1989" i="2" a="1"/>
  <c r="M1989" i="2" s="1"/>
  <c r="M1990" i="2" a="1"/>
  <c r="M1990" i="2" s="1"/>
  <c r="M1991" i="2" a="1"/>
  <c r="M1991" i="2" s="1"/>
  <c r="M1992" i="2" a="1"/>
  <c r="M1992" i="2" s="1"/>
  <c r="M1993" i="2" a="1"/>
  <c r="M1993" i="2" s="1"/>
  <c r="M1994" i="2" a="1"/>
  <c r="M1994" i="2" s="1"/>
  <c r="M1995" i="2" a="1"/>
  <c r="M1995" i="2" s="1"/>
  <c r="M1996" i="2" a="1"/>
  <c r="M1996" i="2" s="1"/>
  <c r="M1997" i="2" a="1"/>
  <c r="M1997" i="2" s="1"/>
  <c r="M1998" i="2" a="1"/>
  <c r="M1998" i="2" s="1"/>
  <c r="M1999" i="2" a="1"/>
  <c r="M1999" i="2" s="1"/>
  <c r="M2000" i="2" a="1"/>
  <c r="M2000" i="2" s="1"/>
  <c r="M2001" i="2" a="1"/>
  <c r="M2001" i="2" s="1"/>
  <c r="M2002" i="2" a="1"/>
  <c r="M2002" i="2" s="1"/>
  <c r="M2003" i="2" a="1"/>
  <c r="M2003" i="2" s="1"/>
  <c r="M2004" i="2" a="1"/>
  <c r="M2004" i="2" s="1"/>
  <c r="M2005" i="2" a="1"/>
  <c r="M2005" i="2" s="1"/>
  <c r="M2006" i="2" a="1"/>
  <c r="M2006" i="2" s="1"/>
  <c r="M2007" i="2" a="1"/>
  <c r="M2007" i="2" s="1"/>
  <c r="M2008" i="2" a="1"/>
  <c r="M2008" i="2" s="1"/>
  <c r="M2009" i="2" a="1"/>
  <c r="M2009" i="2" s="1"/>
  <c r="M2010" i="2" a="1"/>
  <c r="M2010" i="2" s="1"/>
  <c r="M2011" i="2" a="1"/>
  <c r="M2011" i="2" s="1"/>
  <c r="M2012" i="2" a="1"/>
  <c r="M2012" i="2" s="1"/>
  <c r="M2013" i="2" a="1"/>
  <c r="M2013" i="2" s="1"/>
  <c r="M2014" i="2" a="1"/>
  <c r="M2014" i="2" s="1"/>
  <c r="M2015" i="2" a="1"/>
  <c r="M2015" i="2" s="1"/>
  <c r="M2016" i="2" a="1"/>
  <c r="M2016" i="2" s="1"/>
  <c r="M2017" i="2" a="1"/>
  <c r="M2017" i="2" s="1"/>
  <c r="M2018" i="2" a="1"/>
  <c r="M2018" i="2" s="1"/>
  <c r="M2019" i="2" a="1"/>
  <c r="M2019" i="2" s="1"/>
  <c r="M2020" i="2" a="1"/>
  <c r="M2020" i="2" s="1"/>
  <c r="M2021" i="2" a="1"/>
  <c r="M2021" i="2" s="1"/>
  <c r="M2022" i="2" a="1"/>
  <c r="M2022" i="2" s="1"/>
  <c r="M2023" i="2" a="1"/>
  <c r="M2023" i="2" s="1"/>
  <c r="M2024" i="2" a="1"/>
  <c r="M2024" i="2" s="1"/>
  <c r="M2025" i="2" a="1"/>
  <c r="M2025" i="2" s="1"/>
  <c r="M2026" i="2" a="1"/>
  <c r="M2026" i="2" s="1"/>
  <c r="M2027" i="2" a="1"/>
  <c r="M2027" i="2" s="1"/>
  <c r="M2028" i="2" a="1"/>
  <c r="M2028" i="2" s="1"/>
  <c r="M2029" i="2" a="1"/>
  <c r="M2029" i="2" s="1"/>
  <c r="M2030" i="2" a="1"/>
  <c r="M2030" i="2" s="1"/>
  <c r="M2031" i="2" a="1"/>
  <c r="M2031" i="2" s="1"/>
  <c r="M2032" i="2" a="1"/>
  <c r="M2032" i="2" s="1"/>
  <c r="M2033" i="2" a="1"/>
  <c r="M2033" i="2" s="1"/>
  <c r="M2034" i="2" a="1"/>
  <c r="M2034" i="2" s="1"/>
  <c r="M2035" i="2" a="1"/>
  <c r="M2035" i="2" s="1"/>
  <c r="M2036" i="2" a="1"/>
  <c r="M2036" i="2" s="1"/>
  <c r="M2037" i="2" a="1"/>
  <c r="M2037" i="2" s="1"/>
  <c r="M2038" i="2" a="1"/>
  <c r="M2038" i="2" s="1"/>
  <c r="M2039" i="2" a="1"/>
  <c r="M2039" i="2" s="1"/>
  <c r="M2040" i="2" a="1"/>
  <c r="M2040" i="2" s="1"/>
  <c r="M2041" i="2" a="1"/>
  <c r="M2041" i="2" s="1"/>
  <c r="M2042" i="2" a="1"/>
  <c r="M2042" i="2" s="1"/>
  <c r="M2043" i="2" a="1"/>
  <c r="M2043" i="2" s="1"/>
  <c r="M2044" i="2" a="1"/>
  <c r="M2044" i="2" s="1"/>
  <c r="M2045" i="2" a="1"/>
  <c r="M2045" i="2" s="1"/>
  <c r="M2046" i="2" a="1"/>
  <c r="M2046" i="2" s="1"/>
  <c r="M2047" i="2" a="1"/>
  <c r="M2047" i="2" s="1"/>
  <c r="M2048" i="2" a="1"/>
  <c r="M2048" i="2" s="1"/>
  <c r="M2049" i="2" a="1"/>
  <c r="M2049" i="2" s="1"/>
  <c r="M2050" i="2" a="1"/>
  <c r="M2050" i="2" s="1"/>
  <c r="M2051" i="2" a="1"/>
  <c r="M2051" i="2" s="1"/>
  <c r="M2052" i="2" a="1"/>
  <c r="M2052" i="2" s="1"/>
  <c r="M2053" i="2" a="1"/>
  <c r="M2053" i="2" s="1"/>
  <c r="M2054" i="2" a="1"/>
  <c r="M2054" i="2" s="1"/>
  <c r="M2055" i="2" a="1"/>
  <c r="M2055" i="2" s="1"/>
  <c r="M2056" i="2" a="1"/>
  <c r="M2056" i="2" s="1"/>
  <c r="M2057" i="2" a="1"/>
  <c r="M2057" i="2" s="1"/>
  <c r="M2058" i="2" a="1"/>
  <c r="M2058" i="2" s="1"/>
  <c r="M2059" i="2" a="1"/>
  <c r="M2059" i="2" s="1"/>
  <c r="M2060" i="2" a="1"/>
  <c r="M2060" i="2" s="1"/>
  <c r="M2061" i="2" a="1"/>
  <c r="M2061" i="2" s="1"/>
  <c r="M2062" i="2" a="1"/>
  <c r="M2062" i="2" s="1"/>
  <c r="M2063" i="2" a="1"/>
  <c r="M2063" i="2" s="1"/>
  <c r="M2064" i="2" a="1"/>
  <c r="M2064" i="2" s="1"/>
  <c r="M2065" i="2" a="1"/>
  <c r="M2065" i="2" s="1"/>
  <c r="M2066" i="2" a="1"/>
  <c r="M2066" i="2" s="1"/>
  <c r="M2067" i="2" a="1"/>
  <c r="M2067" i="2" s="1"/>
  <c r="M2068" i="2" a="1"/>
  <c r="M2068" i="2" s="1"/>
  <c r="M2069" i="2" a="1"/>
  <c r="M2069" i="2" s="1"/>
  <c r="M2070" i="2" a="1"/>
  <c r="M2070" i="2" s="1"/>
  <c r="M2071" i="2" a="1"/>
  <c r="M2071" i="2" s="1"/>
  <c r="M2072" i="2" a="1"/>
  <c r="M2072" i="2" s="1"/>
  <c r="M2073" i="2" a="1"/>
  <c r="M2073" i="2" s="1"/>
  <c r="M2074" i="2" a="1"/>
  <c r="M2074" i="2" s="1"/>
  <c r="M2075" i="2" a="1"/>
  <c r="M2075" i="2" s="1"/>
  <c r="M2076" i="2" a="1"/>
  <c r="M2076" i="2" s="1"/>
  <c r="M2077" i="2" a="1"/>
  <c r="M2077" i="2" s="1"/>
  <c r="M2078" i="2" a="1"/>
  <c r="M2078" i="2" s="1"/>
  <c r="M2079" i="2" a="1"/>
  <c r="M2079" i="2" s="1"/>
  <c r="M2080" i="2" a="1"/>
  <c r="M2080" i="2" s="1"/>
  <c r="M2081" i="2" a="1"/>
  <c r="M2081" i="2" s="1"/>
  <c r="M2082" i="2" a="1"/>
  <c r="M2082" i="2" s="1"/>
  <c r="M2083" i="2" a="1"/>
  <c r="M2083" i="2" s="1"/>
  <c r="M2084" i="2" a="1"/>
  <c r="M2084" i="2" s="1"/>
  <c r="M2085" i="2" a="1"/>
  <c r="M2085" i="2" s="1"/>
  <c r="M2086" i="2" a="1"/>
  <c r="M2086" i="2" s="1"/>
  <c r="M2087" i="2" a="1"/>
  <c r="M2087" i="2" s="1"/>
  <c r="M2088" i="2" a="1"/>
  <c r="M2088" i="2" s="1"/>
  <c r="M2089" i="2" a="1"/>
  <c r="M2089" i="2" s="1"/>
  <c r="M2090" i="2" a="1"/>
  <c r="M2090" i="2" s="1"/>
  <c r="M2091" i="2" a="1"/>
  <c r="M2091" i="2" s="1"/>
  <c r="M2092" i="2" a="1"/>
  <c r="M2092" i="2" s="1"/>
  <c r="M2093" i="2" a="1"/>
  <c r="M2093" i="2" s="1"/>
  <c r="M2094" i="2" a="1"/>
  <c r="M2094" i="2" s="1"/>
  <c r="M2095" i="2" a="1"/>
  <c r="M2095" i="2" s="1"/>
  <c r="M2096" i="2" a="1"/>
  <c r="M2096" i="2" s="1"/>
  <c r="M2097" i="2" a="1"/>
  <c r="M2097" i="2" s="1"/>
  <c r="M2098" i="2" a="1"/>
  <c r="M2098" i="2" s="1"/>
  <c r="M2099" i="2" a="1"/>
  <c r="M2099" i="2" s="1"/>
  <c r="M2100" i="2" a="1"/>
  <c r="M2100" i="2" s="1"/>
  <c r="M2101" i="2" a="1"/>
  <c r="M2101" i="2" s="1"/>
  <c r="M2102" i="2" a="1"/>
  <c r="M2102" i="2" s="1"/>
  <c r="M2103" i="2" a="1"/>
  <c r="M2103" i="2" s="1"/>
  <c r="M2104" i="2" a="1"/>
  <c r="M2104" i="2" s="1"/>
  <c r="M2105" i="2" a="1"/>
  <c r="M2105" i="2" s="1"/>
  <c r="M2106" i="2" a="1"/>
  <c r="M2106" i="2" s="1"/>
  <c r="M2107" i="2" a="1"/>
  <c r="M2107" i="2" s="1"/>
  <c r="M2108" i="2" a="1"/>
  <c r="M2108" i="2" s="1"/>
  <c r="M2109" i="2" a="1"/>
  <c r="M2109" i="2" s="1"/>
  <c r="M2110" i="2" a="1"/>
  <c r="M2110" i="2" s="1"/>
  <c r="M2111" i="2" a="1"/>
  <c r="M2111" i="2" s="1"/>
  <c r="M2112" i="2" a="1"/>
  <c r="M2112" i="2" s="1"/>
  <c r="M2113" i="2" a="1"/>
  <c r="M2113" i="2" s="1"/>
  <c r="M2114" i="2" a="1"/>
  <c r="M2114" i="2" s="1"/>
  <c r="M2115" i="2" a="1"/>
  <c r="M2115" i="2" s="1"/>
  <c r="M2116" i="2" a="1"/>
  <c r="M2116" i="2" s="1"/>
  <c r="M2117" i="2" a="1"/>
  <c r="M2117" i="2" s="1"/>
  <c r="M2118" i="2" a="1"/>
  <c r="M2118" i="2" s="1"/>
  <c r="M2119" i="2" a="1"/>
  <c r="M2119" i="2" s="1"/>
  <c r="M2120" i="2" a="1"/>
  <c r="M2120" i="2" s="1"/>
  <c r="M2121" i="2" a="1"/>
  <c r="M2121" i="2" s="1"/>
  <c r="M2122" i="2" a="1"/>
  <c r="M2122" i="2" s="1"/>
  <c r="M2123" i="2" a="1"/>
  <c r="M2123" i="2" s="1"/>
  <c r="M2124" i="2" a="1"/>
  <c r="M2124" i="2" s="1"/>
  <c r="M2125" i="2" a="1"/>
  <c r="M2125" i="2" s="1"/>
  <c r="M2126" i="2" a="1"/>
  <c r="M2126" i="2" s="1"/>
  <c r="M2127" i="2" a="1"/>
  <c r="M2127" i="2" s="1"/>
  <c r="M2128" i="2" a="1"/>
  <c r="M2128" i="2" s="1"/>
  <c r="M2129" i="2" a="1"/>
  <c r="M2129" i="2" s="1"/>
  <c r="M2130" i="2" a="1"/>
  <c r="M2130" i="2" s="1"/>
  <c r="M2131" i="2" a="1"/>
  <c r="M2131" i="2" s="1"/>
  <c r="M2132" i="2" a="1"/>
  <c r="M2132" i="2" s="1"/>
  <c r="M2133" i="2" a="1"/>
  <c r="M2133" i="2" s="1"/>
  <c r="M2134" i="2" a="1"/>
  <c r="M2134" i="2" s="1"/>
  <c r="M2135" i="2" a="1"/>
  <c r="M2135" i="2" s="1"/>
  <c r="M2136" i="2" a="1"/>
  <c r="M2136" i="2" s="1"/>
  <c r="M2137" i="2" a="1"/>
  <c r="M2137" i="2" s="1"/>
  <c r="M2138" i="2" a="1"/>
  <c r="M2138" i="2" s="1"/>
  <c r="M2139" i="2" a="1"/>
  <c r="M2139" i="2" s="1"/>
  <c r="M2140" i="2" a="1"/>
  <c r="M2140" i="2" s="1"/>
  <c r="M2141" i="2" a="1"/>
  <c r="M2141" i="2" s="1"/>
  <c r="M2142" i="2" a="1"/>
  <c r="M2142" i="2" s="1"/>
  <c r="M2143" i="2" a="1"/>
  <c r="M2143" i="2" s="1"/>
  <c r="M2144" i="2" a="1"/>
  <c r="M2144" i="2" s="1"/>
  <c r="M2145" i="2" a="1"/>
  <c r="M2145" i="2" s="1"/>
  <c r="M2146" i="2" a="1"/>
  <c r="M2146" i="2" s="1"/>
  <c r="M2147" i="2" a="1"/>
  <c r="M2147" i="2" s="1"/>
  <c r="M2148" i="2" a="1"/>
  <c r="M2148" i="2" s="1"/>
  <c r="M2149" i="2" a="1"/>
  <c r="M2149" i="2" s="1"/>
  <c r="M2150" i="2" a="1"/>
  <c r="M2150" i="2" s="1"/>
  <c r="M2151" i="2" a="1"/>
  <c r="M2151" i="2" s="1"/>
  <c r="M2152" i="2" a="1"/>
  <c r="M2152" i="2" s="1"/>
  <c r="M2153" i="2" a="1"/>
  <c r="M2153" i="2" s="1"/>
  <c r="M2154" i="2" a="1"/>
  <c r="M2154" i="2" s="1"/>
  <c r="M2155" i="2" a="1"/>
  <c r="M2155" i="2" s="1"/>
  <c r="M2156" i="2" a="1"/>
  <c r="M2156" i="2" s="1"/>
  <c r="M2157" i="2" a="1"/>
  <c r="M2157" i="2" s="1"/>
  <c r="M2158" i="2" a="1"/>
  <c r="M2158" i="2" s="1"/>
  <c r="M2159" i="2" a="1"/>
  <c r="M2159" i="2" s="1"/>
  <c r="M2160" i="2" a="1"/>
  <c r="M2160" i="2" s="1"/>
  <c r="M2161" i="2" a="1"/>
  <c r="M2161" i="2" s="1"/>
  <c r="M2162" i="2" a="1"/>
  <c r="M2162" i="2" s="1"/>
  <c r="M2163" i="2" a="1"/>
  <c r="M2163" i="2" s="1"/>
  <c r="M2164" i="2" a="1"/>
  <c r="M2164" i="2" s="1"/>
  <c r="M2165" i="2" a="1"/>
  <c r="M2165" i="2" s="1"/>
  <c r="M2166" i="2" a="1"/>
  <c r="M2166" i="2" s="1"/>
  <c r="M2167" i="2" a="1"/>
  <c r="M2167" i="2" s="1"/>
  <c r="M2168" i="2" a="1"/>
  <c r="M2168" i="2" s="1"/>
  <c r="M2169" i="2" a="1"/>
  <c r="M2169" i="2" s="1"/>
  <c r="M2170" i="2" a="1"/>
  <c r="M2170" i="2" s="1"/>
  <c r="M2171" i="2" a="1"/>
  <c r="M2171" i="2" s="1"/>
  <c r="M2172" i="2" a="1"/>
  <c r="M2172" i="2" s="1"/>
  <c r="M2173" i="2" a="1"/>
  <c r="M2173" i="2" s="1"/>
  <c r="M2174" i="2" a="1"/>
  <c r="M2174" i="2" s="1"/>
  <c r="M2175" i="2" a="1"/>
  <c r="M2175" i="2" s="1"/>
  <c r="M2176" i="2" a="1"/>
  <c r="M2176" i="2" s="1"/>
  <c r="M2177" i="2" a="1"/>
  <c r="M2177" i="2" s="1"/>
  <c r="M2178" i="2" a="1"/>
  <c r="M2178" i="2" s="1"/>
  <c r="M2179" i="2" a="1"/>
  <c r="M2179" i="2" s="1"/>
  <c r="M2180" i="2" a="1"/>
  <c r="M2180" i="2" s="1"/>
  <c r="M2181" i="2" a="1"/>
  <c r="M2181" i="2" s="1"/>
  <c r="M2182" i="2" a="1"/>
  <c r="M2182" i="2" s="1"/>
  <c r="M2183" i="2" a="1"/>
  <c r="M2183" i="2" s="1"/>
  <c r="M2184" i="2" a="1"/>
  <c r="M2184" i="2" s="1"/>
  <c r="M2185" i="2" a="1"/>
  <c r="M2185" i="2" s="1"/>
  <c r="M2186" i="2" a="1"/>
  <c r="M2186" i="2" s="1"/>
  <c r="M2187" i="2" a="1"/>
  <c r="M2187" i="2" s="1"/>
  <c r="M2188" i="2" a="1"/>
  <c r="M2188" i="2" s="1"/>
  <c r="M2189" i="2" a="1"/>
  <c r="M2189" i="2" s="1"/>
  <c r="M2190" i="2" a="1"/>
  <c r="M2190" i="2" s="1"/>
  <c r="M2191" i="2" a="1"/>
  <c r="M2191" i="2" s="1"/>
  <c r="M2192" i="2" a="1"/>
  <c r="M2192" i="2" s="1"/>
  <c r="M2193" i="2" a="1"/>
  <c r="M2193" i="2" s="1"/>
  <c r="M2194" i="2" a="1"/>
  <c r="M2194" i="2" s="1"/>
  <c r="M2195" i="2" a="1"/>
  <c r="M2195" i="2" s="1"/>
  <c r="M2196" i="2" a="1"/>
  <c r="M2196" i="2" s="1"/>
  <c r="M2197" i="2" a="1"/>
  <c r="M2197" i="2" s="1"/>
  <c r="M2198" i="2" a="1"/>
  <c r="M2198" i="2" s="1"/>
  <c r="M2199" i="2" a="1"/>
  <c r="M2199" i="2" s="1"/>
  <c r="M2200" i="2" a="1"/>
  <c r="M2200" i="2" s="1"/>
  <c r="M2201" i="2" a="1"/>
  <c r="M2201" i="2" s="1"/>
  <c r="M2202" i="2" a="1"/>
  <c r="M2202" i="2" s="1"/>
  <c r="M2203" i="2" a="1"/>
  <c r="M2203" i="2" s="1"/>
  <c r="M2204" i="2" a="1"/>
  <c r="M2204" i="2" s="1"/>
  <c r="M2205" i="2" a="1"/>
  <c r="M2205" i="2" s="1"/>
  <c r="M2206" i="2" a="1"/>
  <c r="M2206" i="2" s="1"/>
  <c r="M2207" i="2" a="1"/>
  <c r="M2207" i="2" s="1"/>
  <c r="M2208" i="2" a="1"/>
  <c r="M2208" i="2" s="1"/>
  <c r="M2209" i="2" a="1"/>
  <c r="M2209" i="2" s="1"/>
  <c r="M2210" i="2" a="1"/>
  <c r="M2210" i="2" s="1"/>
  <c r="M2211" i="2" a="1"/>
  <c r="M2211" i="2" s="1"/>
  <c r="M2212" i="2" a="1"/>
  <c r="M2212" i="2" s="1"/>
  <c r="M2213" i="2" a="1"/>
  <c r="M2213" i="2" s="1"/>
  <c r="M2214" i="2" a="1"/>
  <c r="M2214" i="2" s="1"/>
  <c r="M2215" i="2" a="1"/>
  <c r="M2215" i="2" s="1"/>
  <c r="M2216" i="2" a="1"/>
  <c r="M2216" i="2" s="1"/>
  <c r="M2217" i="2" a="1"/>
  <c r="M2217" i="2" s="1"/>
  <c r="M2218" i="2" a="1"/>
  <c r="M2218" i="2" s="1"/>
  <c r="M2219" i="2" a="1"/>
  <c r="M2219" i="2" s="1"/>
  <c r="M2220" i="2" a="1"/>
  <c r="M2220" i="2" s="1"/>
  <c r="M2221" i="2" a="1"/>
  <c r="M2221" i="2" s="1"/>
  <c r="M2222" i="2" a="1"/>
  <c r="M2222" i="2" s="1"/>
  <c r="M2223" i="2" a="1"/>
  <c r="M2223" i="2" s="1"/>
  <c r="M2224" i="2" a="1"/>
  <c r="M2224" i="2" s="1"/>
  <c r="M2225" i="2" a="1"/>
  <c r="M2225" i="2" s="1"/>
  <c r="M2226" i="2" a="1"/>
  <c r="M2226" i="2" s="1"/>
  <c r="M2227" i="2" a="1"/>
  <c r="M2227" i="2" s="1"/>
  <c r="M2228" i="2" a="1"/>
  <c r="M2228" i="2" s="1"/>
  <c r="M2229" i="2" a="1"/>
  <c r="M2229" i="2" s="1"/>
  <c r="M2230" i="2" a="1"/>
  <c r="M2230" i="2" s="1"/>
  <c r="M2231" i="2" a="1"/>
  <c r="M2231" i="2" s="1"/>
  <c r="M2232" i="2" a="1"/>
  <c r="M2232" i="2" s="1"/>
  <c r="M2233" i="2" a="1"/>
  <c r="M2233" i="2" s="1"/>
  <c r="M2234" i="2" a="1"/>
  <c r="M2234" i="2" s="1"/>
  <c r="M2235" i="2" a="1"/>
  <c r="M2235" i="2" s="1"/>
  <c r="M2236" i="2" a="1"/>
  <c r="M2236" i="2" s="1"/>
  <c r="M2237" i="2" a="1"/>
  <c r="M2237" i="2" s="1"/>
  <c r="M2238" i="2" a="1"/>
  <c r="M2238" i="2" s="1"/>
  <c r="M2239" i="2" a="1"/>
  <c r="M2239" i="2" s="1"/>
  <c r="M2240" i="2" a="1"/>
  <c r="M2240" i="2" s="1"/>
  <c r="M2" i="2" a="1"/>
  <c r="M2" i="2" s="1"/>
  <c r="P1" i="2" l="1" a="1"/>
  <c r="P1" i="2" s="1"/>
  <c r="P5" i="2" s="1" a="1"/>
  <c r="P5" i="2" s="1"/>
  <c r="P8" i="2" s="1" a="1"/>
  <c r="P8" i="2" s="1"/>
  <c r="P13" i="2" s="1" a="1"/>
  <c r="P13" i="2" s="1"/>
  <c r="P17" i="2" s="1" a="1"/>
  <c r="P17" i="2" s="1"/>
  <c r="P24" i="2" l="1" a="1"/>
  <c r="P24" i="2" s="1"/>
  <c r="P31" i="2" s="1" a="1"/>
  <c r="P31" i="2" s="1"/>
  <c r="P44" i="2" s="1" a="1"/>
  <c r="P44" i="2" s="1"/>
  <c r="A2" i="6" s="1" a="1"/>
  <c r="A2" i="6" s="1"/>
  <c r="O1" i="4" s="1" a="1"/>
  <c r="O1" i="4" s="1"/>
  <c r="A2" i="4" s="1" a="1"/>
  <c r="A2" i="4" s="1"/>
  <c r="H2" i="4" l="1" a="1"/>
  <c r="H2" i="4" s="1"/>
  <c r="O14" i="4" s="1" a="1"/>
  <c r="O14" i="4" s="1"/>
  <c r="A2" i="5" s="1" a="1"/>
  <c r="A2" i="5" s="1"/>
  <c r="H2" i="5" l="1" a="1"/>
  <c r="H2" i="5" s="1"/>
  <c r="O2" i="5" s="1" a="1"/>
  <c r="O2" i="5" s="1"/>
  <c r="O14" i="5" s="1" a="1"/>
  <c r="O14" i="5" s="1"/>
  <c r="O1" i="10" l="1" a="1"/>
  <c r="O1" i="10" s="1"/>
  <c r="A2" i="10" s="1" a="1"/>
  <c r="A2" i="10" s="1"/>
  <c r="H2" i="10" s="1" a="1"/>
  <c r="H2" i="10" s="1"/>
  <c r="O9" i="10" s="1" a="1"/>
  <c r="O9" i="10" s="1"/>
  <c r="A2" i="9" s="1" a="1"/>
  <c r="A2" i="9" s="1"/>
  <c r="G2" i="9" s="1" a="1"/>
  <c r="G2" i="9" s="1"/>
  <c r="N2" i="9" s="1" a="1"/>
  <c r="N2" i="9" s="1"/>
  <c r="N14" i="9" s="1" a="1"/>
  <c r="N14" i="9" s="1"/>
  <c r="A2" i="7" s="1" a="1"/>
  <c r="A2" i="7" s="1"/>
  <c r="G2" i="7" s="1" a="1"/>
  <c r="G2" i="7" s="1"/>
  <c r="N2" i="7" l="1" a="1"/>
  <c r="N2" i="7" s="1"/>
  <c r="N14" i="7" s="1" a="1"/>
  <c r="N14" i="7" s="1"/>
  <c r="A2" i="11" l="1" a="1"/>
  <c r="A2" i="11" s="1"/>
  <c r="G2" i="11" l="1" a="1"/>
  <c r="G2" i="11" s="1"/>
  <c r="M2" i="11" s="1" a="1"/>
  <c r="M2" i="11" s="1"/>
  <c r="A2" i="8" l="1" a="1"/>
  <c r="A2" i="8" s="1"/>
  <c r="G2" i="8" l="1" a="1"/>
  <c r="G2" i="8" s="1"/>
  <c r="N2" i="8" s="1" a="1"/>
  <c r="N2" i="8" s="1"/>
  <c r="N13" i="8" s="1" a="1"/>
  <c r="N13" i="8" s="1"/>
  <c r="A1" i="12" s="1" a="1"/>
  <c r="A1" i="12" s="1"/>
  <c r="A1" i="13" s="1" a="1"/>
  <c r="A1" i="13" s="1"/>
  <c r="A1" i="14" s="1" a="1"/>
  <c r="A1" i="14" s="1"/>
  <c r="A1" i="15" s="1" a="1"/>
  <c r="A1" i="15" s="1"/>
  <c r="A1" i="17" s="1" a="1"/>
  <c r="A1" i="17" s="1"/>
  <c r="A1" i="18" s="1" a="1"/>
  <c r="A1" i="18" s="1"/>
  <c r="A1" i="16" s="1" a="1"/>
  <c r="A1" i="16" s="1"/>
  <c r="A2" i="16" s="1" a="1"/>
  <c r="A2" i="16" s="1"/>
  <c r="O4" i="16" s="1" a="1"/>
  <c r="O4" i="16" s="1"/>
  <c r="V4" i="16" s="1" a="1"/>
  <c r="V4" i="16" s="1"/>
  <c r="A1" i="19" s="1" a="1"/>
  <c r="A1" i="19" s="1"/>
  <c r="J1" i="19" s="1" a="1"/>
  <c r="J1" i="19" s="1"/>
  <c r="A1" i="20" s="1" a="1"/>
  <c r="A1" i="20" s="1"/>
  <c r="J1" i="20" s="1" a="1"/>
  <c r="J1" i="20" s="1"/>
  <c r="A1" i="21" s="1" a="1"/>
  <c r="A1" i="21" s="1"/>
  <c r="J1" i="21" s="1" a="1"/>
  <c r="J1" i="21" s="1"/>
  <c r="A1" i="22" l="1" a="1"/>
  <c r="A1" i="22" s="1"/>
  <c r="J1" i="22" s="1" a="1"/>
  <c r="J1" i="22" s="1"/>
  <c r="A1" i="23" l="1" a="1"/>
  <c r="A1" i="23" s="1"/>
  <c r="J1" i="23" s="1" a="1"/>
  <c r="J1" i="2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1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</futureMetadata>
  <cellMetadata count="1">
    <bk>
      <rc t="1" v="0"/>
    </bk>
  </cellMetadata>
  <valueMetadata count="5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 = xl(%P2%, headers=True)
</code>
    </pythonScript>
    <pythonScript>
      <code xml:space="preserve">xl(%P2%)["Dias"].describe()
</code>
    </pythonScript>
    <pythonScript>
      <code>df.groupby(pd.Grouper(key="Data Doc.", freq="M"))["Valor Pendente"].sum()</code>
    </pythonScript>
    <pythonScript>
      <code xml:space="preserve">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 xml:space="preserve">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'1A30' and row['Dias'] &gt;= 25:
        return 'HIGH RISK - Will move to 31A60 soon'
    elif row['Categoria'] == '31A60' and row['Dias'] &gt;= 55:
        return 'HIGH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Rsilva_data[['Entidade', 'Categoria', 'Dias', 'Valor Pendente', 'Alert_Status']]
result = result.sort_values(['Alert_Status', 'Categoria', 'Dias'], ascending=[False, True, False])
# Format Valor Pendente
result['Valor Pendente'] = result['Valor Pendente'].round(2)
result
</code>
    </pythonScript>
    <pythonScript>
      <code>bruno_data = df[df['Comercial'] == 'Bruno Brito'].copy()</code>
    </pythonScript>
    <pythonScript>
      <code>df['Categoria'].value_counts(normalize=True).round(2)</code>
    </pythonScript>
    <pythonScript>
      <code xml:space="preserve">df.groupby('Comercial')["Valor Pendente"].sum()
</code>
    </pythonScript>
    <pythonScript>
      <code># Convert values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>Rsilva_data['Categoria'].value_counts(normalize=True).round(2)</code>
    </pythonScript>
    <pythonScript>
      <code xml:space="preserve">
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'1A5' and row['Dias'] &gt;= 3:
        return 'LOW RISK - Will move to 6A30 soon'
    if row['Categoria'] == '6A30'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Rsilva_data[['Entidade', 'Categoria', 'Dias', 'Valor Pendente', 'Alert_Status']]
result = result.sort_values(['Alert_Status', 'Categoria', 'Dias'], ascending=[False, True, True])
# Format Valor Pendente
result['Valor Pendente'] = result['Valor Pendente'].round(2)
result</code>
    </pythonScript>
    <pythonScript>
      <code>df['Data Doc.'] = pd.to_datetime(df['Data Doc.'], format='mixed', errors='coerce')
df['Valor Pendente'] = pd.to_numeric(df['Valor Pendente'], errors='coerce')
Rsilva_data = df[df['Comercial'] == 'Ricardo G.Silva'].copy()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Filter for only alerts
alerts = Rsilva_data[Rsilva_data['Alert_Status'] != 'Normal'].copy()
# Select and sort relevant columns
alert_summary = alerts[['Entidade',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filtered = Rsilva_data[Rsilva_data['Dias']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Pedro Fonseca and exclude A VENCER
PFonseca_data = df[(df['Comercial'] == 'Pedro Fonseca') &amp; (df['Categoria'] != 'A VENCER')].copy()
# Create alert status
def get_alert_status(row):
    if row['Categoria'] == '1A30'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Select and sort columns
result = PFonseca_data[['Entidade',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
df['Data Doc.'] = pd.to_datetime(df['Data Doc.'], format='mixed', errors='coerce')
df['Valor Pendente'] = pd.to_numeric(df['Valor Pendente'], errors='coerce')
PFonseca_data = df[df['Comercial'] == 'Pedro Fonseca'].copy()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Filter for only alerts
alerts = PFonseca_data[PFonseca_data['Alert_Status']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PFonseca_data['Categoria'].value_counts(normalize=True).round(2)</code>
    </pythonScript>
    <pythonScript>
      <code>filtered = PFonseca_data[PFonseca_data['Dias'] &gt; 0]
filtered.groupby('Entidade (Nome)')['Valor Pendente'].sum()</code>
    </pythonScript>
    <pythonScript>
      <code>Vsilva_data['Categoria'].value_counts(normalize=True).round(2)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Vânia Silva and exclude A VENCER
Vsilva_data = df[(df['Comercial'] == 'Vânia Silva')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Select and sort columns
result = Vsilva_data[['Entidade','Data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Vsilva_data = df[df['Comercial'] == 'Vânia 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Filter for only alerts
alerts = Vsilva_data[Vsilva_data['Alert_Status']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filtered = Vsilva_data[Vsilva_data['Dias']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Manuel Miranda and exclude A VENCER
Pcosta_data = df[(df['Comercial'] == 'Paulo Costa') &amp; (df['Categoria'] != 'A VENCER')].copy()
# Create alert statusxl("PFonseca!")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Pcosta_data['Alert_Status'] = Pcosta_data.apply(get_alert_status, axis=1)
# Select and sort columns
result = Pcosta_data[['Entidade', 'Categoria', 'Dias', 'Valor Pendente', 'Alert_Status']]
result = result.sort_values(['Alert_Status', 'Categoria', 'Dias'], ascending=[False, False, True])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Pcosta_data = df[df['Comercial'] == 'Paulo Costa'].copy()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        # Add alert status
Pcosta_data['Alert_Status'] = Pcosta_data.apply(get_alert_status, axis=1)
# Filter for only alerts
alerts = Pcosta_data[Pcosta_data['Alert_Status']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Pcosta_data['Categoria'].value_counts(normalize=True).round(2)</code>
    </pythonScript>
    <pythonScript>
      <code>filtered = Pcosta_data[Pcosta_data['Dias']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Manuel Miranda and exclude A VENCER
MMiranda_data = df[(df['Comercial'] == 'Manuel Miranda')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MMiranda_data['Alert_Status'] = MMiranda_data.apply(get_alert_status, axis=1)
# Select and sort columns
result = MMiranda_data[['Entidade',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MMiranda_data = df[df['Comercial'] == 'Manuel Miranda'].copy()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MMiranda_data['Alert_Status'] = MMiranda_data.apply(get_alert_status, axis=1)
# Filter for only alerts
alerts = MMiranda_data[MMiranda_data['Alert_Status']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MMiranda_data['Categoria'].value_counts(normalize=True).round(2)</code>
    </pythonScript>
    <pythonScript>
      <code>filtered = MMiranda_data[MMiranda_data['Dias'] &gt; 0]
filtered.groupby('Entidade (Nome)')['Valor Pendente'].sum()</code>
    </pythonScript>
    <pythonScript>
      <code>df['Valor Pendente'] = pd.to_numeric(df['Valor Pendente'], errors='coerce')
df['Dias'] = pd.to_numeric(df['Dias'], errors='coerce')
# Filter for Manuel Miranda and exclude A VENCER
Conts_data = df[(df['Comercial'] == 'Contencioso')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Select and sort columns
result = Conts_data[['Entidade',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Conts_data = df[df['Comercial'] == 'Contencioso'].copy()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Filter for only alerts
alerts = Conts_data[Conts_data['Alert_Status']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Conts_data['Categoria'].value_counts(normalize=True).round(2)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Bruno Brito and exclude A VENCER
BBrito_data = df[(df['Comercial'] == 'Bruno Brito')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BBrito_data['Alert_Status'] = BBrito_data.apply(get_alert_status, axis=1)
# Select and sort columns
result = BBrito_data[['Entidade',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# Convert dates and values to appropriate types
df['Data Doc.'] = pd.to_datetime(df['Data Doc.'], format='mixed', errors='coerce')
df['Valor Pendente'] = pd.to_numeric(df['Valor Pendente'], errors='coerce')
# Filter for Bruno Brito's clients
bruno_data = df[df['Comercial'] == 'Bruno Brito'].copy()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bruno_data['Alert_Status'] = bruno_data.apply(get_alert_status, axis=1)
# Filter for only alerts
alerts = bruno_data[bruno_data['Alert_Status']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
</code>
    </pythonScript>
    <pythonScript>
      <code>BBrito_data['Categoria'].value_counts(normalize=True).round(2)</code>
    </pythonScript>
    <pythonScript>
      <code>filtered = bruno_data[bruno_data['Dias'] &gt; 0]
filtered.groupby('Entidade (Nome)')['Valor Pendente'].sum()</code>
    </pythonScript>
    <pythonScript>
      <code>df['Data Doc.'] = pd.to_datetime(df['Data Doc.'], format='mixed', errors='coerce')
df['Valor Pendente'] = pd.to_numeric(df['Valor Pendente'], errors='coerce')
Categoria_data = df[df['Categoria'] == '1A5'].copy()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'6A30'].copy()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'31A60'].copy()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'61A90'].copy()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'91A120'].copy()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'M120'].copy()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 xml:space="preserve">import pandas as pd
import seaborn as sns    
"Python Libraries: Loaded Successfully"   </code>
    </pythonScript>
    <pythonScript>
      <code xml:space="preserve">df=xl(%P2%, headers=True)
</code>
    </pythonScript>
    <pythonScript>
      <code>df.groupby(['Entidade (Nome)', 'Comercial']).agg({'Valor Pendente': ['mean', 'max', 'count', 'sum']}).round(2)</code>
    </pythonScript>
    <pythonScript>
      <code>df_result = df.groupby('Entidade (Nome)').agg(
    Total_Valor_Pendente=('Valor Pendente', 'sum'),
    Max_Dias=('Dias', 'max')
).round(0)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April 2025
Categoria_data = df[(df['Mês'] == 4)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resumo = Categoria_data.groupby(["Entidade (Nome)", "Comercial"], as_index=False)["Valor Pendente"].sum()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3)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2)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Janeiro 2025
Categoria_data = df[(df['Mês'] == 1)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Dezembro 2024
Categoria_data = df[(df['Mês'] == 12) &amp; (df['Ano'] == 2024)].copy()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</pythonScripts>
</python>
</file>

<file path=xl/sharedStrings.xml><?xml version="1.0" encoding="utf-8"?>
<sst xmlns="http://schemas.openxmlformats.org/spreadsheetml/2006/main" count="14810" uniqueCount="2867">
  <si>
    <t>Tipo Conta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</si>
  <si>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</si>
  <si>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</si>
  <si>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</si>
  <si>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</si>
  <si>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</si>
  <si>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</si>
  <si>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</si>
  <si>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</si>
  <si>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</si>
  <si>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Costa &amp; Silva, Lda.</t>
  </si>
  <si>
    <t>FA</t>
  </si>
  <si>
    <t>2025A</t>
  </si>
  <si>
    <t>PEN</t>
  </si>
  <si>
    <t>Pereira &amp; Ribeiro, Lda.</t>
  </si>
  <si>
    <t>Maria Rosa Gonçalves Pereira Campos</t>
  </si>
  <si>
    <t>Joaquim Mendes</t>
  </si>
  <si>
    <t>Ferraz &amp; Ferreira, Lda.</t>
  </si>
  <si>
    <t>José Dias Barbosa</t>
  </si>
  <si>
    <t>2024A</t>
  </si>
  <si>
    <t>Maria Emilia Ferreira F. Sousa</t>
  </si>
  <si>
    <t>Raul &amp; Costa, Lda.</t>
  </si>
  <si>
    <t>Super Talho S. Marcos, Lda.</t>
  </si>
  <si>
    <t>DCC</t>
  </si>
  <si>
    <t>A</t>
  </si>
  <si>
    <t>Super Talho Famalicense, Lda.</t>
  </si>
  <si>
    <t>Agostinho &amp; Carneiro, Lda.</t>
  </si>
  <si>
    <t>Longo</t>
  </si>
  <si>
    <t>Bertão &amp; Ca, Lda. - Sup. Praça</t>
  </si>
  <si>
    <t>Armindo Costa &amp; Filhos, Lda.</t>
  </si>
  <si>
    <t>Jacinto Ferreira Carvalho</t>
  </si>
  <si>
    <t>Bruno Miguel Mirra Araújo De Sá</t>
  </si>
  <si>
    <t>Super Talho Redentor, Lda.</t>
  </si>
  <si>
    <t>O Talhinho Rozé - Carnes Unipessoal</t>
  </si>
  <si>
    <t>Amadeu Vieira &amp; Vieira, Lda.</t>
  </si>
  <si>
    <t>RPR</t>
  </si>
  <si>
    <t>Joaquim Ferreira Campos</t>
  </si>
  <si>
    <t>Artur Matos Xavier Forte &amp; Ca., Lda</t>
  </si>
  <si>
    <t>Alimentação-Sals.Minhoto-Port.,Lda</t>
  </si>
  <si>
    <t>Elpicarnes - Indústria Carnes, Lda.</t>
  </si>
  <si>
    <t>Osfama - Dist. Import. E Export. De</t>
  </si>
  <si>
    <t>Campos &amp; Doutor, Lda.</t>
  </si>
  <si>
    <t>Carnes Nova Estrela, Lda.</t>
  </si>
  <si>
    <t>Talhos Santos &amp; Lemos, Lda.</t>
  </si>
  <si>
    <t>Paulo Lima-Soc.Unipessoal, Lda</t>
  </si>
  <si>
    <t>Talho Rosa Coelho, Lda.</t>
  </si>
  <si>
    <t>Talho Sanfinense, Lda</t>
  </si>
  <si>
    <t>Albino Sousa E Silva</t>
  </si>
  <si>
    <t>Ribeiro &amp; Vasconcelos, Lda.</t>
  </si>
  <si>
    <t>Martins &amp; Farias, Lda.</t>
  </si>
  <si>
    <t>Pantera Cor De Rosa</t>
  </si>
  <si>
    <t>Moura &amp; Costa, Lda</t>
  </si>
  <si>
    <t>Justino Ferreira &amp; Pinheiro - Unipessoal, Lda.</t>
  </si>
  <si>
    <t>Solcarn, Lda.</t>
  </si>
  <si>
    <t>PRE</t>
  </si>
  <si>
    <t>Adalma-Indústria De Carnes, Lda</t>
  </si>
  <si>
    <t>Gadelho Tavares, Lda.</t>
  </si>
  <si>
    <t>Pereira Pinto, Lda.</t>
  </si>
  <si>
    <t>Manuel Alexandre Neto Reguenga</t>
  </si>
  <si>
    <t>Sousa &amp; Meira, Lda.</t>
  </si>
  <si>
    <t>Reis &amp; Pacheco, Lda</t>
  </si>
  <si>
    <t>Silva Costa &amp; Fernandes, Lda</t>
  </si>
  <si>
    <t>FAC</t>
  </si>
  <si>
    <t>Rui Alexandre Silva Carvalho</t>
  </si>
  <si>
    <t>Carlos Alberto Sousa Magalhães</t>
  </si>
  <si>
    <t>Sebol, S.A.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</si>
  <si>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</si>
  <si>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</si>
  <si>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</si>
  <si>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</si>
  <si>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</si>
  <si>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Distrifrango-Comércio E Distrib.De</t>
  </si>
  <si>
    <t>Vasconcelos &amp; Vaz, Lda.</t>
  </si>
  <si>
    <t>José Da Silva Freitas</t>
  </si>
  <si>
    <t>Talho Vitor Neto,Unipessoal, Lda</t>
  </si>
  <si>
    <t>Constantino &amp; Faria, Lda</t>
  </si>
  <si>
    <t>COROD - Costa Rodrigues Intertrading, Lda</t>
  </si>
  <si>
    <t>Distrifelgueiras Supermercado, Lda</t>
  </si>
  <si>
    <t>Rumiema-Comércio E Distribuição De</t>
  </si>
  <si>
    <t>Avetirso - Comercio De Carnes, Lda</t>
  </si>
  <si>
    <t>Talho Do Chefe Pedro Unipessoal,Lda</t>
  </si>
  <si>
    <t>Talho Montes De Azurva 2, Lda.</t>
  </si>
  <si>
    <t>Vera Lúcia Da Graça Ferreira</t>
  </si>
  <si>
    <t>Talho Carnes Do Campo, Unip. Lda</t>
  </si>
  <si>
    <t>Consumidor Final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</si>
  <si>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</si>
  <si>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</si>
  <si>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</si>
  <si>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</si>
  <si>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</si>
  <si>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</si>
  <si>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</si>
  <si>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</si>
  <si>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</si>
  <si>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</si>
  <si>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ND</t>
  </si>
  <si>
    <t>Talho S.Antonio</t>
  </si>
  <si>
    <t>Mini Mercado Marco De Simães,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</si>
  <si>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</si>
  <si>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</si>
  <si>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</si>
  <si>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</si>
  <si>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</si>
  <si>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</si>
  <si>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Carnes Meireles Do Minho, S.A.</t>
  </si>
  <si>
    <t>Selecção Do Êxito,Lda</t>
  </si>
  <si>
    <t>Maria Alcina G.Campelos Fernandes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</si>
  <si>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</si>
  <si>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</si>
  <si>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</si>
  <si>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</si>
  <si>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</si>
  <si>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</si>
  <si>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</si>
  <si>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</si>
  <si>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</si>
  <si>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</si>
  <si>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</si>
  <si>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</si>
  <si>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</si>
  <si>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</si>
  <si>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</si>
  <si>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</si>
  <si>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</si>
  <si>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</si>
  <si>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</si>
  <si>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</si>
  <si>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Talhos Carreira &amp; Alves, Lda</t>
  </si>
  <si>
    <t>Manuel De Sousa Rodrigues</t>
  </si>
  <si>
    <t>Nunicarnes-Ind.E Com.De Carnes,Lda</t>
  </si>
  <si>
    <t>Carla Nazaré &amp; Jorge Mesquita,Lda</t>
  </si>
  <si>
    <t>Gadelho Tavares, Lda</t>
  </si>
  <si>
    <t>Hilário José Marques Duque</t>
  </si>
  <si>
    <t>Msro, Lda</t>
  </si>
  <si>
    <t>Preço Maravilha Alimentar,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</si>
  <si>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</si>
  <si>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</si>
  <si>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</si>
  <si>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</si>
  <si>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</si>
  <si>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</si>
  <si>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</si>
  <si>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Julio Pinto Talho Central Unip.,Lda</t>
  </si>
  <si>
    <t>Talho Albino Amor - Unipessoal,Lda</t>
  </si>
  <si>
    <t>Nbc-Supermercado Unipessoal,Lda</t>
  </si>
  <si>
    <t>Fernando Pires Teixeira Leite</t>
  </si>
  <si>
    <t>Herculano Macedo - Produtos</t>
  </si>
  <si>
    <t>Talhadas Perfeitas, Lda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</si>
  <si>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</si>
  <si>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</si>
  <si>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</si>
  <si>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</si>
  <si>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</si>
  <si>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A.L.Marinho, Lda.</t>
  </si>
  <si>
    <t>Gadelho De Castro, S.A.</t>
  </si>
  <si>
    <t>Midouro-Sociedade Panificadora,Lda</t>
  </si>
  <si>
    <t>Talhos Boi Bravo, Unipessoal Lda</t>
  </si>
  <si>
    <t>Jaime António Gonç.Alves Carvalho</t>
  </si>
  <si>
    <t>33-0263210</t>
  </si>
  <si>
    <t>33-0263671</t>
  </si>
  <si>
    <t>33-0264170</t>
  </si>
  <si>
    <t>33-0264687</t>
  </si>
  <si>
    <t>Futuro Em Relevo, Lda</t>
  </si>
  <si>
    <t>Cometa Verde-Comércio De Carnes,Lda</t>
  </si>
  <si>
    <t>Lilicarnes-Com.De Carnes, Unip.,Lda</t>
  </si>
  <si>
    <t>Lourinho-Conserva De Carne, Lda</t>
  </si>
  <si>
    <t>Pentágono Real-Comércio E Distrib.</t>
  </si>
  <si>
    <t>Aviarmada - Comércio De Produtos</t>
  </si>
  <si>
    <t>Carnes Maiatas, Lda</t>
  </si>
  <si>
    <t>33-0272816</t>
  </si>
  <si>
    <t>Boi Alegre, Unipessoal Lda</t>
  </si>
  <si>
    <t>Cristina M. M. - Produtos Alimentares - Unip. Lda</t>
  </si>
  <si>
    <t>Saner - Sociedade Alimentar Do</t>
  </si>
  <si>
    <t>Freskus &amp; Pitoreskus Comércio De</t>
  </si>
  <si>
    <t>Joaquim Barros, Lda.</t>
  </si>
  <si>
    <t>Angelo Francisco Viana Valente</t>
  </si>
  <si>
    <t>Prósperoriginal-Unipessoal, Lda</t>
  </si>
  <si>
    <t>Ingrediente Saliente - Talhos</t>
  </si>
  <si>
    <t>Congelbraga-Produt.Alimentares,Lda</t>
  </si>
  <si>
    <t>Machado &amp; Guimarães, Lda</t>
  </si>
  <si>
    <t>Avibom - Avícola, S.A.</t>
  </si>
  <si>
    <t>Congelados Douro Sul, Lda.</t>
  </si>
  <si>
    <t>Carlos M. Rebelo Ribeiro Unip.,Lda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</si>
  <si>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</si>
  <si>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</si>
  <si>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</si>
  <si>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</si>
  <si>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</si>
  <si>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</si>
  <si>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Táctica E Cortesia, 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</si>
  <si>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</si>
  <si>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</si>
  <si>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</si>
  <si>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</si>
  <si>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</si>
  <si>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Albino Novais Unipessoal, Lda</t>
  </si>
  <si>
    <t>Sagrada Frescura-Comércio De</t>
  </si>
  <si>
    <t>A.F.Macedo Supermercados Unip., Lda</t>
  </si>
  <si>
    <t>Comércio De Carnes Tourão Unip.,Lda</t>
  </si>
  <si>
    <t>Talho Macano Unipessoal, Lda</t>
  </si>
  <si>
    <t>Alvaro Luis Fernandes De Sousa</t>
  </si>
  <si>
    <t>Mário Jorge Moreira Mota</t>
  </si>
  <si>
    <t>Olhar Soberbo, Lda</t>
  </si>
  <si>
    <t>Isaac José Oliveira - Unipessoal, Lda.</t>
  </si>
  <si>
    <t>Gelfer Unipessoal, Lda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</si>
  <si>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</si>
  <si>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</si>
  <si>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</si>
  <si>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</si>
  <si>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</si>
  <si>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</si>
  <si>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</si>
  <si>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Penafiel Carnes, Lda</t>
  </si>
  <si>
    <t>Bernardino Moreira De Sousa</t>
  </si>
  <si>
    <t>António De Sousa Ferreira</t>
  </si>
  <si>
    <t>Grama D'Exemplos - Unipessoal,Lda</t>
  </si>
  <si>
    <t>Cândida Maria Ferr.Martins Rocha</t>
  </si>
  <si>
    <t>Talho Estádio - Comércio De Carnes, Lda.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</si>
  <si>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</si>
  <si>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</si>
  <si>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</si>
  <si>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</si>
  <si>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</si>
  <si>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</si>
  <si>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</si>
  <si>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</si>
  <si>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</si>
  <si>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</si>
  <si>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</si>
  <si>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</si>
  <si>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</si>
  <si>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</si>
  <si>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</si>
  <si>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Maria Teresa Pacheco Morais</t>
  </si>
  <si>
    <t>Pedro Jorge M. M. Unipessoal, Lda</t>
  </si>
  <si>
    <t>José Pereira</t>
  </si>
  <si>
    <t>Frutas Duarte, Lda</t>
  </si>
  <si>
    <t>Talho Origens Do Antuã, Unip. Lda</t>
  </si>
  <si>
    <t>Dulce Melo Marques - Enchidos</t>
  </si>
  <si>
    <t>Salgado &amp; Lopes, Lda</t>
  </si>
  <si>
    <t>Famaves - Comércio De Carnes, Lda</t>
  </si>
  <si>
    <t>Speedyfood Service Lda.</t>
  </si>
  <si>
    <t>Léguas Suculentas - Unipessoal Lda.</t>
  </si>
  <si>
    <t>Alimentar Desafios-Comércio De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</si>
  <si>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</si>
  <si>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</si>
  <si>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</si>
  <si>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</si>
  <si>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</si>
  <si>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Paulo Jorge P. Nogueira, Unip.,Lda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</si>
  <si>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</si>
  <si>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</si>
  <si>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</si>
  <si>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</si>
  <si>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</si>
  <si>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</si>
  <si>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</si>
  <si>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</si>
  <si>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</si>
  <si>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</si>
  <si>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</si>
  <si>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</si>
  <si>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</si>
  <si>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</si>
  <si>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</si>
  <si>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</si>
  <si>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</si>
  <si>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</si>
  <si>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Pedro Miguel Da Silva Lamarão</t>
  </si>
  <si>
    <t>Pedro Cardoso Carneiro Unip.,Lda</t>
  </si>
  <si>
    <t>Albino Manuel Fernandes Carvalho</t>
  </si>
  <si>
    <t>Confiança Sustentavel, Lda.</t>
  </si>
  <si>
    <t>Aparencia Harmoniosa, Lda.</t>
  </si>
  <si>
    <t>Costa &amp; Gomes, Lda</t>
  </si>
  <si>
    <t>Carnes Meireles Do Minho, Sa</t>
  </si>
  <si>
    <t>Carnes Da Rendeira, Lda</t>
  </si>
  <si>
    <t>César Manuel Leite Saldanha</t>
  </si>
  <si>
    <t>Heróis E Foliões - Unipessoal Lda</t>
  </si>
  <si>
    <t>Bigbife-Comércio De Carnes</t>
  </si>
  <si>
    <t>Paulo Jorge Magalhães Miranda</t>
  </si>
  <si>
    <t>Comifrio-Produtos Pré-Cozinhados,Sa</t>
  </si>
  <si>
    <t>Aroma Pomposo Unipessoal, Lda.</t>
  </si>
  <si>
    <t>2025B</t>
  </si>
  <si>
    <t>Soguima - Com. Ind. Alimentar, S.A.</t>
  </si>
  <si>
    <t>Futuro Combativo Unipessoal, Lda.</t>
  </si>
  <si>
    <t>Glacialis Soc.Unipessoal,Lda</t>
  </si>
  <si>
    <t>Maria Manuela Moreira Unip., Lda</t>
  </si>
  <si>
    <t>Frescura Abundante Unip.,Lda</t>
  </si>
  <si>
    <t>Gostosalvorada - Lda</t>
  </si>
  <si>
    <t>Salpitalhos - Comercio, Lda</t>
  </si>
  <si>
    <t>Diogo &amp; Vinha, Lda</t>
  </si>
  <si>
    <t>Sabordanimação -  Enchidos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</si>
  <si>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</si>
  <si>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</si>
  <si>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</si>
  <si>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</si>
  <si>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</si>
  <si>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</si>
  <si>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</si>
  <si>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</si>
  <si>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</si>
  <si>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</si>
  <si>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</si>
  <si>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</si>
  <si>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</si>
  <si>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</si>
  <si>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Alexandrino P. &amp; Silva Pereira, Lda</t>
  </si>
  <si>
    <t>Pastelaria E Pão Quente Miminho,Lda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</si>
  <si>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</si>
  <si>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</si>
  <si>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</si>
  <si>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</si>
  <si>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</si>
  <si>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</si>
  <si>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</si>
  <si>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</si>
  <si>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</si>
  <si>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Gentilconteudo, Lda.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</si>
  <si>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</si>
  <si>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</si>
  <si>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</si>
  <si>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</si>
  <si>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</si>
  <si>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</si>
  <si>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</si>
  <si>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</si>
  <si>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</si>
  <si>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</si>
  <si>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</si>
  <si>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</si>
  <si>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</si>
  <si>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</si>
  <si>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Carnes Pnr Unip., Lda</t>
  </si>
  <si>
    <t>Lojas Alfredo Seixas, Lda</t>
  </si>
  <si>
    <t>Viafood, Lda</t>
  </si>
  <si>
    <t>Metade Gulosa,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</si>
  <si>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</si>
  <si>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</si>
  <si>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</si>
  <si>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</si>
  <si>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</si>
  <si>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</si>
  <si>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</si>
  <si>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</si>
  <si>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</si>
  <si>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</si>
  <si>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</si>
  <si>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</si>
  <si>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</si>
  <si>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</si>
  <si>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</si>
  <si>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</si>
  <si>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</si>
  <si>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</si>
  <si>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</si>
  <si>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</si>
  <si>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</si>
  <si>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</si>
  <si>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</si>
  <si>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</si>
  <si>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</si>
  <si>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</si>
  <si>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Alberto,Manuel &amp; Ribeiro, Lda</t>
  </si>
  <si>
    <t>Jpa - Carnes De Cucujães,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</si>
  <si>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</si>
  <si>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</si>
  <si>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</si>
  <si>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</si>
  <si>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</si>
  <si>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</si>
  <si>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</si>
  <si>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</si>
  <si>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</si>
  <si>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</si>
  <si>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</si>
  <si>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</si>
  <si>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</si>
  <si>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</si>
  <si>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Presente Favorito Supermercados,Lda</t>
  </si>
  <si>
    <t>Recanto Da Carne, Lda</t>
  </si>
  <si>
    <t>Barbosa Ferreira &amp; Moreira Samp Lda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</si>
  <si>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</si>
  <si>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</si>
  <si>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</si>
  <si>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</si>
  <si>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</si>
  <si>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</si>
  <si>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</si>
  <si>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</si>
  <si>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</si>
  <si>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</si>
  <si>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</si>
  <si>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</si>
  <si>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</si>
  <si>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</si>
  <si>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</si>
  <si>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</si>
  <si>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</si>
  <si>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</si>
  <si>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</si>
  <si>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</si>
  <si>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</si>
  <si>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</si>
  <si>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</si>
  <si>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</si>
  <si>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</si>
  <si>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Campibérica Produtos Alimentares, L</t>
  </si>
  <si>
    <t>Laurentino Campos Miranda</t>
  </si>
  <si>
    <t>33-0262703</t>
  </si>
  <si>
    <t>33-0262773</t>
  </si>
  <si>
    <t>33-0263379</t>
  </si>
  <si>
    <t>33-0265854</t>
  </si>
  <si>
    <t>33-0267272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</si>
  <si>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</si>
  <si>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</si>
  <si>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</si>
  <si>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</si>
  <si>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</si>
  <si>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</si>
  <si>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</si>
  <si>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</si>
  <si>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</si>
  <si>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Sandra Maria Da Silva Teixeira</t>
  </si>
  <si>
    <t>Carnes Do Toural - Indústria E</t>
  </si>
  <si>
    <t>Maria Do Rosário Moreira Magalhães</t>
  </si>
  <si>
    <t>Talhos - A.M. Mendonça, Unip.,Lda</t>
  </si>
  <si>
    <t>Padaria E Pastel Carlos Ramos, Lda.</t>
  </si>
  <si>
    <t>Oliveira, Leite &amp; Filhos, Lda</t>
  </si>
  <si>
    <t>Socremer-Soc.Com.Ret.Mer.,Lda</t>
  </si>
  <si>
    <t>Galo Pardo - Talho, Unipessoal Lda</t>
  </si>
  <si>
    <t>Eurocash 2 - Cash And Carry, Lda.</t>
  </si>
  <si>
    <t>33-0267452</t>
  </si>
  <si>
    <t>33-0267453</t>
  </si>
  <si>
    <t>33-0268407</t>
  </si>
  <si>
    <t>Ricardo Miranda Tavares Consulting</t>
  </si>
  <si>
    <t>Filipe Alves Unip., Lda</t>
  </si>
  <si>
    <t>T.S.J. Unip., Lda</t>
  </si>
  <si>
    <t>Contraste D'Aromas, Unipessoal Lda</t>
  </si>
  <si>
    <t>Tabelas &amp; Bagatelas, Lda</t>
  </si>
  <si>
    <t>Silva &amp; Carlos, Lda.</t>
  </si>
  <si>
    <t>Joel Ricardo Milão Machado</t>
  </si>
  <si>
    <t>Nuno Alexandre B. Maia Unip., Lda</t>
  </si>
  <si>
    <t>César Freitas E Daniela Pinto, Lda</t>
  </si>
  <si>
    <t>Diamante Real, Lda</t>
  </si>
  <si>
    <t>Bruno A. Rocha Unip., Lda</t>
  </si>
  <si>
    <t>João Da Rocha E Silva</t>
  </si>
  <si>
    <t>Gaveto Dos Paladares Unip.,Lda</t>
  </si>
  <si>
    <t>Luis Ramos Sousa Unip., Lda</t>
  </si>
  <si>
    <t>Quinta Da Azenha - Actividades</t>
  </si>
  <si>
    <t>Frutado Citadino unipessoal, lda.</t>
  </si>
  <si>
    <t>Novo Talho Lucas Unip. Lda.</t>
  </si>
  <si>
    <t>Joana Vanessa Teixeira Pereira</t>
  </si>
  <si>
    <t>33-0270639</t>
  </si>
  <si>
    <t>33-0270867</t>
  </si>
  <si>
    <t>Satisfazverdade Unip., Lda.</t>
  </si>
  <si>
    <t>PEDRO PACHECO BRANDÃO UNIP.,LDA</t>
  </si>
  <si>
    <t>Catovaro-Comercio de Produtos Alimentares, Lda.</t>
  </si>
  <si>
    <t>Manuel Carlos Oliveira Miranda</t>
  </si>
  <si>
    <t>Carnes Meireles do Minho, S.A.</t>
  </si>
  <si>
    <t>Maiarest - Actividades Hoteleiras, Lda</t>
  </si>
  <si>
    <t>Carlos Freitas- Produtos Alimentares, LDA</t>
  </si>
  <si>
    <t>Daniel Júlio de Jesus</t>
  </si>
  <si>
    <t>Beira-Lamego, Lda</t>
  </si>
  <si>
    <t>Carlos Domingos Gonçalves Freitas</t>
  </si>
  <si>
    <t>2024C</t>
  </si>
  <si>
    <t>Fonseca &amp; Fonseca, Lda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</si>
  <si>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</si>
  <si>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</si>
  <si>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</si>
  <si>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</si>
  <si>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</si>
  <si>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</si>
  <si>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</si>
  <si>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</si>
  <si>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</si>
  <si>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</si>
  <si>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</si>
  <si>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Sérgio Bento Unipessoal,Lda.</t>
  </si>
  <si>
    <t>Nuno Gonçalves Pereira</t>
  </si>
  <si>
    <t>Tradição Obrigatória, Lda</t>
  </si>
  <si>
    <t>Distribuição Diamil - Comércio de Carnes e Aves, Unipessoal Lda.</t>
  </si>
  <si>
    <t>Paulo Jorge T. Moreira (Talho Srª Candeias)</t>
  </si>
  <si>
    <t>Segredos do Pasto - Unipessoal, Lda.</t>
  </si>
  <si>
    <t>Afonso &amp; Filhos, Lda.</t>
  </si>
  <si>
    <t>Visoalimentar, Lda.</t>
  </si>
  <si>
    <t>Fumeiros Sousa Viana - Unipessoal, Lda.</t>
  </si>
  <si>
    <t>Mendes Magalhães - Unipessoal, Lda.</t>
  </si>
  <si>
    <t>TENTAÇÃO DAS BIFANAS 1</t>
  </si>
  <si>
    <t>Talho F.M. &amp; Almeida, Lda.</t>
  </si>
  <si>
    <t>Natália do Céu Machado Rodrigues</t>
  </si>
  <si>
    <t>Axioma Revigorado - Unipessoal, Lda. (Talho do Seixal)</t>
  </si>
  <si>
    <t>Super Talho do Sardão - Unipessoal, Lda.</t>
  </si>
  <si>
    <t>FILIPE VARELA LOPES, UNIPESSOAL LDA</t>
  </si>
  <si>
    <t>Produtos Alimentares, Carina, Lda.</t>
  </si>
  <si>
    <t>J. C. Carvalho, Unipessoal Lda.</t>
  </si>
  <si>
    <t>Talho Central - Pereira da Silva &amp; Filhos, Lda.</t>
  </si>
  <si>
    <t>Cascata Risonha, Lda.</t>
  </si>
  <si>
    <t>A PRAÇA DE BARCELOS, LDA</t>
  </si>
  <si>
    <t>Hotti - Braga Hotéis, S.A.</t>
  </si>
  <si>
    <t>Talho Camões, Lda</t>
  </si>
  <si>
    <t>Disprolafões - Produtos Alimentares, Lda.</t>
  </si>
  <si>
    <t>Mini-Talho S. Domingos, Lda.</t>
  </si>
  <si>
    <t>Restaurante Solar dos Sobreiros, Lda.</t>
  </si>
  <si>
    <t>Pura Paixão - Unipessoal, Lda.</t>
  </si>
  <si>
    <t>Francisco José Teixeira</t>
  </si>
  <si>
    <t>Sabores Assíduos - Unipessoal, Lda.</t>
  </si>
  <si>
    <t>Indústria de Carnes da Gândara, Lda.</t>
  </si>
  <si>
    <t>Diogo Manuel Vaz Magalhães</t>
  </si>
  <si>
    <t>Campmar, Lda.</t>
  </si>
  <si>
    <t>Casa do Aido - Unipessoal, Lda.</t>
  </si>
  <si>
    <t>Best Park Hotel, Lda.</t>
  </si>
  <si>
    <t>Partilhas100horas - Unipessoal, Lda.</t>
  </si>
  <si>
    <t>Bosque da Harmonia - Turismo e Restauração, Lda.</t>
  </si>
  <si>
    <t>Quinta do Forno - Restauração, Lda.</t>
  </si>
  <si>
    <t>Aníbal Sousa Pinto - Unipessoal, Lda.</t>
  </si>
  <si>
    <t>Adega O Verde Relaxante, Lda.</t>
  </si>
  <si>
    <t>Secundino Horácio Freitas - Unipessoal, Lda.</t>
  </si>
  <si>
    <t>Forno de Valongo - Unipessoal, Lda.</t>
  </si>
  <si>
    <t>Andifer - Comércio Geral de Carnes, Lda.</t>
  </si>
  <si>
    <t>Lordelodis - Soc. Distribuição S.A.</t>
  </si>
  <si>
    <t>Cardapiorganico, Lda.</t>
  </si>
  <si>
    <t>Rissolaria Tradicional - Rosa Maria Oliveira Carvalho Lda.</t>
  </si>
  <si>
    <t>Estaladiço, Lda.</t>
  </si>
  <si>
    <t>Mafoods, S.L.</t>
  </si>
  <si>
    <t>Aurora Manuela Carneiro Costa</t>
  </si>
  <si>
    <t>Carnicas Huertos Moralejo,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</si>
  <si>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</si>
  <si>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</si>
  <si>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</si>
  <si>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</si>
  <si>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</si>
  <si>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</si>
  <si>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SPRL CHURRASQUEIRA PORTUGALIA</t>
  </si>
  <si>
    <t>Les Saveurs Du Portugal SARL</t>
  </si>
  <si>
    <t>SARL Aqui Portugal</t>
  </si>
  <si>
    <t>Agriberia SARL</t>
  </si>
  <si>
    <t>Inportugalia SA</t>
  </si>
  <si>
    <t>Maria Lurdes F. Carvalho Lopes</t>
  </si>
  <si>
    <t>Maria Emilia Pinto Faria</t>
  </si>
  <si>
    <t>Jorge Manuel Faria Ferreira</t>
  </si>
  <si>
    <t>Marcelo Machado Da Cunha</t>
  </si>
  <si>
    <t>Maria Arminda Marques Silva</t>
  </si>
  <si>
    <t>Jose Francisco Correia Gonçalves</t>
  </si>
  <si>
    <t>Paulo Jorge De Oliveira Rodrigues</t>
  </si>
  <si>
    <t>Armindo Faria Ribeiro</t>
  </si>
  <si>
    <t>Amelia Da Conceição A. Oliveira</t>
  </si>
  <si>
    <t>Alexandra Marisa Azevedo Ferreira</t>
  </si>
  <si>
    <t>Antonio Gil Sampaio Azevedo</t>
  </si>
  <si>
    <t>Pedro Miguel Oliveira Azevedo</t>
  </si>
  <si>
    <t>Patricia Pereira Lopes</t>
  </si>
  <si>
    <t>Ana Catarina Araújo Santos</t>
  </si>
  <si>
    <t>Cláudia Isabel Moreira Carvalho</t>
  </si>
  <si>
    <t>Miguel Silvestre Carneiro</t>
  </si>
  <si>
    <t>Pedro Fonseca</t>
  </si>
  <si>
    <t>Maria De Fátima De Oliveira Santos</t>
  </si>
  <si>
    <t>Nuno Costa</t>
  </si>
  <si>
    <t>Joana Rita Sousa Costa</t>
  </si>
  <si>
    <t>Pedro Maniche Vieira</t>
  </si>
  <si>
    <t>Anna Flávia Félix da Silva</t>
  </si>
  <si>
    <t>Caike Pereira dos Santos</t>
  </si>
  <si>
    <t>Francisco José Ferreira Silva</t>
  </si>
  <si>
    <t>Bracar</t>
  </si>
  <si>
    <t>José Maria Costa Carneiro</t>
  </si>
  <si>
    <t>J. Pereira Da Silva &amp; Oliveira, Lda</t>
  </si>
  <si>
    <t>Maria Alexandrina Rebelo Costa</t>
  </si>
  <si>
    <t>Maria Manuela Valente Monteiro</t>
  </si>
  <si>
    <t>Rogerio Leal &amp; Filhos, Lda.</t>
  </si>
  <si>
    <t>Serafim Magalhães Quintas</t>
  </si>
  <si>
    <t>Ricardo G.Silva</t>
  </si>
  <si>
    <t>Supermercado Carnes Gradim, Lda</t>
  </si>
  <si>
    <t>Vilas-Industria De Carnes, Lda.</t>
  </si>
  <si>
    <t>Oliveira &amp; Martins, Lda.</t>
  </si>
  <si>
    <t>Joaquim Ferreira</t>
  </si>
  <si>
    <t>Casimiro Fernandes Barbosa</t>
  </si>
  <si>
    <t>Norberto Caldas Temporão</t>
  </si>
  <si>
    <t>José Martins Gomes</t>
  </si>
  <si>
    <t>José Ribeiro &amp; Filhos, Lda.</t>
  </si>
  <si>
    <t>Restaurante Castelo, Lda.</t>
  </si>
  <si>
    <t>Irmãos Silva Ferreira, S.A.</t>
  </si>
  <si>
    <t>Maria Primavera Rodrigues Gil</t>
  </si>
  <si>
    <t>Zacarias Vasconcelos Araújo</t>
  </si>
  <si>
    <t>Manuel Joaquim Marques, Lda.</t>
  </si>
  <si>
    <t>Machado &amp; Cunha, Lda.</t>
  </si>
  <si>
    <t>António Alberto Galvão De Brito</t>
  </si>
  <si>
    <t>Manuel &amp; Irmão, Lda.</t>
  </si>
  <si>
    <t>Manuel Miranda</t>
  </si>
  <si>
    <t>Carlos Gonçalves Coelho &amp; Cª Lda.</t>
  </si>
  <si>
    <t>Agro Encontro-Serafim Silva &amp;</t>
  </si>
  <si>
    <t>Manuel José Domingos Pereira</t>
  </si>
  <si>
    <t>Confeitaria Bom Gosto, Lda.</t>
  </si>
  <si>
    <t>Maria Adelaide M. Guimarães</t>
  </si>
  <si>
    <t>José Pedro Azevedo Morais</t>
  </si>
  <si>
    <t>Panibral-Pad. Reúnidas De Braga,Lda</t>
  </si>
  <si>
    <t>José Manuel Fernandes Oliveira</t>
  </si>
  <si>
    <t>André De Jesus Sousa</t>
  </si>
  <si>
    <t>Sidónio Barros</t>
  </si>
  <si>
    <t>Artur Valente Da Costa</t>
  </si>
  <si>
    <t>António Manuel Pinto Queiroz</t>
  </si>
  <si>
    <t>Fernando Jorge Pinto</t>
  </si>
  <si>
    <t>Maria Odete Ribeiro Pereira</t>
  </si>
  <si>
    <t>Sebastião F. T. &amp; J. O. Santos, Lda</t>
  </si>
  <si>
    <t>Lactolanche, Lda.</t>
  </si>
  <si>
    <t>Manuel Sousa Pereira</t>
  </si>
  <si>
    <t>Salviana Costa Barros</t>
  </si>
  <si>
    <t>Salsicharia Silva &amp; Cunha, Lda.</t>
  </si>
  <si>
    <t>Escola Preparatória Monção</t>
  </si>
  <si>
    <t>Maria Minervina Oliveira Fernandes</t>
  </si>
  <si>
    <t>Grupo Petrogal</t>
  </si>
  <si>
    <t>Alberto Moreira Da Silva</t>
  </si>
  <si>
    <t>Clara Conceição Vasconcelos Cunha</t>
  </si>
  <si>
    <t>Amandio Veiga &amp; Sucessores, Lda.</t>
  </si>
  <si>
    <t>Soares &amp; Fernades, Lda.</t>
  </si>
  <si>
    <t>Carlos Alberto Vieira Regada</t>
  </si>
  <si>
    <t>Talho Tirsense, Lda.</t>
  </si>
  <si>
    <t>João Manuel Azevedo Vale</t>
  </si>
  <si>
    <t>Fernando Silva Martins</t>
  </si>
  <si>
    <t>José Adão &amp; Lopes, Lda.</t>
  </si>
  <si>
    <t>Abilio Rodrigues Da Costa</t>
  </si>
  <si>
    <t>Ferreira Ribeiro &amp; Gonçalves, Lda.</t>
  </si>
  <si>
    <t>Pancrigal, Lda.</t>
  </si>
  <si>
    <t>Paulo Costa</t>
  </si>
  <si>
    <t>Mário Cesar Oliveira Caldas</t>
  </si>
  <si>
    <t>Candido Manuel C. Rodrigues</t>
  </si>
  <si>
    <t>Luis Barbosa</t>
  </si>
  <si>
    <t>Coutinho &amp; Gonçalves, Lda.</t>
  </si>
  <si>
    <t>Jorge Manuel Almeida Belmonte</t>
  </si>
  <si>
    <t>Sá Lopes &amp; Fernandes Oliveira, Lda.</t>
  </si>
  <si>
    <t>Ramos &amp; Filha, Lda.</t>
  </si>
  <si>
    <t>Maria Amélia Rodrigues Couto</t>
  </si>
  <si>
    <t>Manuel Domingos Araújo Lemos</t>
  </si>
  <si>
    <t>Maria De Fátima Fernandes Lopes</t>
  </si>
  <si>
    <t>Correia &amp; Barroso, Lda.</t>
  </si>
  <si>
    <t>Maria Adelaide Sousa Lopes Ramos</t>
  </si>
  <si>
    <t>Adriano Viana Gonçalves</t>
  </si>
  <si>
    <t>A. Nogueira &amp; Filhas, Lda.</t>
  </si>
  <si>
    <t>Manuel José Gomes Barreiros</t>
  </si>
  <si>
    <t>Zulmira Silva Sousa</t>
  </si>
  <si>
    <t>Manuel Ribeiro Sousa</t>
  </si>
  <si>
    <t>Joaquim Amorim Alves Da Costa</t>
  </si>
  <si>
    <t>Talho Brasileirinho, Lda.</t>
  </si>
  <si>
    <t>Quintas &amp; Quelhas, Lda.</t>
  </si>
  <si>
    <t>Carla Cristina Paiva Campos</t>
  </si>
  <si>
    <t>José Sousa Pereira</t>
  </si>
  <si>
    <t>Talho Raínha, Lda.</t>
  </si>
  <si>
    <t>Neusa Silva</t>
  </si>
  <si>
    <t>Paulo Augusto Machado Bacelar</t>
  </si>
  <si>
    <t>Armando Pereira Gomes</t>
  </si>
  <si>
    <t>Alves Oliveira &amp; Conceição, Lda.</t>
  </si>
  <si>
    <t>Talho Goiás, Lda.</t>
  </si>
  <si>
    <t>José Albano</t>
  </si>
  <si>
    <t>A. S. Marques - Ind. Carnes, Lda</t>
  </si>
  <si>
    <t>Maria Conceição Silva Pereira</t>
  </si>
  <si>
    <t>Joaquim Moreira</t>
  </si>
  <si>
    <t>António Da Silva Matos</t>
  </si>
  <si>
    <t>Julio Carneiro Da Silva</t>
  </si>
  <si>
    <t>Maria Alice Teixeira Quinze Dias</t>
  </si>
  <si>
    <t>Industria De Carnes Labruge, Lda.</t>
  </si>
  <si>
    <t>Maria Fernanda Martins Miranda</t>
  </si>
  <si>
    <t>Candido &amp; Evaristo, Lda.</t>
  </si>
  <si>
    <t>Esteves &amp; Rodrigues, Lda.</t>
  </si>
  <si>
    <t>Cardoso &amp; Eça, Lda.</t>
  </si>
  <si>
    <t>Isabel Machado</t>
  </si>
  <si>
    <t>António Matos Fernandes</t>
  </si>
  <si>
    <t>Vânia Silva</t>
  </si>
  <si>
    <t>Maria Manuela Costa Azevedo</t>
  </si>
  <si>
    <t>Herminia Rocha Pereira</t>
  </si>
  <si>
    <t>Santos &amp; Filhos, Lda.</t>
  </si>
  <si>
    <t>Avelino Vaz, Lda.</t>
  </si>
  <si>
    <t>Central Carnes Bracarence</t>
  </si>
  <si>
    <t>Joaquim Silva Lourenço</t>
  </si>
  <si>
    <t>Mendes &amp; Silva, Lda.</t>
  </si>
  <si>
    <t>A Mondinense, Lda.</t>
  </si>
  <si>
    <t>Fernando Rodrigues Nogueira</t>
  </si>
  <si>
    <t>Maria Fernanda M. F. Valente</t>
  </si>
  <si>
    <t>Antero Camelo &amp; Filhos, Lda.</t>
  </si>
  <si>
    <t>Francisco António M. Peixoto</t>
  </si>
  <si>
    <t>Belmiro José Cardoso Vaz</t>
  </si>
  <si>
    <t>Salustiano Ferreira Reguenga</t>
  </si>
  <si>
    <t>António José Pereira Rodrigues</t>
  </si>
  <si>
    <t>Maria Da Silva Ramos &amp; Ca., Lda.</t>
  </si>
  <si>
    <t>Eduardo Oliveira Dos Santos</t>
  </si>
  <si>
    <t>Santos Ferreira Oliveira</t>
  </si>
  <si>
    <t>Confeitaria Mininha, Lda.</t>
  </si>
  <si>
    <t>Ismael Fernandes Lourenço</t>
  </si>
  <si>
    <t>Carlos Da Cunha</t>
  </si>
  <si>
    <t>Mario Sousa Pereira</t>
  </si>
  <si>
    <t>Fabrica De Conservas Madrugada, Lda</t>
  </si>
  <si>
    <t>Ana Costa Sampaio Torres</t>
  </si>
  <si>
    <t>Lago &amp; Ventura</t>
  </si>
  <si>
    <t>Escola C+S Monção</t>
  </si>
  <si>
    <t>Francisco M. Barroso &amp; Cª, Lda.</t>
  </si>
  <si>
    <t>Coelho &amp; Dias, Lda.</t>
  </si>
  <si>
    <t>Graça &amp; Guia, Lda.</t>
  </si>
  <si>
    <t>Guimatalho, Lda.</t>
  </si>
  <si>
    <t>Manuel António Silva Ferreira</t>
  </si>
  <si>
    <t>Pastelaria Famidoce, Lda.</t>
  </si>
  <si>
    <t>Renato Ferreira</t>
  </si>
  <si>
    <t>Coca - Hipermercados, Lda.</t>
  </si>
  <si>
    <t>Neusa 2</t>
  </si>
  <si>
    <t>Talho Luisinha, Lda.</t>
  </si>
  <si>
    <t>Talho Maria Da Fonte, Lda.</t>
  </si>
  <si>
    <t>Maria De La Salete F. Faria</t>
  </si>
  <si>
    <t>Maria Adelaide Araújo Moreira</t>
  </si>
  <si>
    <t>Vizelcarne, Lda.</t>
  </si>
  <si>
    <t>Marcávado-Com. Prod. Alim., Lda.</t>
  </si>
  <si>
    <t>João Terças Gonçalves</t>
  </si>
  <si>
    <t>Adelino Martins Gomes</t>
  </si>
  <si>
    <t>António Alves</t>
  </si>
  <si>
    <t>Dulcidio José Gomes Araújo</t>
  </si>
  <si>
    <t>Maria Do Sameiro Gomes Araújo</t>
  </si>
  <si>
    <t>Irmãos Afonso, Lda.</t>
  </si>
  <si>
    <t>Joaquim Manuel Sousa Martins</t>
  </si>
  <si>
    <t>Pão No Céu</t>
  </si>
  <si>
    <t>Jorge Manuel Rodrigues Lourenço</t>
  </si>
  <si>
    <t>Leonor Da Conceição Domingues</t>
  </si>
  <si>
    <t>Maria Odete Dias Bessa</t>
  </si>
  <si>
    <t>Maria Ceu Azevedo C. Barbosa</t>
  </si>
  <si>
    <t>Amadeu José Pereira Rodrigues</t>
  </si>
  <si>
    <t>Manuel Domingos &amp; Lemos, Lda.</t>
  </si>
  <si>
    <t>Maria José Cerqueira Barbosa</t>
  </si>
  <si>
    <t>Fernando &amp; Paula Leite - Comércio</t>
  </si>
  <si>
    <t>Isabel Matos</t>
  </si>
  <si>
    <t>Elias Fernandes Gonçalves</t>
  </si>
  <si>
    <t>Ançariz-Salsicharia Industrial, Lda</t>
  </si>
  <si>
    <t>Felgogel-Comercio De Congelados,Lda</t>
  </si>
  <si>
    <t>Deolinda Alves &amp; Herdeira, Lda.</t>
  </si>
  <si>
    <t>Leontina Da Conceição O. Solha</t>
  </si>
  <si>
    <t>José Carlos Carneiro Da Costa</t>
  </si>
  <si>
    <t>Armando Da Silva Jerónima</t>
  </si>
  <si>
    <t>Victor Manuel Brito Vaz</t>
  </si>
  <si>
    <t>Maria Margarida Castro Linhares</t>
  </si>
  <si>
    <t>Maria Das Dores V. Ventura</t>
  </si>
  <si>
    <t>Pãopovoa-Panif. Reúnidas P. Varzim,</t>
  </si>
  <si>
    <t>Pãopovoa - Panif. Reúnid. P. Varzim</t>
  </si>
  <si>
    <t>Pãopovoa-Panif. Reúnid. Póvoa Varzi</t>
  </si>
  <si>
    <t>Pão-Povoa-Panif. Reúnidas P. Varzim</t>
  </si>
  <si>
    <t>Pãopovoa-Panf. Reúnidas P. Varzim,</t>
  </si>
  <si>
    <t>Pão-Povoa -Panif. Reúnidas P.Varzim</t>
  </si>
  <si>
    <t>Paopovoa-Panif. Reúnidas P. Varzim,</t>
  </si>
  <si>
    <t>Coração Doce - Confet. Pastelaria,</t>
  </si>
  <si>
    <t>Barreiros &amp; Sousa, Lda.</t>
  </si>
  <si>
    <t>Susana Maria Cerqueira S. Alves</t>
  </si>
  <si>
    <t>Maria Da Conceição Antunes</t>
  </si>
  <si>
    <t>José Fernando Teixeira</t>
  </si>
  <si>
    <t>Maria José Jesus M. Loureiro</t>
  </si>
  <si>
    <t>Paula Cristina Botelho Peixoto</t>
  </si>
  <si>
    <t>Ruí Manuel Da Silva Oliveira</t>
  </si>
  <si>
    <t>José Angelo Ribeiro Dos Santos</t>
  </si>
  <si>
    <t>J. Gonçalves &amp; Martins, Lda.</t>
  </si>
  <si>
    <t>Café Show</t>
  </si>
  <si>
    <t>Talho Bons Amigos, Lda.</t>
  </si>
  <si>
    <t>José Maria Martins Lemos</t>
  </si>
  <si>
    <t>Agostinho M. &amp; Gonçalves, Lda.</t>
  </si>
  <si>
    <t>Manuel Afonso Ferreira</t>
  </si>
  <si>
    <t>Maria Isabel Costa Rodrigues</t>
  </si>
  <si>
    <t>Lino Vieira</t>
  </si>
  <si>
    <t>Pão No Forno - Ind.Pastelaria, Lda.</t>
  </si>
  <si>
    <t>Maria Arlete Freitas Pires</t>
  </si>
  <si>
    <t>Casa Das Ferragens A. Oliveira</t>
  </si>
  <si>
    <t>António Joaquim Silva Cunha</t>
  </si>
  <si>
    <t>Artur Oliveira Castro</t>
  </si>
  <si>
    <t>João Martins Comércio De Carnes,Lda</t>
  </si>
  <si>
    <t>D.Abade - Carnes E Congelados, Lda.</t>
  </si>
  <si>
    <t>Custódio Fernandes Gonçalves</t>
  </si>
  <si>
    <t>Manuel Carlos Gomes Sampaio</t>
  </si>
  <si>
    <t>Moreira &amp; Taveira, Lda.</t>
  </si>
  <si>
    <t>Vitor Manuel Martins Sousa, Lda.</t>
  </si>
  <si>
    <t>Luís Filipe Costa</t>
  </si>
  <si>
    <t>Eduardo Fonseca Alves</t>
  </si>
  <si>
    <t>António Eduardo Alves C. Vieira</t>
  </si>
  <si>
    <t>Rosa Marques Cardoso Pinto</t>
  </si>
  <si>
    <t>Diamantino De Jesus A. Sousa</t>
  </si>
  <si>
    <t>Salsicharia  Lda.</t>
  </si>
  <si>
    <t>Joaquim Matos Gonçalves</t>
  </si>
  <si>
    <t>António Jorge Faria Fonseca</t>
  </si>
  <si>
    <t>António Miguel Da Silva E Sá</t>
  </si>
  <si>
    <t>Joaquim Sergio R. M. Fernandes</t>
  </si>
  <si>
    <t>Olito Pinto</t>
  </si>
  <si>
    <t>José Joaquim Pinto Figueiredo</t>
  </si>
  <si>
    <t>Moreira &amp; Peneda, Lda.</t>
  </si>
  <si>
    <t>Maria Rosário Ferreira Silva</t>
  </si>
  <si>
    <t>Custódio Pinto Costa Rodrigues</t>
  </si>
  <si>
    <t>Adelina Ortiga Melo Rodrigues</t>
  </si>
  <si>
    <t>Maria Deolinda R. Vilas Boas</t>
  </si>
  <si>
    <t>Jorge Manuel Ribeiro Silva</t>
  </si>
  <si>
    <t>Carlos António Reis Loureiro</t>
  </si>
  <si>
    <t>António Joaquim M. Teixeira</t>
  </si>
  <si>
    <t>Assoc. Human.B.Voluntários Viatodos</t>
  </si>
  <si>
    <t>José De Freitas</t>
  </si>
  <si>
    <t>Maria José Sá Moreira Azevedo</t>
  </si>
  <si>
    <t>Miguel Lopes Salgado</t>
  </si>
  <si>
    <t>Maria La Salette Salgado</t>
  </si>
  <si>
    <t>José Carlos Silva Machado</t>
  </si>
  <si>
    <t>Ermelinda De Jesus Barros</t>
  </si>
  <si>
    <t>Moreira &amp; Mesquita, Lda.</t>
  </si>
  <si>
    <t>Escola Secundária De Monção</t>
  </si>
  <si>
    <t>O Mundo Dos Frangos Churrasqueira</t>
  </si>
  <si>
    <t>Maria Da Graça Alves Oliveira</t>
  </si>
  <si>
    <t>João Francisco Vilas Boas</t>
  </si>
  <si>
    <t>Manuel Joaquim Pereira Couto</t>
  </si>
  <si>
    <t>Manuel Augusto N. Gomes</t>
  </si>
  <si>
    <t>Vitor Hugo Pires Ferreira</t>
  </si>
  <si>
    <t>Rosa Maria Graja Sampaio Araújo</t>
  </si>
  <si>
    <t>Gomes &amp; Dias, Ca Lda.</t>
  </si>
  <si>
    <t>António Marques Da Silva</t>
  </si>
  <si>
    <t>Deolinda Emília P. Lopes Cunha</t>
  </si>
  <si>
    <t>António Sá Cardoso</t>
  </si>
  <si>
    <t>Maria Fernanda Mesquita Silva</t>
  </si>
  <si>
    <t>Agostinho Gonçalves Esteves</t>
  </si>
  <si>
    <t>Rosa Maria Granja S. Araújo</t>
  </si>
  <si>
    <t>Augusto Manuel Alves Rodrigues</t>
  </si>
  <si>
    <t>Jose Da Costa Mano &amp; Filhos, Lda.</t>
  </si>
  <si>
    <t>Amadeu Ribeiro Castro</t>
  </si>
  <si>
    <t>Manuel Justino Mendes F. Pinto</t>
  </si>
  <si>
    <t>Maria Luisa De Sousa Neto</t>
  </si>
  <si>
    <t>João M. R. Vilas Boas</t>
  </si>
  <si>
    <t>Carlos Ferreira Ribeiro</t>
  </si>
  <si>
    <t>António Augusto Mourão Fernandes</t>
  </si>
  <si>
    <t>Palmira Augusta Coroa Da Silva</t>
  </si>
  <si>
    <t>António José Azevedo Teixeira</t>
  </si>
  <si>
    <t>Jose Gramilo Campos</t>
  </si>
  <si>
    <t>Paulo Manuel Sousa Da Silva</t>
  </si>
  <si>
    <t>Lino Rafael Silva Vieira</t>
  </si>
  <si>
    <t>Talho Bem Amado, Lda.</t>
  </si>
  <si>
    <t>Graciosa Bessa &amp; Augusto Maia, Lda.</t>
  </si>
  <si>
    <t>António Manuel Gomes De Oliveira</t>
  </si>
  <si>
    <t>Tm, Lda.</t>
  </si>
  <si>
    <t>Manuel Peixoto Soares</t>
  </si>
  <si>
    <t>Talho Vale Do Ave, Lda.</t>
  </si>
  <si>
    <t>Joaquim Carvalho &amp; Filhos, Lda.</t>
  </si>
  <si>
    <t>Alvaro Velho</t>
  </si>
  <si>
    <t>Maria Lucia Simões Araújo</t>
  </si>
  <si>
    <t>Padaria Confeitaria Cruzeiro, Lda.</t>
  </si>
  <si>
    <t>Julia Fernandes Oliveira Macedo</t>
  </si>
  <si>
    <t>Dist. Carnes De Faria &amp; Salgado,Lda</t>
  </si>
  <si>
    <t>Manuel Fernandes Barroso</t>
  </si>
  <si>
    <t>Violas &amp; Filhos, Lda.</t>
  </si>
  <si>
    <t>Manuel Alves Ferreira</t>
  </si>
  <si>
    <t>Trigo Limpo</t>
  </si>
  <si>
    <t>Alves &amp; Fernandes, Lda.</t>
  </si>
  <si>
    <t>Adelino Pereira</t>
  </si>
  <si>
    <t>Talho Maxi, Lda.</t>
  </si>
  <si>
    <t>Carril &amp; Santos, Lda.</t>
  </si>
  <si>
    <t>San Remo Nautica, S. L.</t>
  </si>
  <si>
    <t>Carlos Alexandre Oliveira, Lda.</t>
  </si>
  <si>
    <t>José Vilas Boas De Sá</t>
  </si>
  <si>
    <t>Anabela Bastos Carvalho</t>
  </si>
  <si>
    <t>Talho Vaquinha Macia, Lda.</t>
  </si>
  <si>
    <t>Moisés Silva Marques</t>
  </si>
  <si>
    <t>Maria Da Glória Pimenta Brito</t>
  </si>
  <si>
    <t>António Fernando Trindade S. German</t>
  </si>
  <si>
    <t>Olga Maria Marques Matos</t>
  </si>
  <si>
    <t>Ana Maria Morais Costa Freitas</t>
  </si>
  <si>
    <t>Café Avenida</t>
  </si>
  <si>
    <t>Centro Social Da Paróquia De Castel</t>
  </si>
  <si>
    <t>Hiper Talho Trofa Carnes Unip. Lda</t>
  </si>
  <si>
    <t>José Manuel Carvalho Lopes - Salão</t>
  </si>
  <si>
    <t>João Custódio Cabral Bordalo Martin</t>
  </si>
  <si>
    <t>Vera Lúcia Campos</t>
  </si>
  <si>
    <t>Manuel Gomes Cunha</t>
  </si>
  <si>
    <t>José Sousa E Silva</t>
  </si>
  <si>
    <t>Maria Antonieta De Sousa E Silva</t>
  </si>
  <si>
    <t>P. R. Atrio Alimentar, Lda.</t>
  </si>
  <si>
    <t>Augusto Manuel Ortiga Melo</t>
  </si>
  <si>
    <t>Dapa.- Companhia Portuguesa De Supe</t>
  </si>
  <si>
    <t>Augusto José Pinto Barros</t>
  </si>
  <si>
    <t>Carlos Alberto De Oliveira Dias</t>
  </si>
  <si>
    <t>Manuel Augusto Dom. &amp; Filhos, Lda.</t>
  </si>
  <si>
    <t>Nova Salsicharia Reguense, Lda.</t>
  </si>
  <si>
    <t>Agripino Augusto Fernandes</t>
  </si>
  <si>
    <t>Alves Rodrigues &amp; Oliveira, Lda.</t>
  </si>
  <si>
    <t>Talho Carnes Os Tres Amigos, Lda</t>
  </si>
  <si>
    <t>António Joaquim Pereira Peixoto</t>
  </si>
  <si>
    <t>Talho Da Mó</t>
  </si>
  <si>
    <t>Manuel Candido Gonçalves Rodrigues</t>
  </si>
  <si>
    <t>António Joaquim Borges Silva</t>
  </si>
  <si>
    <t>Porvitória-Indústria De Carnes,Lda.</t>
  </si>
  <si>
    <t>Talho Oliveira &amp; Gomes, Lda.</t>
  </si>
  <si>
    <t>Abapor, Lda.</t>
  </si>
  <si>
    <t>Manuel Rocha Oliveira</t>
  </si>
  <si>
    <t>Manuel Fernando Ferreira Mendes</t>
  </si>
  <si>
    <t>Angelina Oliveira Marques</t>
  </si>
  <si>
    <t>Aurora Moreira De Araújo</t>
  </si>
  <si>
    <t>Lidacarnes-João Carlos Silva Costa</t>
  </si>
  <si>
    <t>Carnesui - Comercio, Lda.</t>
  </si>
  <si>
    <t>Manuel Jorge Coelho Barbosa</t>
  </si>
  <si>
    <t>Franklin Luís Pereira</t>
  </si>
  <si>
    <t>Fernandes &amp; Caldas, Lda.</t>
  </si>
  <si>
    <t>Joana Gomes Bessa</t>
  </si>
  <si>
    <t>José Oliveira Da Silva E Joaquim</t>
  </si>
  <si>
    <t>Armando Silva Araújo Campos</t>
  </si>
  <si>
    <t>José Manuel Fernandes Dias Coelho</t>
  </si>
  <si>
    <t>Joaquim Fernando Costa E Silva</t>
  </si>
  <si>
    <t>Filipe Manuel Araújo Mendes</t>
  </si>
  <si>
    <t>Ribeiro &amp; Neves, Lda.</t>
  </si>
  <si>
    <t>Maria Júlia Freitas Rodrigues</t>
  </si>
  <si>
    <t>Café Show De José Carlos Fernandes</t>
  </si>
  <si>
    <t>Campo Mar-Produtos Alimentares, Lda</t>
  </si>
  <si>
    <t>José Manuel Tomás Carvalho</t>
  </si>
  <si>
    <t>Gelbastos - Com. P/Grosso Géneros A</t>
  </si>
  <si>
    <t>António Maciel Gomes</t>
  </si>
  <si>
    <t>Meireles &amp; Sobrinho 1, Lda.</t>
  </si>
  <si>
    <t>Talho Alves, Lda.</t>
  </si>
  <si>
    <t>Café Arco Íris</t>
  </si>
  <si>
    <t>Amarnova - Comercio De Carnes, Lda.</t>
  </si>
  <si>
    <t>Isabel Jesus Gomes Costa</t>
  </si>
  <si>
    <t>Gabriel Alexandre Rocha Lima</t>
  </si>
  <si>
    <t>Manuel Joaquim Silva Carneiro</t>
  </si>
  <si>
    <t>José António Silva Paredes</t>
  </si>
  <si>
    <t>Talho S. João Baptista, Lda.</t>
  </si>
  <si>
    <t>Rosa Moreira Da Cunha</t>
  </si>
  <si>
    <t>Joaquim Pires Ribeiro</t>
  </si>
  <si>
    <t>António Vilela Martins</t>
  </si>
  <si>
    <t>Carneiro &amp; Salgueirinho, Lda.</t>
  </si>
  <si>
    <t>Talho Silva &amp; Gomes, Lda.</t>
  </si>
  <si>
    <t>Maria Lurdes Duarte Rodrigues Alves</t>
  </si>
  <si>
    <t>J. A. Gonçalves, Lda.</t>
  </si>
  <si>
    <t>Manuel Fonseca &amp; Filhos, Lda.</t>
  </si>
  <si>
    <t>Manuel António Marques Fernandes</t>
  </si>
  <si>
    <t>Paulo João Soares Queiroz</t>
  </si>
  <si>
    <t>António Eiras Ramires</t>
  </si>
  <si>
    <t>Fernanda Manuela Ferreira Abreu</t>
  </si>
  <si>
    <t>Maria Amélia Maia De Castro Sá</t>
  </si>
  <si>
    <t>Ademar Bartolomeu Da Silva Silveira</t>
  </si>
  <si>
    <t>Fumeirinho, Lda.</t>
  </si>
  <si>
    <t>Rufino Pereira Marques</t>
  </si>
  <si>
    <t>Carnofer-Comercio De Carnes E Afins</t>
  </si>
  <si>
    <t>Amandio Barbosa De Oliveira</t>
  </si>
  <si>
    <t>Joaquim Gomes De Oliveira</t>
  </si>
  <si>
    <t>Victor Manuel Moreira Dos Santos</t>
  </si>
  <si>
    <t>Timótio Manuel P. Laranja Guimarães</t>
  </si>
  <si>
    <t>José Sebastião De Araújo Brito</t>
  </si>
  <si>
    <t>Fromage - Supermercados, S.A.</t>
  </si>
  <si>
    <t>Varoindustria, Lda.</t>
  </si>
  <si>
    <t>Dionisio Sampaio Pereira Gomes</t>
  </si>
  <si>
    <t>Maria Da Graça Oliveira Castro</t>
  </si>
  <si>
    <t>Gonçalves &amp; Sampaio, Lda.</t>
  </si>
  <si>
    <t>José Augusto Silva Costa</t>
  </si>
  <si>
    <t>Adriano Francisco Cardoso Troça</t>
  </si>
  <si>
    <t>José Jacinto Pereira Ribeiro</t>
  </si>
  <si>
    <t>Congelbolo - Produtos Alimentares,</t>
  </si>
  <si>
    <t>Café Estrada</t>
  </si>
  <si>
    <t>Manuel Augusto Ramos Rodrigues</t>
  </si>
  <si>
    <t>José Barros Barbosa</t>
  </si>
  <si>
    <t>Serafim A. Da Silva &amp; Joaquim Manue</t>
  </si>
  <si>
    <t>Café Snack Bar Ancora</t>
  </si>
  <si>
    <t>José Luís Vilas Boas</t>
  </si>
  <si>
    <t>Talhos Nacional</t>
  </si>
  <si>
    <t>Joaquim Manuel Pereira Cardoso</t>
  </si>
  <si>
    <t>Talho Sta. Apolónia</t>
  </si>
  <si>
    <t>Abilio Nunes Lopes</t>
  </si>
  <si>
    <t>Maria Manuela Silva Araújo Moreira</t>
  </si>
  <si>
    <t>Luis António Silva Oliveira</t>
  </si>
  <si>
    <t>Maria Alcinda Nunes Sousa Rocha</t>
  </si>
  <si>
    <t>Francisco Alves Carneiro &amp; Filhos,</t>
  </si>
  <si>
    <t>Gramicarnes - José Gramilo Campos,</t>
  </si>
  <si>
    <t>Flor Do Norte, Lda</t>
  </si>
  <si>
    <t>Avelino Novais Ribeiro</t>
  </si>
  <si>
    <t>Manuel Domingos Lemos</t>
  </si>
  <si>
    <t>Talho Rosinha</t>
  </si>
  <si>
    <t>Tlv - Comércio De Carnes, Lda</t>
  </si>
  <si>
    <t>Cais Doce, Lda.</t>
  </si>
  <si>
    <t>Pãopovoa Ii - Comercio Alimentar,</t>
  </si>
  <si>
    <t>Dias Miranda &amp; Vicente, Lda.</t>
  </si>
  <si>
    <t>Neida Teresinha Dadalte</t>
  </si>
  <si>
    <t>Maria Do Sameiro Correia De Sá</t>
  </si>
  <si>
    <t>Carlos Alberto Moreira Soares</t>
  </si>
  <si>
    <t>Maria De Fátima Azevedo Gonçalves C</t>
  </si>
  <si>
    <t>Ricardo Manuel Gomes Dias Coelho</t>
  </si>
  <si>
    <t>Eulália Ribeiro Mota</t>
  </si>
  <si>
    <t>Machado Pires &amp; Pereira</t>
  </si>
  <si>
    <t>Irmãos Ribeiro E Araújo, Trading, L</t>
  </si>
  <si>
    <t>Super Talhos Campeão, Lda.</t>
  </si>
  <si>
    <t>Junta De Freguesia De Gavião</t>
  </si>
  <si>
    <t>António Manuel Cunha Silva</t>
  </si>
  <si>
    <t>Jorge Humberto Mestre Ferreira</t>
  </si>
  <si>
    <t>Alfredo José Da Silva Leite</t>
  </si>
  <si>
    <t>Maria Antonieta Sousa E Silva, Lda</t>
  </si>
  <si>
    <t>Orlando Esteves Fernandes</t>
  </si>
  <si>
    <t>José Lopes &amp; Fonseca, Lda.</t>
  </si>
  <si>
    <t>Carnes Landeiro, S.A.</t>
  </si>
  <si>
    <t>João Paulo Conceição Jesus</t>
  </si>
  <si>
    <t>Alcino Ferreira Santos</t>
  </si>
  <si>
    <t>Nutriqualidade, Lda.</t>
  </si>
  <si>
    <t>Albertina Da Costa Correia</t>
  </si>
  <si>
    <t>Provibom Comercio De Carnes, Lda.</t>
  </si>
  <si>
    <t>Aniceto Gonçalo Favas Costa Rocha</t>
  </si>
  <si>
    <t>Américo Saul De Araújo Queiroz</t>
  </si>
  <si>
    <t>António José Ferreira Barbosa</t>
  </si>
  <si>
    <t>Estralla Guedes Alonzo</t>
  </si>
  <si>
    <t>José Ferreira Clemente</t>
  </si>
  <si>
    <t>Boi Do Povo - Comercio De Carnes,</t>
  </si>
  <si>
    <t>Ajrc - Assistencia Contabilistica,</t>
  </si>
  <si>
    <t>Supermercado Estrelinha De Rocha E</t>
  </si>
  <si>
    <t>Victor Manuel Ferreira Martins</t>
  </si>
  <si>
    <t>Tep-Distribuição De Produtos</t>
  </si>
  <si>
    <t>Aurélio José Azevedo Ferreira -Soc.</t>
  </si>
  <si>
    <t>Elisabete De Jesus Caires</t>
  </si>
  <si>
    <t>Manuela Elisabete Da Cunha Gomes</t>
  </si>
  <si>
    <t>Carlos Miguel Maia De Castro Sá</t>
  </si>
  <si>
    <t>Fernando Machado Antunes</t>
  </si>
  <si>
    <t>Manuel João Da Silva Alves</t>
  </si>
  <si>
    <t>Armando Rodrigues Vasconcelos</t>
  </si>
  <si>
    <t>Perfeito Francisco Lopes Brito</t>
  </si>
  <si>
    <t>Casa Velhos Amigos</t>
  </si>
  <si>
    <t>Domingos Rebelo Da Silva Gonçalves</t>
  </si>
  <si>
    <t>Wagner Manuel Marques Oliveira</t>
  </si>
  <si>
    <t>Sergio Paulo Dos Reis Teixeira</t>
  </si>
  <si>
    <t>Maria Preciosa Da Silva Ferreira</t>
  </si>
  <si>
    <t>Porky De Manuel Vilaça Faria</t>
  </si>
  <si>
    <t>Escola E.B. 2,3</t>
  </si>
  <si>
    <t>José Luís Barbosa Araújo</t>
  </si>
  <si>
    <t>Moutados - Ind. Alimentar Carnes,Sa</t>
  </si>
  <si>
    <t>Delfim Ferreira Faria</t>
  </si>
  <si>
    <t>Alexandre Teixeira &amp; Monteiro, Lda.</t>
  </si>
  <si>
    <t>Petisqueira Claudia</t>
  </si>
  <si>
    <t>Pão Quente Avenida</t>
  </si>
  <si>
    <t>Honório Joaquim Pimenta Delgado</t>
  </si>
  <si>
    <t>José Américo Ferreira Barbosa</t>
  </si>
  <si>
    <t>Oleave - Óleos Do Ave, Lda.</t>
  </si>
  <si>
    <t>António Maria Soares Peixoto</t>
  </si>
  <si>
    <t>Friofame, Lda</t>
  </si>
  <si>
    <t>Armando Marques Da Costa, Lda</t>
  </si>
  <si>
    <t>Barbosa Ferreira &amp; Oliveira, Lda.</t>
  </si>
  <si>
    <t>Maria Emilia Nunes Duarte Cruz</t>
  </si>
  <si>
    <t>Maria Lurdes Laranjeira Gomes</t>
  </si>
  <si>
    <t>Só Fumados</t>
  </si>
  <si>
    <t>Aurélio Augusto Rodrigues</t>
  </si>
  <si>
    <t>António José Da Costa Reis</t>
  </si>
  <si>
    <t>Aurélio Augusto Fernandes</t>
  </si>
  <si>
    <t>Domingos &amp; Deolinda, Lda.</t>
  </si>
  <si>
    <t>Maria Olivia Silva Ribeiro</t>
  </si>
  <si>
    <t>Artur Jorge Fernandes Barroso</t>
  </si>
  <si>
    <t>Nuno Alexandre Da Silva Moreira</t>
  </si>
  <si>
    <t>Mario Cesar Oliveira Caldas</t>
  </si>
  <si>
    <t>Fulgencio Joaquim Braga Da Silva</t>
  </si>
  <si>
    <t>Gramicarnes - Industria Alimentar,</t>
  </si>
  <si>
    <t>Fernando &amp; Paula Leite - Comercio D</t>
  </si>
  <si>
    <t>Paulo Jorge Morais Campos</t>
  </si>
  <si>
    <t>Maria Alice Oliveira Da Costa Pinto</t>
  </si>
  <si>
    <t>Campoaves - Produção Ext. De Aves,</t>
  </si>
  <si>
    <t>Sófritar De Peixoto E Vale Produtos</t>
  </si>
  <si>
    <t>António Ferreira Amaral</t>
  </si>
  <si>
    <t>Maria Silva Amorim</t>
  </si>
  <si>
    <t>Carnes Queiroz &amp; Campelo, Lda.</t>
  </si>
  <si>
    <t>Salsicharia De Fânzeres, Lda.</t>
  </si>
  <si>
    <t>Domingos Gonçalves Carvalho</t>
  </si>
  <si>
    <t>José João De Sousa Silva</t>
  </si>
  <si>
    <t>Quinta Dos Castelos Da Povoa, Lda.</t>
  </si>
  <si>
    <t>Medon &amp; Ribeiro, Lda.</t>
  </si>
  <si>
    <t>Cesar Paulo Pereira Lopes</t>
  </si>
  <si>
    <t>Talho Central</t>
  </si>
  <si>
    <t>Fruticarnes Matos: De Isabel Maria</t>
  </si>
  <si>
    <t>Rocha &amp; Rocha, Lda.</t>
  </si>
  <si>
    <t>Maria Ascenção Amaral Cunha Vieira</t>
  </si>
  <si>
    <t>Maria Isaura Alves</t>
  </si>
  <si>
    <t>Salsicharia Limiana, Lda.</t>
  </si>
  <si>
    <t>José De Sousa E Silva</t>
  </si>
  <si>
    <t>Libário Dos Santos</t>
  </si>
  <si>
    <t>H. Monteiro &amp; Filhos, Lda.</t>
  </si>
  <si>
    <t>Manuel Joaquim Carvalho Brito</t>
  </si>
  <si>
    <t>Irmãos Barros, Lda.</t>
  </si>
  <si>
    <t>Manuel Carvalho Freitas</t>
  </si>
  <si>
    <t>José Araújo Da Costa</t>
  </si>
  <si>
    <t>Joaquim Ferreira Carneiro</t>
  </si>
  <si>
    <t>Quinta Do Amorinho - Turismo E</t>
  </si>
  <si>
    <t>Lacticinios E Salsicharia De Lijó,</t>
  </si>
  <si>
    <t>José Antunes Correlo</t>
  </si>
  <si>
    <t>Cesar Henrique Januário Barbosa</t>
  </si>
  <si>
    <t>Tomás &amp; Carvalho, Lda.</t>
  </si>
  <si>
    <t>José Manuel Gomes Gonçalves</t>
  </si>
  <si>
    <t>José Americo F.Barbosa Sociedade</t>
  </si>
  <si>
    <t>Talho Montalegrense, Lda</t>
  </si>
  <si>
    <t>Talho 2000 - Comercio De Carnes,Lda</t>
  </si>
  <si>
    <t>Américo Silva &amp; Filhos - Industria</t>
  </si>
  <si>
    <t>Maria Da Conceição Rod. Fernandes</t>
  </si>
  <si>
    <t>Deolinda Cardoso Sousa</t>
  </si>
  <si>
    <t>Adelino Manuel Rodrigues Da Fonseca</t>
  </si>
  <si>
    <t>Luciano Duarte Ferreira</t>
  </si>
  <si>
    <t>Charcutaria 2000, Lda.</t>
  </si>
  <si>
    <t>Deolinda Conceição Baptista</t>
  </si>
  <si>
    <t>José Alvaro Rodrigues Vidal</t>
  </si>
  <si>
    <t>Silvia Marlene Neves Almeida</t>
  </si>
  <si>
    <t>Gomeril - Comercio De Produtos</t>
  </si>
  <si>
    <t>Textil Manuel Gonçalves, S.A.</t>
  </si>
  <si>
    <t>Jama - Industria Alimentar, Lda.</t>
  </si>
  <si>
    <t>António José Da Silva Bernardo</t>
  </si>
  <si>
    <t>Talho J. T. - José Manuel F. Freita</t>
  </si>
  <si>
    <t>António Filipe Marques Tavares</t>
  </si>
  <si>
    <t>Mario Gonçalves Fernandes</t>
  </si>
  <si>
    <t>Carnes H. Teixeira, Lda</t>
  </si>
  <si>
    <t>Maria Madalena Costa Araújo</t>
  </si>
  <si>
    <t>Café Pastelaria Maria</t>
  </si>
  <si>
    <t>José António Rodrigues Dos Santos</t>
  </si>
  <si>
    <t>Moisés &amp; Moisés, Lda</t>
  </si>
  <si>
    <t>Carla Campos - Sociedade Unipessoal</t>
  </si>
  <si>
    <t>Supermercado União - Comercio De</t>
  </si>
  <si>
    <t>Fortunato Teixeira Soc Unipessoal,</t>
  </si>
  <si>
    <t>José Fernando Da Silva Carneiro</t>
  </si>
  <si>
    <t>Mepincarnes-Comércio De Carnes, Lda</t>
  </si>
  <si>
    <t>Sousa Pereira Prod. Alimentares,Lda</t>
  </si>
  <si>
    <t>José Adão Magalhães Quintas</t>
  </si>
  <si>
    <t>José António &amp; Silva</t>
  </si>
  <si>
    <t>Talho Da Gina 3</t>
  </si>
  <si>
    <t>Talho Novo Preço</t>
  </si>
  <si>
    <t>Pão Quente Mor</t>
  </si>
  <si>
    <t>Monte-Grande 2</t>
  </si>
  <si>
    <t>Maria Alzira Bairrinho Barbosa</t>
  </si>
  <si>
    <t>Talho Lamarense</t>
  </si>
  <si>
    <t>D. Luisa Bento - Isef</t>
  </si>
  <si>
    <t>Biba Brazil Restaurante</t>
  </si>
  <si>
    <t>Miguel &amp; Liliana, Lda.</t>
  </si>
  <si>
    <t>Talho Lopes Martins</t>
  </si>
  <si>
    <t>Big Boi-Carnes Prod Alimentares Lda</t>
  </si>
  <si>
    <t>José Carlos Da Costa Torres</t>
  </si>
  <si>
    <t>Paulo &amp; Alice, Lda.</t>
  </si>
  <si>
    <t>Fernandes &amp; Silvas, Lda</t>
  </si>
  <si>
    <t>Maria Adelaide &amp; A. Campos, Lda</t>
  </si>
  <si>
    <t>Congelados Mar E Terra, Lda.</t>
  </si>
  <si>
    <t>Marco Paulo Alves Pereira Marques</t>
  </si>
  <si>
    <t>Carlos Manuel Silva Oliveira</t>
  </si>
  <si>
    <t>Carneiro &amp; Carneiro, Lda.</t>
  </si>
  <si>
    <t>Abilio Figueiredo</t>
  </si>
  <si>
    <t>Arnaldo Oliveira Alves</t>
  </si>
  <si>
    <t>António Da Costa Oliveira</t>
  </si>
  <si>
    <t>José Carlos Costa Torres</t>
  </si>
  <si>
    <t>F.N. - Produtos Alimentares, Lda.</t>
  </si>
  <si>
    <t>Joaquim Vieira Da Silva</t>
  </si>
  <si>
    <t>Carlos Gonçalves Coelho &amp; Melo, Lda</t>
  </si>
  <si>
    <t>António Alberto Caldas Rodrigues</t>
  </si>
  <si>
    <t>Maria Do Carmo Rodrigues Braga</t>
  </si>
  <si>
    <t>Patricio Hipólito Palma Rodrigues</t>
  </si>
  <si>
    <t>Bruno Brito</t>
  </si>
  <si>
    <t>Guivitel - Comercio De Carnes, Lda.</t>
  </si>
  <si>
    <t>Manuel José Gonçalves Lago</t>
  </si>
  <si>
    <t>Alvaro Matos &amp; Filhos, Lda</t>
  </si>
  <si>
    <t>Pastelaria Docelândia</t>
  </si>
  <si>
    <t>Manuel Filipe Pereira Barreiro</t>
  </si>
  <si>
    <t>Oliveira &amp; Oliveira, Lda.</t>
  </si>
  <si>
    <t>Butcha Bar, Lda.</t>
  </si>
  <si>
    <t>Alvaro Vidal-Com. Prod. Alim. Lda.</t>
  </si>
  <si>
    <t>Maria Do Céu Sousa Da Cunha Araújo</t>
  </si>
  <si>
    <t>José Carlos Gomes Da Silva</t>
  </si>
  <si>
    <t>José Joaquim Oliveira Pimenta</t>
  </si>
  <si>
    <t>Rosa Antunes Da Palma Pereira</t>
  </si>
  <si>
    <t>Novo Talho Meireles Nº 2</t>
  </si>
  <si>
    <t>Maria De Fátima Gonçalves Costa</t>
  </si>
  <si>
    <t>Novo Talho Meireles Nº 1</t>
  </si>
  <si>
    <t>Lopes &amp; Freitas - Com. De Carnes, L</t>
  </si>
  <si>
    <t>Octávio Pinto Pereira</t>
  </si>
  <si>
    <t>Brito &amp; Brito, Lda. 1</t>
  </si>
  <si>
    <t>Maria Celeste Pinto Da Rosa</t>
  </si>
  <si>
    <t>Paulo Neto Soc. Unipessoal, Lda</t>
  </si>
  <si>
    <t>Avelino Martins Da Rosa</t>
  </si>
  <si>
    <t>Maria Isabel Pinto Da Rosa</t>
  </si>
  <si>
    <t>Meireles Da Silva &amp; Meireles, Lda</t>
  </si>
  <si>
    <t>Brito &amp; Brito, Lda. 2</t>
  </si>
  <si>
    <t>Maria Celeste Sá Santos</t>
  </si>
  <si>
    <t>Manuel Brás Flores Mourão Peixoto</t>
  </si>
  <si>
    <t>Daniel Victor Fernandes</t>
  </si>
  <si>
    <t>José Cunha Martins Ferreira</t>
  </si>
  <si>
    <t>Rosa De Jesus Pereira Melo</t>
  </si>
  <si>
    <t>David Gonçalves Coelho</t>
  </si>
  <si>
    <t>Aldeia Das Carnes-Comercio Carnes,</t>
  </si>
  <si>
    <t>Manuel Franco Vieira</t>
  </si>
  <si>
    <t>João Manuel Dos Santos Martins</t>
  </si>
  <si>
    <t>Manuel Lima Passos Coutinho</t>
  </si>
  <si>
    <t>José Augusto Ferreira Machado</t>
  </si>
  <si>
    <t>António Varajão Fernandes</t>
  </si>
  <si>
    <t>Amândio Do Lago &amp; Filhos, Lda.</t>
  </si>
  <si>
    <t>Martins &amp; Silva, Lda.</t>
  </si>
  <si>
    <t>José Manuel De Brito Pereira</t>
  </si>
  <si>
    <t>Distriancora - Supermercados, Lda.</t>
  </si>
  <si>
    <t>Maria Elisabete Almeida G. Ferraz</t>
  </si>
  <si>
    <t>Talho Central De S. Victor</t>
  </si>
  <si>
    <t>Lidacarne-Comercio Carnes</t>
  </si>
  <si>
    <t>Maria Augusta Martins Fernandes</t>
  </si>
  <si>
    <t>Talho Sta Cruz, Lda</t>
  </si>
  <si>
    <t>Rosa Martins Fernandes Pimenta</t>
  </si>
  <si>
    <t>Santos &amp; Silva, Lda.</t>
  </si>
  <si>
    <t>José Manuel Alves Rodrigues</t>
  </si>
  <si>
    <t>Fernando &amp; Fonseca, Lda (Mini-Preço</t>
  </si>
  <si>
    <t>Alfredo Vidal Rodrigues Cardoso</t>
  </si>
  <si>
    <t>Peixoto &amp; Pereira, Lda</t>
  </si>
  <si>
    <t>Mgv - Alimentar</t>
  </si>
  <si>
    <t>Carlos António Da Rocha E Silva</t>
  </si>
  <si>
    <t>João Brito Araújo</t>
  </si>
  <si>
    <t>José Alves Da Costa</t>
  </si>
  <si>
    <t>Talhos Mendonça, Lda.</t>
  </si>
  <si>
    <t>Junta De Freguesia De Cruz</t>
  </si>
  <si>
    <t>Victor Manuel Pinto Vieira</t>
  </si>
  <si>
    <t>António Alves &amp; Martins, Lda.</t>
  </si>
  <si>
    <t>Talho Lomarcarn-Comércio Carnes,Lda</t>
  </si>
  <si>
    <t>Talho Meireles &amp; Correia, Lda</t>
  </si>
  <si>
    <t>António Luís Ferreira Da Rocha</t>
  </si>
  <si>
    <t>Miguel Angelo Da Silva Freire</t>
  </si>
  <si>
    <t>Laura De Jesus Lopes Vilaça</t>
  </si>
  <si>
    <t>Talho Meireles &amp; Correia, Lda.</t>
  </si>
  <si>
    <t>Novo Talho Nº1</t>
  </si>
  <si>
    <t>Joaquim Moreira Freire Pinheiro</t>
  </si>
  <si>
    <t>Jaime Ribeiro Rodrigues</t>
  </si>
  <si>
    <t>Pimenta &amp; Lopes, Lda.</t>
  </si>
  <si>
    <t>Restaurante Sem Nome</t>
  </si>
  <si>
    <t>Job, Lda.- Talho Marés</t>
  </si>
  <si>
    <t>Talho José Dias &amp; Rosa Dias, Lda.</t>
  </si>
  <si>
    <t>Plínio Jorge Marques De Miranda</t>
  </si>
  <si>
    <t>Superamares - Supermercados, Lda.</t>
  </si>
  <si>
    <t>Talho Fernandes Pimenta</t>
  </si>
  <si>
    <t>Talho Feira Da Carne-Com. De Carnes</t>
  </si>
  <si>
    <t>Teixeira &amp; Teixeiras, Lda.</t>
  </si>
  <si>
    <t>Districoura - Supermercados, S.A.</t>
  </si>
  <si>
    <t>José Marino Moreira Magalhães</t>
  </si>
  <si>
    <t>Comissão Festas De S.Pedro Da Ponte</t>
  </si>
  <si>
    <t>Lucio Aderito Marques Mendes</t>
  </si>
  <si>
    <t>Daniel Manuel De Sá Nogueira</t>
  </si>
  <si>
    <t>Talhos Da Portela, Lda.</t>
  </si>
  <si>
    <t>Meireles Borges &amp; Carvalho, Lda.</t>
  </si>
  <si>
    <t>Carvalho &amp; Rosa, Lda.</t>
  </si>
  <si>
    <t>Manuel Da Silva Branco</t>
  </si>
  <si>
    <t>Carnes Vermelhas, Lda 2</t>
  </si>
  <si>
    <t>Fernando &amp; Fonseca, Lda.</t>
  </si>
  <si>
    <t>João Assunção Bernardo</t>
  </si>
  <si>
    <t>José Manuel Leites Da Silva</t>
  </si>
  <si>
    <t>Palácios Restauração</t>
  </si>
  <si>
    <t>Alheiras Gostosas, Lda.</t>
  </si>
  <si>
    <t>António Rogerio Baptista Machado</t>
  </si>
  <si>
    <t>Pimenta &amp; Reis, Salsicharia, Lda.</t>
  </si>
  <si>
    <t>Talho Europa, Lda.</t>
  </si>
  <si>
    <t>Restaurante Solar Da Agra</t>
  </si>
  <si>
    <t>Eduardo Marques Marafona</t>
  </si>
  <si>
    <t>Paulo Daniel Martins Pereira</t>
  </si>
  <si>
    <t>Joaquim Da Costa Neves</t>
  </si>
  <si>
    <t>Martins &amp; Silvas, Lda.</t>
  </si>
  <si>
    <t>Talho Meireles, Lda.</t>
  </si>
  <si>
    <t>Eduardo Jorge Figueiredo Correia</t>
  </si>
  <si>
    <t>Djalma Hermenegildo</t>
  </si>
  <si>
    <t>João Lopes Da Silva</t>
  </si>
  <si>
    <t>Isabel Alves Cruz Teixeira</t>
  </si>
  <si>
    <t>António Luís Ferreira Rocha</t>
  </si>
  <si>
    <t>José Salvador Maciel Gomes</t>
  </si>
  <si>
    <t>Emilio Martins De Melo</t>
  </si>
  <si>
    <t>Pedro José Faria Azevedo Alves</t>
  </si>
  <si>
    <t>Jose Manuel Freitas</t>
  </si>
  <si>
    <t>Pureza Castro Fernandes Silva</t>
  </si>
  <si>
    <t>Escola Superior Tecnologia E Gestão</t>
  </si>
  <si>
    <t>Clara Maria Silva Teixeira</t>
  </si>
  <si>
    <t>José Moura Meireles</t>
  </si>
  <si>
    <t>Manuel Fernando Martins Ferreira</t>
  </si>
  <si>
    <t>Gabriel Carvalho Dias Barros</t>
  </si>
  <si>
    <t>N.L.C. Supermercados, Lda</t>
  </si>
  <si>
    <t>Silva &amp; Teixeira, Lda</t>
  </si>
  <si>
    <t>Mario Dinis, Lda</t>
  </si>
  <si>
    <t>Domingos Alberto Fernandes</t>
  </si>
  <si>
    <t>João Batista Teixeira Silva</t>
  </si>
  <si>
    <t>João Magalhães Pires</t>
  </si>
  <si>
    <t>Joaquim Fernandes</t>
  </si>
  <si>
    <t>Joaquim Teixeira Da Silva</t>
  </si>
  <si>
    <t>Rui Manuel Fernandes Silva</t>
  </si>
  <si>
    <t>António Miranda Pinto Azevedo</t>
  </si>
  <si>
    <t>Ilidio Loureiro Pinto</t>
  </si>
  <si>
    <t>José Peixoto Gomes Xxxxxxxxxxxxxxxx</t>
  </si>
  <si>
    <t>Salgado &amp; Rosmaninho, Lda.</t>
  </si>
  <si>
    <t>Francisco Pereira &amp; Filhos, Lda</t>
  </si>
  <si>
    <t>Carlos Alberto Ramos Neto</t>
  </si>
  <si>
    <t>Carnes Sarrabulho, Lda</t>
  </si>
  <si>
    <t>Jeronimo &amp; José, Lda</t>
  </si>
  <si>
    <t>José Ferreira &amp; Filhos, Lda</t>
  </si>
  <si>
    <t>Talho Queirós, Lda</t>
  </si>
  <si>
    <t>Abel Da Cunha Pimenta</t>
  </si>
  <si>
    <t>Lavoura Concelho Paços Ferreira</t>
  </si>
  <si>
    <t>Tutilar - Generos Alimentares, Lda</t>
  </si>
  <si>
    <t>Talho Trofeu, Lda.</t>
  </si>
  <si>
    <t>José Da Costa Lourenço</t>
  </si>
  <si>
    <t>Julia Campos Da Fonseca</t>
  </si>
  <si>
    <t>António Carlos Carvalho Silva</t>
  </si>
  <si>
    <t>Novitalho, Lda</t>
  </si>
  <si>
    <t>Coelho Pinto &amp; Teixeira, Lda</t>
  </si>
  <si>
    <t>Padaria Verinha, Lda</t>
  </si>
  <si>
    <t>Supermercado Loja Desconto</t>
  </si>
  <si>
    <t>Globoconde, Lda.</t>
  </si>
  <si>
    <t>Maria Alice Bastos Pereira, Lda</t>
  </si>
  <si>
    <t>Padaria Quiel, Lda</t>
  </si>
  <si>
    <t>José Carlos Costa Silva</t>
  </si>
  <si>
    <t>Mario Ferreira Da Rocha</t>
  </si>
  <si>
    <t>Mário Resende Da Silva</t>
  </si>
  <si>
    <t>Kikarnes - Meireles &amp; Silva, Lda</t>
  </si>
  <si>
    <t>Fertalhos - Sousa &amp; Loureiro, Lda.</t>
  </si>
  <si>
    <t>Manuel Filipe Freitas Oliveira</t>
  </si>
  <si>
    <t>Loja Da Carne</t>
  </si>
  <si>
    <t>Rodrigues &amp; Oliveira, Lda.</t>
  </si>
  <si>
    <t>Dois Paulos, Lda</t>
  </si>
  <si>
    <t>Casimiro Freitas Fernandes</t>
  </si>
  <si>
    <t>Talho Além Da Ponte</t>
  </si>
  <si>
    <t>Talhos Da Ilha, Lda</t>
  </si>
  <si>
    <t>Mgf-Carnes De Mouquim, Lda.</t>
  </si>
  <si>
    <t>Maria Da Conceição Ferreira Costa</t>
  </si>
  <si>
    <t>Alberto Dos Santos Reis</t>
  </si>
  <si>
    <t>Lusiaves, Ind. Com. Agro-Alimentar,</t>
  </si>
  <si>
    <t>Manuel Russo</t>
  </si>
  <si>
    <t>Joaquim Manuel Rodrigues Araújo</t>
  </si>
  <si>
    <t>Salsicharia Da Gardunha, Lda.</t>
  </si>
  <si>
    <t>Lyudmyla Melmychuk</t>
  </si>
  <si>
    <t>José Manuel Ferreira Santos, Lda.</t>
  </si>
  <si>
    <t>Talho Benfica De Manuel Da Silva Mo</t>
  </si>
  <si>
    <t>Talhos Meireles, Lda. 2</t>
  </si>
  <si>
    <t>Mónica Teresa Miranda Borges</t>
  </si>
  <si>
    <t>Ilda Maria Teixeira Magalhães</t>
  </si>
  <si>
    <t>Anibal António Da Silva C. Pinto</t>
  </si>
  <si>
    <t>Talho Fielcliente, Lda.</t>
  </si>
  <si>
    <t>Talho Clara Costa, Unipessoal, Lda.</t>
  </si>
  <si>
    <t>Silvia Oliveira Ferreira</t>
  </si>
  <si>
    <t>Maria Galvão Veloso Dantas</t>
  </si>
  <si>
    <t>Supermercados Matinhos, Lda.</t>
  </si>
  <si>
    <t>Talho Meireles Vale Do Lima</t>
  </si>
  <si>
    <t>Rui António Rodrigues Santarem</t>
  </si>
  <si>
    <t>Maria Silva Ribeiro Oliveira</t>
  </si>
  <si>
    <t>Marcelo Rodrigues Santarem Martins</t>
  </si>
  <si>
    <t>Talho Central Da Encarnação</t>
  </si>
  <si>
    <t>Domingos Manuel Moreira Moura</t>
  </si>
  <si>
    <t>A Independente - Padaria Pastelaria</t>
  </si>
  <si>
    <t>Confraria Nª.Sª. Pena</t>
  </si>
  <si>
    <t>Ademar Bartolomeu Silva Silveira</t>
  </si>
  <si>
    <t>Barrosão - Central De Carnes, Lda.</t>
  </si>
  <si>
    <t>Filomena &amp; Helena Alves, Lda.</t>
  </si>
  <si>
    <t>Manuel Da Silva Moura</t>
  </si>
  <si>
    <t>Barrosão Boi Da Vila Talhos, Lda</t>
  </si>
  <si>
    <t>Artur Manuel Pereira Gomes</t>
  </si>
  <si>
    <t>Nuno Alexandre Miranda Cardoso</t>
  </si>
  <si>
    <t>Talho Do Abel Abel Gonçalves Coelho</t>
  </si>
  <si>
    <t>Dulce Maria Vaz Pinto Pereira</t>
  </si>
  <si>
    <t>Super Talho D. Galo</t>
  </si>
  <si>
    <t>Dom Villas-Luís Rafael Macedo</t>
  </si>
  <si>
    <t>Salsicharia Assunção</t>
  </si>
  <si>
    <t>Jorge Morais - Comercio De Carnes,</t>
  </si>
  <si>
    <t>Miguel António Rodrigues Moreira</t>
  </si>
  <si>
    <t>J.F. Caves - Julia Moreira Da Costa</t>
  </si>
  <si>
    <t>Super Talho Novilho D'Ouro</t>
  </si>
  <si>
    <t>António Nogueira Azevedo</t>
  </si>
  <si>
    <t>Loja Carne-Sociedade Unipessoal,Lda</t>
  </si>
  <si>
    <t>Maria De Fátima Mouquinho Da Costa</t>
  </si>
  <si>
    <t>Adriano Gonçalves Dias</t>
  </si>
  <si>
    <t>Distritirso - Supermercado, Lda.</t>
  </si>
  <si>
    <t>Manuel Joaquim Castro Azevedo Talho</t>
  </si>
  <si>
    <t>Dias &amp; Gonçalves, Lda.</t>
  </si>
  <si>
    <t>Confeitaria Gosto Requintado</t>
  </si>
  <si>
    <t>Barbosa,Ferreira,Oliveira &amp; Ca, Lda</t>
  </si>
  <si>
    <t>Salpicarne-Prod.De Salsicharia,Lda</t>
  </si>
  <si>
    <t>Suinicomercio, Comercio Suínos, Lda</t>
  </si>
  <si>
    <t>Agro-Pecuária De Albino Da Silva &amp;</t>
  </si>
  <si>
    <t>Comersuínos, Comercio De Gado, Lda.</t>
  </si>
  <si>
    <t>Fernando Albino Antunes Silva</t>
  </si>
  <si>
    <t>José António Lameiras Rafael</t>
  </si>
  <si>
    <t>Manuel António Rebelo Querido</t>
  </si>
  <si>
    <t>Café Show, Lda.</t>
  </si>
  <si>
    <t>Talho Bom Gosto, Lda.</t>
  </si>
  <si>
    <t>Tavares &amp; Filhos,Comércio De Carnes</t>
  </si>
  <si>
    <t>Adelino Alberto Sousa Silva</t>
  </si>
  <si>
    <t>Carnes Vermelhas, Lda.</t>
  </si>
  <si>
    <t>Natalia Coelho, Unipessoal, Lda.</t>
  </si>
  <si>
    <t>Manuel Da Costa Marques</t>
  </si>
  <si>
    <t>Silvia Maria Torres Gonçalves Ribei</t>
  </si>
  <si>
    <t>Minhofumeiro-Enchidos E Fumados À</t>
  </si>
  <si>
    <t>Joana Reis</t>
  </si>
  <si>
    <t>Manuel Lourenço Barbosa</t>
  </si>
  <si>
    <t>Restaurante Mirante De António Da</t>
  </si>
  <si>
    <t>Talho Atlantico</t>
  </si>
  <si>
    <t>Manuel Da Silva Moura, Herdeiros</t>
  </si>
  <si>
    <t>Seltripas, Lda.</t>
  </si>
  <si>
    <t>Lyudmyla Melmychuk (Talho Stop)</t>
  </si>
  <si>
    <t>José Gramilo Campos, Lda.</t>
  </si>
  <si>
    <t>Carlos Silva, Com. De  Suínos, Lda.</t>
  </si>
  <si>
    <t>Talho Novo Da Labruge De Bruno</t>
  </si>
  <si>
    <t>Talho Madre Deus, Lda.</t>
  </si>
  <si>
    <t>José Fernando Gonçalves Da Silva</t>
  </si>
  <si>
    <t>Talho Do Campo - José Amorim</t>
  </si>
  <si>
    <t>Antonio Simão Produtos Aliment.,Lda</t>
  </si>
  <si>
    <t>Pão Quente Mor De Victor Manuel</t>
  </si>
  <si>
    <t>Super Talho Daniel, Unipessoal, Lda</t>
  </si>
  <si>
    <t>Carlos Alberto Sá Lino Marçalo</t>
  </si>
  <si>
    <t>Talho Campo Da Feira</t>
  </si>
  <si>
    <t>Irmãos Vasconcelos, Lda.</t>
  </si>
  <si>
    <t>Manuel Joaquim Costa Figueiredo</t>
  </si>
  <si>
    <t>Avoutiz-Produtos Alimentares, S.A.</t>
  </si>
  <si>
    <t>Wellington Divino Madeira</t>
  </si>
  <si>
    <t>Alexandre Gonçalves &amp; Costa, Lda</t>
  </si>
  <si>
    <t>Carnes Meireles Do Minho, Lda.</t>
  </si>
  <si>
    <t>Joaquim Coelho De Abreu Moreira</t>
  </si>
  <si>
    <t>Ccel-Casa Das Carnes Do Ervedal,Lda</t>
  </si>
  <si>
    <t>Albina Martins, Lda.</t>
  </si>
  <si>
    <t>Laura Camposinhos Araújo</t>
  </si>
  <si>
    <t>Maria José Duarte Teixeira</t>
  </si>
  <si>
    <t>Laura Do Céu Peixoto Cerqueira</t>
  </si>
  <si>
    <t>Manoel &amp; Silva, Lda</t>
  </si>
  <si>
    <t>José Oliveira Da Silva</t>
  </si>
  <si>
    <t>Gaspar Mendes Filhos &amp; Ca., Lda.</t>
  </si>
  <si>
    <t>M.F. Charcutaria</t>
  </si>
  <si>
    <t>Pão-Quente Mor De José António Al-</t>
  </si>
  <si>
    <t>Distrigouveia - Supermercados, Lda.</t>
  </si>
  <si>
    <t>Rosa Maria Dias Fernandes</t>
  </si>
  <si>
    <t>Eugenios - Crl, Lda</t>
  </si>
  <si>
    <t>Carlos Gomes Da Silva</t>
  </si>
  <si>
    <t>Barcelgel-Com.Prod. Alimentares,Lda</t>
  </si>
  <si>
    <t>Maria Franceline Nunes</t>
  </si>
  <si>
    <t>Artur Ramiro Da Sousa Magalhães</t>
  </si>
  <si>
    <t>Talho Supermercado Orlando</t>
  </si>
  <si>
    <t>Honório Delgado &amp; Rosalina Delgado</t>
  </si>
  <si>
    <t>Pastelaria Pão Quente Os Grilos,Lda</t>
  </si>
  <si>
    <t>Distrilima - Supermercados, Lda</t>
  </si>
  <si>
    <t>Fumeiro Tradicional Saulopes, Lda.</t>
  </si>
  <si>
    <t>Rui Francisco Carneiro Malheiro</t>
  </si>
  <si>
    <t>Emanuel Curval Ferreira</t>
  </si>
  <si>
    <t>João Bernardo Unipessoal, Lda.</t>
  </si>
  <si>
    <t>Américo Ramalho-Soc. Unipessoal,Lda</t>
  </si>
  <si>
    <t>José Fernando G. Silva</t>
  </si>
  <si>
    <t>David Barbosa Leitão Da Silva</t>
  </si>
  <si>
    <t>Rolando Emanuel Fernandes Silva</t>
  </si>
  <si>
    <t>Nuno José Oliveira &amp; Silva</t>
  </si>
  <si>
    <t>Elsa Nogueira - Soc. Unipessoal,Lda</t>
  </si>
  <si>
    <t>Lourofood, Lda.</t>
  </si>
  <si>
    <t>Tubembal-Tubos E Mandris De Cartão</t>
  </si>
  <si>
    <t>Eduardo Da Fonseca Alves</t>
  </si>
  <si>
    <t>Laura Manuela Silva Costa</t>
  </si>
  <si>
    <t>Salsicharia S. Victor</t>
  </si>
  <si>
    <t>Clientes Diversos</t>
  </si>
  <si>
    <t>Pedro José Cunha Lima</t>
  </si>
  <si>
    <t>Talho Meireles Silva &amp; Correia, Lda</t>
  </si>
  <si>
    <t>Celeirocarn-Industria De Carnes,Lda</t>
  </si>
  <si>
    <t>Produpalmeira - Comercio Produtos</t>
  </si>
  <si>
    <t>Sérgio Esteves Gonçalves</t>
  </si>
  <si>
    <t>Talho Central De Celorico, Lda.</t>
  </si>
  <si>
    <t>Manuel Paiva Costa Lima</t>
  </si>
  <si>
    <t>Porval - Agropecuária Lda</t>
  </si>
  <si>
    <t>Irmãos Ramalho - Comercio De Carnes</t>
  </si>
  <si>
    <t>Girocarnes - Soc. Comercial De</t>
  </si>
  <si>
    <t>Castro,Ferreira &amp; Abreu,Lda.</t>
  </si>
  <si>
    <t>Maria Helena Januário Ribeiro</t>
  </si>
  <si>
    <t>João De Sá Barbosa</t>
  </si>
  <si>
    <t>Meireles &amp; Sobrinho 2, Lda</t>
  </si>
  <si>
    <t>Talho Do Altinho - Unipessoal, Lda.</t>
  </si>
  <si>
    <t>Rui Alexandre Coelho Resende</t>
  </si>
  <si>
    <t>Bom Di - Exploração Hoteleira, Lda.</t>
  </si>
  <si>
    <t>Sérgio Rocha &amp; Filho,Comércio De</t>
  </si>
  <si>
    <t>Carminda V. Costa Rocha</t>
  </si>
  <si>
    <t>Maria Manuela Costa Firmo Ramalho</t>
  </si>
  <si>
    <t>Carlos António Barbosa Da Costa</t>
  </si>
  <si>
    <t>Carnes Valinho, Sa</t>
  </si>
  <si>
    <t>Districalendário-Supermercados, Lda</t>
  </si>
  <si>
    <t>Restaurante Campino De Alipio Gomes</t>
  </si>
  <si>
    <t>Francisco Justino Costa Silva</t>
  </si>
  <si>
    <t>António Martins Neto</t>
  </si>
  <si>
    <t>Leque Variado - Rest. Marisq. E</t>
  </si>
  <si>
    <t>Maria Goreti Moreira Da Silva</t>
  </si>
  <si>
    <t>Churrasqueira/Restaurante Os Irmãos</t>
  </si>
  <si>
    <t>Cristina Manuela Oliveira Pereira</t>
  </si>
  <si>
    <t>Bom Sucesso Panificação, Lda</t>
  </si>
  <si>
    <t>Ilidio Carvalho, Lda.</t>
  </si>
  <si>
    <t>Café Laranja Lima</t>
  </si>
  <si>
    <t>Luis Manuel Ferreira Barbosa</t>
  </si>
  <si>
    <t>Luisa Maria Maia Fontes</t>
  </si>
  <si>
    <t>Talho Cruzeiro</t>
  </si>
  <si>
    <t>Natália Barros, Lda</t>
  </si>
  <si>
    <t>Louroaves,</t>
  </si>
  <si>
    <t>Padaria Moínhos, Lda</t>
  </si>
  <si>
    <t>Maria Ângela Ribeiro De Lima</t>
  </si>
  <si>
    <t>Sérgio Manuel Pereira</t>
  </si>
  <si>
    <t>Districarvalhos, Supermercados Lda.</t>
  </si>
  <si>
    <t>Triocarnes, Comércio De Carnes, Lda</t>
  </si>
  <si>
    <t>Comércio De Carnes Barrosão</t>
  </si>
  <si>
    <t>Meetland, Lda</t>
  </si>
  <si>
    <t>O Novilhão, Lda.</t>
  </si>
  <si>
    <t>M. Pereira Machado, Lda</t>
  </si>
  <si>
    <t>Emilia Coelho - Comércio E</t>
  </si>
  <si>
    <t>Super Talho Rio Lima, Lda</t>
  </si>
  <si>
    <t>Carnes Vítor Sousa, Lda</t>
  </si>
  <si>
    <t>Instituto Do Emprego E Formação</t>
  </si>
  <si>
    <t>Albino Vieira Pires &amp; Filhos, Lda.</t>
  </si>
  <si>
    <t>Sapju, Sociedade Agropecuária, S.A.</t>
  </si>
  <si>
    <t>Soditaipas-Supermercados,S.A.</t>
  </si>
  <si>
    <t>José Augusto Araújo Vilaça</t>
  </si>
  <si>
    <t>Carnes Meireles Do Minho, Lda</t>
  </si>
  <si>
    <t>Marco Alexandre Alves Melo</t>
  </si>
  <si>
    <t>Castelo Industria De Produtos</t>
  </si>
  <si>
    <t>Lourinho - Churrascos Unipessoal,Ld</t>
  </si>
  <si>
    <t>Maria Alice Devesa &amp; Filhos, Lda</t>
  </si>
  <si>
    <t>Armando Gomes Costa</t>
  </si>
  <si>
    <t>Extragula Comercio De Carnes, Lda</t>
  </si>
  <si>
    <t>Duplofor, Lda</t>
  </si>
  <si>
    <t>Sunofra - Comércio De Carnes, Lda</t>
  </si>
  <si>
    <t>Salsicharia Deu La Deu Unip.,Lda</t>
  </si>
  <si>
    <t>Mário Manuel Valério Alves</t>
  </si>
  <si>
    <t>Associação Cultural Desp. De Grade</t>
  </si>
  <si>
    <t>Pedro Jorge Santos Nascimento</t>
  </si>
  <si>
    <t>Pão-Quente Mor - Maria Lurdes Pinto</t>
  </si>
  <si>
    <t>Talho Stop, Soc. Unipessoal, Lda</t>
  </si>
  <si>
    <t>Talho Avenida Caxinas, Lda</t>
  </si>
  <si>
    <t>Carnes Do Cavado, Lda.</t>
  </si>
  <si>
    <t>Afonso Albino Silva Vieira</t>
  </si>
  <si>
    <t>Cyber - Duplex Café</t>
  </si>
  <si>
    <t>Casa Lara Restaurante, Lda</t>
  </si>
  <si>
    <t>Daniela Raquel Bravo Azev E Silva</t>
  </si>
  <si>
    <t>Carlos Gonçalves Coelho</t>
  </si>
  <si>
    <t>Talho Mais Unipessoal, Lda</t>
  </si>
  <si>
    <t>José Da Costa Silva &amp; Irmão, Lda</t>
  </si>
  <si>
    <t>Eugénio Miguel Santos Costa</t>
  </si>
  <si>
    <t>João Fernando Pereira</t>
  </si>
  <si>
    <t>Confrescuras, Lda</t>
  </si>
  <si>
    <t>António Miguel Barbosa Araujo, Lda</t>
  </si>
  <si>
    <t>Salsicharia Silva &amp; Cunha, Lda</t>
  </si>
  <si>
    <t>Distridão - Supermercados, S.A.</t>
  </si>
  <si>
    <t>Centro Carnes - Com De Carnes, Lda.</t>
  </si>
  <si>
    <t>Supertalho Infante Sagres</t>
  </si>
  <si>
    <t>Moutadinhos - Com. Ind. Carnes, Lda</t>
  </si>
  <si>
    <t>Carnes Amaral, Lda</t>
  </si>
  <si>
    <t>Joaquim Jorge Martins Rodrigues</t>
  </si>
  <si>
    <t>Fubom, Lda.</t>
  </si>
  <si>
    <t>Infante Sagres Ii, Lda</t>
  </si>
  <si>
    <t>Armando Lopes Da Silva Carvalho</t>
  </si>
  <si>
    <t>Famitalhos, Lda.</t>
  </si>
  <si>
    <t>Só Churrascos-Sociedade Unipessoal,</t>
  </si>
  <si>
    <t>Miguel Barbosa Da Silva</t>
  </si>
  <si>
    <t>Paulo José Santos Teles</t>
  </si>
  <si>
    <t>Central Dos Grelhados, Lda.</t>
  </si>
  <si>
    <t>Artur Fonseca &amp; Filhos, Lda.</t>
  </si>
  <si>
    <t>União Desportiva Bairrense</t>
  </si>
  <si>
    <t>Lusosortido - Comercio De Produtos</t>
  </si>
  <si>
    <t>Domingos Pereira &amp; Silva, Lda</t>
  </si>
  <si>
    <t>Banquete Supermercados P.Rubras,Lda</t>
  </si>
  <si>
    <t>Worknow, Unipessoal Lda.</t>
  </si>
  <si>
    <t>Joaquim Paulo Rodrigues Santos</t>
  </si>
  <si>
    <t>Super Talho Inês:De Helder Miguel</t>
  </si>
  <si>
    <t>José Filipe Silva Martins</t>
  </si>
  <si>
    <t>Supertalho 2007, Lda</t>
  </si>
  <si>
    <t>Nacional Carnes Saldanha, Lda</t>
  </si>
  <si>
    <t>Maria De Fatima Alves Sousa</t>
  </si>
  <si>
    <t>Maria De Fátima Costa Pinto</t>
  </si>
  <si>
    <t>Baptista &amp; Costa, Lda.</t>
  </si>
  <si>
    <t>Abel Fernando M. Dias</t>
  </si>
  <si>
    <t>Filipe Gaspar</t>
  </si>
  <si>
    <t>Leipecarnes, Lda.</t>
  </si>
  <si>
    <t>Talho Principal, Lda</t>
  </si>
  <si>
    <t>Loja Comercial Do Vade, Lda.</t>
  </si>
  <si>
    <t>Antonio Oliveira Pereira, Lda</t>
  </si>
  <si>
    <t>Talho Conde De Margaride, Lda</t>
  </si>
  <si>
    <t>Talhos Nogueira &amp; Terra, Lda.</t>
  </si>
  <si>
    <t>Stay Together,Com. Carnes Unip Lda</t>
  </si>
  <si>
    <t>Ricardo Torres Fernandes</t>
  </si>
  <si>
    <t>Ilda Do Sameiro Magalhães Campos</t>
  </si>
  <si>
    <t>Dan-Mat, Unipessoal, Lda</t>
  </si>
  <si>
    <t>Anatomia Do Sucesso-Com. Carnes,Lda</t>
  </si>
  <si>
    <t>Pereira &amp; Rodrigues, Lda.</t>
  </si>
  <si>
    <t>José Gonçalves Geresteira, Lda</t>
  </si>
  <si>
    <t>Domingos Carneiro Vaz Sociedade</t>
  </si>
  <si>
    <t>Paula Cristina Da Rocha Almeida</t>
  </si>
  <si>
    <t>Maria Isabel Costa Gomes Magalhães</t>
  </si>
  <si>
    <t>Albertina Correia</t>
  </si>
  <si>
    <t>Maria Irene Silva Nogueira Santos</t>
  </si>
  <si>
    <t>Ligia Maria Baptista Oliveira</t>
  </si>
  <si>
    <t>Arminda Gomes Pinho Alves</t>
  </si>
  <si>
    <t>Arcosdistri - Supermercados, Lda.</t>
  </si>
  <si>
    <t>Fernando Duarte Teixeira</t>
  </si>
  <si>
    <t>Rosa Das Dores Oliveira Magalhães</t>
  </si>
  <si>
    <t>Interfri - Lda.</t>
  </si>
  <si>
    <t>Talho Das Guardeiras, Lda</t>
  </si>
  <si>
    <t>Fernando Domingos Da Silva Brito</t>
  </si>
  <si>
    <t>Central Dos Grelhados, Lda</t>
  </si>
  <si>
    <t>M. Carneiro - Soc. Unipessoal, Lda.</t>
  </si>
  <si>
    <t>David Fernando De Sousa Araujo</t>
  </si>
  <si>
    <t>Jafiseran, Lda</t>
  </si>
  <si>
    <t>Graciosa Dos Santos Bessa</t>
  </si>
  <si>
    <t>José Manuel Valinho Coelho</t>
  </si>
  <si>
    <t>King Of Life, Lda</t>
  </si>
  <si>
    <t>Hiper Carnes</t>
  </si>
  <si>
    <t>Simão Pedro Moreira Pinto Fontão</t>
  </si>
  <si>
    <t>Hipercarnes De Amarante, Lda</t>
  </si>
  <si>
    <t>J.B.A. Talhos, Lda</t>
  </si>
  <si>
    <t>Supertalho Do Arquinho, Lda</t>
  </si>
  <si>
    <t>Valor Da Tradição Talhos, Lda</t>
  </si>
  <si>
    <t>Hipercarnes De Amarante Ii, Lda</t>
  </si>
  <si>
    <t>Hipercarnes De Amarante Iii, Lda</t>
  </si>
  <si>
    <t>Rosa Maria Vaz Sousa Dantas</t>
  </si>
  <si>
    <t>Filipe Manuel Santos Costa</t>
  </si>
  <si>
    <t>Ilidio Joaquim Ferreira Loureiro</t>
  </si>
  <si>
    <t>Congelreal - Produtos Alimentares,</t>
  </si>
  <si>
    <t>Loja Do Pecado</t>
  </si>
  <si>
    <t>Mercalimentar, Lda</t>
  </si>
  <si>
    <t>Campiboi-Com. E Ind.Carnes, Lda.</t>
  </si>
  <si>
    <t>Irmãos Vieira Alves, Lda.</t>
  </si>
  <si>
    <t>Pereira &amp; Rodrigues, Lda</t>
  </si>
  <si>
    <t>Class&amp;Bom, Esp.Prova Com.Carne,Lda</t>
  </si>
  <si>
    <t>Class&amp;Bom, Esp.Prova Com.Carnes,Lda</t>
  </si>
  <si>
    <t>Armindo Macedo &amp; Araujo, Lda</t>
  </si>
  <si>
    <t>Joaquim Da Silva Saldanha</t>
  </si>
  <si>
    <t>Talho Henriques-Soc Unipessoal, Lda</t>
  </si>
  <si>
    <t>Aurélio Da Cunha Viana Pereira</t>
  </si>
  <si>
    <t>António Filipe Oliveira Azevedo</t>
  </si>
  <si>
    <t>Elisabete Maria Faria Fonseca</t>
  </si>
  <si>
    <t>José António Martins Silva</t>
  </si>
  <si>
    <t>Gidacarnes - Comércio De Carnes,Lda</t>
  </si>
  <si>
    <t>Sabores Das Quinas, Com. Alim. Lda</t>
  </si>
  <si>
    <t>Geração Rápida, Carnes E Cong, Lda</t>
  </si>
  <si>
    <t>Fernando Pereira De Morais</t>
  </si>
  <si>
    <t>Superviana - Supermercados, Lda.</t>
  </si>
  <si>
    <t>Daniel Figueiras De Barros</t>
  </si>
  <si>
    <t>Sm Carnes, Lda</t>
  </si>
  <si>
    <t>Paulo Rui Martins Oliveira</t>
  </si>
  <si>
    <t>Adão Acacio Castro Crespo, Lda.</t>
  </si>
  <si>
    <t>Talho Cidade Berço, Lda.</t>
  </si>
  <si>
    <t>José Manuel Ferreira Pereira</t>
  </si>
  <si>
    <t>Alma Do Povo - Com. Carnes Unip.Lda</t>
  </si>
  <si>
    <t>Diogo José Guedes Abreu</t>
  </si>
  <si>
    <t>João José Nogueira Costa Amorim</t>
  </si>
  <si>
    <t>Maria Das Dores Carvalho Brito</t>
  </si>
  <si>
    <t>Joaquim Pereira</t>
  </si>
  <si>
    <t>Rita Jesus Oliveira Ferreira</t>
  </si>
  <si>
    <t>Talho Boi Preto, Lda</t>
  </si>
  <si>
    <t>Luís Manuel Ferreira Rocha Unip Lda</t>
  </si>
  <si>
    <t>Mercalimentar, Lda.</t>
  </si>
  <si>
    <t>Sabe A Pouco, Comércio Carnes, Lda</t>
  </si>
  <si>
    <t>Sodicanedo - Supermercados, Lda.</t>
  </si>
  <si>
    <t>Carlos Manuel Rebelo Ribeiro</t>
  </si>
  <si>
    <t>Carnes S.José - Comércio Indústria</t>
  </si>
  <si>
    <t>José Manuel Rodrigues Da Costa</t>
  </si>
  <si>
    <t>Rui Manuel Da Silva Oliveira</t>
  </si>
  <si>
    <t>José Silva &amp; Silva - Produtos</t>
  </si>
  <si>
    <t>Vantagem Do Saber, Lda.</t>
  </si>
  <si>
    <t>Paulo José Couto Ferreira</t>
  </si>
  <si>
    <t>Isaac Jorge Mendes De Abreu</t>
  </si>
  <si>
    <t>Seara, S.A.</t>
  </si>
  <si>
    <t>Talho Do Altinho</t>
  </si>
  <si>
    <t>Norberto António &amp; Cerqueira, Lda</t>
  </si>
  <si>
    <t>Icm-Indust De Carnes Do Minho, Lda.</t>
  </si>
  <si>
    <t>Carlos Maximiliano Cardoso</t>
  </si>
  <si>
    <t>Edugosto - Comercio Carnes, Lda.</t>
  </si>
  <si>
    <t>Wales Moitinha Candido</t>
  </si>
  <si>
    <t>Marcelino &amp; Cepeda, Lda.</t>
  </si>
  <si>
    <t>Artur Ferreira Vieira &amp; Irmão, Lda</t>
  </si>
  <si>
    <t>António Barbosa Da Costa, Lda</t>
  </si>
  <si>
    <t>Tríberica - Unipessoal, Lda.</t>
  </si>
  <si>
    <t>Deliporc Foods, Lda.</t>
  </si>
  <si>
    <t>Joaquim Oliveira Santos</t>
  </si>
  <si>
    <t>Talho A. Luis, Lda</t>
  </si>
  <si>
    <t>Sunofra, Comércio De Carnes, Lda</t>
  </si>
  <si>
    <t>Maria Matilde F. Graça Mesquita</t>
  </si>
  <si>
    <t>Nuno Cruz</t>
  </si>
  <si>
    <t>Gelmanos - Prod. Alimentares, Lda.</t>
  </si>
  <si>
    <t>Carlos Manuel Ferreira Couto</t>
  </si>
  <si>
    <t>Emanuel José Maio Lopes</t>
  </si>
  <si>
    <t>Duarte Augusto Jesus Negrão</t>
  </si>
  <si>
    <t>M.R. Manel Maison By Mrs Silva, Lda</t>
  </si>
  <si>
    <t>Talho Montes De Azurva 1, Lda</t>
  </si>
  <si>
    <t>Julio Oliveira</t>
  </si>
  <si>
    <t>António Manuel Ferreira Silva Mende</t>
  </si>
  <si>
    <t>Casiro - Comércio E Ind. Carnes,Lda</t>
  </si>
  <si>
    <t>Savinor-Sociedade Avicola Norte S.A</t>
  </si>
  <si>
    <t>Spipork - Unipessoal, Lda</t>
  </si>
  <si>
    <t>Sergio Eduardo Medeiro Oliveira</t>
  </si>
  <si>
    <t>Sabe A Pouco - Com. De Carnes, Lda</t>
  </si>
  <si>
    <t>Avicondeixa Com Prod Alimentares Ld</t>
  </si>
  <si>
    <t>Jorge Manuel Graça Mesquita</t>
  </si>
  <si>
    <t>Marcelino &amp; Cepeda, Lda</t>
  </si>
  <si>
    <t>Salsicharia Trancosense, Lda</t>
  </si>
  <si>
    <t>Ict - Industria Carnes Tejo, Lda</t>
  </si>
  <si>
    <t>Don Carne Grande Conhecedor Unip Ld</t>
  </si>
  <si>
    <t>Golfimar-Comércio Internacional,Lda</t>
  </si>
  <si>
    <t>Ferreira &amp; Velho, Lda</t>
  </si>
  <si>
    <t>Liliana Marisa Ferreira Novais</t>
  </si>
  <si>
    <t>Natália Marlene Amorim Fernandes</t>
  </si>
  <si>
    <t>Rocha &amp; Rocha, Lda</t>
  </si>
  <si>
    <t>Maria Fátima M. Sacramento Marques</t>
  </si>
  <si>
    <t>Distrimoriz, Supermercados Lda</t>
  </si>
  <si>
    <t>Paula Cristina M. Lourenço Eusébio</t>
  </si>
  <si>
    <t>Margem Do Horizonte,Unipessoal, Lda</t>
  </si>
  <si>
    <t>Ribeira Antiga - Com Hotelaria, Lda</t>
  </si>
  <si>
    <t>Superarrifana-Supermercados, Lda</t>
  </si>
  <si>
    <t>Pastelaria Desejos, Lda</t>
  </si>
  <si>
    <t>Joaquim Campos De Sousa</t>
  </si>
  <si>
    <t>Joaquim Viriato Sousa Gomes</t>
  </si>
  <si>
    <t>Expanse-Negócios Internacionais,Lda</t>
  </si>
  <si>
    <t>Talho Santa Luzia - Soc. Unipessoal</t>
  </si>
  <si>
    <t>Alexandre Rocha &amp; Luis Rocha, Lda.</t>
  </si>
  <si>
    <t>Fornos Do Vale - Teresa Da Fonseca</t>
  </si>
  <si>
    <t>Luís Filipe Faria Da Costa</t>
  </si>
  <si>
    <t>Perfil Do Açucar, Lda.</t>
  </si>
  <si>
    <t>Talho Segredos Do Prado, Lda</t>
  </si>
  <si>
    <t>Claúdio Lima Araújo, Unip, Lda</t>
  </si>
  <si>
    <t>Salsicharia Sm Quintela</t>
  </si>
  <si>
    <t>António Filipe Oliveira Azevedo Soc</t>
  </si>
  <si>
    <t>Maria Madalena Medeiros Oliveira</t>
  </si>
  <si>
    <t>Congelouro-Comercio Congelados Lda.</t>
  </si>
  <si>
    <t>Ninicarnes, Lda.</t>
  </si>
  <si>
    <t>Filipe Ferreira</t>
  </si>
  <si>
    <t>Talho Galarós - Comércio Carnes,Lda</t>
  </si>
  <si>
    <t>Carnes Praça Da Cidade, Lda</t>
  </si>
  <si>
    <t>Alfredo Silva Barbosa, Lda</t>
  </si>
  <si>
    <t>Talhos Meireles</t>
  </si>
  <si>
    <t>Pedro José Oliveira, Unip., Lda</t>
  </si>
  <si>
    <t>Carla Sofia Martins Teixeira</t>
  </si>
  <si>
    <t>O Aldeia - Sup. E  Talho, Lda.</t>
  </si>
  <si>
    <t>Biocarnes, Lda. Xxxxxxxxxxxxxxxxxxx</t>
  </si>
  <si>
    <t>Abilio Fernando Pereira Abreu</t>
  </si>
  <si>
    <t>Joledila-Fab. Prod. Alimentares, Ld</t>
  </si>
  <si>
    <t>Talentoso &amp; Sério, Lda.</t>
  </si>
  <si>
    <t>Digocarnes - Com. De Carnes, Lda.</t>
  </si>
  <si>
    <t>José Carlos Norberto Encarnação</t>
  </si>
  <si>
    <t>Florinda Da Silva Torres Soares</t>
  </si>
  <si>
    <t>Porminho Alimentação, Sa</t>
  </si>
  <si>
    <t>Fafedis - Soc. De Distribuição, Sa</t>
  </si>
  <si>
    <t>Talho Concorrência - Comércio De Carnes Unipessoal, Lda</t>
  </si>
  <si>
    <t>Preços Exclusivos - Talhos Unip,Lda</t>
  </si>
  <si>
    <t>Quinta Dos Fumeiros, Lda</t>
  </si>
  <si>
    <t>Vitor Almeida</t>
  </si>
  <si>
    <t>Peixoto Ferreira &amp; Lemos F., Lda.</t>
  </si>
  <si>
    <t>Vida De Marinheiro Unipessoal, Lda.</t>
  </si>
  <si>
    <t>Pacote Cheio Soc. Unipessoal, Lda</t>
  </si>
  <si>
    <t>Quimicor - Prod Quimicos, Lda.</t>
  </si>
  <si>
    <t>Cromo Estamparia Textil, Lda.</t>
  </si>
  <si>
    <t>Rui Jorge &amp; Agostinho Teixeira Lda.</t>
  </si>
  <si>
    <t>Superalbergaria-Supermercados,Lda</t>
  </si>
  <si>
    <t>Silva Carnes, Sl Suc Em Portugal</t>
  </si>
  <si>
    <t>Carlos Casimiro Costa Ferreira</t>
  </si>
  <si>
    <t>Mario J. Carvalho</t>
  </si>
  <si>
    <t>Casa Quintela - Soc. Unipessoal, Ld</t>
  </si>
  <si>
    <t>Hugo Russo Gonçalves Carnes Unip</t>
  </si>
  <si>
    <t>Oliveira &amp; Costa Fernandes</t>
  </si>
  <si>
    <t>Alheiras Primorosas, Lda</t>
  </si>
  <si>
    <t>Kilo Carnes, Comercio Carnes, Lda</t>
  </si>
  <si>
    <t>Cidade Nativa, Unipessoal, Lda</t>
  </si>
  <si>
    <t>Eternas Delícias, Lda.</t>
  </si>
  <si>
    <t>Alves Peixoto &amp; Mota, Lda</t>
  </si>
  <si>
    <t>A.Magalhães,Lda</t>
  </si>
  <si>
    <t>José Marcelino Gomes</t>
  </si>
  <si>
    <t>Bom Pastor - Com. Carnes Unipessoal</t>
  </si>
  <si>
    <t>Cicarnes, Lda</t>
  </si>
  <si>
    <t>Fernando Pinto &amp; Carlos Pinto,</t>
  </si>
  <si>
    <t>Carnes Casal, Lda</t>
  </si>
  <si>
    <t>Novo Talho Do Jacinto</t>
  </si>
  <si>
    <t>Merito D'Escolha,Unipessoal,Lda</t>
  </si>
  <si>
    <t>Toque D'Aventura Soc Unipessoal Lda</t>
  </si>
  <si>
    <t>Famaliper</t>
  </si>
  <si>
    <t>Segredo Comum-Comércio Carnes, Lda</t>
  </si>
  <si>
    <t>Fentelhas Karnes, Unipessoal, Lda.</t>
  </si>
  <si>
    <t>Supertalho 3 Pereiras, Lda</t>
  </si>
  <si>
    <t>Elisabete Maria Sequeira Jácome</t>
  </si>
  <si>
    <t>Isabel Maria Oliveira Macedo</t>
  </si>
  <si>
    <t>Mar Cávado, Lda.</t>
  </si>
  <si>
    <t>Emanuel Abílio Dias</t>
  </si>
  <si>
    <t>Sónia &amp; Carlos Pinto-Talhos,Lda</t>
  </si>
  <si>
    <t>Francisco Barbosa Silva</t>
  </si>
  <si>
    <t>Albisabores-Importação E Exportação</t>
  </si>
  <si>
    <t>Cafetaria Snack Bar-Carla Sotto May</t>
  </si>
  <si>
    <t>Tradições Raras-Comercio De Carnes,</t>
  </si>
  <si>
    <t>Luís Miguel Ramos Oliveira</t>
  </si>
  <si>
    <t>Fagricoop, Lda.</t>
  </si>
  <si>
    <t>Maria Conceição Fernandes</t>
  </si>
  <si>
    <t>Congelminho Unipessoal, Lda</t>
  </si>
  <si>
    <t>Dometila - Arminda Pinto Baptista</t>
  </si>
  <si>
    <t>Primor, Charcutaria Prima Sa</t>
  </si>
  <si>
    <t>Maria Do Carmo Cascão Trocado</t>
  </si>
  <si>
    <t>Provitalho Unipessoal, Lda</t>
  </si>
  <si>
    <t>José Miguel Valente Pereira De Melo</t>
  </si>
  <si>
    <t>António Ribeiro Guerra</t>
  </si>
  <si>
    <t>Adriana Emilia F. Pinto Teixeira</t>
  </si>
  <si>
    <t>Claudio Lima De Araújo</t>
  </si>
  <si>
    <t>Cristina Maria Jesus Moreira</t>
  </si>
  <si>
    <t>Salsicharia Tradicional Minho, Lda</t>
  </si>
  <si>
    <t>Rosa Carmo-Carnes Unipessoal, Lda</t>
  </si>
  <si>
    <t>Sodibouro- Supermercados,Lda</t>
  </si>
  <si>
    <t>Provifood Com.Carnes Unipessoal Lda</t>
  </si>
  <si>
    <t>Sucata Curral De Moinas, Unip.Lda.</t>
  </si>
  <si>
    <t>Sodicarvalhos, Lda</t>
  </si>
  <si>
    <t>Frutas Casaca Imp./Exp., Lda.</t>
  </si>
  <si>
    <t>António Fernando Brás Marques</t>
  </si>
  <si>
    <t>Blandina De Melo Lourenço</t>
  </si>
  <si>
    <t>Pedro Manuel Loureiro Carneiro</t>
  </si>
  <si>
    <t>Sodiesmoriz - Supermercados, Lda</t>
  </si>
  <si>
    <t>Deolinda Coelho De Moura Sousa</t>
  </si>
  <si>
    <t>Talentos De Sempre - Exportação E</t>
  </si>
  <si>
    <t>Açucar Amargo-Supermercados,Lda</t>
  </si>
  <si>
    <t>Fernando Manuel Costa Capitão</t>
  </si>
  <si>
    <t>Henrique Mendes Ribeiro - Mm,Lda</t>
  </si>
  <si>
    <t>Joaquim Ferreira Da Costa</t>
  </si>
  <si>
    <t>Talhedefoice - Unipessoal, Lda</t>
  </si>
  <si>
    <t>Contencioso</t>
  </si>
  <si>
    <t>Carlos Alberto Ramos De Oliveira</t>
  </si>
  <si>
    <t>Maria Emília Garcia, Unip., Lda</t>
  </si>
  <si>
    <t>Famalimar</t>
  </si>
  <si>
    <t>Maria Adelaide Machado De Sousa</t>
  </si>
  <si>
    <t>Adriano Gomes Miranda</t>
  </si>
  <si>
    <t>Armanda Salgueirinho &amp; Filhos, Lda</t>
  </si>
  <si>
    <t>Visishop Unipessoal, Lda</t>
  </si>
  <si>
    <t>João Alfredo Gonçalves Magalhães</t>
  </si>
  <si>
    <t>Paulo Jorge Alves Pacheco</t>
  </si>
  <si>
    <t>Zulmira Moreira Nunes De Castro</t>
  </si>
  <si>
    <t>Meatprova - Com.Carnes Unip.,Lda</t>
  </si>
  <si>
    <t>Francisco Ribeiro Machado</t>
  </si>
  <si>
    <t>António Manuel Moutinho De Castro</t>
  </si>
  <si>
    <t>Desafio À Mesa - Charcutaria,Lda</t>
  </si>
  <si>
    <t>Marco António Fernandes Soares</t>
  </si>
  <si>
    <t>Talho Raul Matias Cardoso,Unip.Lda</t>
  </si>
  <si>
    <t>Miguel Saldanha -  Talhos Unip.,Lda</t>
  </si>
  <si>
    <t>Paulo Jorge Oliv. Ferreira Unip,Lda</t>
  </si>
  <si>
    <t>Freitas &amp; Sampaio &amp; C., Lda</t>
  </si>
  <si>
    <t>Rui Manuel Leal Pereira Unip.Lda</t>
  </si>
  <si>
    <t>Paula Alexandra Rocha Unip., Lda</t>
  </si>
  <si>
    <t>Matadouro Central Entre Douro E</t>
  </si>
  <si>
    <t>Talho Schotten, Lda</t>
  </si>
  <si>
    <t>Supertalho Da Estação, Lda</t>
  </si>
  <si>
    <t>João Da Silva Lima</t>
  </si>
  <si>
    <t>Fernando Pereira Abreu, Unip.Lda</t>
  </si>
  <si>
    <t>Manuel Ricardo Monte Vale</t>
  </si>
  <si>
    <t>Canorte 3-Produtos Alimentares, Lda</t>
  </si>
  <si>
    <t>Lima 5 Comércio De Produtos</t>
  </si>
  <si>
    <t>Nutribusca-Supermercados, Lda</t>
  </si>
  <si>
    <t>Jose Fernando Da Silva Carvalho</t>
  </si>
  <si>
    <t>Tiago Alves Maximiano</t>
  </si>
  <si>
    <t>Pedro Miguel Paiva Queirós</t>
  </si>
  <si>
    <t>Confeitaria Pastelaria Do Arco, Lda</t>
  </si>
  <si>
    <t>Tavorosas Dist. Alimentar, Lda.</t>
  </si>
  <si>
    <t>Padaria E Pastelaria Do Rio Selho</t>
  </si>
  <si>
    <t>Fátima Maria Sousa Correia</t>
  </si>
  <si>
    <t>António Pinto Leite, Lda</t>
  </si>
  <si>
    <t>Joaquim Fernando Teixeira Unip.,Lda</t>
  </si>
  <si>
    <t>Talho Joia, Lda</t>
  </si>
  <si>
    <t>Antonio José Da Cunha Morais</t>
  </si>
  <si>
    <t>Arminda Pereira Fernandes</t>
  </si>
  <si>
    <t>Torres &amp; Rosa Ii, Lda</t>
  </si>
  <si>
    <t>Torres &amp; Rosa I, Lda</t>
  </si>
  <si>
    <t>Talho Central De Amarante, Lda</t>
  </si>
  <si>
    <t>Maria Clara Cunha Moura</t>
  </si>
  <si>
    <t>Zeferino Manuel Soares Moreira</t>
  </si>
  <si>
    <t>Silverio Sousa &amp; Felicidade, Lda</t>
  </si>
  <si>
    <t>Minimercado S.Gonçalo, Lda</t>
  </si>
  <si>
    <t>Supertalho De Cedro, Lda</t>
  </si>
  <si>
    <t>Maria Deolinda Silva Oliveira</t>
  </si>
  <si>
    <t>João Sereno &amp; Morais, Lda</t>
  </si>
  <si>
    <t>Supermercado De Gatão, Lda</t>
  </si>
  <si>
    <t>Alvaro Nora Da Silva</t>
  </si>
  <si>
    <t>Manuel Albano Moreira Costa</t>
  </si>
  <si>
    <t>Amandio Oliveira Pereira</t>
  </si>
  <si>
    <t>Tabela Campestre, Lda</t>
  </si>
  <si>
    <t>Talho Milhões Comercio  Carnes, Lda</t>
  </si>
  <si>
    <t>António Felicidade  Com.Carnes, Lda</t>
  </si>
  <si>
    <t>Carnes Sá Da Bandeira, Lda.</t>
  </si>
  <si>
    <t>O Cantinho De Argoncilhe, Lda.</t>
  </si>
  <si>
    <t>Talho Patrãozinho, Unip., Lda</t>
  </si>
  <si>
    <t>Alvaro Manuel Rodrigues Da Costa</t>
  </si>
  <si>
    <t>J.C.M.C..Com. De Carnes, Unip.Lda</t>
  </si>
  <si>
    <t>Barreira &amp; Pinelo, Lda</t>
  </si>
  <si>
    <t>Manuel Alves Amorim</t>
  </si>
  <si>
    <t>Joaquim Azevedo Ferreira</t>
  </si>
  <si>
    <t>Sabores Da Margem, Lda</t>
  </si>
  <si>
    <t>Margarida &amp; Leite, Lda</t>
  </si>
  <si>
    <t>Pauta De Requinte Unipessoal, Lda</t>
  </si>
  <si>
    <t>Marina Alexandra Moreira Ferreira</t>
  </si>
  <si>
    <t>Talho Vitorino De: Daniel F.Barros</t>
  </si>
  <si>
    <t>David Silva, Lda</t>
  </si>
  <si>
    <t>Maria Antonieta-Produtos Alim.,Lda</t>
  </si>
  <si>
    <t>Dacar - Preparação E Fabrico</t>
  </si>
  <si>
    <t>Manuel Dias Da Cunha</t>
  </si>
  <si>
    <t>Carlos Alberto Costa Oliveira</t>
  </si>
  <si>
    <t>Joaquim José Miranda Moreira</t>
  </si>
  <si>
    <t>António C.F.Miranda-Unipessoal,Lda</t>
  </si>
  <si>
    <t>Francisco Novais Miranda &amp; Cia,Lda</t>
  </si>
  <si>
    <t>Partido Comunista Português</t>
  </si>
  <si>
    <t>Vanderlei Mauricio Da Costa</t>
  </si>
  <si>
    <t>Sygenta C. P. , Lda</t>
  </si>
  <si>
    <t>Fagricoop Coop.Agricola E Dos</t>
  </si>
  <si>
    <t>Salsicharia Soares &amp; Damião, Lda</t>
  </si>
  <si>
    <t>Nuno Miguel Simões De Jesus</t>
  </si>
  <si>
    <t>Vitor Manuel Lima Laranjeira</t>
  </si>
  <si>
    <t>Pastelaria Doce Ribeira</t>
  </si>
  <si>
    <t>Susana Carvalho &amp; Florisa Reis,Lda</t>
  </si>
  <si>
    <t>José Luis Branco-Com.Congelados,Lda</t>
  </si>
  <si>
    <t>Herminio Da Silva Duarte</t>
  </si>
  <si>
    <t>Manuel José Domingues De Sousa</t>
  </si>
  <si>
    <t>Distrihoreca Unipessoal, Lda</t>
  </si>
  <si>
    <t>Gaivota Livre-Prod.Alimentares,Lda</t>
  </si>
  <si>
    <t>Sodiparedes-Supermercados,Lda</t>
  </si>
  <si>
    <t>Talho Alves Rodrigues, Lda</t>
  </si>
  <si>
    <t>Cbtsp, Lda</t>
  </si>
  <si>
    <t>Talho Cerqueira Unipessoal, Lda</t>
  </si>
  <si>
    <t>Eusébio Henrique Campos Lima</t>
  </si>
  <si>
    <t>Superm. Eduarda Marinho, Unip.Lda</t>
  </si>
  <si>
    <t>Carlos Filipe Silva Costa</t>
  </si>
  <si>
    <t>Bons Costumes Unipessoal, Lda</t>
  </si>
  <si>
    <t>Marcelino Pedro Ferreira Pinto De</t>
  </si>
  <si>
    <t>Artur Martins Costa</t>
  </si>
  <si>
    <t>Margarida Maria Moreira De Campos</t>
  </si>
  <si>
    <t>Mario Valdemar Gonçalves De Sá</t>
  </si>
  <si>
    <t>Guilherme Ferreira Sequeira</t>
  </si>
  <si>
    <t>Cipercarnes, Lda</t>
  </si>
  <si>
    <t>Adelino Pereira Campos</t>
  </si>
  <si>
    <t>Ana Da Costa Lopes</t>
  </si>
  <si>
    <t>Talho Minhoto, Lda</t>
  </si>
  <si>
    <t>Maria Elisabete Fangueiro Pereira</t>
  </si>
  <si>
    <t>Zeferino Furtado Da Silva</t>
  </si>
  <si>
    <t>Fronteira Dos Temperos Fumados</t>
  </si>
  <si>
    <t>Talhos Ermida - Unipessoal, Lda</t>
  </si>
  <si>
    <t>Loureiro Da Silva &amp; Irmãos, Lda</t>
  </si>
  <si>
    <t>José Gadelho De Castro &amp; Filhos Lda</t>
  </si>
  <si>
    <t>Nelson Filipe Soares Inácio</t>
  </si>
  <si>
    <t>Irene Lurdes Gonçalves Cerqueira</t>
  </si>
  <si>
    <t>Quinta De Jugais, Lda</t>
  </si>
  <si>
    <t>Kylari - Minimercado Unipessoal,Lda</t>
  </si>
  <si>
    <t>Máximo Lima, Lda</t>
  </si>
  <si>
    <t>Joaquim Pereira Rodrigues</t>
  </si>
  <si>
    <t>António Jorge F. Moreira-Unip.,Lda</t>
  </si>
  <si>
    <t>Paraíso Da Fama, Lda</t>
  </si>
  <si>
    <t>Exclusivatradição, Lda</t>
  </si>
  <si>
    <t>Rosinha Dos Chouriços Enchidos</t>
  </si>
  <si>
    <t>Superaves - Supermercados, Lda.</t>
  </si>
  <si>
    <t>Mario Resende Silva-Unipessoal,Lda</t>
  </si>
  <si>
    <t>Receitas Gulosas, Lda</t>
  </si>
  <si>
    <t>Sérgio Silva Azevedo, Lda</t>
  </si>
  <si>
    <t>Anatomia Do Sucesso-Com.Carnes,Lda</t>
  </si>
  <si>
    <t>Lima &amp; Faria, Lda</t>
  </si>
  <si>
    <t>Luis R &amp; Azevedo, Lda.</t>
  </si>
  <si>
    <t>José Fernando Da Silva Ramos</t>
  </si>
  <si>
    <t>Junta De Freguesia Do Louro</t>
  </si>
  <si>
    <t>Sabores Invisiveis- Unipessoal, Lda</t>
  </si>
  <si>
    <t>Miguel Antonio Moreira-Unip.,Lda</t>
  </si>
  <si>
    <t>Albino Gonçalo De Sousa Amor</t>
  </si>
  <si>
    <t>Feliz Empreendedor-Unipessoal,Lda</t>
  </si>
  <si>
    <t>Tudo Pronto Unipessoal,Lda</t>
  </si>
  <si>
    <t>Carlos Alberto Soares Guimarães</t>
  </si>
  <si>
    <t>Virgílio C.Moreira, Lda</t>
  </si>
  <si>
    <t>Valor Paralelo, Lda.</t>
  </si>
  <si>
    <t>Paniantas - Padaria São Tiago Antas</t>
  </si>
  <si>
    <t>Salsicharia Beira Serra, Lda</t>
  </si>
  <si>
    <t>Ribasabores - Indust.De Carnes,Lda.</t>
  </si>
  <si>
    <t>Sandra Maria Faria Maia</t>
  </si>
  <si>
    <t>M.Silva-Recolha Subprodutos, Lda</t>
  </si>
  <si>
    <t>Intercalendário - Supermercados,Lda</t>
  </si>
  <si>
    <t>Largeprotein Unipessoal, Lda</t>
  </si>
  <si>
    <t>Talho Ponte D'Anta ,Lda</t>
  </si>
  <si>
    <t>Luis Leal E Filhos S.A.</t>
  </si>
  <si>
    <t>Sergio Rui Quaresma De Pinho</t>
  </si>
  <si>
    <t>Albino Leite Da Silva Machado</t>
  </si>
  <si>
    <t>Fernando Jorge Brites Pacheco</t>
  </si>
  <si>
    <t>Sandimcar-Comércio Alimentar,Lda</t>
  </si>
  <si>
    <t>Rosa Da Cunha Faria De Sá</t>
  </si>
  <si>
    <t>Agostinho Ferreira De Carvalho</t>
  </si>
  <si>
    <t>Andrea Silva Costa Barbosa</t>
  </si>
  <si>
    <t>Nuno Filipe Moreira De Castro</t>
  </si>
  <si>
    <t>Pedro Amorim Vieira Unip.,Lda</t>
  </si>
  <si>
    <t>Raporal - Rações De Portugal, S.A.</t>
  </si>
  <si>
    <t>Meatrading-Comércio De Carnes,Lda</t>
  </si>
  <si>
    <t>Sábias Reliquias Talho - Unip.,Lda</t>
  </si>
  <si>
    <t>Carla Lopes - Produtos Aliment.,Lda</t>
  </si>
  <si>
    <t>Cafe Snack Bar Soares &amp; Torres,Lda</t>
  </si>
  <si>
    <t>Albino Pereira Teixeira</t>
  </si>
  <si>
    <t>Maria Emília Da Silva</t>
  </si>
  <si>
    <t>Carnes Com Osso Tenro Unip.,Lda</t>
  </si>
  <si>
    <t>Talho Felix &amp; Nelson, Lda</t>
  </si>
  <si>
    <t>Coutauto-Rep. De Automóveis, Lda</t>
  </si>
  <si>
    <t>Amadeu Alves Unipessoal, Lda</t>
  </si>
  <si>
    <t>José Manuel Miranda Gonçalves</t>
  </si>
  <si>
    <t>Nelson Filipe Cunha Brito</t>
  </si>
  <si>
    <t>Cabazdeluz Comércio De Carnes,Lda</t>
  </si>
  <si>
    <t>Sergio Miguel Campos Lima</t>
  </si>
  <si>
    <t>Fumeiro Encosta De Santiago,Lda</t>
  </si>
  <si>
    <t>Feliciano Quintela, Unipessoal Lda.</t>
  </si>
  <si>
    <t>Julio Pereira De Amorim</t>
  </si>
  <si>
    <t>Avelino Pinto Seguros, Lda.</t>
  </si>
  <si>
    <t>Azevedo &amp; Gonçalves, Lda</t>
  </si>
  <si>
    <t>Tabela Fenomenal - Comércio De</t>
  </si>
  <si>
    <t>Associaçao Columbófila Distrito</t>
  </si>
  <si>
    <t>José António Moreira Soares</t>
  </si>
  <si>
    <t>Julio Paulo Silva Unipessoal, Lda</t>
  </si>
  <si>
    <t>Talho Da Ucha - Pedro Machado</t>
  </si>
  <si>
    <t>Nuno Carlos Da Costa Parente Sordo</t>
  </si>
  <si>
    <t>Soarauto-J. Soares E Rodrigues, Lda</t>
  </si>
  <si>
    <t>Cruz Vermelha Portuguesa Delegação</t>
  </si>
  <si>
    <t>Ccvr.Br, Lda</t>
  </si>
  <si>
    <t>Famaprotagonista, Lda</t>
  </si>
  <si>
    <t>José Carlos Da Silva Gonçalves</t>
  </si>
  <si>
    <t>Antonio Martins Cardoso</t>
  </si>
  <si>
    <t>Na Vanguarda Do Sucesso, Lda</t>
  </si>
  <si>
    <t>Semear Emoções Unipessoal, Lda</t>
  </si>
  <si>
    <t>Confeitaria Lulu, Lda</t>
  </si>
  <si>
    <t>Nuno Miguel De Sousa Magalhães</t>
  </si>
  <si>
    <t>Astroquimera-Comércio De Carnes,Lda</t>
  </si>
  <si>
    <t>A. Oliveira &amp; Rodrigues, Lda.</t>
  </si>
  <si>
    <t>Fim De Século Pão Quente, Lda.</t>
  </si>
  <si>
    <t>Talho Santa Maria Adelaide, Lda.</t>
  </si>
  <si>
    <t>Joaquim Ribeiro Velhote, Lda.</t>
  </si>
  <si>
    <t>Pote D'Aromas Unipessoal,Lda</t>
  </si>
  <si>
    <t>Velvet Terrace Unipessoal,Lda</t>
  </si>
  <si>
    <t>Amauri Jorge Baptista Leite</t>
  </si>
  <si>
    <t>Alto Das Torres Indústria De</t>
  </si>
  <si>
    <t>Canelcarn - Entreposto Comercial De</t>
  </si>
  <si>
    <t>Leonel De Jesus</t>
  </si>
  <si>
    <t>Penavila-Padaria Pastelaria De</t>
  </si>
  <si>
    <t>Dulce &amp; Maia, Lda</t>
  </si>
  <si>
    <t>Maria De Lurdes Pinto De Oliveira</t>
  </si>
  <si>
    <t>Meireles &amp; Meireles, Lda</t>
  </si>
  <si>
    <t>Versátilpalpite, Lda</t>
  </si>
  <si>
    <t>Alexandre Maquinez Miranda</t>
  </si>
  <si>
    <t>Restaurante Fentelhas, Lda</t>
  </si>
  <si>
    <t>Arca-Associação Recreativa E</t>
  </si>
  <si>
    <t>Salsicharia Ideal Oliveirense,Lda</t>
  </si>
  <si>
    <t>Joaquim António Pontes Lemos</t>
  </si>
  <si>
    <t>Circulplateia - Unipessoal,Lda</t>
  </si>
  <si>
    <t>Detalhes Com Tradição, Lda</t>
  </si>
  <si>
    <t>Sandra Cristina Da Silva Freire</t>
  </si>
  <si>
    <t>Adegas Actividades Hoteleiras,Lda</t>
  </si>
  <si>
    <t>Requinte Provável Carnes Unip.,Lda</t>
  </si>
  <si>
    <t>Famameat-Comércio E Transformação</t>
  </si>
  <si>
    <t>Manuel Braga Vilas-Boas Gonçalves</t>
  </si>
  <si>
    <t>Ricardo Filipe Gonçalves Rodrigues</t>
  </si>
  <si>
    <t>Magistralplateia, Lda</t>
  </si>
  <si>
    <t>Município De Vila Nova De Famalicão</t>
  </si>
  <si>
    <t>José Henrique Ferreira Gomes</t>
  </si>
  <si>
    <t>Referência Positiva-Com.Carne,Lda</t>
  </si>
  <si>
    <t>Churrascaria Lafões, Lda</t>
  </si>
  <si>
    <t>José António Rodrigues Alves</t>
  </si>
  <si>
    <t>Giveoportunity Unipessoal, Lda</t>
  </si>
  <si>
    <t>Mathieu Grilo</t>
  </si>
  <si>
    <t>Maria Dos Anjos Da Silva Gomes</t>
  </si>
  <si>
    <t>Refúgio Campestre Unipessoal,Lda</t>
  </si>
  <si>
    <t>Carnesalgado, Unipessoal Lda</t>
  </si>
  <si>
    <t>Smbelga-Estabel.Restauração, Lda</t>
  </si>
  <si>
    <t>Nuno Miguel Afonso Moreira</t>
  </si>
  <si>
    <t>Memórias Transparentes, Lda</t>
  </si>
  <si>
    <t>Herculano Veloso Unipessoal,Lda</t>
  </si>
  <si>
    <t>Armindo Soares Da Silva</t>
  </si>
  <si>
    <t>João Batista Martins</t>
  </si>
  <si>
    <t>Costa &amp; Sampaio Costa,Lda</t>
  </si>
  <si>
    <t>David Manuel Gomes - Unipessoal,Lda</t>
  </si>
  <si>
    <t>Talho Da Eira, Lda</t>
  </si>
  <si>
    <t>Assoc. Pais E Encarreg.Educação</t>
  </si>
  <si>
    <t>Talho Ribeiro-Herança Indivisa De</t>
  </si>
  <si>
    <t>Clube De Ténis De Braga</t>
  </si>
  <si>
    <t>Ingredienteficaz, Unipessoal Lda</t>
  </si>
  <si>
    <t>Sabores Do Vez-Fumeiro Tradicional</t>
  </si>
  <si>
    <t>Tania Cristina Azevedo Serralva</t>
  </si>
  <si>
    <t>Carnes Jacinto Ribeiro, Lda.</t>
  </si>
  <si>
    <t>Jncosta-Industria Carnes, Lda.</t>
  </si>
  <si>
    <t>Tradições Barquenses, Unip.,Lda</t>
  </si>
  <si>
    <t>Sensação D'Eleição Unipessoal,Lda</t>
  </si>
  <si>
    <t>Carlos Manuel Dias Fernandes</t>
  </si>
  <si>
    <t>Alcides Manuel Da Cruz Rosete</t>
  </si>
  <si>
    <t>Questão Apelativa - Unipessoal,Lda</t>
  </si>
  <si>
    <t>Maria Felisbela Sá P.Oliveira</t>
  </si>
  <si>
    <t>Carlos Manuel Ribeiro Marinho</t>
  </si>
  <si>
    <t>Dinâmica Sensação Comércio De</t>
  </si>
  <si>
    <t>Surpresa Com Certeza - Unip.,Lda</t>
  </si>
  <si>
    <t>Fernandes &amp; Fernandes, Lda.</t>
  </si>
  <si>
    <t>Talho Leonor Coelho,Lda</t>
  </si>
  <si>
    <t>Surpresalcance, Lda</t>
  </si>
  <si>
    <t>Talho Felix &amp; Nelson 2, Lda</t>
  </si>
  <si>
    <t>Rafael Miranda Unipessoal, Lda</t>
  </si>
  <si>
    <t>Bruna Sofia Vasconcelos Brás</t>
  </si>
  <si>
    <t>Filipe Pereira &amp; Sousa-Superm.,Lda</t>
  </si>
  <si>
    <t>Horizonte Medieval, Lda</t>
  </si>
  <si>
    <t>Escolhas Da Manhã, Lda</t>
  </si>
  <si>
    <t>Talhos Dãocarnes-Unipessoal, Lda</t>
  </si>
  <si>
    <t>Districosta, Lda</t>
  </si>
  <si>
    <t>Pastelaria Montalegrense, Lda</t>
  </si>
  <si>
    <t>Talho Jacinto Pascoal, Lda</t>
  </si>
  <si>
    <t>Fábrica Da Igreja Da Paróquia</t>
  </si>
  <si>
    <t>Costa &amp; Nogueira Unipessoal, Lda.</t>
  </si>
  <si>
    <t>Fumeiro Florindo Carnes E Enchidos</t>
  </si>
  <si>
    <t>Mr.Food-Produtos Alimentares,Lda</t>
  </si>
  <si>
    <t>Nelson Miguel Moreira Azevedo</t>
  </si>
  <si>
    <t>José Macedo Ribeiro</t>
  </si>
  <si>
    <t>José S. Rodrigues</t>
  </si>
  <si>
    <t>Lactoguifões - Comércio De</t>
  </si>
  <si>
    <t>Casa Do Burgo</t>
  </si>
  <si>
    <t>Aventura Cativante, Lda</t>
  </si>
  <si>
    <t>Feliz Azáfama, Lda</t>
  </si>
  <si>
    <t>Exótico &amp; Audaz, Lda</t>
  </si>
  <si>
    <t>Matisilva - Carnes, Lda</t>
  </si>
  <si>
    <t>Ribeiro Machado - Produtos</t>
  </si>
  <si>
    <t>Sogostinhos-Indústria Alimentar,Sa</t>
  </si>
  <si>
    <t>Gaveta De Tradições Unip., Lda</t>
  </si>
  <si>
    <t>Manhãs Elegantes-Unip., Lda</t>
  </si>
  <si>
    <t>Carlos Regada Unipessoal, Lda</t>
  </si>
  <si>
    <t>Italmarket, Lda</t>
  </si>
  <si>
    <t>Helder Filipe Jardim Pereira</t>
  </si>
  <si>
    <t>Josefa Costa, Lda</t>
  </si>
  <si>
    <t>Conquista Fenomenal, Lda</t>
  </si>
  <si>
    <t>Charme E Orgulho Restaurante</t>
  </si>
  <si>
    <t>Talho Concorrência 2 - Comércio De Carnes Unipessoal,Lda</t>
  </si>
  <si>
    <t>José Peixoto Gomes - Talho,</t>
  </si>
  <si>
    <t>Talho Da Trancosa, Lda</t>
  </si>
  <si>
    <t>Adolfo Da Silva Azevedo</t>
  </si>
  <si>
    <t>José Miguel &amp; Luis G.Pereira, Lda</t>
  </si>
  <si>
    <t>Segredos Ibéricos-Comercialização</t>
  </si>
  <si>
    <t>Fernando Macedo Vaz Unipessoal,Lda</t>
  </si>
  <si>
    <t>Miracorvo Talhos Unipessoal, Lda</t>
  </si>
  <si>
    <t>Santos &amp; Dias, Lda</t>
  </si>
  <si>
    <t>Detalhes Comparados Unipessoal,Lda</t>
  </si>
  <si>
    <t>Imponentriunfo, Lda</t>
  </si>
  <si>
    <t>Supermercado E Talho Chá De</t>
  </si>
  <si>
    <t>F. T. A. - Indústria De Fumeiro</t>
  </si>
  <si>
    <t>Sabores Entrelaçados - Unip.,Lda</t>
  </si>
  <si>
    <t>Silva Freitas &amp; Martins Coelho, Lda</t>
  </si>
  <si>
    <t>Iobom-Distribuição De Produtos</t>
  </si>
  <si>
    <t>Vitipan-Produtos Alimentares, Lda</t>
  </si>
  <si>
    <t>Nortenho-Produtos Alimentares,Lda</t>
  </si>
  <si>
    <t>Restaurante D.Luis Unipessoal,Lda</t>
  </si>
  <si>
    <t>Enigma Necessário, Lda</t>
  </si>
  <si>
    <t>Mariscorvo-Produtos Alimentares,Lda</t>
  </si>
  <si>
    <t>Índice De Frescura, Lda</t>
  </si>
  <si>
    <t>Paulo António Vieira Lopes</t>
  </si>
  <si>
    <t>Manuel Francisco Vieira Marques</t>
  </si>
  <si>
    <t>Jorge Paulo Rocha Da Costa</t>
  </si>
  <si>
    <t>R. S. Carnes Unipessoal,Lda</t>
  </si>
  <si>
    <t>Sílaba Provável, Lda</t>
  </si>
  <si>
    <t>Vilas &amp; Fernandes, Lda</t>
  </si>
  <si>
    <t>Hugo André Azevedo Coelho</t>
  </si>
  <si>
    <t>Razão E Aptidão, Lda</t>
  </si>
  <si>
    <t>Sicasal, Ind.E Com. De Carnes, Sa</t>
  </si>
  <si>
    <t>Abraços Que Aproximam, Lda</t>
  </si>
  <si>
    <t>Talhos Tinoco Pereira-Unip.,Lda</t>
  </si>
  <si>
    <t>Avelino Caldeira Lourenço</t>
  </si>
  <si>
    <t>António De Araújo</t>
  </si>
  <si>
    <t>Restaurante Rochacamelo, Lda</t>
  </si>
  <si>
    <t>Maria Deolinda Rodrigues Gomes</t>
  </si>
  <si>
    <t>Vitor José Lopes Ribeiro</t>
  </si>
  <si>
    <t>Melo &amp; Serpa, Lda.</t>
  </si>
  <si>
    <t>Pinto Ferreira &amp; Azevedo, Lda.</t>
  </si>
  <si>
    <t>Manuel Alberto Da Silva Lemos</t>
  </si>
  <si>
    <t>Horizontirresístivel Unip.,Lda</t>
  </si>
  <si>
    <t>Eduardo, Lima &amp; Ca, Sa</t>
  </si>
  <si>
    <t>Manuel Brites De Figueiredo</t>
  </si>
  <si>
    <t>Maria Teresa Alves Lima</t>
  </si>
  <si>
    <t>Jorge Loureiro- Com.Carnes, Lda</t>
  </si>
  <si>
    <t>Maria Aldina Ferrei.Duarte Ribeiro</t>
  </si>
  <si>
    <t>Mepral - Mercantil De Produtos</t>
  </si>
  <si>
    <t>Manuel Lopes - Cabeça De Casal</t>
  </si>
  <si>
    <t>Manuel João Gonçalves Martins</t>
  </si>
  <si>
    <t>Meireles &amp; Sobrinho, Lda</t>
  </si>
  <si>
    <t>António Barroso Amorim, Herdeiros</t>
  </si>
  <si>
    <t>Talhos Carniantuã De Henriques &amp;</t>
  </si>
  <si>
    <t>Sodicanelas-Supermercados, Lda</t>
  </si>
  <si>
    <t>Carnes Rui Oliveira Unip.,Lda</t>
  </si>
  <si>
    <t>Claudino Eusébio Da Silva</t>
  </si>
  <si>
    <t>Sonhos Pioneiros, Lda</t>
  </si>
  <si>
    <t>Dinis Basilio Martins Silva</t>
  </si>
  <si>
    <t>Superfiel - Supermercados, Lda</t>
  </si>
  <si>
    <t>Pastelaria Caneiros De José</t>
  </si>
  <si>
    <t>Vitor Esteves Unipessoal, Lda</t>
  </si>
  <si>
    <t>João Martinho Pinheiro De Freitas</t>
  </si>
  <si>
    <t>Marlene De Assunção Santos Correia</t>
  </si>
  <si>
    <t>Mª Helena Gonçalves Fern.Tavares</t>
  </si>
  <si>
    <t>José Pires &amp; Rodrigues, Lda</t>
  </si>
  <si>
    <t>Audácia Campestre-Talhos Unip.,Lda</t>
  </si>
  <si>
    <t>Padaria Pastelaria Veiga, S.A.</t>
  </si>
  <si>
    <t>Lopes Pereira &amp; Pereira, Lda</t>
  </si>
  <si>
    <t>Infortrónica Unip., Lda</t>
  </si>
  <si>
    <t>Hábitos Refinados - Comércio De</t>
  </si>
  <si>
    <t>Atalhos E Nuances Unipessoal, Lda</t>
  </si>
  <si>
    <t>Talho Termas, Lda</t>
  </si>
  <si>
    <t>Finecook Ingredients, Lda</t>
  </si>
  <si>
    <t>Porcelta-Industria De Carnes, Lda</t>
  </si>
  <si>
    <t>Temperos Corajosos Unip.,Lda</t>
  </si>
  <si>
    <t>Fernando José Oliveira Amorim Costa</t>
  </si>
  <si>
    <t>Leitões Amauri, Lda</t>
  </si>
  <si>
    <t>Sorrifruta Unipessoal,Lda</t>
  </si>
  <si>
    <t>Rosto D'Outono, Lda</t>
  </si>
  <si>
    <t>Margarida Da Cunha Silva</t>
  </si>
  <si>
    <t>Nelson Joaquim Sampaio Rodrigues</t>
  </si>
  <si>
    <t>Miranda &amp; Ricardo, Unipessoal Lda</t>
  </si>
  <si>
    <t>Domingos &amp; Santos, Lda</t>
  </si>
  <si>
    <t>Rijo Freire &amp; Silva, Lda</t>
  </si>
  <si>
    <t>A.M. Agostinho Moura Unip.,Lda</t>
  </si>
  <si>
    <t>L.H.R., Lda</t>
  </si>
  <si>
    <t>Godcarnes-Com.De Carnes Unip.,Lda</t>
  </si>
  <si>
    <t>Dr.António José Xavier Ferreira</t>
  </si>
  <si>
    <t>Abilio José Oliveira Passos</t>
  </si>
  <si>
    <t>Fernando Dias, Lda</t>
  </si>
  <si>
    <t>Teresa Raquel Ferreira Da Silva</t>
  </si>
  <si>
    <t>Tsed Unipessoal,Lda</t>
  </si>
  <si>
    <t>Cecília Belinho Soares</t>
  </si>
  <si>
    <t>Associação De Pais E Encarregados</t>
  </si>
  <si>
    <t>Sandra Maria Da Silva Costa</t>
  </si>
  <si>
    <t>Doce Rotina-Pastelaria, Lda</t>
  </si>
  <si>
    <t>Maria Carolina Machado Alves</t>
  </si>
  <si>
    <t>Lucia Manuela Silva Sousa</t>
  </si>
  <si>
    <t>Francisco José D'Anello Dias</t>
  </si>
  <si>
    <t>Monte Dos Leitões, Sociedade De</t>
  </si>
  <si>
    <t>Saraivas-Comércio De Produtos</t>
  </si>
  <si>
    <t>Momentos Atentos Unipessoal, Lda</t>
  </si>
  <si>
    <t>Maria Filomena Azevedo Ribeiro</t>
  </si>
  <si>
    <t>Joao Pedro Rodrigues Costa</t>
  </si>
  <si>
    <t>Pétalafresca Unipessoal, Lda</t>
  </si>
  <si>
    <t>Maratona De Sorrisos Unipessoal,Lda</t>
  </si>
  <si>
    <t>Palavraliciante - Comércio De</t>
  </si>
  <si>
    <t>J.P.R., Lda</t>
  </si>
  <si>
    <t>Jaime António Soares Balsa</t>
  </si>
  <si>
    <t>Quebrafolia - Unipessoal,Lda</t>
  </si>
  <si>
    <t>Rómulo Fonseca, Soc.Unip., Lda</t>
  </si>
  <si>
    <t>Sampaio &amp; Pinheiro Unip., Lda</t>
  </si>
  <si>
    <t>Maria Emília De Macedo</t>
  </si>
  <si>
    <t>Ferreira &amp; Ferreira, Lda</t>
  </si>
  <si>
    <t>Talho Morado - Unipessoal, Lda</t>
  </si>
  <si>
    <t>Sicarze-Sociedade Industrial De</t>
  </si>
  <si>
    <t>Momentos Paralelos - Unipessoal,Lda</t>
  </si>
  <si>
    <t>Doce D'Antas-Padaria E Pastel., Lda</t>
  </si>
  <si>
    <t>Trapotop, Lda</t>
  </si>
  <si>
    <t>Marino &amp; Fátima, Lda.</t>
  </si>
  <si>
    <t>Talho "O Cometa Vermelho", Lda</t>
  </si>
  <si>
    <t>Ftd Alimentação, S.A.</t>
  </si>
  <si>
    <t>Silvino Magalhães Carvalho</t>
  </si>
  <si>
    <t>Ana Maria De Jesus O.Fernandes</t>
  </si>
  <si>
    <t>Nortycôa-Unipessoal Lda</t>
  </si>
  <si>
    <t>Preciosos Sabores, Lda</t>
  </si>
  <si>
    <t>José Miguel Pereira</t>
  </si>
  <si>
    <t>José Joaquim Costa Moreira</t>
  </si>
  <si>
    <t>José Joaquim Pereira De Freitas</t>
  </si>
  <si>
    <t>Gidacarnes II Talhos, Lda</t>
  </si>
  <si>
    <t>Torre Selvagem - Unipessoal,Lda</t>
  </si>
  <si>
    <t>Primeat, Lda</t>
  </si>
  <si>
    <t>Óbviadrenalina, Unipessoal Lda</t>
  </si>
  <si>
    <t>Junta De Freguesia De Priscos</t>
  </si>
  <si>
    <t>Botikal Unipessoal, Lda</t>
  </si>
  <si>
    <t>O Sabor Das Carnes Unip.,Lda</t>
  </si>
  <si>
    <t>Talho Tradição Nacional, Lda</t>
  </si>
  <si>
    <t>Susana Almeida</t>
  </si>
  <si>
    <t>José Júlio Da Silva Pereira</t>
  </si>
  <si>
    <t>Cativar Tendências, Lda</t>
  </si>
  <si>
    <t>Talho Terras De Nobrega Unip.,Lda</t>
  </si>
  <si>
    <t>Rute Teixeira, Unipessoal Lda.</t>
  </si>
  <si>
    <t>Margem Cruzada, Lda</t>
  </si>
  <si>
    <t>Fernando Manuel Salazar Dia</t>
  </si>
  <si>
    <t>Pacheco Supermercados, Lda</t>
  </si>
  <si>
    <t>Maria De Fátima Gonçalves Cruz</t>
  </si>
  <si>
    <t>Álvaro Manuel Sousa Gomes</t>
  </si>
  <si>
    <t>Bemiranda Comércio De Carnes, Lda</t>
  </si>
  <si>
    <t>Rodrigo Demétrio Da Silva Unip.,Lda</t>
  </si>
  <si>
    <t>Casticarnes Comércio De Carnes, Lda</t>
  </si>
  <si>
    <t>Pastelaria Doce Pimentinha, Lda</t>
  </si>
  <si>
    <t>Mercadinhos Adriano Supermercados,</t>
  </si>
  <si>
    <t>Desejo Perspicaz-Unipessoal,Lda</t>
  </si>
  <si>
    <t>José Campos De Carvalho</t>
  </si>
  <si>
    <t>Carnes Eduana, Lda</t>
  </si>
  <si>
    <t>Comércio De Géneros Alimentares,Lda</t>
  </si>
  <si>
    <t>Pedro Miguel Freitas Unip., Lda</t>
  </si>
  <si>
    <t>À Sombra Da Tradição Unip., Lda</t>
  </si>
  <si>
    <t>Martins De Castro &amp; Abreu,Lda.</t>
  </si>
  <si>
    <t>Puras &amp; Frescas Unipessoal,Lda</t>
  </si>
  <si>
    <t>Ruído D'Aromas Unipessoal, Lda</t>
  </si>
  <si>
    <t>Pedro Miguel Mateus &amp; Gonçalves,Lda</t>
  </si>
  <si>
    <t>Isaura &amp; Lopes - Supermercados, Lda</t>
  </si>
  <si>
    <t>Talho 5 Outubro, Lda</t>
  </si>
  <si>
    <t>Eduana (Ii) Unipessoal, Lda</t>
  </si>
  <si>
    <t>Azáfama Apetecível, Lda</t>
  </si>
  <si>
    <t>João Paulo Teixeira, Unip. Lda</t>
  </si>
  <si>
    <t>Manuel Ribeiro Amaral, Unip. Lda</t>
  </si>
  <si>
    <t>Aromas Gulosos Unipessoal, Lda</t>
  </si>
  <si>
    <t>Talhos Dias-Comércio De Carnes,Lda</t>
  </si>
  <si>
    <t>Supermercado E Talho Horizonte</t>
  </si>
  <si>
    <t>Pavão Elegante, Lda</t>
  </si>
  <si>
    <t>Alberto José Abreu De Carvalho</t>
  </si>
  <si>
    <t>Armando Manuel Maia Unipessoal,Lda</t>
  </si>
  <si>
    <t>A M D Queirós Comércio De Carnes</t>
  </si>
  <si>
    <t>Gabriel André Pereira Unip., Lda</t>
  </si>
  <si>
    <t>Joaquim Carneiro Machado</t>
  </si>
  <si>
    <t>Verdadeira Intuição, Lda</t>
  </si>
  <si>
    <t>A. R. Novais, Lda.</t>
  </si>
  <si>
    <t>Forno Da Portela Unip.,Lda</t>
  </si>
  <si>
    <t>Joaquim Sousa Carneiro</t>
  </si>
  <si>
    <t>Carnes S. Sousa Unip., Lda</t>
  </si>
  <si>
    <t>Sofia Alves Unip., Lda</t>
  </si>
  <si>
    <t>Talho Acm - Sociedade Unip.,Lda</t>
  </si>
  <si>
    <t>Santos &amp; Mateus, Lda</t>
  </si>
  <si>
    <t>Mário Luis Ferreira Sampaio</t>
  </si>
  <si>
    <t>Francisco Lopes Magalhães</t>
  </si>
  <si>
    <t>Manuel Santos Moreira</t>
  </si>
  <si>
    <t>Nuno Miguel Moreira Campos</t>
  </si>
  <si>
    <t>Talho José Ferreira Unip., Lda</t>
  </si>
  <si>
    <t>Maria Celeste Oliveira Ferreira Dos</t>
  </si>
  <si>
    <t>António Manuel De Magalhães Barbosa</t>
  </si>
  <si>
    <t>Manuel Magalhães Da Silva</t>
  </si>
  <si>
    <t>Alice Manuela Da Silva Pereira</t>
  </si>
  <si>
    <t>J. Barbosa Talho Sr.ª Do Vale - Unipessoal, Lda.</t>
  </si>
  <si>
    <t>Ricardo Botelho, Unipessoal Lda</t>
  </si>
  <si>
    <t>Fc&amp;Ff - Comércio Carnes Unip.,Lda</t>
  </si>
  <si>
    <t>Serafim Fernando Nunes Da Costa</t>
  </si>
  <si>
    <t>Fernando &amp; Filomena- Comércio De</t>
  </si>
  <si>
    <t>Diogo Humberto Duarte S. Rocha</t>
  </si>
  <si>
    <t>Maria Antónia Pereira Bessa</t>
  </si>
  <si>
    <t>Joaquim Machado &amp; Filhos, Lda</t>
  </si>
  <si>
    <t>Aviparedes Comercio De Carnes,Lda</t>
  </si>
  <si>
    <t>Luis Fonseca</t>
  </si>
  <si>
    <t>Talho Central De Canelas, Lda</t>
  </si>
  <si>
    <t>José Manuel Da Silva Moreira</t>
  </si>
  <si>
    <t>Mauricio Soares Ribeiro</t>
  </si>
  <si>
    <t>Avelino Gomes Da Silva Pedrosa,Lda</t>
  </si>
  <si>
    <t>Corgatalho-Manuel Augusto Unip.Lda</t>
  </si>
  <si>
    <t>Miguel Alberto Da Silva Madureira</t>
  </si>
  <si>
    <t>Pcsm - Comércio Carnes,Lda</t>
  </si>
  <si>
    <t>Virtudes E Cumplicidades Unip.,Lda</t>
  </si>
  <si>
    <t>Talhos Stº Ovidio Unipessoal, Lda</t>
  </si>
  <si>
    <t>Talho Pato Dourado, Lda</t>
  </si>
  <si>
    <t>Suavevantagem - Unipessoal,Lda</t>
  </si>
  <si>
    <t>Talhos Ferraz &amp; Pinto Lda</t>
  </si>
  <si>
    <t>António Jorge Tavares Da Cruz</t>
  </si>
  <si>
    <t>Célia Francisca Ribeiro Carvalho</t>
  </si>
  <si>
    <t>Carlos Alberto Bouça Soares Dias</t>
  </si>
  <si>
    <t>Sousa &amp; Pimenta - Talho, Lda</t>
  </si>
  <si>
    <t>Carnes Rural</t>
  </si>
  <si>
    <t>Sidónio &amp; Elisabete, Lda</t>
  </si>
  <si>
    <t>Costa &amp; Vasconcelos Unip., Lda</t>
  </si>
  <si>
    <t>José Guedes &amp; Morais, Lda</t>
  </si>
  <si>
    <t>Relevocaprichoso Unip.,Lda</t>
  </si>
  <si>
    <t>Maria Pires Da Cruz Ribeiro</t>
  </si>
  <si>
    <t>Pedro Miguel Barbosa C. Guimarães</t>
  </si>
  <si>
    <t>Paulo Jorge Pinheiro Nogueira</t>
  </si>
  <si>
    <t>Roberto Fernando Salgado Costa</t>
  </si>
  <si>
    <t>António Neto Leal</t>
  </si>
  <si>
    <t>José Fernando Mendes Magalhães</t>
  </si>
  <si>
    <t>José António Da Costa Assunção</t>
  </si>
  <si>
    <t>Vontadefusiva, Lda</t>
  </si>
  <si>
    <t>Manuel Fernando P. Barbosa Leão</t>
  </si>
  <si>
    <t>Joaquim Jorge Freitas Faria</t>
  </si>
  <si>
    <t>Manuel Amaro Caetano, Lda</t>
  </si>
  <si>
    <t>Saltimbatível - Unipessoal,Lda</t>
  </si>
  <si>
    <t>Sucatas Real Da Silva Cruz, Lda</t>
  </si>
  <si>
    <t>Maria Isilda Da Silva Lopes</t>
  </si>
  <si>
    <t>Joaquim Miguel Araújo Pereira</t>
  </si>
  <si>
    <t>Tl - Unipessoal, Lda</t>
  </si>
  <si>
    <t>Partida Decisiva, Lda</t>
  </si>
  <si>
    <t>Talho Francisco Xavier, Unip. Lda</t>
  </si>
  <si>
    <t>Cristina Azevedo Silva,Unip.Lda</t>
  </si>
  <si>
    <t>António Pinto Barros</t>
  </si>
  <si>
    <t>Cenários Do Costume - Unip.Lda</t>
  </si>
  <si>
    <t>José Alberto Faria, Unip. Lda</t>
  </si>
  <si>
    <t>Superparedes - Supermercados, Lda</t>
  </si>
  <si>
    <t>Paulo Jorge De Sousa Pinto</t>
  </si>
  <si>
    <t>Fatias De Cortesia, Lda</t>
  </si>
  <si>
    <t>Verdefelino, Lda</t>
  </si>
  <si>
    <t>Oliveira Martins Alves, Lda</t>
  </si>
  <si>
    <t>Helder António Bastos Picão</t>
  </si>
  <si>
    <t>Euroabate-Matadouro Industrial, Lda</t>
  </si>
  <si>
    <t>Teresa J. Peixoto De Sousa Machado</t>
  </si>
  <si>
    <t>Norfumados Unipessoal, Lda</t>
  </si>
  <si>
    <t>André &amp; Sandra, Lda</t>
  </si>
  <si>
    <t>Bruno Miguel Torres Soares</t>
  </si>
  <si>
    <t>De Pasto Talhos, Lda</t>
  </si>
  <si>
    <t>Afonso Ferreira &amp; Constantino</t>
  </si>
  <si>
    <t>Delfina Rodrigues Dos Santos</t>
  </si>
  <si>
    <t>Maria Alice Gonçalves Sousa</t>
  </si>
  <si>
    <t>Maria Alice Cardoso Silva</t>
  </si>
  <si>
    <t>Tempo De Refúgio, Unipessoal Lda</t>
  </si>
  <si>
    <t>Manuel António Martins</t>
  </si>
  <si>
    <t>Empiminho - Comércio De Equipament.</t>
  </si>
  <si>
    <t>Marco Paulo Magalhães Ferreira</t>
  </si>
  <si>
    <t>Frisicarnes - Produtores De Carnes</t>
  </si>
  <si>
    <t>Diálogo Louvável, Unipessoal Lda</t>
  </si>
  <si>
    <t>Rodrigo &amp; Carmen, Lda</t>
  </si>
  <si>
    <t>Domingos Jesus Pereira Picão</t>
  </si>
  <si>
    <t>Objetivos Mouriscos, Lda</t>
  </si>
  <si>
    <t>Pankir-Indústria E Com.De Produtos</t>
  </si>
  <si>
    <t>Agrocrismar Unipessoal,Lda</t>
  </si>
  <si>
    <t>Albino De Sá Miranda Barroso</t>
  </si>
  <si>
    <t>Davide Antonio Da Cunha Monteiro</t>
  </si>
  <si>
    <t>Maria Natália Bastos Moreira</t>
  </si>
  <si>
    <t>Helena &amp; Paulo, Lda</t>
  </si>
  <si>
    <t>Rosa Maria Da Silva Mendes</t>
  </si>
  <si>
    <t>Varofumeiro-Enchidos Regionais Do</t>
  </si>
  <si>
    <t>Jolifa-Precozinhados,Lda</t>
  </si>
  <si>
    <t>Moura Fernandes - Supermercados</t>
  </si>
  <si>
    <t>Pastelaria E Confeitaria</t>
  </si>
  <si>
    <t>Joaquim Gonçalves Marques &amp; Ca Lda</t>
  </si>
  <si>
    <t>Ricardo Manuel Guedes De Oliveira</t>
  </si>
  <si>
    <t>David Christian Coelho</t>
  </si>
  <si>
    <t>Aderito Nuno Fernandes Lopes</t>
  </si>
  <si>
    <t>Auto Mercado Lampião Azul-Comércio</t>
  </si>
  <si>
    <t>Luis Manuel Monteiro Tomé Pata</t>
  </si>
  <si>
    <t>Talho Central Do Carvalhido, Lda</t>
  </si>
  <si>
    <t>Carnes Ribapena, Lda</t>
  </si>
  <si>
    <t>Código Dísponivel, Lda</t>
  </si>
  <si>
    <t>Sasa - Produtos De Géneros Alimentícios, Lda.</t>
  </si>
  <si>
    <t>Adão Manuel Cerqueira</t>
  </si>
  <si>
    <t>Gramas D´Ilusão, Lda</t>
  </si>
  <si>
    <t>Mês Adoçicado, Lda</t>
  </si>
  <si>
    <t>S &amp; P - Sandes &amp; Pratos</t>
  </si>
  <si>
    <t>José Filipe Martins</t>
  </si>
  <si>
    <t>Banda Musical De Tecla</t>
  </si>
  <si>
    <t>Rogerio E Delfina, Lda</t>
  </si>
  <si>
    <t>Vontade E Competência, Lda</t>
  </si>
  <si>
    <t>José Henrique Gomes, Unip. Lda</t>
  </si>
  <si>
    <t>António N.Nobrega II- Indústria E</t>
  </si>
  <si>
    <t>Restaurante O Bebedouro</t>
  </si>
  <si>
    <t>Francisco Xavier Barros Anjos</t>
  </si>
  <si>
    <t>Lowpeska, Lda</t>
  </si>
  <si>
    <t>José Vilhena - Meat Trading, Lda</t>
  </si>
  <si>
    <t>Frimário-Produtos Alimentares, Lda</t>
  </si>
  <si>
    <t>O Seu Supermercado, Lda</t>
  </si>
  <si>
    <t>Deltagel-Produtos Alimentares,S.A.</t>
  </si>
  <si>
    <t>T2 Trading, Lda</t>
  </si>
  <si>
    <t>Joel Ferreira Dinis</t>
  </si>
  <si>
    <t>Sf - Gestão De Resíduos, Lda</t>
  </si>
  <si>
    <t>Ideias Empenhadas, Unipessoal, Lda.</t>
  </si>
  <si>
    <t>Beiragel-Produtos Alimentares</t>
  </si>
  <si>
    <t>Friguarda-Produtos Congelados,Lda</t>
  </si>
  <si>
    <t>Foodcare-Comércio Internacional, Sa</t>
  </si>
  <si>
    <t>Geltuga-Fresh And Frozen Food, Lda</t>
  </si>
  <si>
    <t>J.R. Pinheiro &amp; Ca, Lda</t>
  </si>
  <si>
    <t>José Ferreira Pereira Unip., Lda</t>
  </si>
  <si>
    <t>José Ribeiro &amp; Pedro Castro, Lda</t>
  </si>
  <si>
    <t>Martins Pereira-Supermercados, Lda</t>
  </si>
  <si>
    <t>Vitor Silva &amp; Cruz, Lda</t>
  </si>
  <si>
    <t>Fábio André Silva Unip., Lda</t>
  </si>
  <si>
    <t>Anvileo Rooftop, Lda</t>
  </si>
  <si>
    <t>Intrespa Portugal, Lda</t>
  </si>
  <si>
    <t>Afrimore, Unipessoal, Lda</t>
  </si>
  <si>
    <t>Wineforce Unipessoal Lda</t>
  </si>
  <si>
    <t>C.P. Carnes Da Meadela,Lda</t>
  </si>
  <si>
    <t>Consumintenso Prod.Alimentares, Lda</t>
  </si>
  <si>
    <t>Udo-Charcutaria Alemã Unip.,Lda</t>
  </si>
  <si>
    <t>Uniself, Sa</t>
  </si>
  <si>
    <t>Ilhapeixe, Soc. Peixe Da Ilha S.A.</t>
  </si>
  <si>
    <t>Arapeixe 2 Produtos Alimentares Lda</t>
  </si>
  <si>
    <t>Vera Lucia Ribeiro Terra</t>
  </si>
  <si>
    <t>Plailha - Comércio De Produtos</t>
  </si>
  <si>
    <t>Foodlinks Com. Int. Unipessoal Lda</t>
  </si>
  <si>
    <t>Iberfish-Soc Exp Prod Cong Unip Lda</t>
  </si>
  <si>
    <t>Henrique Sérgio Lopes Martins Gomes</t>
  </si>
  <si>
    <t>Manuel Alves &amp; Helder Moreira, Lda</t>
  </si>
  <si>
    <t>Gaivota Esbelta -Unipessoal Lda</t>
  </si>
  <si>
    <t>Alto Cgm, Lda</t>
  </si>
  <si>
    <t>Netocarnes-Indústria De Carnes,Lda</t>
  </si>
  <si>
    <t>Irmandade De Nossa Senhora Do Carmo</t>
  </si>
  <si>
    <t>Partido Social Democrata</t>
  </si>
  <si>
    <t>Issa Food, Lda</t>
  </si>
  <si>
    <t>Bexeb, S.A. - Sucursal Em Portugal</t>
  </si>
  <si>
    <t>Rui Malheiro, Lda</t>
  </si>
  <si>
    <t>Campo Da Vila - Restauração, Alojam</t>
  </si>
  <si>
    <t>Gelviana - Produtos Alimentares,Lda</t>
  </si>
  <si>
    <t>Frineiva - Comércio De Produtos</t>
  </si>
  <si>
    <t>Testamento Salão De Festas, Sa</t>
  </si>
  <si>
    <t>Isaac José Abreu De Oliveira</t>
  </si>
  <si>
    <t>Paniprado-Panificadora Do Prado,Lda</t>
  </si>
  <si>
    <t>Armanda Salgueirinho &amp; Filhos, Lda.</t>
  </si>
  <si>
    <t>Sevilhana - Restaurante, Snack-Bar</t>
  </si>
  <si>
    <t>Sevilhana Qe, Lda.</t>
  </si>
  <si>
    <t>José Henrique C.Martins Unip.,Lda</t>
  </si>
  <si>
    <t>Gazelle Global, Unipessoal Lda</t>
  </si>
  <si>
    <t>Pacheca Hotel Events &amp; Gourmet, Lda</t>
  </si>
  <si>
    <t>Sara &amp; Ventura, Lda</t>
  </si>
  <si>
    <t>Vitor Teixeira Sousa Unip.,Lda</t>
  </si>
  <si>
    <t>Prodigiaroma Unip., Lda</t>
  </si>
  <si>
    <t>Robi &amp; Filhos, Lda.</t>
  </si>
  <si>
    <t>José Pedro Ferreira Martins</t>
  </si>
  <si>
    <t>Manuel Correia Silva &amp; Filhos, Lda</t>
  </si>
  <si>
    <t>Mario Manuel Machado De Castro</t>
  </si>
  <si>
    <t>Rui Cruz-Com. Prod. Alimentares Lda</t>
  </si>
  <si>
    <t>Temperoregão Talho Unipessoal Lda</t>
  </si>
  <si>
    <t>A.S.Simões Produtos Alimentares,Lda</t>
  </si>
  <si>
    <t>Empenho Glorioso - Unipessoal Lda</t>
  </si>
  <si>
    <t>Elemento Secreto Restauração,Lda</t>
  </si>
  <si>
    <t>Sérgio Carvalho, Unipessoal Lda</t>
  </si>
  <si>
    <t>Ludite, S.A.</t>
  </si>
  <si>
    <t>Maneira Satisfeita - Unip.,Lda</t>
  </si>
  <si>
    <t>Mestre Feiteira, Lda</t>
  </si>
  <si>
    <t>Fernando Sousa Neves Unip. Lda</t>
  </si>
  <si>
    <t>José &amp; Marisa, Lda</t>
  </si>
  <si>
    <t>Colaço &amp; Correia, Lda</t>
  </si>
  <si>
    <t>Cunha &amp; Rodrigues, Lda</t>
  </si>
  <si>
    <t>Carlos Manuel Barbosa Pereira</t>
  </si>
  <si>
    <t>Tiago Sousa &amp; Martins,Lda</t>
  </si>
  <si>
    <t>Guimarpeixe-Comércio De Produtos</t>
  </si>
  <si>
    <t>João Gomes &amp; Camarinha, Lda</t>
  </si>
  <si>
    <t>Francisco Pedro Pereira De Castro</t>
  </si>
  <si>
    <t>J M Sucatas E Reciclagem, Uni.Lda.</t>
  </si>
  <si>
    <t>José Manuel Carvalho De Sousa</t>
  </si>
  <si>
    <t>Teresa Jesus Freitas Da Costa Cunha</t>
  </si>
  <si>
    <t>Jaime Moreira Cunha Unip., Lda</t>
  </si>
  <si>
    <t>Adrego &amp; Sousa, Lda</t>
  </si>
  <si>
    <t>Alfredo Veiga &amp; Olivia, Lda</t>
  </si>
  <si>
    <t>Santos &amp; Jesus, Lda</t>
  </si>
  <si>
    <t>Associação Teatro Construção</t>
  </si>
  <si>
    <t>José Lourenço S.Sousa</t>
  </si>
  <si>
    <t>Talho Leixões, Lda</t>
  </si>
  <si>
    <t>Fumeiro Tradicional Alpendurada,Lda</t>
  </si>
  <si>
    <t>Tudo E Frio-Comércio De Congelados</t>
  </si>
  <si>
    <t>Culto À Natureza - Serviços</t>
  </si>
  <si>
    <t>Centro Social Paroquial De Ribeirão</t>
  </si>
  <si>
    <t>Avelino Hernani Da Silva Oliveira</t>
  </si>
  <si>
    <t>António Torres Fernandes Unip.,Lda</t>
  </si>
  <si>
    <t>Nucleo Do Sporting Clube De</t>
  </si>
  <si>
    <t>Talho O Bom Boi</t>
  </si>
  <si>
    <t>Barcelmar-Comércio De Produtos</t>
  </si>
  <si>
    <t>Raul &amp; José, Lda</t>
  </si>
  <si>
    <t>António Manuel Vieira Da Silva</t>
  </si>
  <si>
    <t>Talho Carriço - Soc.Unip.,Lda</t>
  </si>
  <si>
    <t>Macrovila - Food &amp; Beverage, Lda</t>
  </si>
  <si>
    <t>Soc. Agricola Quinta Do Passeio,Lda</t>
  </si>
  <si>
    <t>Yosyp Trading - Unipessoal Lda</t>
  </si>
  <si>
    <t>Adão Gomes Unipessoal,Lda</t>
  </si>
  <si>
    <t>Florinda Campos &amp; João Moreira, Lda</t>
  </si>
  <si>
    <t>Vanibru-Comércio De Produtos</t>
  </si>
  <si>
    <t>Itmp Alimentar, S.A.</t>
  </si>
  <si>
    <t>Distribui - Comércio E Distribuição</t>
  </si>
  <si>
    <t>Monte Do Pasto, Lda</t>
  </si>
  <si>
    <t>Surpresas Da Terra, Lda</t>
  </si>
  <si>
    <t>Plastisol Cash &amp; Carry, Lda</t>
  </si>
  <si>
    <t>Daniel Guimarães</t>
  </si>
  <si>
    <t>Talho Bom Jesus, Lda</t>
  </si>
  <si>
    <t>Miguel Freire &amp; Clara Teixeira,Lda</t>
  </si>
  <si>
    <t>Esquina Ponderada, Lda</t>
  </si>
  <si>
    <t>Eurofumeiro-Sociedade Industrial De</t>
  </si>
  <si>
    <t>José Jesus Gomes</t>
  </si>
  <si>
    <t>Maria Do Carmo Garcez Da Cunha</t>
  </si>
  <si>
    <t>Padaria Trinas, Lda</t>
  </si>
  <si>
    <t>Talhos Diamil, Lda</t>
  </si>
  <si>
    <t>Quinta Dom Curado-Soc.Unip.,Lda</t>
  </si>
  <si>
    <t>Talho Conceição, Lda</t>
  </si>
  <si>
    <t>Hiperideal Supermercados</t>
  </si>
  <si>
    <t>Fumeiros Ribeiro-Produtos Regionais</t>
  </si>
  <si>
    <t>Gabriel Araújo</t>
  </si>
  <si>
    <t>Francisco Silva Pessegueiro, Lda</t>
  </si>
  <si>
    <t>Francisco Pereira Dias Pessegueiro</t>
  </si>
  <si>
    <t>Realizar Valor, Lda</t>
  </si>
  <si>
    <t>Expoente Próximo, Lda</t>
  </si>
  <si>
    <t>Rodrigues &amp; Tomé, Lda</t>
  </si>
  <si>
    <t>Carisma Sólido, Lda</t>
  </si>
  <si>
    <t>Geração Económica, Lda</t>
  </si>
  <si>
    <t>Bosque Eventos, Lda</t>
  </si>
  <si>
    <t>Talho Sérgio E Luis, Lda</t>
  </si>
  <si>
    <t>Oásis da Paz - Talho e Charcutaria Lda</t>
  </si>
  <si>
    <t>Hélder Domingues Fernandes</t>
  </si>
  <si>
    <t>FP Silva Aliimentar, S.A.</t>
  </si>
  <si>
    <t>Resiliencia e Perserverança - Comercio Tradicional</t>
  </si>
  <si>
    <t>Idalina Silva Guimarães, Lda</t>
  </si>
  <si>
    <t>Estimativa Ponderada, Lda</t>
  </si>
  <si>
    <t>António Leal Pereira Unipessoal, Lda</t>
  </si>
  <si>
    <t>Corpo Nacional de Escutas</t>
  </si>
  <si>
    <t>José Ricardo Gonçalves Silva</t>
  </si>
  <si>
    <t>Aritméticas Salgadas Ind. de Carnes, Lda</t>
  </si>
  <si>
    <t>Elisabete Oliveira Ferreira</t>
  </si>
  <si>
    <t>Manuel Fernando Vaz da Costa</t>
  </si>
  <si>
    <t>Metais Jaime Dias, S.A.</t>
  </si>
  <si>
    <t>PROSABOR, UNIPESSOAL LDA</t>
  </si>
  <si>
    <t>Nevalper, Lda</t>
  </si>
  <si>
    <t>Ângelo Viana Valente Unip., Lda</t>
  </si>
  <si>
    <t>FEDERAÇÃO ORNITOLOGICA NACIONAL PORTUGUESA</t>
  </si>
  <si>
    <t>Vermis-Confecção de Vestuário, Lda</t>
  </si>
  <si>
    <t>Fábrica de Tecidos Vilarinho, Lda</t>
  </si>
  <si>
    <t>Lotatol - Comercio de Produtos Alimentares, Lda.</t>
  </si>
  <si>
    <t>Mário Faustino &amp; Teresa Fonseca, Lda.</t>
  </si>
  <si>
    <t>Irmandade de São Bento da Porta Aberta</t>
  </si>
  <si>
    <t>Gesfrescos, Lda</t>
  </si>
  <si>
    <t>Nunes &amp; Freitas, Lda.</t>
  </si>
  <si>
    <t>Engenho - Ass. Desenvolvimento Local Vale do Este</t>
  </si>
  <si>
    <t>Pavlo &amp; Loide, Lda.</t>
  </si>
  <si>
    <t>Bento &amp; Nascimento, Lda.</t>
  </si>
  <si>
    <t>Talho Rui Manuel de Sousa Magalhães - Unip. Lda.</t>
  </si>
  <si>
    <t>Padaria Real - Indústria de Panificação, Lda.</t>
  </si>
  <si>
    <t>Segredos Ibéricos - Com. Distrib. Produtos Alimentares, Lda.</t>
  </si>
  <si>
    <t>Remataposta Carnes - Unipessoal, Lda.</t>
  </si>
  <si>
    <t>Palco dos Temperos - Unipessoal, Lda.</t>
  </si>
  <si>
    <t>José Vieira Magalhães - Unipessoal, Lda.</t>
  </si>
  <si>
    <t>Fernanda Nunes &amp; Silva, Lda.</t>
  </si>
  <si>
    <t>Manuel António Moreira Martins</t>
  </si>
  <si>
    <t>Luis Miguel Teixeira Magalhães - Unipessoal, Lda.</t>
  </si>
  <si>
    <t>SCGB, Lda.</t>
  </si>
  <si>
    <t>Talho FFS Unip., Lda</t>
  </si>
  <si>
    <t>Joaquim Cunha - Supermercados Unipessoal, Lda.</t>
  </si>
  <si>
    <t>Bravicolor - Produtos Alimentares Unip., Lda</t>
  </si>
  <si>
    <t>Expotel - Exploração e Administração Hoteleira, Lda.</t>
  </si>
  <si>
    <t>Correia Coelho &amp; Almeida Coelho, Lda.</t>
  </si>
  <si>
    <t>Manuel Alejandro da Silva Ibarra</t>
  </si>
  <si>
    <t>Talho Nelima - Pereira &amp; Filhos, Lda.</t>
  </si>
  <si>
    <t>Paula &amp; Manuel Oliveira - Restaurante Lda.</t>
  </si>
  <si>
    <t>Iceviska - Comércio e Distribuição de Produtos Alimentares, Lda.</t>
  </si>
  <si>
    <t>Casa Angola Internacional - Imp. Exp. S.A.</t>
  </si>
  <si>
    <t>Adriana Maria de Sousa Costa Lopes</t>
  </si>
  <si>
    <t>Salsiçor - Salsicharia dos Açores, S.A.</t>
  </si>
  <si>
    <t>Fernando Cerqueira - Unipessoal, Lda.</t>
  </si>
  <si>
    <t>Talho Boutique Carnes</t>
  </si>
  <si>
    <t>Jupitergália, Lda</t>
  </si>
  <si>
    <t>Daniel Cunha - Unipessoal, Lda.</t>
  </si>
  <si>
    <t>A Nora de Lamares - Restaurantes, Lda.</t>
  </si>
  <si>
    <t>HA - Hugo Miguel Alves Abreu - Unipessoal, Lda.</t>
  </si>
  <si>
    <t>Martinho Nogueira Ribeiro - Alimentação, Lda.</t>
  </si>
  <si>
    <t>Savigal - Produtos Alimentares, Lda.</t>
  </si>
  <si>
    <t>Brialimentar, Lda.</t>
  </si>
  <si>
    <t>O Cabeças - Leitão Assado, Lda.</t>
  </si>
  <si>
    <t>Márcio Henriques</t>
  </si>
  <si>
    <t>A. Ribeiro da Silva &amp; Ribeiro, S.A.</t>
  </si>
  <si>
    <t>Sandra Conceição Moutinho Lima (Café México)</t>
  </si>
  <si>
    <t>Mário Jorge Silva - Unipessoal, Lda.</t>
  </si>
  <si>
    <t>Adega Almeida dos Leitões</t>
  </si>
  <si>
    <t>Savorium, Lda.</t>
  </si>
  <si>
    <t>Sbi Systems Bio Industries, S.A.</t>
  </si>
  <si>
    <t>Skw Gelatin &amp; Specialities, Sl</t>
  </si>
  <si>
    <t>Carlier Vogliazzo</t>
  </si>
  <si>
    <t>Skw Gelatin &amp; Specialites, Sl</t>
  </si>
  <si>
    <t>José Gomes Martins</t>
  </si>
  <si>
    <t>Rousselot Gelatin, S.L.</t>
  </si>
  <si>
    <t>Saveurs Du Portugal</t>
  </si>
  <si>
    <t>Corongrasa, S.L.</t>
  </si>
  <si>
    <t>Embutidos La Granja, S.L.</t>
  </si>
  <si>
    <t>Spain - Agrotrading, Sl</t>
  </si>
  <si>
    <t>Euro Agro Bp 12</t>
  </si>
  <si>
    <t>Carnicas De Feces, S.L.</t>
  </si>
  <si>
    <t>Eulogio Mato, S.A.</t>
  </si>
  <si>
    <t>Caleya Y Santiago, Sl</t>
  </si>
  <si>
    <t>Cibeles Food, S.L.</t>
  </si>
  <si>
    <t>Gregaher. Sl</t>
  </si>
  <si>
    <t>Rgf Suministros Carniços,Sl</t>
  </si>
  <si>
    <t>Hiper Salvaterra, S.L.U.</t>
  </si>
  <si>
    <t>Vidacarne Servicios, Slu</t>
  </si>
  <si>
    <t>Casa Peixoto,S.P.R.L</t>
  </si>
  <si>
    <t>Embotits Espina S.A.U.</t>
  </si>
  <si>
    <t>Huertos Moralejo, S.L.</t>
  </si>
  <si>
    <t>Ramiro Martinez S.L.</t>
  </si>
  <si>
    <t>Sas Portugaule</t>
  </si>
  <si>
    <t>Gama Primland S.P.R.L.</t>
  </si>
  <si>
    <t>Chez Mimi Le Terroir Lyonnais</t>
  </si>
  <si>
    <t>Fischquelle Frost Ohg</t>
  </si>
  <si>
    <t>Intercont Grosshandels Gmbh</t>
  </si>
  <si>
    <t>Worldwide Fishing Company, S.L.</t>
  </si>
  <si>
    <t>Cedicio Torres</t>
  </si>
  <si>
    <t>Uniontrade Spa</t>
  </si>
  <si>
    <t>Megafrozen Srl</t>
  </si>
  <si>
    <t>Mida Srl</t>
  </si>
  <si>
    <t>Marinblu D.O.O.</t>
  </si>
  <si>
    <t>Sarl C Miguel</t>
  </si>
  <si>
    <t>Damy Fish Srl</t>
  </si>
  <si>
    <t>D&amp;D Distribuzione Srl</t>
  </si>
  <si>
    <t>Terramare Srl</t>
  </si>
  <si>
    <t>Ingrosso Alimentari Di Giuseppe Tri</t>
  </si>
  <si>
    <t>Astamar Group Srl</t>
  </si>
  <si>
    <t>Globalimar Europa S.L.</t>
  </si>
  <si>
    <t>Alimentar Srl</t>
  </si>
  <si>
    <t>Lebensmittel Tito</t>
  </si>
  <si>
    <t>Ataide Goncalves Anibal</t>
  </si>
  <si>
    <t>Igor Chemanitov</t>
  </si>
  <si>
    <t>SAUDADE S.A.R.L.</t>
  </si>
  <si>
    <t>LES DELICES DU PORTUGAL SARL</t>
  </si>
  <si>
    <t>SARL Candido</t>
  </si>
  <si>
    <t>Crie-Comercio,Repre.,Import.,Export</t>
  </si>
  <si>
    <t>Golfimar-Comércio Internacinal, Lda</t>
  </si>
  <si>
    <t>Rodrigues Ressureição Et Ferreira</t>
  </si>
  <si>
    <t>Star África Group Stp, Limitada</t>
  </si>
  <si>
    <t>Gel Rhone S.A.</t>
  </si>
  <si>
    <t>Casa Portuguesa 2000</t>
  </si>
  <si>
    <t>Bar Trade D.O.O.</t>
  </si>
  <si>
    <t>Mos Comercio Limitada</t>
  </si>
  <si>
    <t>Caporaso Ag</t>
  </si>
  <si>
    <t>Gastrogel Sarl</t>
  </si>
  <si>
    <t>Focus Agriculture Limited</t>
  </si>
  <si>
    <t>Seahawk Marine Foods Ltd</t>
  </si>
  <si>
    <t>J. Lage Pereira - Import &amp; Handel</t>
  </si>
  <si>
    <t>Isabel Dos Santos G  Mesquita</t>
  </si>
  <si>
    <t>Nuno Ricardo Ribeiro Marques</t>
  </si>
  <si>
    <t>Sonia Manuela Vilaça A.Sequeira</t>
  </si>
  <si>
    <t>José Carvalho Lopes</t>
  </si>
  <si>
    <t>José Luis Pereira Da Rocha</t>
  </si>
  <si>
    <t>Ricardo Manuel Gomes Da Silva</t>
  </si>
  <si>
    <t>Maria Do Sameiro Coelho V. Oliveira</t>
  </si>
  <si>
    <t>Ana Léa Da Silva Pinheiro Pereira</t>
  </si>
  <si>
    <t>Manuel Silva Soares</t>
  </si>
  <si>
    <t>Ana Catarina Ribeiro Soares</t>
  </si>
  <si>
    <t>Paulo João Teixeira Da Costa</t>
  </si>
  <si>
    <t>Célia Patricia Barbosa Da Costa</t>
  </si>
  <si>
    <t>Andreia Raquel Rocha De Sousa</t>
  </si>
  <si>
    <t>Luis Carlos Coutinho Barbosa</t>
  </si>
  <si>
    <t>Maria Do Céu Da Costa Fernandes</t>
  </si>
  <si>
    <t>Abilio Mendes Mota De Macedo</t>
  </si>
  <si>
    <t>Andreia Sofia Silva Ferreira</t>
  </si>
  <si>
    <t>Fernando Da Silva</t>
  </si>
  <si>
    <t>Célia Cristina Da Silva Soares</t>
  </si>
  <si>
    <t>Luis Ernesto Moreira Vieira Gomes</t>
  </si>
  <si>
    <t>Rosaria De Fatima Borges Maia</t>
  </si>
  <si>
    <t>José Luis Correia Gonçalves</t>
  </si>
  <si>
    <t>Fernando Joaquim Marques Da Silva</t>
  </si>
  <si>
    <t>Raul Joaquim Da Silva Moreira</t>
  </si>
  <si>
    <t>António José Pereira Rocha</t>
  </si>
  <si>
    <t>José Alexandre Araújo Da Costa</t>
  </si>
  <si>
    <t>Renato Alexandre Gomes Ferreira</t>
  </si>
  <si>
    <t>Pedro António Borges Da Rocha</t>
  </si>
  <si>
    <t>Marco Aurélio B.Rodrigues</t>
  </si>
  <si>
    <t>Ricardo Joaquim Da Costa Nunes</t>
  </si>
  <si>
    <t>Ines Pinto Madureira</t>
  </si>
  <si>
    <t>Pedro Joaquim Araujo Da Costa</t>
  </si>
  <si>
    <t>Luis Miguel Da Silva Sousa</t>
  </si>
  <si>
    <t>Olga Manuela Carneiro Borges</t>
  </si>
  <si>
    <t>Neusa Cristiana Ferreira Da Silva</t>
  </si>
  <si>
    <t>Daniel Simão Cruz Da Silva</t>
  </si>
  <si>
    <t>Alexandru Doska</t>
  </si>
  <si>
    <t>José Augusto Da Silva Freitas</t>
  </si>
  <si>
    <t>Adelaide Da Silva Carvalho Ribeiro</t>
  </si>
  <si>
    <t>Maria Emilia Alves Pinheiro</t>
  </si>
  <si>
    <t>Paula Maria Monteiro Taveira</t>
  </si>
  <si>
    <t>Daniela Maria Mendes Mota</t>
  </si>
  <si>
    <t>Maria Emilia Da Silva Rosario</t>
  </si>
  <si>
    <t>Maria De Lurdes Ferreira Dias</t>
  </si>
  <si>
    <t>Manuel Joaquim Ribeiro Pereira</t>
  </si>
  <si>
    <t>Carlos Alberto Lopes Cardoso</t>
  </si>
  <si>
    <t>Maria De Fátima Martins Sampaio</t>
  </si>
  <si>
    <t>André Domingos Soutinho Verde Roriz</t>
  </si>
  <si>
    <t>Maria Da Conceição Costa Ferreira</t>
  </si>
  <si>
    <t>Arlindo Francisco Da Costa Oliveira</t>
  </si>
  <si>
    <t>Antonio Jose Correia Marques</t>
  </si>
  <si>
    <t>Paulo Cesar Araujo De Sousa</t>
  </si>
  <si>
    <t>Paula Da Costa Silva</t>
  </si>
  <si>
    <t>Ricardo Manuel Da Silva Sousa</t>
  </si>
  <si>
    <t>Fernando Manuel Carneiro Rodrigues</t>
  </si>
  <si>
    <t>Bruno Filipe De Sousa Silva</t>
  </si>
  <si>
    <t>Maria Emilia Da Silva Pereira</t>
  </si>
  <si>
    <t>Joaquim Manuel F. Dos Santos Pinto</t>
  </si>
  <si>
    <t>Fernando Jorge Lopes Da Costa</t>
  </si>
  <si>
    <t>Maria Madalena De Oliveira Faria</t>
  </si>
  <si>
    <t>Andre Rocha Da Silva</t>
  </si>
  <si>
    <t>Maria Elisa Sampaio Azevedo</t>
  </si>
  <si>
    <t>Maria Agostinha Da Costa Ferreira</t>
  </si>
  <si>
    <t>Antonio Manuel Cardoso Oliveira</t>
  </si>
  <si>
    <t>Manuel De Sousa Teixeira</t>
  </si>
  <si>
    <t>Dimitry Vladimirov</t>
  </si>
  <si>
    <t>Daniel Filipe Rodrigues Da Cunha</t>
  </si>
  <si>
    <t>Jose Maria Costa Macedo</t>
  </si>
  <si>
    <t>Rui Daniel Silva De Azevedo</t>
  </si>
  <si>
    <t>Liliana Sofia Rodrigues Santos</t>
  </si>
  <si>
    <t>Ana Catarina Da Rocha Soares</t>
  </si>
  <si>
    <t>Maria Celeste De Sousa V. Fernandes</t>
  </si>
  <si>
    <t>Sara Filipa Valinhas Sampaio</t>
  </si>
  <si>
    <t>Elisabete Maria Carvalho Monteiro</t>
  </si>
  <si>
    <t>Inês Maria Simões Peixinho Moreira</t>
  </si>
  <si>
    <t>Carlos Manuel Sampaio De Azevedo</t>
  </si>
  <si>
    <t>Raquel Torres Pereira</t>
  </si>
  <si>
    <t>José Manuel Cunha Da Silva</t>
  </si>
  <si>
    <t>Daniela Sofia Moreira Campos</t>
  </si>
  <si>
    <t>Carla Gonçalves Novais</t>
  </si>
  <si>
    <t>Marta Isabel Azevedo Quintas</t>
  </si>
  <si>
    <t>Jéssica Carneiro Borges</t>
  </si>
  <si>
    <t>Ivo Contesini</t>
  </si>
  <si>
    <t>José Tiago Martins Carneiro</t>
  </si>
  <si>
    <t>Ana Catarina Bastos Teixeira Gomes</t>
  </si>
  <si>
    <t>Bruno Miguel Almeida Brito</t>
  </si>
  <si>
    <t>Maria Elisabete Oliveira Rodrigues</t>
  </si>
  <si>
    <t>Januário Da Costa Martins</t>
  </si>
  <si>
    <t>Maria Da Conceição De Azevedo</t>
  </si>
  <si>
    <t>Ronald Pinheiro Dos Santos</t>
  </si>
  <si>
    <t>Jose Casimiro Areias Da Silva</t>
  </si>
  <si>
    <t>Bárbara Rafaela Campos Ferreira</t>
  </si>
  <si>
    <t>Eugenia Martins</t>
  </si>
  <si>
    <t>José Alberto Sousa Monteiro</t>
  </si>
  <si>
    <t>Radumil Anderson Fernandes Gomes</t>
  </si>
  <si>
    <t>Reinaldo Gonçalves Araújo</t>
  </si>
  <si>
    <t>Joelma Carvalho Cavalcante</t>
  </si>
  <si>
    <t>Cristiana Filipa Gomes Sampaio</t>
  </si>
  <si>
    <t>José Daniel Dos Santos</t>
  </si>
  <si>
    <t>Evaldo Rocha Santos</t>
  </si>
  <si>
    <t>Abiane Tairyne Ferreira Martins</t>
  </si>
  <si>
    <t>Erverton Ricardo Galinha Leite</t>
  </si>
  <si>
    <t>Everton Ricardo Leite</t>
  </si>
  <si>
    <t>Jose Ernesto Cabral Do Rosario</t>
  </si>
  <si>
    <t>Joana Isabel Oliveira Reis</t>
  </si>
  <si>
    <t>Marco Manuel Costa Gonçalves</t>
  </si>
  <si>
    <t>Mário Rui Pereira De Abreu</t>
  </si>
  <si>
    <t>Gilberto Glariston Rosa</t>
  </si>
  <si>
    <t>Sarah Pereira Rodrigues</t>
  </si>
  <si>
    <t>Jorge Campos</t>
  </si>
  <si>
    <t>Lidiane Soares Silva Dos Santos</t>
  </si>
  <si>
    <t>Bruna Mendes Oliveira</t>
  </si>
  <si>
    <t>Vanessa Sofia Gonçalves Correia</t>
  </si>
  <si>
    <t>Rógerio Filipe Ferreira</t>
  </si>
  <si>
    <t>Chiara Almeida Sacchi</t>
  </si>
  <si>
    <t>Juliana Duarte Da Costa Dias</t>
  </si>
  <si>
    <t>Hernan Dario Pedraza</t>
  </si>
  <si>
    <t>Hugo Ferreira</t>
  </si>
  <si>
    <t>Alexsander Maicon De Miranda</t>
  </si>
  <si>
    <t>Manuel Alberto Alves Da Costa</t>
  </si>
  <si>
    <t>Everton Braga Diniz</t>
  </si>
  <si>
    <t>Maria Francisca Ribeiro De Souza</t>
  </si>
  <si>
    <t>Julian Souza França</t>
  </si>
  <si>
    <t>Said Barros De Souza</t>
  </si>
  <si>
    <t>Patrick Mendes De Goes</t>
  </si>
  <si>
    <t>Fred Narciso Almeida Rainha</t>
  </si>
  <si>
    <t>Pedro Miguel Barbosa Machado</t>
  </si>
  <si>
    <t>Cedício Machado Torres</t>
  </si>
  <si>
    <t>Cristiano Alves</t>
  </si>
  <si>
    <t>Helena Isabel Ferreira Barros</t>
  </si>
  <si>
    <t>Fabio Daniel Freitas Da Silva</t>
  </si>
  <si>
    <t>José Renato Paralvas Teixeira Faria</t>
  </si>
  <si>
    <t>Amandio Pinto Marques</t>
  </si>
  <si>
    <t>Bruna Claudia Gomes Martins</t>
  </si>
  <si>
    <t>Edson Carneiro</t>
  </si>
  <si>
    <t>Pedro Manuel Pereira Dias</t>
  </si>
  <si>
    <t>Francisca De Sá Lima Pinheiro</t>
  </si>
  <si>
    <t>Simao Ferreira</t>
  </si>
  <si>
    <t>Brahian Stiven Morales Lopez</t>
  </si>
  <si>
    <t>Fábio Joaquim Pimenta e Cunha</t>
  </si>
  <si>
    <t>Carlos Jorge Carvalho Sousa</t>
  </si>
  <si>
    <t>João Paulo da Silva Azevedo</t>
  </si>
  <si>
    <t>Carlos Emanuel Rodrigues Vinhas Carvalho Monteiro</t>
  </si>
  <si>
    <t>Adriana Filipa Azevedo Quintas</t>
  </si>
  <si>
    <t>Andreia Catarina Martins Vaz</t>
  </si>
  <si>
    <t>Sara Rita Sousa Garcia Costa</t>
  </si>
  <si>
    <t>José António Ortiz Parucho</t>
  </si>
  <si>
    <t>José Miguel da Silva Ferreira</t>
  </si>
  <si>
    <t>Jairo Ramos Mata</t>
  </si>
  <si>
    <t>Manuel Carlos de Oliveira Miranda</t>
  </si>
  <si>
    <t>Susana Patrícia Gonçalves de Almeida</t>
  </si>
  <si>
    <t>Vânia Raquel Moreira da Silva</t>
  </si>
  <si>
    <t>Ronny Henrique Cardoso de Sales Souza</t>
  </si>
  <si>
    <t>Emanuel Leandro Iglesias</t>
  </si>
  <si>
    <t>João Daniel Braga da Silva</t>
  </si>
  <si>
    <t>Jucelma Viana Mata</t>
  </si>
  <si>
    <t>VD</t>
  </si>
  <si>
    <t>Cliente Indiferenciado</t>
  </si>
  <si>
    <t>Cod.</t>
  </si>
  <si>
    <t>Cliente</t>
  </si>
  <si>
    <t>Comercial</t>
  </si>
  <si>
    <t>Categoria</t>
  </si>
  <si>
    <t xml:space="preserve">
</t>
  </si>
  <si>
    <t>Associação Humanitária de Bombeiros Voluntários Famalicenses</t>
  </si>
  <si>
    <t>NC</t>
  </si>
  <si>
    <t>24A</t>
  </si>
  <si>
    <t>NCPR</t>
  </si>
  <si>
    <t>CCR</t>
  </si>
  <si>
    <t>CH-0600050</t>
  </si>
  <si>
    <t>CH-0600117</t>
  </si>
  <si>
    <t>39-0000465</t>
  </si>
  <si>
    <t>39-0000545</t>
  </si>
  <si>
    <t>Transferência</t>
  </si>
  <si>
    <t>transferência</t>
  </si>
  <si>
    <t>v/cheque</t>
  </si>
  <si>
    <t>39-0000782</t>
  </si>
  <si>
    <t>39-0000845</t>
  </si>
  <si>
    <t>38-0000938</t>
  </si>
  <si>
    <t>35-0011954</t>
  </si>
  <si>
    <t>35-0012011</t>
  </si>
  <si>
    <t>Devolução de cheque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</si>
  <si>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</si>
  <si>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</si>
  <si>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</si>
  <si>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</si>
  <si>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</si>
  <si>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</si>
  <si>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</si>
  <si>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</si>
  <si>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</si>
  <si>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</si>
  <si>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</si>
  <si>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</si>
  <si>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39-0001243</t>
  </si>
  <si>
    <t>39-0000722</t>
  </si>
  <si>
    <t>TR.Massa Insolvente</t>
  </si>
  <si>
    <t>Talhos Carniantuã 1 De Henriques &amp; Ferreira, Lda.</t>
  </si>
  <si>
    <t>Mundimport - Serviços, Lda.</t>
  </si>
  <si>
    <t>2025R</t>
  </si>
  <si>
    <t>A Knaipa Restaurante, Lda.</t>
  </si>
  <si>
    <t>Entidade</t>
  </si>
  <si>
    <t>1A5</t>
  </si>
  <si>
    <t>31A60</t>
  </si>
  <si>
    <t>61A90</t>
  </si>
  <si>
    <t>6A30</t>
  </si>
  <si>
    <t>91A120</t>
  </si>
  <si>
    <t>M120</t>
  </si>
  <si>
    <t>Mês</t>
  </si>
  <si>
    <t>ID</t>
  </si>
  <si>
    <t>eurofactor</t>
  </si>
  <si>
    <t>Maria José Ferreira de Melo</t>
  </si>
  <si>
    <t>Ernesto da Silva Vieira &amp; Filhos, Lda.</t>
  </si>
  <si>
    <t>Linares &amp; Reboredo, Lda.</t>
  </si>
  <si>
    <t>Talho Arouquês - Unipessoal, Lda.</t>
  </si>
  <si>
    <t>Hélder Agostinho Castro Unipessoal, Lda.</t>
  </si>
  <si>
    <t>Sandra Silva</t>
  </si>
  <si>
    <t>Vitor Manuel Moreira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</si>
</sst>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5B9BD5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0" fontId="3" fillId="0" borderId="0" xfId="0" applyFont="1" applyAlignment="1">
      <alignment horizontal="center"/>
    </xf>
    <xf numFmtId="3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microsoft.com/office/2017/06/relationships/richStyles" Target="richData/richStyles.xml"/><Relationship Id="rId37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Relationship Id="rId35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lo\Desktop\v1207.xlsx" TargetMode="External"/><Relationship Id="rId1" Type="http://schemas.openxmlformats.org/officeDocument/2006/relationships/externalLinkPath" Target="v1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Sheet1"/>
      <sheetName val="Sheet2"/>
    </sheetNames>
    <sheetDataSet>
      <sheetData sheetId="0" refreshError="1"/>
      <sheetData sheetId="1" refreshError="1"/>
      <sheetData sheetId="2">
        <row r="2">
          <cell r="A2">
            <v>211110001</v>
          </cell>
          <cell r="B2" t="str">
            <v>Francisco José Ferreira Silva</v>
          </cell>
          <cell r="C2" t="str">
            <v>Bracar</v>
          </cell>
          <cell r="D2">
            <v>211110001</v>
          </cell>
        </row>
        <row r="3">
          <cell r="A3">
            <v>211110003</v>
          </cell>
          <cell r="B3" t="str">
            <v>José Maria Costa Carneiro</v>
          </cell>
          <cell r="C3" t="str">
            <v>Bracar</v>
          </cell>
          <cell r="D3">
            <v>211110003</v>
          </cell>
        </row>
        <row r="4">
          <cell r="A4">
            <v>211110004</v>
          </cell>
          <cell r="B4" t="str">
            <v>J. Pereira Da Silva &amp; Oliveira, Lda</v>
          </cell>
          <cell r="C4" t="str">
            <v>Bracar</v>
          </cell>
          <cell r="D4">
            <v>211110004</v>
          </cell>
        </row>
        <row r="5">
          <cell r="A5">
            <v>211110005</v>
          </cell>
          <cell r="B5" t="str">
            <v>Maria Alexandrina Rebelo Costa</v>
          </cell>
          <cell r="C5" t="str">
            <v>Bracar</v>
          </cell>
          <cell r="D5">
            <v>211110005</v>
          </cell>
        </row>
        <row r="6">
          <cell r="A6">
            <v>211110006</v>
          </cell>
          <cell r="B6" t="str">
            <v>Maria Manuela Valente Monteiro</v>
          </cell>
          <cell r="C6" t="str">
            <v>Bracar</v>
          </cell>
          <cell r="D6">
            <v>211110006</v>
          </cell>
        </row>
        <row r="7">
          <cell r="A7">
            <v>211110007</v>
          </cell>
          <cell r="B7" t="str">
            <v>Rogerio Leal &amp; Filhos, Lda.</v>
          </cell>
          <cell r="C7" t="str">
            <v>Bracar</v>
          </cell>
          <cell r="D7">
            <v>211110007</v>
          </cell>
        </row>
        <row r="8">
          <cell r="A8">
            <v>211110008</v>
          </cell>
          <cell r="B8" t="str">
            <v>Serafim Magalhães Quintas</v>
          </cell>
          <cell r="C8" t="str">
            <v>Ricardo G.Silva</v>
          </cell>
          <cell r="D8">
            <v>211110008</v>
          </cell>
        </row>
        <row r="9">
          <cell r="A9">
            <v>211110009</v>
          </cell>
          <cell r="B9" t="str">
            <v>Supermercado Carnes Gradim, Lda</v>
          </cell>
          <cell r="C9" t="str">
            <v>Bracar</v>
          </cell>
          <cell r="D9">
            <v>211110009</v>
          </cell>
        </row>
        <row r="10">
          <cell r="A10">
            <v>211110010</v>
          </cell>
          <cell r="B10" t="str">
            <v>Vilas-Industria De Carnes, Lda.</v>
          </cell>
          <cell r="C10" t="str">
            <v>Bracar</v>
          </cell>
          <cell r="D10">
            <v>211110010</v>
          </cell>
        </row>
        <row r="11">
          <cell r="A11">
            <v>211110011</v>
          </cell>
          <cell r="B11" t="str">
            <v>Oliveira &amp; Martins, Lda.</v>
          </cell>
          <cell r="C11" t="str">
            <v>Joaquim Ferreira</v>
          </cell>
          <cell r="D11">
            <v>211110011</v>
          </cell>
        </row>
        <row r="12">
          <cell r="A12">
            <v>211110012</v>
          </cell>
          <cell r="B12" t="str">
            <v>Casimiro Fernandes Barbosa</v>
          </cell>
          <cell r="C12" t="str">
            <v>Joaquim Ferreira</v>
          </cell>
          <cell r="D12">
            <v>211110012</v>
          </cell>
        </row>
        <row r="13">
          <cell r="A13">
            <v>211110013</v>
          </cell>
          <cell r="B13" t="str">
            <v>Norberto Caldas Temporão</v>
          </cell>
          <cell r="C13" t="str">
            <v>Joaquim Ferreira</v>
          </cell>
          <cell r="D13">
            <v>211110013</v>
          </cell>
        </row>
        <row r="14">
          <cell r="A14">
            <v>211110014</v>
          </cell>
          <cell r="B14" t="str">
            <v>José Martins Gomes</v>
          </cell>
          <cell r="C14" t="str">
            <v>Bracar</v>
          </cell>
          <cell r="D14">
            <v>211110014</v>
          </cell>
        </row>
        <row r="15">
          <cell r="A15">
            <v>211110015</v>
          </cell>
          <cell r="B15" t="str">
            <v>José Ribeiro &amp; Filhos, Lda.</v>
          </cell>
          <cell r="C15" t="str">
            <v>Joaquim Ferreira</v>
          </cell>
          <cell r="D15">
            <v>211110015</v>
          </cell>
        </row>
        <row r="16">
          <cell r="A16">
            <v>211110016</v>
          </cell>
          <cell r="B16" t="str">
            <v>Restaurante Castelo, Lda.</v>
          </cell>
          <cell r="C16" t="str">
            <v>Joaquim Ferreira</v>
          </cell>
          <cell r="D16">
            <v>211110016</v>
          </cell>
        </row>
        <row r="17">
          <cell r="A17">
            <v>211110017</v>
          </cell>
          <cell r="B17" t="str">
            <v>Irmãos Silva Ferreira, S.A.</v>
          </cell>
          <cell r="C17" t="str">
            <v>Bracar</v>
          </cell>
          <cell r="D17">
            <v>211110017</v>
          </cell>
        </row>
        <row r="18">
          <cell r="A18">
            <v>211110018</v>
          </cell>
          <cell r="B18" t="str">
            <v>Maria Primavera Rodrigues Gil</v>
          </cell>
          <cell r="C18" t="str">
            <v>Joaquim Ferreira</v>
          </cell>
          <cell r="D18">
            <v>211110018</v>
          </cell>
        </row>
        <row r="19">
          <cell r="A19">
            <v>211110019</v>
          </cell>
          <cell r="B19" t="str">
            <v>Zacarias Vasconcelos Araújo</v>
          </cell>
          <cell r="C19" t="str">
            <v>Joaquim Ferreira</v>
          </cell>
          <cell r="D19">
            <v>211110019</v>
          </cell>
        </row>
        <row r="20">
          <cell r="A20">
            <v>211110020</v>
          </cell>
          <cell r="B20" t="str">
            <v>Manuel Joaquim Marques, Lda.</v>
          </cell>
          <cell r="C20" t="str">
            <v>Joaquim Ferreira</v>
          </cell>
          <cell r="D20">
            <v>211110020</v>
          </cell>
        </row>
        <row r="21">
          <cell r="A21">
            <v>211110021</v>
          </cell>
          <cell r="B21" t="str">
            <v>Machado &amp; Cunha, Lda.</v>
          </cell>
          <cell r="C21" t="str">
            <v>Bracar</v>
          </cell>
          <cell r="D21">
            <v>211110021</v>
          </cell>
        </row>
        <row r="22">
          <cell r="A22">
            <v>211110022</v>
          </cell>
          <cell r="B22" t="str">
            <v>António Alberto Galvão De Brito</v>
          </cell>
          <cell r="C22" t="str">
            <v>Joaquim Ferreira</v>
          </cell>
          <cell r="D22">
            <v>211110022</v>
          </cell>
        </row>
        <row r="23">
          <cell r="A23">
            <v>211110023</v>
          </cell>
          <cell r="B23" t="str">
            <v>Manuel &amp; Irmão, Lda.</v>
          </cell>
          <cell r="C23" t="str">
            <v>Pedro Fonseca</v>
          </cell>
          <cell r="D23">
            <v>211110023</v>
          </cell>
        </row>
        <row r="24">
          <cell r="A24">
            <v>211110024</v>
          </cell>
          <cell r="B24" t="str">
            <v>Costa &amp; Silva, Lda.</v>
          </cell>
          <cell r="C24" t="str">
            <v>Manuel Miranda</v>
          </cell>
          <cell r="D24">
            <v>211110024</v>
          </cell>
        </row>
        <row r="25">
          <cell r="A25">
            <v>211110025</v>
          </cell>
          <cell r="B25" t="str">
            <v>Carlos Gonçalves Coelho &amp; Cª Lda.</v>
          </cell>
          <cell r="C25" t="str">
            <v>Joaquim Ferreira</v>
          </cell>
          <cell r="D25">
            <v>211110025</v>
          </cell>
        </row>
        <row r="26">
          <cell r="A26">
            <v>211110026</v>
          </cell>
          <cell r="B26" t="str">
            <v>Agro Encontro-Serafim Silva &amp;</v>
          </cell>
          <cell r="C26" t="str">
            <v>Bracar</v>
          </cell>
          <cell r="D26">
            <v>211110026</v>
          </cell>
        </row>
        <row r="27">
          <cell r="A27">
            <v>211110027</v>
          </cell>
          <cell r="B27" t="str">
            <v>Manuel José Domingos Pereira</v>
          </cell>
          <cell r="C27" t="str">
            <v>Bracar</v>
          </cell>
          <cell r="D27">
            <v>211110027</v>
          </cell>
        </row>
        <row r="28">
          <cell r="A28">
            <v>211110028</v>
          </cell>
          <cell r="B28" t="str">
            <v>Confeitaria Bom Gosto, Lda.</v>
          </cell>
          <cell r="C28" t="str">
            <v>Bracar</v>
          </cell>
          <cell r="D28">
            <v>211110028</v>
          </cell>
        </row>
        <row r="29">
          <cell r="A29">
            <v>211110029</v>
          </cell>
          <cell r="B29" t="str">
            <v>Maria Adelaide M. Guimarães</v>
          </cell>
          <cell r="C29" t="str">
            <v>Joaquim Ferreira</v>
          </cell>
          <cell r="D29">
            <v>211110029</v>
          </cell>
        </row>
        <row r="30">
          <cell r="A30">
            <v>211110030</v>
          </cell>
          <cell r="B30" t="str">
            <v>José Pedro Azevedo Morais</v>
          </cell>
          <cell r="C30" t="str">
            <v>Bracar</v>
          </cell>
          <cell r="D30">
            <v>211110030</v>
          </cell>
        </row>
        <row r="31">
          <cell r="A31">
            <v>211110031</v>
          </cell>
          <cell r="B31" t="str">
            <v>Panibral-Pad. Reúnidas De Braga,Lda</v>
          </cell>
          <cell r="C31" t="str">
            <v>Bracar</v>
          </cell>
          <cell r="D31">
            <v>211110031</v>
          </cell>
        </row>
        <row r="32">
          <cell r="A32">
            <v>211110032</v>
          </cell>
          <cell r="B32" t="str">
            <v>José Manuel Fernandes Oliveira</v>
          </cell>
          <cell r="C32" t="str">
            <v>Bracar</v>
          </cell>
          <cell r="D32">
            <v>211110032</v>
          </cell>
        </row>
        <row r="33">
          <cell r="A33">
            <v>211110033</v>
          </cell>
          <cell r="B33" t="str">
            <v>André De Jesus Sousa</v>
          </cell>
          <cell r="C33" t="str">
            <v>Bracar</v>
          </cell>
          <cell r="D33">
            <v>211110033</v>
          </cell>
        </row>
        <row r="34">
          <cell r="A34">
            <v>211110034</v>
          </cell>
          <cell r="B34" t="str">
            <v>Pereira &amp; Ribeiro, Lda.</v>
          </cell>
          <cell r="C34" t="str">
            <v>Sidónio Barros</v>
          </cell>
          <cell r="D34">
            <v>211110034</v>
          </cell>
        </row>
        <row r="35">
          <cell r="A35">
            <v>211110035</v>
          </cell>
          <cell r="B35" t="str">
            <v>Artur Valente Da Costa</v>
          </cell>
          <cell r="C35" t="str">
            <v>Joaquim Ferreira</v>
          </cell>
          <cell r="D35">
            <v>211110035</v>
          </cell>
        </row>
        <row r="36">
          <cell r="A36">
            <v>211110036</v>
          </cell>
          <cell r="B36" t="str">
            <v>António Manuel Pinto Queiroz</v>
          </cell>
          <cell r="C36" t="str">
            <v>Joaquim Ferreira</v>
          </cell>
          <cell r="D36">
            <v>211110036</v>
          </cell>
        </row>
        <row r="37">
          <cell r="A37">
            <v>211110037</v>
          </cell>
          <cell r="B37" t="str">
            <v>Fernando Jorge Pinto</v>
          </cell>
          <cell r="C37" t="str">
            <v>Joaquim Ferreira</v>
          </cell>
          <cell r="D37">
            <v>211110037</v>
          </cell>
        </row>
        <row r="38">
          <cell r="A38">
            <v>211110038</v>
          </cell>
          <cell r="B38" t="str">
            <v>Maria Odete Ribeiro Pereira</v>
          </cell>
          <cell r="C38" t="str">
            <v>Joaquim Ferreira</v>
          </cell>
          <cell r="D38">
            <v>211110038</v>
          </cell>
        </row>
        <row r="39">
          <cell r="A39">
            <v>211110039</v>
          </cell>
          <cell r="B39" t="str">
            <v>Maria Rosa Gonçalves Pereira Campos</v>
          </cell>
          <cell r="C39" t="str">
            <v>Ricardo G.Silva</v>
          </cell>
          <cell r="D39">
            <v>211110039</v>
          </cell>
        </row>
        <row r="40">
          <cell r="A40">
            <v>211110040</v>
          </cell>
          <cell r="B40" t="str">
            <v>Sebastião F. T. &amp; J. O. Santos, Lda</v>
          </cell>
          <cell r="C40" t="str">
            <v>Bracar</v>
          </cell>
          <cell r="D40">
            <v>211110040</v>
          </cell>
        </row>
        <row r="41">
          <cell r="A41">
            <v>211110041</v>
          </cell>
          <cell r="B41" t="str">
            <v>Lactolanche, Lda.</v>
          </cell>
          <cell r="C41" t="str">
            <v>Joaquim Ferreira</v>
          </cell>
          <cell r="D41">
            <v>211110041</v>
          </cell>
        </row>
        <row r="42">
          <cell r="A42">
            <v>211110042</v>
          </cell>
          <cell r="B42" t="str">
            <v>Manuel Sousa Pereira</v>
          </cell>
          <cell r="C42" t="str">
            <v>Joaquim Ferreira</v>
          </cell>
          <cell r="D42">
            <v>211110042</v>
          </cell>
        </row>
        <row r="43">
          <cell r="A43">
            <v>211110043</v>
          </cell>
          <cell r="B43" t="str">
            <v>Salviana Costa Barros</v>
          </cell>
          <cell r="C43" t="str">
            <v>Joaquim Ferreira</v>
          </cell>
          <cell r="D43">
            <v>211110043</v>
          </cell>
        </row>
        <row r="44">
          <cell r="A44">
            <v>211110044</v>
          </cell>
          <cell r="B44" t="str">
            <v>Salsicharia Silva &amp; Cunha, Lda.</v>
          </cell>
          <cell r="C44" t="str">
            <v>Joaquim Ferreira</v>
          </cell>
          <cell r="D44">
            <v>211110044</v>
          </cell>
        </row>
        <row r="45">
          <cell r="A45">
            <v>211110046</v>
          </cell>
          <cell r="B45" t="str">
            <v>Escola Preparatória Monção</v>
          </cell>
          <cell r="C45" t="str">
            <v>Joaquim Ferreira</v>
          </cell>
          <cell r="D45">
            <v>211110046</v>
          </cell>
        </row>
        <row r="46">
          <cell r="A46">
            <v>211110047</v>
          </cell>
          <cell r="B46" t="str">
            <v>Maria Minervina Oliveira Fernandes</v>
          </cell>
          <cell r="C46" t="str">
            <v>Bracar</v>
          </cell>
          <cell r="D46">
            <v>211110047</v>
          </cell>
        </row>
        <row r="47">
          <cell r="A47">
            <v>211110048</v>
          </cell>
          <cell r="B47" t="str">
            <v>Grupo Petrogal</v>
          </cell>
          <cell r="C47" t="str">
            <v>Joaquim Ferreira</v>
          </cell>
          <cell r="D47">
            <v>211110048</v>
          </cell>
        </row>
        <row r="48">
          <cell r="A48">
            <v>211110049</v>
          </cell>
          <cell r="B48" t="str">
            <v>Alberto Moreira Da Silva</v>
          </cell>
          <cell r="C48" t="str">
            <v>Joaquim Ferreira</v>
          </cell>
          <cell r="D48">
            <v>211110049</v>
          </cell>
        </row>
        <row r="49">
          <cell r="A49">
            <v>211110050</v>
          </cell>
          <cell r="B49" t="str">
            <v>Clara Conceição Vasconcelos Cunha</v>
          </cell>
          <cell r="C49" t="str">
            <v>Joaquim Ferreira</v>
          </cell>
          <cell r="D49">
            <v>211110050</v>
          </cell>
        </row>
        <row r="50">
          <cell r="A50">
            <v>211110051</v>
          </cell>
          <cell r="B50" t="str">
            <v>Amandio Veiga &amp; Sucessores, Lda.</v>
          </cell>
          <cell r="C50" t="str">
            <v>Joaquim Ferreira</v>
          </cell>
          <cell r="D50">
            <v>211110051</v>
          </cell>
        </row>
        <row r="51">
          <cell r="A51">
            <v>211110052</v>
          </cell>
          <cell r="B51" t="str">
            <v>Soares &amp; Fernades, Lda.</v>
          </cell>
          <cell r="C51" t="str">
            <v>Joaquim Ferreira</v>
          </cell>
          <cell r="D51">
            <v>211110052</v>
          </cell>
        </row>
        <row r="52">
          <cell r="A52">
            <v>211110053</v>
          </cell>
          <cell r="B52" t="str">
            <v>Carlos Alberto Vieira Regada</v>
          </cell>
          <cell r="C52" t="str">
            <v>Bracar</v>
          </cell>
          <cell r="D52">
            <v>211110053</v>
          </cell>
        </row>
        <row r="53">
          <cell r="A53">
            <v>211110054</v>
          </cell>
          <cell r="B53" t="str">
            <v>Talho Tirsense, Lda.</v>
          </cell>
          <cell r="C53" t="str">
            <v>Bracar</v>
          </cell>
          <cell r="D53">
            <v>211110054</v>
          </cell>
        </row>
        <row r="54">
          <cell r="A54">
            <v>211110055</v>
          </cell>
          <cell r="B54" t="str">
            <v>João Manuel Azevedo Vale</v>
          </cell>
          <cell r="C54" t="str">
            <v>Bracar</v>
          </cell>
          <cell r="D54">
            <v>211110055</v>
          </cell>
        </row>
        <row r="55">
          <cell r="A55">
            <v>211110056</v>
          </cell>
          <cell r="B55" t="str">
            <v>Fernando Silva Martins</v>
          </cell>
          <cell r="C55" t="str">
            <v>Bracar</v>
          </cell>
          <cell r="D55">
            <v>211110056</v>
          </cell>
        </row>
        <row r="56">
          <cell r="A56">
            <v>211110057</v>
          </cell>
          <cell r="B56" t="str">
            <v>José Adão &amp; Lopes, Lda.</v>
          </cell>
          <cell r="C56" t="str">
            <v>Bracar</v>
          </cell>
          <cell r="D56">
            <v>211110057</v>
          </cell>
        </row>
        <row r="57">
          <cell r="A57">
            <v>211110058</v>
          </cell>
          <cell r="B57" t="str">
            <v>Abilio Rodrigues Da Costa</v>
          </cell>
          <cell r="C57" t="str">
            <v>Bracar</v>
          </cell>
          <cell r="D57">
            <v>211110058</v>
          </cell>
        </row>
        <row r="58">
          <cell r="A58">
            <v>211110059</v>
          </cell>
          <cell r="B58" t="str">
            <v>Ferreira Ribeiro &amp; Gonçalves, Lda.</v>
          </cell>
          <cell r="C58" t="str">
            <v>Joaquim Ferreira</v>
          </cell>
          <cell r="D58">
            <v>211110059</v>
          </cell>
        </row>
        <row r="59">
          <cell r="A59">
            <v>211110060</v>
          </cell>
          <cell r="B59" t="str">
            <v>Pancrigal, Lda.</v>
          </cell>
          <cell r="C59" t="str">
            <v>Paulo Costa</v>
          </cell>
          <cell r="D59">
            <v>211110060</v>
          </cell>
        </row>
        <row r="60">
          <cell r="A60">
            <v>211110061</v>
          </cell>
          <cell r="B60" t="str">
            <v>Mário Cesar Oliveira Caldas</v>
          </cell>
          <cell r="C60" t="str">
            <v>Bracar</v>
          </cell>
          <cell r="D60">
            <v>211110061</v>
          </cell>
        </row>
        <row r="61">
          <cell r="A61">
            <v>211110062</v>
          </cell>
          <cell r="B61" t="str">
            <v>Candido Manuel C. Rodrigues</v>
          </cell>
          <cell r="C61" t="str">
            <v>Luis Barbosa</v>
          </cell>
          <cell r="D61">
            <v>211110062</v>
          </cell>
        </row>
        <row r="62">
          <cell r="A62">
            <v>211110063</v>
          </cell>
          <cell r="B62" t="str">
            <v>Coutinho &amp; Gonçalves, Lda.</v>
          </cell>
          <cell r="C62" t="str">
            <v>Bracar</v>
          </cell>
          <cell r="D62">
            <v>211110063</v>
          </cell>
        </row>
        <row r="63">
          <cell r="A63">
            <v>211110064</v>
          </cell>
          <cell r="B63" t="str">
            <v>Jorge Manuel Almeida Belmonte</v>
          </cell>
          <cell r="C63" t="str">
            <v>Bracar</v>
          </cell>
          <cell r="D63">
            <v>211110064</v>
          </cell>
        </row>
        <row r="64">
          <cell r="A64">
            <v>211110065</v>
          </cell>
          <cell r="B64" t="str">
            <v>Sá Lopes &amp; Fernandes Oliveira, Lda.</v>
          </cell>
          <cell r="C64" t="str">
            <v>Bracar</v>
          </cell>
          <cell r="D64">
            <v>211110065</v>
          </cell>
        </row>
        <row r="65">
          <cell r="A65">
            <v>211110066</v>
          </cell>
          <cell r="B65" t="str">
            <v>Ramos &amp; Filha, Lda.</v>
          </cell>
          <cell r="C65" t="str">
            <v>Bracar</v>
          </cell>
          <cell r="D65">
            <v>211110066</v>
          </cell>
        </row>
        <row r="66">
          <cell r="A66">
            <v>211110067</v>
          </cell>
          <cell r="B66" t="str">
            <v>Maria Amélia Rodrigues Couto</v>
          </cell>
          <cell r="C66" t="str">
            <v>Bracar</v>
          </cell>
          <cell r="D66">
            <v>211110067</v>
          </cell>
        </row>
        <row r="67">
          <cell r="A67">
            <v>211110068</v>
          </cell>
          <cell r="B67" t="str">
            <v>Manuel Domingos Araújo Lemos</v>
          </cell>
          <cell r="C67" t="str">
            <v>Joaquim Ferreira</v>
          </cell>
          <cell r="D67">
            <v>211110068</v>
          </cell>
        </row>
        <row r="68">
          <cell r="A68">
            <v>211110069</v>
          </cell>
          <cell r="B68" t="str">
            <v>Maria De Fátima Fernandes Lopes</v>
          </cell>
          <cell r="C68" t="str">
            <v>Joaquim Ferreira</v>
          </cell>
          <cell r="D68">
            <v>211110069</v>
          </cell>
        </row>
        <row r="69">
          <cell r="A69">
            <v>211110070</v>
          </cell>
          <cell r="B69" t="str">
            <v>Correia &amp; Barroso, Lda.</v>
          </cell>
          <cell r="C69" t="str">
            <v>Bracar</v>
          </cell>
          <cell r="D69">
            <v>211110070</v>
          </cell>
        </row>
        <row r="70">
          <cell r="A70">
            <v>211110071</v>
          </cell>
          <cell r="B70" t="str">
            <v>Maria Adelaide Sousa Lopes Ramos</v>
          </cell>
          <cell r="C70" t="str">
            <v>Joaquim Ferreira</v>
          </cell>
          <cell r="D70">
            <v>211110071</v>
          </cell>
        </row>
        <row r="71">
          <cell r="A71">
            <v>211110072</v>
          </cell>
          <cell r="B71" t="str">
            <v>Adriano Viana Gonçalves</v>
          </cell>
          <cell r="C71" t="str">
            <v>Joaquim Ferreira</v>
          </cell>
          <cell r="D71">
            <v>211110072</v>
          </cell>
        </row>
        <row r="72">
          <cell r="A72">
            <v>211110073</v>
          </cell>
          <cell r="B72" t="str">
            <v>A. Nogueira &amp; Filhas, Lda.</v>
          </cell>
          <cell r="C72" t="str">
            <v>Joaquim Ferreira</v>
          </cell>
          <cell r="D72">
            <v>211110073</v>
          </cell>
        </row>
        <row r="73">
          <cell r="A73">
            <v>211110074</v>
          </cell>
          <cell r="B73" t="str">
            <v>Manuel José Gomes Barreiros</v>
          </cell>
          <cell r="C73" t="str">
            <v>Joaquim Ferreira</v>
          </cell>
          <cell r="D73">
            <v>211110074</v>
          </cell>
        </row>
        <row r="74">
          <cell r="A74">
            <v>211110075</v>
          </cell>
          <cell r="B74" t="str">
            <v>Zulmira Silva Sousa</v>
          </cell>
          <cell r="C74" t="str">
            <v>Joaquim Ferreira</v>
          </cell>
          <cell r="D74">
            <v>211110075</v>
          </cell>
        </row>
        <row r="75">
          <cell r="A75">
            <v>211110076</v>
          </cell>
          <cell r="B75" t="str">
            <v>Manuel Ribeiro Sousa</v>
          </cell>
          <cell r="C75" t="str">
            <v>Bracar</v>
          </cell>
          <cell r="D75">
            <v>211110076</v>
          </cell>
        </row>
        <row r="76">
          <cell r="A76">
            <v>211110077</v>
          </cell>
          <cell r="B76" t="str">
            <v>Joaquim Amorim Alves Da Costa</v>
          </cell>
          <cell r="C76" t="str">
            <v>Joaquim Ferreira</v>
          </cell>
          <cell r="D76">
            <v>211110077</v>
          </cell>
        </row>
        <row r="77">
          <cell r="A77">
            <v>211110078</v>
          </cell>
          <cell r="B77" t="str">
            <v>Talho Brasileirinho, Lda.</v>
          </cell>
          <cell r="C77" t="str">
            <v>Bracar</v>
          </cell>
          <cell r="D77">
            <v>211110078</v>
          </cell>
        </row>
        <row r="78">
          <cell r="A78">
            <v>211110079</v>
          </cell>
          <cell r="B78" t="str">
            <v>Quintas &amp; Quelhas, Lda.</v>
          </cell>
          <cell r="C78" t="str">
            <v>Bracar</v>
          </cell>
          <cell r="D78">
            <v>211110079</v>
          </cell>
        </row>
        <row r="79">
          <cell r="A79">
            <v>211110080</v>
          </cell>
          <cell r="B79" t="str">
            <v>Carla Cristina Paiva Campos</v>
          </cell>
          <cell r="C79" t="str">
            <v>Bracar</v>
          </cell>
          <cell r="D79">
            <v>211110080</v>
          </cell>
        </row>
        <row r="80">
          <cell r="A80">
            <v>211110081</v>
          </cell>
          <cell r="B80" t="str">
            <v>José Sousa Pereira</v>
          </cell>
          <cell r="C80" t="str">
            <v>Bracar</v>
          </cell>
          <cell r="D80">
            <v>211110081</v>
          </cell>
        </row>
        <row r="81">
          <cell r="A81">
            <v>211110082</v>
          </cell>
          <cell r="B81" t="str">
            <v>Talho Raínha, Lda.</v>
          </cell>
          <cell r="C81" t="str">
            <v>Neusa Silva</v>
          </cell>
          <cell r="D81">
            <v>211110082</v>
          </cell>
        </row>
        <row r="82">
          <cell r="A82">
            <v>211110083</v>
          </cell>
          <cell r="B82" t="str">
            <v>Paulo Augusto Machado Bacelar</v>
          </cell>
          <cell r="C82" t="str">
            <v>Joaquim Ferreira</v>
          </cell>
          <cell r="D82">
            <v>211110083</v>
          </cell>
        </row>
        <row r="83">
          <cell r="A83">
            <v>211110084</v>
          </cell>
          <cell r="B83" t="str">
            <v>Armando Pereira Gomes</v>
          </cell>
          <cell r="C83" t="str">
            <v>Bracar</v>
          </cell>
          <cell r="D83">
            <v>211110084</v>
          </cell>
        </row>
        <row r="84">
          <cell r="A84">
            <v>211110085</v>
          </cell>
          <cell r="B84" t="str">
            <v>Alves Oliveira &amp; Conceição, Lda.</v>
          </cell>
          <cell r="C84" t="str">
            <v>Bracar</v>
          </cell>
          <cell r="D84">
            <v>211110085</v>
          </cell>
        </row>
        <row r="85">
          <cell r="A85">
            <v>211110086</v>
          </cell>
          <cell r="B85" t="str">
            <v>Talho Goiás, Lda.</v>
          </cell>
          <cell r="C85" t="str">
            <v>Bracar</v>
          </cell>
          <cell r="D85">
            <v>211110086</v>
          </cell>
        </row>
        <row r="86">
          <cell r="A86">
            <v>211110087</v>
          </cell>
          <cell r="B86" t="str">
            <v>José Albano</v>
          </cell>
          <cell r="C86" t="str">
            <v>Bracar</v>
          </cell>
          <cell r="D86">
            <v>211110087</v>
          </cell>
        </row>
        <row r="87">
          <cell r="A87">
            <v>211110088</v>
          </cell>
          <cell r="B87" t="str">
            <v>A. S. Marques - Ind. Carnes, Lda</v>
          </cell>
          <cell r="C87" t="str">
            <v>Bracar</v>
          </cell>
          <cell r="D87">
            <v>211110088</v>
          </cell>
        </row>
        <row r="88">
          <cell r="A88">
            <v>211110089</v>
          </cell>
          <cell r="B88" t="str">
            <v>Maria Conceição Silva Pereira</v>
          </cell>
          <cell r="C88" t="str">
            <v>Bracar</v>
          </cell>
          <cell r="D88">
            <v>211110089</v>
          </cell>
        </row>
        <row r="89">
          <cell r="A89">
            <v>211110090</v>
          </cell>
          <cell r="B89" t="str">
            <v>Joaquim Mendes</v>
          </cell>
          <cell r="C89" t="str">
            <v>Paulo Costa</v>
          </cell>
          <cell r="D89">
            <v>211110090</v>
          </cell>
        </row>
        <row r="90">
          <cell r="A90">
            <v>211110091</v>
          </cell>
          <cell r="B90" t="str">
            <v>Joaquim Moreira</v>
          </cell>
          <cell r="C90" t="str">
            <v>Bracar</v>
          </cell>
          <cell r="D90">
            <v>211110091</v>
          </cell>
        </row>
        <row r="91">
          <cell r="A91">
            <v>211110092</v>
          </cell>
          <cell r="B91" t="str">
            <v>Joaquim Moreira</v>
          </cell>
          <cell r="C91" t="str">
            <v>Bracar</v>
          </cell>
          <cell r="D91">
            <v>211110092</v>
          </cell>
        </row>
        <row r="92">
          <cell r="A92">
            <v>211110093</v>
          </cell>
          <cell r="B92" t="str">
            <v>António Da Silva Matos</v>
          </cell>
          <cell r="C92" t="str">
            <v>Bracar</v>
          </cell>
          <cell r="D92">
            <v>211110093</v>
          </cell>
        </row>
        <row r="93">
          <cell r="A93">
            <v>211110094</v>
          </cell>
          <cell r="B93" t="str">
            <v>Julio Carneiro Da Silva</v>
          </cell>
          <cell r="C93" t="str">
            <v>Joaquim Ferreira</v>
          </cell>
          <cell r="D93">
            <v>211110094</v>
          </cell>
        </row>
        <row r="94">
          <cell r="A94">
            <v>211110095</v>
          </cell>
          <cell r="B94" t="str">
            <v>Maria Alice Teixeira Quinze Dias</v>
          </cell>
          <cell r="C94" t="str">
            <v>Bracar</v>
          </cell>
          <cell r="D94">
            <v>211110095</v>
          </cell>
        </row>
        <row r="95">
          <cell r="A95">
            <v>211110096</v>
          </cell>
          <cell r="B95" t="str">
            <v>Industria De Carnes Labruge, Lda.</v>
          </cell>
          <cell r="C95" t="str">
            <v>Bracar</v>
          </cell>
          <cell r="D95">
            <v>211110096</v>
          </cell>
        </row>
        <row r="96">
          <cell r="A96">
            <v>211110097</v>
          </cell>
          <cell r="B96" t="str">
            <v>Maria Fernanda Martins Miranda</v>
          </cell>
          <cell r="C96" t="str">
            <v>Bracar</v>
          </cell>
          <cell r="D96">
            <v>211110097</v>
          </cell>
        </row>
        <row r="97">
          <cell r="A97">
            <v>211110098</v>
          </cell>
          <cell r="B97" t="str">
            <v>Candido &amp; Evaristo, Lda.</v>
          </cell>
          <cell r="C97" t="str">
            <v>Luis Barbosa</v>
          </cell>
          <cell r="D97">
            <v>211110098</v>
          </cell>
        </row>
        <row r="98">
          <cell r="A98">
            <v>211110099</v>
          </cell>
          <cell r="B98" t="str">
            <v>Esteves &amp; Rodrigues, Lda.</v>
          </cell>
          <cell r="C98" t="str">
            <v>Joaquim Ferreira</v>
          </cell>
          <cell r="D98">
            <v>211110099</v>
          </cell>
        </row>
        <row r="99">
          <cell r="A99">
            <v>211110100</v>
          </cell>
          <cell r="B99" t="str">
            <v>Cardoso &amp; Eça, Lda.</v>
          </cell>
          <cell r="C99" t="str">
            <v>Isabel Machado</v>
          </cell>
          <cell r="D99">
            <v>211110100</v>
          </cell>
        </row>
        <row r="100">
          <cell r="A100">
            <v>211110101</v>
          </cell>
          <cell r="B100" t="str">
            <v>António Matos Fernandes</v>
          </cell>
          <cell r="C100" t="str">
            <v>Bracar</v>
          </cell>
          <cell r="D100">
            <v>211110101</v>
          </cell>
        </row>
        <row r="101">
          <cell r="A101">
            <v>211110102</v>
          </cell>
          <cell r="B101" t="str">
            <v>Ferraz &amp; Ferreira, Lda.</v>
          </cell>
          <cell r="C101" t="str">
            <v>Vânia Silva</v>
          </cell>
          <cell r="D101">
            <v>211110102</v>
          </cell>
        </row>
        <row r="102">
          <cell r="A102">
            <v>211110103</v>
          </cell>
          <cell r="B102" t="str">
            <v>Maria Manuela Costa Azevedo</v>
          </cell>
          <cell r="C102" t="str">
            <v>Joaquim Ferreira</v>
          </cell>
          <cell r="D102">
            <v>211110103</v>
          </cell>
        </row>
        <row r="103">
          <cell r="A103">
            <v>211110104</v>
          </cell>
          <cell r="B103" t="str">
            <v>José Dias Barbosa</v>
          </cell>
          <cell r="C103" t="str">
            <v>Bracar</v>
          </cell>
          <cell r="D103">
            <v>211110104</v>
          </cell>
        </row>
        <row r="104">
          <cell r="A104">
            <v>211110105</v>
          </cell>
          <cell r="B104" t="str">
            <v>Herminia Rocha Pereira</v>
          </cell>
          <cell r="C104" t="str">
            <v>Joaquim Ferreira</v>
          </cell>
          <cell r="D104">
            <v>211110105</v>
          </cell>
        </row>
        <row r="105">
          <cell r="A105">
            <v>211110106</v>
          </cell>
          <cell r="B105" t="str">
            <v>Santos &amp; Filhos, Lda.</v>
          </cell>
          <cell r="C105" t="str">
            <v>Bracar</v>
          </cell>
          <cell r="D105">
            <v>211110106</v>
          </cell>
        </row>
        <row r="106">
          <cell r="A106">
            <v>211110107</v>
          </cell>
          <cell r="B106" t="str">
            <v>Avelino Vaz, Lda.</v>
          </cell>
          <cell r="C106" t="str">
            <v>Joaquim Ferreira</v>
          </cell>
          <cell r="D106">
            <v>211110107</v>
          </cell>
        </row>
        <row r="107">
          <cell r="A107">
            <v>211110108</v>
          </cell>
          <cell r="B107" t="str">
            <v>Central Carnes Bracarence</v>
          </cell>
          <cell r="C107" t="str">
            <v>Bracar</v>
          </cell>
          <cell r="D107">
            <v>211110108</v>
          </cell>
        </row>
        <row r="108">
          <cell r="A108">
            <v>211110109</v>
          </cell>
          <cell r="B108" t="str">
            <v>Joaquim Silva Lourenço</v>
          </cell>
          <cell r="C108" t="str">
            <v>Joaquim Ferreira</v>
          </cell>
          <cell r="D108">
            <v>211110109</v>
          </cell>
        </row>
        <row r="109">
          <cell r="A109">
            <v>211110110</v>
          </cell>
          <cell r="B109" t="str">
            <v>Mendes &amp; Silva, Lda.</v>
          </cell>
          <cell r="C109" t="str">
            <v>Bracar</v>
          </cell>
          <cell r="D109">
            <v>211110110</v>
          </cell>
        </row>
        <row r="110">
          <cell r="A110">
            <v>211110111</v>
          </cell>
          <cell r="B110" t="str">
            <v>A Mondinense, Lda.</v>
          </cell>
          <cell r="C110" t="str">
            <v>Bracar</v>
          </cell>
          <cell r="D110">
            <v>211110111</v>
          </cell>
        </row>
        <row r="111">
          <cell r="A111">
            <v>211110112</v>
          </cell>
          <cell r="B111" t="str">
            <v>Fernando Rodrigues Nogueira</v>
          </cell>
          <cell r="C111" t="str">
            <v>Joaquim Ferreira</v>
          </cell>
          <cell r="D111">
            <v>211110112</v>
          </cell>
        </row>
        <row r="112">
          <cell r="A112">
            <v>211110114</v>
          </cell>
          <cell r="B112" t="str">
            <v>José Dias Barbosa</v>
          </cell>
          <cell r="C112" t="str">
            <v>Paulo Costa</v>
          </cell>
          <cell r="D112">
            <v>211110114</v>
          </cell>
        </row>
        <row r="113">
          <cell r="A113">
            <v>211110115</v>
          </cell>
          <cell r="B113" t="str">
            <v>Maria Fernanda M. F. Valente</v>
          </cell>
          <cell r="C113" t="str">
            <v>Bracar</v>
          </cell>
          <cell r="D113">
            <v>211110115</v>
          </cell>
        </row>
        <row r="114">
          <cell r="A114">
            <v>211110116</v>
          </cell>
          <cell r="B114" t="str">
            <v>Antero Camelo &amp; Filhos, Lda.</v>
          </cell>
          <cell r="C114" t="str">
            <v>Joaquim Ferreira</v>
          </cell>
          <cell r="D114">
            <v>211110116</v>
          </cell>
        </row>
        <row r="115">
          <cell r="A115">
            <v>211110117</v>
          </cell>
          <cell r="B115" t="str">
            <v>Francisco António M. Peixoto</v>
          </cell>
          <cell r="C115" t="str">
            <v>Joaquim Ferreira</v>
          </cell>
          <cell r="D115">
            <v>211110117</v>
          </cell>
        </row>
        <row r="116">
          <cell r="A116">
            <v>211110118</v>
          </cell>
          <cell r="B116" t="str">
            <v>Belmiro José Cardoso Vaz</v>
          </cell>
          <cell r="C116" t="str">
            <v>Bracar</v>
          </cell>
          <cell r="D116">
            <v>211110118</v>
          </cell>
        </row>
        <row r="117">
          <cell r="A117">
            <v>211110119</v>
          </cell>
          <cell r="B117" t="str">
            <v>Salustiano Ferreira Reguenga</v>
          </cell>
          <cell r="C117" t="str">
            <v>Bracar</v>
          </cell>
          <cell r="D117">
            <v>211110119</v>
          </cell>
        </row>
        <row r="118">
          <cell r="A118">
            <v>211110120</v>
          </cell>
          <cell r="B118" t="str">
            <v>António José Pereira Rodrigues</v>
          </cell>
          <cell r="C118" t="str">
            <v>Joaquim Ferreira</v>
          </cell>
          <cell r="D118">
            <v>211110120</v>
          </cell>
        </row>
        <row r="119">
          <cell r="A119">
            <v>211110121</v>
          </cell>
          <cell r="B119" t="str">
            <v>Maria Da Silva Ramos &amp; Ca., Lda.</v>
          </cell>
          <cell r="C119" t="str">
            <v>Bracar</v>
          </cell>
          <cell r="D119">
            <v>211110121</v>
          </cell>
        </row>
        <row r="120">
          <cell r="A120">
            <v>211110122</v>
          </cell>
          <cell r="B120" t="str">
            <v>Eduardo Oliveira Dos Santos</v>
          </cell>
          <cell r="C120" t="str">
            <v>Ricardo G.Silva</v>
          </cell>
          <cell r="D120">
            <v>211110122</v>
          </cell>
        </row>
        <row r="121">
          <cell r="A121">
            <v>211110123</v>
          </cell>
          <cell r="B121" t="str">
            <v>Santos Ferreira Oliveira</v>
          </cell>
          <cell r="C121" t="str">
            <v>Joaquim Ferreira</v>
          </cell>
          <cell r="D121">
            <v>211110123</v>
          </cell>
        </row>
        <row r="122">
          <cell r="A122">
            <v>211110124</v>
          </cell>
          <cell r="B122" t="str">
            <v>Confeitaria Mininha, Lda.</v>
          </cell>
          <cell r="C122" t="str">
            <v>Joaquim Ferreira</v>
          </cell>
          <cell r="D122">
            <v>211110124</v>
          </cell>
        </row>
        <row r="123">
          <cell r="A123">
            <v>211110125</v>
          </cell>
          <cell r="B123" t="str">
            <v>Ismael Fernandes Lourenço</v>
          </cell>
          <cell r="C123" t="str">
            <v>Joaquim Ferreira</v>
          </cell>
          <cell r="D123">
            <v>211110125</v>
          </cell>
        </row>
        <row r="124">
          <cell r="A124">
            <v>211110126</v>
          </cell>
          <cell r="B124" t="str">
            <v>Carlos Da Cunha</v>
          </cell>
          <cell r="C124" t="str">
            <v>Bracar</v>
          </cell>
          <cell r="D124">
            <v>211110126</v>
          </cell>
        </row>
        <row r="125">
          <cell r="A125">
            <v>211110127</v>
          </cell>
          <cell r="B125" t="str">
            <v>Mario Sousa Pereira</v>
          </cell>
          <cell r="C125" t="str">
            <v>Joaquim Ferreira</v>
          </cell>
          <cell r="D125">
            <v>211110127</v>
          </cell>
        </row>
        <row r="126">
          <cell r="A126">
            <v>211110128</v>
          </cell>
          <cell r="B126" t="str">
            <v>Fabrica De Conservas Madrugada, Lda</v>
          </cell>
          <cell r="C126" t="str">
            <v>Bracar</v>
          </cell>
          <cell r="D126">
            <v>211110128</v>
          </cell>
        </row>
        <row r="127">
          <cell r="A127">
            <v>211110129</v>
          </cell>
          <cell r="B127" t="str">
            <v>Ana Costa Sampaio Torres</v>
          </cell>
          <cell r="C127" t="str">
            <v>Bracar</v>
          </cell>
          <cell r="D127">
            <v>211110129</v>
          </cell>
        </row>
        <row r="128">
          <cell r="A128">
            <v>211110130</v>
          </cell>
          <cell r="B128" t="str">
            <v>Lago &amp; Ventura</v>
          </cell>
          <cell r="C128" t="str">
            <v>Joaquim Ferreira</v>
          </cell>
          <cell r="D128">
            <v>211110130</v>
          </cell>
        </row>
        <row r="129">
          <cell r="A129">
            <v>211110131</v>
          </cell>
          <cell r="B129" t="str">
            <v>Escola C+S Monção</v>
          </cell>
          <cell r="C129" t="str">
            <v>Joaquim Ferreira</v>
          </cell>
          <cell r="D129">
            <v>211110131</v>
          </cell>
        </row>
        <row r="130">
          <cell r="A130">
            <v>211110132</v>
          </cell>
          <cell r="B130" t="str">
            <v>Francisco M. Barroso &amp; Cª, Lda.</v>
          </cell>
          <cell r="C130" t="str">
            <v>Bracar</v>
          </cell>
          <cell r="D130">
            <v>211110132</v>
          </cell>
        </row>
        <row r="131">
          <cell r="A131">
            <v>211110133</v>
          </cell>
          <cell r="B131" t="str">
            <v>Coelho &amp; Dias, Lda.</v>
          </cell>
          <cell r="C131" t="str">
            <v>Bracar</v>
          </cell>
          <cell r="D131">
            <v>211110133</v>
          </cell>
        </row>
        <row r="132">
          <cell r="A132">
            <v>211110134</v>
          </cell>
          <cell r="B132" t="str">
            <v>Maria Emilia Ferreira F. Sousa</v>
          </cell>
          <cell r="C132" t="str">
            <v>Bracar</v>
          </cell>
          <cell r="D132">
            <v>211110134</v>
          </cell>
        </row>
        <row r="133">
          <cell r="A133">
            <v>211110135</v>
          </cell>
          <cell r="B133" t="str">
            <v>Graça &amp; Guia, Lda.</v>
          </cell>
          <cell r="C133" t="str">
            <v>Ricardo G.Silva</v>
          </cell>
          <cell r="D133">
            <v>211110135</v>
          </cell>
        </row>
        <row r="134">
          <cell r="A134">
            <v>211110136</v>
          </cell>
          <cell r="B134" t="str">
            <v>Guimatalho, Lda.</v>
          </cell>
          <cell r="C134" t="str">
            <v>Bracar</v>
          </cell>
          <cell r="D134">
            <v>211110136</v>
          </cell>
        </row>
        <row r="135">
          <cell r="A135">
            <v>211110137</v>
          </cell>
          <cell r="B135" t="str">
            <v>Manuel António Silva Ferreira</v>
          </cell>
          <cell r="C135" t="str">
            <v>Bracar</v>
          </cell>
          <cell r="D135">
            <v>211110137</v>
          </cell>
        </row>
        <row r="136">
          <cell r="A136">
            <v>211110138</v>
          </cell>
          <cell r="B136" t="str">
            <v>Pastelaria Famidoce, Lda.</v>
          </cell>
          <cell r="C136" t="str">
            <v>Renato Ferreira</v>
          </cell>
          <cell r="D136">
            <v>211110138</v>
          </cell>
        </row>
        <row r="137">
          <cell r="A137">
            <v>211110139</v>
          </cell>
          <cell r="B137" t="str">
            <v>Coca - Hipermercados, Lda.</v>
          </cell>
          <cell r="C137" t="str">
            <v>Neusa 2</v>
          </cell>
          <cell r="D137">
            <v>211110139</v>
          </cell>
        </row>
        <row r="138">
          <cell r="A138">
            <v>211110140</v>
          </cell>
          <cell r="B138" t="str">
            <v>Talho Luisinha, Lda.</v>
          </cell>
          <cell r="C138" t="str">
            <v>Joaquim Ferreira</v>
          </cell>
          <cell r="D138">
            <v>211110140</v>
          </cell>
        </row>
        <row r="139">
          <cell r="A139">
            <v>211110141</v>
          </cell>
          <cell r="B139" t="str">
            <v>Talho Maria Da Fonte, Lda.</v>
          </cell>
          <cell r="C139" t="str">
            <v>Bracar</v>
          </cell>
          <cell r="D139">
            <v>211110141</v>
          </cell>
        </row>
        <row r="140">
          <cell r="A140">
            <v>211110142</v>
          </cell>
          <cell r="B140" t="str">
            <v>Maria De La Salete F. Faria</v>
          </cell>
          <cell r="C140" t="str">
            <v>Bracar</v>
          </cell>
          <cell r="D140">
            <v>211110142</v>
          </cell>
        </row>
        <row r="141">
          <cell r="A141">
            <v>211110143</v>
          </cell>
          <cell r="B141" t="str">
            <v>Maria Adelaide Araújo Moreira</v>
          </cell>
          <cell r="C141" t="str">
            <v>Bracar</v>
          </cell>
          <cell r="D141">
            <v>211110143</v>
          </cell>
        </row>
        <row r="142">
          <cell r="A142">
            <v>211110144</v>
          </cell>
          <cell r="B142" t="str">
            <v>Vizelcarne, Lda.</v>
          </cell>
          <cell r="C142" t="str">
            <v>Bracar</v>
          </cell>
          <cell r="D142">
            <v>211110144</v>
          </cell>
        </row>
        <row r="143">
          <cell r="A143">
            <v>211110145</v>
          </cell>
          <cell r="B143" t="str">
            <v>Marcávado-Com. Prod. Alim., Lda.</v>
          </cell>
          <cell r="C143" t="str">
            <v>Joaquim Ferreira</v>
          </cell>
          <cell r="D143">
            <v>211110145</v>
          </cell>
        </row>
        <row r="144">
          <cell r="A144">
            <v>211110146</v>
          </cell>
          <cell r="B144" t="str">
            <v>João Terças Gonçalves</v>
          </cell>
          <cell r="C144" t="str">
            <v>Joaquim Ferreira</v>
          </cell>
          <cell r="D144">
            <v>211110146</v>
          </cell>
        </row>
        <row r="145">
          <cell r="A145">
            <v>211110147</v>
          </cell>
          <cell r="B145" t="str">
            <v>Adelino Martins Gomes</v>
          </cell>
          <cell r="C145" t="str">
            <v>Bracar</v>
          </cell>
          <cell r="D145">
            <v>211110147</v>
          </cell>
        </row>
        <row r="146">
          <cell r="A146">
            <v>211110148</v>
          </cell>
          <cell r="B146" t="str">
            <v>António Alves</v>
          </cell>
          <cell r="C146" t="str">
            <v>Bracar</v>
          </cell>
          <cell r="D146">
            <v>211110148</v>
          </cell>
        </row>
        <row r="147">
          <cell r="A147">
            <v>211110149</v>
          </cell>
          <cell r="B147" t="str">
            <v>Dulcidio José Gomes Araújo</v>
          </cell>
          <cell r="C147" t="str">
            <v>Bracar</v>
          </cell>
          <cell r="D147">
            <v>211110149</v>
          </cell>
        </row>
        <row r="148">
          <cell r="A148">
            <v>211110150</v>
          </cell>
          <cell r="B148" t="str">
            <v>Maria Do Sameiro Gomes Araújo</v>
          </cell>
          <cell r="C148" t="str">
            <v>Bracar</v>
          </cell>
          <cell r="D148">
            <v>211110150</v>
          </cell>
        </row>
        <row r="149">
          <cell r="A149">
            <v>211110151</v>
          </cell>
          <cell r="B149" t="str">
            <v>Irmãos Afonso, Lda.</v>
          </cell>
          <cell r="C149" t="str">
            <v>Bracar</v>
          </cell>
          <cell r="D149">
            <v>211110151</v>
          </cell>
        </row>
        <row r="150">
          <cell r="A150">
            <v>211110152</v>
          </cell>
          <cell r="B150" t="str">
            <v>Raul &amp; Costa, Lda.</v>
          </cell>
          <cell r="C150" t="str">
            <v>Ricardo G.Silva</v>
          </cell>
          <cell r="D150">
            <v>211110152</v>
          </cell>
        </row>
        <row r="151">
          <cell r="A151">
            <v>211110153</v>
          </cell>
          <cell r="B151" t="str">
            <v>Joaquim Manuel Sousa Martins</v>
          </cell>
          <cell r="C151" t="str">
            <v>Bracar</v>
          </cell>
          <cell r="D151">
            <v>211110153</v>
          </cell>
        </row>
        <row r="152">
          <cell r="A152">
            <v>211110154</v>
          </cell>
          <cell r="B152" t="str">
            <v>Pão No Céu</v>
          </cell>
          <cell r="C152" t="str">
            <v>Joaquim Ferreira</v>
          </cell>
          <cell r="D152">
            <v>211110154</v>
          </cell>
        </row>
        <row r="153">
          <cell r="A153">
            <v>211110155</v>
          </cell>
          <cell r="B153" t="str">
            <v>Jorge Manuel Rodrigues Lourenço</v>
          </cell>
          <cell r="C153" t="str">
            <v>Joaquim Ferreira</v>
          </cell>
          <cell r="D153">
            <v>211110155</v>
          </cell>
        </row>
        <row r="154">
          <cell r="A154">
            <v>211110156</v>
          </cell>
          <cell r="B154" t="str">
            <v>Leonor Da Conceição Domingues</v>
          </cell>
          <cell r="C154" t="str">
            <v>Joaquim Ferreira</v>
          </cell>
          <cell r="D154">
            <v>211110156</v>
          </cell>
        </row>
        <row r="155">
          <cell r="A155">
            <v>211110157</v>
          </cell>
          <cell r="B155" t="str">
            <v>Maria Odete Dias Bessa</v>
          </cell>
          <cell r="C155" t="str">
            <v>Joaquim Ferreira</v>
          </cell>
          <cell r="D155">
            <v>211110157</v>
          </cell>
        </row>
        <row r="156">
          <cell r="A156">
            <v>211110158</v>
          </cell>
          <cell r="B156" t="str">
            <v>Maria Ceu Azevedo C. Barbosa</v>
          </cell>
          <cell r="C156" t="str">
            <v>Bracar</v>
          </cell>
          <cell r="D156">
            <v>211110158</v>
          </cell>
        </row>
        <row r="157">
          <cell r="A157">
            <v>211110159</v>
          </cell>
          <cell r="B157" t="str">
            <v>Amadeu José Pereira Rodrigues</v>
          </cell>
          <cell r="C157" t="str">
            <v>Luis Barbosa</v>
          </cell>
          <cell r="D157">
            <v>211110159</v>
          </cell>
        </row>
        <row r="158">
          <cell r="A158">
            <v>211110160</v>
          </cell>
          <cell r="B158" t="str">
            <v>Manuel Domingos &amp; Lemos, Lda.</v>
          </cell>
          <cell r="C158" t="str">
            <v>Joaquim Ferreira</v>
          </cell>
          <cell r="D158">
            <v>211110160</v>
          </cell>
        </row>
        <row r="159">
          <cell r="A159">
            <v>211110161</v>
          </cell>
          <cell r="B159" t="str">
            <v>Maria José Cerqueira Barbosa</v>
          </cell>
          <cell r="C159" t="str">
            <v>Joaquim Ferreira</v>
          </cell>
          <cell r="D159">
            <v>211110161</v>
          </cell>
        </row>
        <row r="160">
          <cell r="A160">
            <v>211110162</v>
          </cell>
          <cell r="B160" t="str">
            <v>Fernando &amp; Paula Leite - Comércio</v>
          </cell>
          <cell r="C160" t="str">
            <v>Isabel Matos</v>
          </cell>
          <cell r="D160">
            <v>211110162</v>
          </cell>
        </row>
        <row r="161">
          <cell r="A161">
            <v>211110163</v>
          </cell>
          <cell r="B161" t="str">
            <v>Elias Fernandes Gonçalves</v>
          </cell>
          <cell r="C161" t="str">
            <v>Bracar</v>
          </cell>
          <cell r="D161">
            <v>211110163</v>
          </cell>
        </row>
        <row r="162">
          <cell r="A162">
            <v>211110164</v>
          </cell>
          <cell r="B162" t="str">
            <v>Ançariz-Salsicharia Industrial, Lda</v>
          </cell>
          <cell r="C162" t="str">
            <v>Bracar</v>
          </cell>
          <cell r="D162">
            <v>211110164</v>
          </cell>
        </row>
        <row r="163">
          <cell r="A163">
            <v>211110165</v>
          </cell>
          <cell r="B163" t="str">
            <v>Felgogel-Comercio De Congelados,Lda</v>
          </cell>
          <cell r="C163" t="str">
            <v>Bracar</v>
          </cell>
          <cell r="D163">
            <v>211110165</v>
          </cell>
        </row>
        <row r="164">
          <cell r="A164">
            <v>211110166</v>
          </cell>
          <cell r="B164" t="str">
            <v>Deolinda Alves &amp; Herdeira, Lda.</v>
          </cell>
          <cell r="C164" t="str">
            <v>Joaquim Ferreira</v>
          </cell>
          <cell r="D164">
            <v>211110166</v>
          </cell>
        </row>
        <row r="165">
          <cell r="A165">
            <v>211110167</v>
          </cell>
          <cell r="B165" t="str">
            <v>Leontina Da Conceição O. Solha</v>
          </cell>
          <cell r="C165" t="str">
            <v>Joaquim Ferreira</v>
          </cell>
          <cell r="D165">
            <v>211110167</v>
          </cell>
        </row>
        <row r="166">
          <cell r="A166">
            <v>211110168</v>
          </cell>
          <cell r="B166" t="str">
            <v>José Carlos Carneiro Da Costa</v>
          </cell>
          <cell r="C166" t="str">
            <v>Bracar</v>
          </cell>
          <cell r="D166">
            <v>211110168</v>
          </cell>
        </row>
        <row r="167">
          <cell r="A167">
            <v>211110169</v>
          </cell>
          <cell r="B167" t="str">
            <v>Armando Da Silva Jerónima</v>
          </cell>
          <cell r="C167" t="str">
            <v>Bracar</v>
          </cell>
          <cell r="D167">
            <v>211110169</v>
          </cell>
        </row>
        <row r="168">
          <cell r="A168">
            <v>211110170</v>
          </cell>
          <cell r="B168" t="str">
            <v>Victor Manuel Brito Vaz</v>
          </cell>
          <cell r="C168" t="str">
            <v>Neusa 2</v>
          </cell>
          <cell r="D168">
            <v>211110170</v>
          </cell>
        </row>
        <row r="169">
          <cell r="A169">
            <v>211110171</v>
          </cell>
          <cell r="B169" t="str">
            <v>Maria Margarida Castro Linhares</v>
          </cell>
          <cell r="C169" t="str">
            <v>Joaquim Ferreira</v>
          </cell>
          <cell r="D169">
            <v>211110171</v>
          </cell>
        </row>
        <row r="170">
          <cell r="A170">
            <v>211110172</v>
          </cell>
          <cell r="B170" t="str">
            <v>Maria Das Dores V. Ventura</v>
          </cell>
          <cell r="C170" t="str">
            <v>Joaquim Ferreira</v>
          </cell>
          <cell r="D170">
            <v>211110172</v>
          </cell>
        </row>
        <row r="171">
          <cell r="A171">
            <v>211110173</v>
          </cell>
          <cell r="B171" t="str">
            <v>Pãopovoa-Panif. Reúnidas P. Varzim,</v>
          </cell>
          <cell r="C171" t="str">
            <v>Joaquim Ferreira</v>
          </cell>
          <cell r="D171">
            <v>211110173</v>
          </cell>
        </row>
        <row r="172">
          <cell r="A172">
            <v>211110174</v>
          </cell>
          <cell r="B172" t="str">
            <v>Pãopovoa - Panif. Reúnid. P. Varzim</v>
          </cell>
          <cell r="C172" t="str">
            <v>Joaquim Ferreira</v>
          </cell>
          <cell r="D172">
            <v>211110174</v>
          </cell>
        </row>
        <row r="173">
          <cell r="A173">
            <v>211110175</v>
          </cell>
          <cell r="B173" t="str">
            <v>Pãopovoa-Panif. Reúnidas P. Varzim,</v>
          </cell>
          <cell r="C173" t="str">
            <v>Joaquim Ferreira</v>
          </cell>
          <cell r="D173">
            <v>211110175</v>
          </cell>
        </row>
        <row r="174">
          <cell r="A174">
            <v>211110176</v>
          </cell>
          <cell r="B174" t="str">
            <v>Pãopovoa-Panif. Reúnid. Póvoa Varzi</v>
          </cell>
          <cell r="C174" t="str">
            <v>Joaquim Ferreira</v>
          </cell>
          <cell r="D174">
            <v>211110176</v>
          </cell>
        </row>
        <row r="175">
          <cell r="A175">
            <v>211110177</v>
          </cell>
          <cell r="B175" t="str">
            <v>Pão-Povoa-Panif. Reúnidas P. Varzim</v>
          </cell>
          <cell r="C175" t="str">
            <v>Joaquim Ferreira</v>
          </cell>
          <cell r="D175">
            <v>211110177</v>
          </cell>
        </row>
        <row r="176">
          <cell r="A176">
            <v>211110178</v>
          </cell>
          <cell r="B176" t="str">
            <v>Pãopovoa-Panf. Reúnidas P. Varzim,</v>
          </cell>
          <cell r="C176" t="str">
            <v>Joaquim Ferreira</v>
          </cell>
          <cell r="D176">
            <v>211110178</v>
          </cell>
        </row>
        <row r="177">
          <cell r="A177">
            <v>211110179</v>
          </cell>
          <cell r="B177" t="str">
            <v>Pão-Povoa -Panif. Reúnidas P.Varzim</v>
          </cell>
          <cell r="C177" t="str">
            <v>Joaquim Ferreira</v>
          </cell>
          <cell r="D177">
            <v>211110179</v>
          </cell>
        </row>
        <row r="178">
          <cell r="A178">
            <v>211110180</v>
          </cell>
          <cell r="B178" t="str">
            <v>Pãopovoa-Panif. Reúnidas P. Varzim,</v>
          </cell>
          <cell r="C178" t="str">
            <v>Joaquim Ferreira</v>
          </cell>
          <cell r="D178">
            <v>211110180</v>
          </cell>
        </row>
        <row r="179">
          <cell r="A179">
            <v>211110181</v>
          </cell>
          <cell r="B179" t="str">
            <v>Paopovoa-Panif. Reúnidas P. Varzim,</v>
          </cell>
          <cell r="C179" t="str">
            <v>Joaquim Ferreira</v>
          </cell>
          <cell r="D179">
            <v>211110181</v>
          </cell>
        </row>
        <row r="180">
          <cell r="A180">
            <v>211110182</v>
          </cell>
          <cell r="B180" t="str">
            <v>Coração Doce - Confet. Pastelaria,</v>
          </cell>
          <cell r="C180" t="str">
            <v>Joaquim Ferreira</v>
          </cell>
          <cell r="D180">
            <v>211110182</v>
          </cell>
        </row>
        <row r="181">
          <cell r="A181">
            <v>211110183</v>
          </cell>
          <cell r="B181" t="str">
            <v>Super Talho S. Marcos, Lda.</v>
          </cell>
          <cell r="C181" t="str">
            <v>Bracar</v>
          </cell>
          <cell r="D181">
            <v>211110183</v>
          </cell>
        </row>
        <row r="182">
          <cell r="A182">
            <v>211110184</v>
          </cell>
          <cell r="B182" t="str">
            <v>Barreiros &amp; Sousa, Lda.</v>
          </cell>
          <cell r="C182" t="str">
            <v>Joaquim Ferreira</v>
          </cell>
          <cell r="D182">
            <v>211110184</v>
          </cell>
        </row>
        <row r="183">
          <cell r="A183">
            <v>211110185</v>
          </cell>
          <cell r="B183" t="str">
            <v>Susana Maria Cerqueira S. Alves</v>
          </cell>
          <cell r="C183" t="str">
            <v>Joaquim Ferreira</v>
          </cell>
          <cell r="D183">
            <v>211110185</v>
          </cell>
        </row>
        <row r="184">
          <cell r="A184">
            <v>211110186</v>
          </cell>
          <cell r="B184" t="str">
            <v>Maria Da Conceição Antunes</v>
          </cell>
          <cell r="C184" t="str">
            <v>Bracar</v>
          </cell>
          <cell r="D184">
            <v>211110186</v>
          </cell>
        </row>
        <row r="185">
          <cell r="A185">
            <v>211110187</v>
          </cell>
          <cell r="B185" t="str">
            <v>José Fernando Teixeira</v>
          </cell>
          <cell r="C185" t="str">
            <v>Bracar</v>
          </cell>
          <cell r="D185">
            <v>211110187</v>
          </cell>
        </row>
        <row r="186">
          <cell r="A186">
            <v>211110188</v>
          </cell>
          <cell r="B186" t="str">
            <v>Maria José Jesus M. Loureiro</v>
          </cell>
          <cell r="C186" t="str">
            <v>Joaquim Ferreira</v>
          </cell>
          <cell r="D186">
            <v>211110188</v>
          </cell>
        </row>
        <row r="187">
          <cell r="A187">
            <v>211110189</v>
          </cell>
          <cell r="B187" t="str">
            <v>Paula Cristina Botelho Peixoto</v>
          </cell>
          <cell r="C187" t="str">
            <v>Joaquim Ferreira</v>
          </cell>
          <cell r="D187">
            <v>211110189</v>
          </cell>
        </row>
        <row r="188">
          <cell r="A188">
            <v>211110190</v>
          </cell>
          <cell r="B188" t="str">
            <v>Ruí Manuel Da Silva Oliveira</v>
          </cell>
          <cell r="C188" t="str">
            <v>Bracar</v>
          </cell>
          <cell r="D188">
            <v>211110190</v>
          </cell>
        </row>
        <row r="189">
          <cell r="A189">
            <v>211110191</v>
          </cell>
          <cell r="B189" t="str">
            <v>Super Talho Famalicense, Lda.</v>
          </cell>
          <cell r="C189" t="str">
            <v>Ricardo G.Silva</v>
          </cell>
          <cell r="D189">
            <v>211110191</v>
          </cell>
        </row>
        <row r="190">
          <cell r="A190">
            <v>211110192</v>
          </cell>
          <cell r="B190" t="str">
            <v>José Angelo Ribeiro Dos Santos</v>
          </cell>
          <cell r="C190" t="str">
            <v>Joaquim Ferreira</v>
          </cell>
          <cell r="D190">
            <v>211110192</v>
          </cell>
        </row>
        <row r="191">
          <cell r="A191">
            <v>211110193</v>
          </cell>
          <cell r="B191" t="str">
            <v>J. Gonçalves &amp; Martins, Lda.</v>
          </cell>
          <cell r="C191" t="str">
            <v>Ricardo G.Silva</v>
          </cell>
          <cell r="D191">
            <v>211110193</v>
          </cell>
        </row>
        <row r="192">
          <cell r="A192">
            <v>211110194</v>
          </cell>
          <cell r="B192" t="str">
            <v>Café Show</v>
          </cell>
          <cell r="C192" t="str">
            <v>Joaquim Ferreira</v>
          </cell>
          <cell r="D192">
            <v>211110194</v>
          </cell>
        </row>
        <row r="193">
          <cell r="A193">
            <v>211110195</v>
          </cell>
          <cell r="B193" t="str">
            <v>Talho Bons Amigos, Lda.</v>
          </cell>
          <cell r="C193" t="str">
            <v>Joaquim Ferreira</v>
          </cell>
          <cell r="D193">
            <v>211110195</v>
          </cell>
        </row>
        <row r="194">
          <cell r="A194">
            <v>211110196</v>
          </cell>
          <cell r="B194" t="str">
            <v>José Maria Martins Lemos</v>
          </cell>
          <cell r="C194" t="str">
            <v>Bracar</v>
          </cell>
          <cell r="D194">
            <v>211110196</v>
          </cell>
        </row>
        <row r="195">
          <cell r="A195">
            <v>211110197</v>
          </cell>
          <cell r="B195" t="str">
            <v>Agostinho M. &amp; Gonçalves, Lda.</v>
          </cell>
          <cell r="C195" t="str">
            <v>Bracar</v>
          </cell>
          <cell r="D195">
            <v>211110197</v>
          </cell>
        </row>
        <row r="196">
          <cell r="A196">
            <v>211110198</v>
          </cell>
          <cell r="B196" t="str">
            <v>Manuel Afonso Ferreira</v>
          </cell>
          <cell r="C196" t="str">
            <v>Neusa 2</v>
          </cell>
          <cell r="D196">
            <v>211110198</v>
          </cell>
        </row>
        <row r="197">
          <cell r="A197">
            <v>211110199</v>
          </cell>
          <cell r="B197" t="str">
            <v>Maria Isabel Costa Rodrigues</v>
          </cell>
          <cell r="C197" t="str">
            <v>Lino Vieira</v>
          </cell>
          <cell r="D197">
            <v>211110199</v>
          </cell>
        </row>
        <row r="198">
          <cell r="A198">
            <v>211110200</v>
          </cell>
          <cell r="B198" t="str">
            <v>Pão No Forno - Ind.Pastelaria, Lda.</v>
          </cell>
          <cell r="C198" t="str">
            <v>Joaquim Ferreira</v>
          </cell>
          <cell r="D198">
            <v>211110200</v>
          </cell>
        </row>
        <row r="199">
          <cell r="A199">
            <v>211110201</v>
          </cell>
          <cell r="B199" t="str">
            <v>Maria Arlete Freitas Pires</v>
          </cell>
          <cell r="C199" t="str">
            <v>Bracar</v>
          </cell>
          <cell r="D199">
            <v>211110201</v>
          </cell>
        </row>
        <row r="200">
          <cell r="A200">
            <v>211110202</v>
          </cell>
          <cell r="B200" t="str">
            <v>Casa Das Ferragens A. Oliveira</v>
          </cell>
          <cell r="C200" t="str">
            <v>Bracar</v>
          </cell>
          <cell r="D200">
            <v>211110202</v>
          </cell>
        </row>
        <row r="201">
          <cell r="A201">
            <v>211110203</v>
          </cell>
          <cell r="B201" t="str">
            <v>António Joaquim Silva Cunha</v>
          </cell>
          <cell r="C201" t="str">
            <v>Bracar</v>
          </cell>
          <cell r="D201">
            <v>211110203</v>
          </cell>
        </row>
        <row r="202">
          <cell r="A202">
            <v>211110204</v>
          </cell>
          <cell r="B202" t="str">
            <v>Artur Oliveira Castro</v>
          </cell>
          <cell r="C202" t="str">
            <v>Bracar</v>
          </cell>
          <cell r="D202">
            <v>211110204</v>
          </cell>
        </row>
        <row r="203">
          <cell r="A203">
            <v>211110205</v>
          </cell>
          <cell r="B203" t="str">
            <v>João Martins Comércio De Carnes,Lda</v>
          </cell>
          <cell r="C203" t="str">
            <v>Bracar</v>
          </cell>
          <cell r="D203">
            <v>211110205</v>
          </cell>
        </row>
        <row r="204">
          <cell r="A204">
            <v>211110206</v>
          </cell>
          <cell r="B204" t="str">
            <v>D.Abade - Carnes E Congelados, Lda.</v>
          </cell>
          <cell r="C204" t="str">
            <v>Bracar</v>
          </cell>
          <cell r="D204">
            <v>211110206</v>
          </cell>
        </row>
        <row r="205">
          <cell r="A205">
            <v>211110207</v>
          </cell>
          <cell r="B205" t="str">
            <v>Custódio Fernandes Gonçalves</v>
          </cell>
          <cell r="C205" t="str">
            <v>Bracar</v>
          </cell>
          <cell r="D205">
            <v>211110207</v>
          </cell>
        </row>
        <row r="206">
          <cell r="A206">
            <v>211110208</v>
          </cell>
          <cell r="B206" t="str">
            <v>Manuel Carlos Gomes Sampaio</v>
          </cell>
          <cell r="C206" t="str">
            <v>Bracar</v>
          </cell>
          <cell r="D206">
            <v>211110208</v>
          </cell>
        </row>
        <row r="207">
          <cell r="A207">
            <v>211110209</v>
          </cell>
          <cell r="B207" t="str">
            <v>Moreira &amp; Taveira, Lda.</v>
          </cell>
          <cell r="C207" t="str">
            <v>Bracar</v>
          </cell>
          <cell r="D207">
            <v>211110209</v>
          </cell>
        </row>
        <row r="208">
          <cell r="A208">
            <v>211110210</v>
          </cell>
          <cell r="B208" t="str">
            <v>Vitor Manuel Martins Sousa, Lda.</v>
          </cell>
          <cell r="C208" t="str">
            <v>Bracar</v>
          </cell>
          <cell r="D208">
            <v>211110210</v>
          </cell>
        </row>
        <row r="209">
          <cell r="A209">
            <v>211110211</v>
          </cell>
          <cell r="B209" t="str">
            <v>Luís Filipe Costa</v>
          </cell>
          <cell r="C209" t="str">
            <v>Bracar</v>
          </cell>
          <cell r="D209">
            <v>211110211</v>
          </cell>
        </row>
        <row r="210">
          <cell r="A210">
            <v>211110212</v>
          </cell>
          <cell r="B210" t="str">
            <v>Agostinho &amp; Carneiro, Lda.</v>
          </cell>
          <cell r="C210" t="str">
            <v>Paulo Costa</v>
          </cell>
          <cell r="D210">
            <v>211110212</v>
          </cell>
        </row>
        <row r="211">
          <cell r="A211">
            <v>211110213</v>
          </cell>
          <cell r="B211" t="str">
            <v>Eduardo Fonseca Alves</v>
          </cell>
          <cell r="C211" t="str">
            <v>Bracar</v>
          </cell>
          <cell r="D211">
            <v>211110213</v>
          </cell>
        </row>
        <row r="212">
          <cell r="A212">
            <v>211110214</v>
          </cell>
          <cell r="B212" t="str">
            <v>António Eduardo Alves C. Vieira</v>
          </cell>
          <cell r="C212" t="str">
            <v>Bracar</v>
          </cell>
          <cell r="D212">
            <v>211110214</v>
          </cell>
        </row>
        <row r="213">
          <cell r="A213">
            <v>211110215</v>
          </cell>
          <cell r="B213" t="str">
            <v>Rosa Marques Cardoso Pinto</v>
          </cell>
          <cell r="C213" t="str">
            <v>Joaquim Ferreira</v>
          </cell>
          <cell r="D213">
            <v>211110215</v>
          </cell>
        </row>
        <row r="214">
          <cell r="A214">
            <v>211110216</v>
          </cell>
          <cell r="B214" t="str">
            <v>Diamantino De Jesus A. Sousa</v>
          </cell>
          <cell r="C214" t="str">
            <v>Bracar</v>
          </cell>
          <cell r="D214">
            <v>211110216</v>
          </cell>
        </row>
        <row r="215">
          <cell r="A215">
            <v>211110218</v>
          </cell>
          <cell r="B215" t="str">
            <v>Salsicharia  Lda.</v>
          </cell>
          <cell r="C215" t="str">
            <v>Joaquim Ferreira</v>
          </cell>
          <cell r="D215">
            <v>211110218</v>
          </cell>
        </row>
        <row r="216">
          <cell r="A216">
            <v>211110219</v>
          </cell>
          <cell r="B216" t="str">
            <v>Joaquim Matos Gonçalves</v>
          </cell>
          <cell r="C216" t="str">
            <v>Bracar</v>
          </cell>
          <cell r="D216">
            <v>211110219</v>
          </cell>
        </row>
        <row r="217">
          <cell r="A217">
            <v>211110220</v>
          </cell>
          <cell r="B217" t="str">
            <v>António Jorge Faria Fonseca</v>
          </cell>
          <cell r="C217" t="str">
            <v>Bracar</v>
          </cell>
          <cell r="D217">
            <v>211110220</v>
          </cell>
        </row>
        <row r="218">
          <cell r="A218">
            <v>211110221</v>
          </cell>
          <cell r="B218" t="str">
            <v>António Miguel Da Silva E Sá</v>
          </cell>
          <cell r="C218" t="str">
            <v>Bracar</v>
          </cell>
          <cell r="D218">
            <v>211110221</v>
          </cell>
        </row>
        <row r="219">
          <cell r="A219">
            <v>211110222</v>
          </cell>
          <cell r="B219" t="str">
            <v>Joaquim Sergio R. M. Fernandes</v>
          </cell>
          <cell r="C219" t="str">
            <v>Bracar</v>
          </cell>
          <cell r="D219">
            <v>211110222</v>
          </cell>
        </row>
        <row r="220">
          <cell r="A220">
            <v>211110223</v>
          </cell>
          <cell r="B220" t="str">
            <v>Olito Pinto</v>
          </cell>
          <cell r="C220" t="str">
            <v>Bracar</v>
          </cell>
          <cell r="D220">
            <v>211110223</v>
          </cell>
        </row>
        <row r="221">
          <cell r="A221">
            <v>211110224</v>
          </cell>
          <cell r="B221" t="str">
            <v>José Joaquim Pinto Figueiredo</v>
          </cell>
          <cell r="C221" t="str">
            <v>Bracar</v>
          </cell>
          <cell r="D221">
            <v>211110224</v>
          </cell>
        </row>
        <row r="222">
          <cell r="A222">
            <v>211110225</v>
          </cell>
          <cell r="B222" t="str">
            <v>Moreira &amp; Peneda, Lda.</v>
          </cell>
          <cell r="C222" t="str">
            <v>Bracar</v>
          </cell>
          <cell r="D222">
            <v>211110225</v>
          </cell>
        </row>
        <row r="223">
          <cell r="A223">
            <v>211110226</v>
          </cell>
          <cell r="B223" t="str">
            <v>Maria Rosário Ferreira Silva</v>
          </cell>
          <cell r="C223" t="str">
            <v>Bracar</v>
          </cell>
          <cell r="D223">
            <v>211110226</v>
          </cell>
        </row>
        <row r="224">
          <cell r="A224">
            <v>211110227</v>
          </cell>
          <cell r="B224" t="str">
            <v>Custódio Pinto Costa Rodrigues</v>
          </cell>
          <cell r="C224" t="str">
            <v>Neusa 2</v>
          </cell>
          <cell r="D224">
            <v>211110227</v>
          </cell>
        </row>
        <row r="225">
          <cell r="A225">
            <v>211110228</v>
          </cell>
          <cell r="B225" t="str">
            <v>Adelina Ortiga Melo Rodrigues</v>
          </cell>
          <cell r="C225" t="str">
            <v>Bracar</v>
          </cell>
          <cell r="D225">
            <v>211110228</v>
          </cell>
        </row>
        <row r="226">
          <cell r="A226">
            <v>211110229</v>
          </cell>
          <cell r="B226" t="str">
            <v>Maria Deolinda R. Vilas Boas</v>
          </cell>
          <cell r="C226" t="str">
            <v>Bracar</v>
          </cell>
          <cell r="D226">
            <v>211110229</v>
          </cell>
        </row>
        <row r="227">
          <cell r="A227">
            <v>211110230</v>
          </cell>
          <cell r="B227" t="str">
            <v>Jorge Manuel Ribeiro Silva</v>
          </cell>
          <cell r="C227" t="str">
            <v>Bracar</v>
          </cell>
          <cell r="D227">
            <v>211110230</v>
          </cell>
        </row>
        <row r="228">
          <cell r="A228">
            <v>211110231</v>
          </cell>
          <cell r="B228" t="str">
            <v>Carlos António Reis Loureiro</v>
          </cell>
          <cell r="C228" t="str">
            <v>Bracar</v>
          </cell>
          <cell r="D228">
            <v>211110231</v>
          </cell>
        </row>
        <row r="229">
          <cell r="A229">
            <v>211110232</v>
          </cell>
          <cell r="B229" t="str">
            <v>António Joaquim M. Teixeira</v>
          </cell>
          <cell r="C229" t="str">
            <v>Bracar</v>
          </cell>
          <cell r="D229">
            <v>211110232</v>
          </cell>
        </row>
        <row r="230">
          <cell r="A230">
            <v>211110233</v>
          </cell>
          <cell r="B230" t="str">
            <v>Assoc. Human.B.Voluntários Viatodos</v>
          </cell>
          <cell r="C230" t="str">
            <v>Bracar</v>
          </cell>
          <cell r="D230">
            <v>211110233</v>
          </cell>
        </row>
        <row r="231">
          <cell r="A231">
            <v>211110234</v>
          </cell>
          <cell r="B231" t="str">
            <v>José De Freitas</v>
          </cell>
          <cell r="C231" t="str">
            <v>Bracar</v>
          </cell>
          <cell r="D231">
            <v>211110234</v>
          </cell>
        </row>
        <row r="232">
          <cell r="A232">
            <v>211110235</v>
          </cell>
          <cell r="B232" t="str">
            <v>Maria José Sá Moreira Azevedo</v>
          </cell>
          <cell r="C232" t="str">
            <v>Bracar</v>
          </cell>
          <cell r="D232">
            <v>211110235</v>
          </cell>
        </row>
        <row r="233">
          <cell r="A233">
            <v>211110236</v>
          </cell>
          <cell r="B233" t="str">
            <v>Miguel Lopes Salgado</v>
          </cell>
          <cell r="C233" t="str">
            <v>Bracar</v>
          </cell>
          <cell r="D233">
            <v>211110236</v>
          </cell>
        </row>
        <row r="234">
          <cell r="A234">
            <v>211110237</v>
          </cell>
          <cell r="B234" t="str">
            <v>Maria La Salette Salgado</v>
          </cell>
          <cell r="C234" t="str">
            <v>Bracar</v>
          </cell>
          <cell r="D234">
            <v>211110237</v>
          </cell>
        </row>
        <row r="235">
          <cell r="A235">
            <v>211110238</v>
          </cell>
          <cell r="B235" t="str">
            <v>José Carlos Silva Machado</v>
          </cell>
          <cell r="C235" t="str">
            <v>Bracar</v>
          </cell>
          <cell r="D235">
            <v>211110238</v>
          </cell>
        </row>
        <row r="236">
          <cell r="A236">
            <v>211110239</v>
          </cell>
          <cell r="B236" t="str">
            <v>Ermelinda De Jesus Barros</v>
          </cell>
          <cell r="C236" t="str">
            <v>Bracar</v>
          </cell>
          <cell r="D236">
            <v>211110239</v>
          </cell>
        </row>
        <row r="237">
          <cell r="A237">
            <v>211110240</v>
          </cell>
          <cell r="B237" t="str">
            <v>Moreira &amp; Mesquita, Lda.</v>
          </cell>
          <cell r="C237" t="str">
            <v>Bracar</v>
          </cell>
          <cell r="D237">
            <v>211110240</v>
          </cell>
        </row>
        <row r="238">
          <cell r="A238">
            <v>211110241</v>
          </cell>
          <cell r="B238" t="str">
            <v>Escola Secundária De Monção</v>
          </cell>
          <cell r="C238" t="str">
            <v>Joaquim Ferreira</v>
          </cell>
          <cell r="D238">
            <v>211110241</v>
          </cell>
        </row>
        <row r="239">
          <cell r="A239">
            <v>211110242</v>
          </cell>
          <cell r="B239" t="str">
            <v>O Mundo Dos Frangos Churrasqueira</v>
          </cell>
          <cell r="C239" t="str">
            <v>Bracar</v>
          </cell>
          <cell r="D239">
            <v>211110242</v>
          </cell>
        </row>
        <row r="240">
          <cell r="A240">
            <v>211110243</v>
          </cell>
          <cell r="B240" t="str">
            <v>Longo</v>
          </cell>
          <cell r="C240" t="str">
            <v>Ricardo G.Silva</v>
          </cell>
          <cell r="D240">
            <v>211110243</v>
          </cell>
        </row>
        <row r="241">
          <cell r="A241">
            <v>211110244</v>
          </cell>
          <cell r="B241" t="str">
            <v>Bertão &amp; Ca, Lda. - Sup. Praça</v>
          </cell>
          <cell r="C241" t="str">
            <v>Ricardo G.Silva</v>
          </cell>
          <cell r="D241">
            <v>211110244</v>
          </cell>
        </row>
        <row r="242">
          <cell r="A242">
            <v>211110245</v>
          </cell>
          <cell r="B242" t="str">
            <v>Maria Da Graça Alves Oliveira</v>
          </cell>
          <cell r="C242" t="str">
            <v>Bracar</v>
          </cell>
          <cell r="D242">
            <v>211110245</v>
          </cell>
        </row>
        <row r="243">
          <cell r="A243">
            <v>211110246</v>
          </cell>
          <cell r="B243" t="str">
            <v>João Francisco Vilas Boas</v>
          </cell>
          <cell r="C243" t="str">
            <v>Bracar</v>
          </cell>
          <cell r="D243">
            <v>211110246</v>
          </cell>
        </row>
        <row r="244">
          <cell r="A244">
            <v>211110247</v>
          </cell>
          <cell r="B244" t="str">
            <v>Manuel Joaquim Pereira Couto</v>
          </cell>
          <cell r="C244" t="str">
            <v>Bracar</v>
          </cell>
          <cell r="D244">
            <v>211110247</v>
          </cell>
        </row>
        <row r="245">
          <cell r="A245">
            <v>211110248</v>
          </cell>
          <cell r="B245" t="str">
            <v>Manuel Augusto N. Gomes</v>
          </cell>
          <cell r="C245" t="str">
            <v>Bracar</v>
          </cell>
          <cell r="D245">
            <v>211110248</v>
          </cell>
        </row>
        <row r="246">
          <cell r="A246">
            <v>211110249</v>
          </cell>
          <cell r="B246" t="str">
            <v>Maria Amélia Rodrigues Couto</v>
          </cell>
          <cell r="C246" t="str">
            <v>Bracar</v>
          </cell>
          <cell r="D246">
            <v>211110249</v>
          </cell>
        </row>
        <row r="247">
          <cell r="A247">
            <v>211110250</v>
          </cell>
          <cell r="B247" t="str">
            <v>Vitor Hugo Pires Ferreira</v>
          </cell>
          <cell r="C247" t="str">
            <v>Bracar</v>
          </cell>
          <cell r="D247">
            <v>211110250</v>
          </cell>
        </row>
        <row r="248">
          <cell r="A248">
            <v>211110251</v>
          </cell>
          <cell r="B248" t="str">
            <v>Rosa Maria Graja Sampaio Araújo</v>
          </cell>
          <cell r="C248" t="str">
            <v>Bracar</v>
          </cell>
          <cell r="D248">
            <v>211110251</v>
          </cell>
        </row>
        <row r="249">
          <cell r="A249">
            <v>211110252</v>
          </cell>
          <cell r="B249" t="str">
            <v>Gomes &amp; Dias, Ca Lda.</v>
          </cell>
          <cell r="C249" t="str">
            <v>Paulo Costa</v>
          </cell>
          <cell r="D249">
            <v>211110252</v>
          </cell>
        </row>
        <row r="250">
          <cell r="A250">
            <v>211110253</v>
          </cell>
          <cell r="B250" t="str">
            <v>António Marques Da Silva</v>
          </cell>
          <cell r="C250" t="str">
            <v>Bracar</v>
          </cell>
          <cell r="D250">
            <v>211110253</v>
          </cell>
        </row>
        <row r="251">
          <cell r="A251">
            <v>211110254</v>
          </cell>
          <cell r="B251" t="str">
            <v>Deolinda Emília P. Lopes Cunha</v>
          </cell>
          <cell r="C251" t="str">
            <v>Bracar</v>
          </cell>
          <cell r="D251">
            <v>211110254</v>
          </cell>
        </row>
        <row r="252">
          <cell r="A252">
            <v>211110255</v>
          </cell>
          <cell r="B252" t="str">
            <v>António Sá Cardoso</v>
          </cell>
          <cell r="C252" t="str">
            <v>Bracar</v>
          </cell>
          <cell r="D252">
            <v>211110255</v>
          </cell>
        </row>
        <row r="253">
          <cell r="A253">
            <v>211110256</v>
          </cell>
          <cell r="B253" t="str">
            <v>Maria Fernanda Mesquita Silva</v>
          </cell>
          <cell r="C253" t="str">
            <v>Bracar</v>
          </cell>
          <cell r="D253">
            <v>211110256</v>
          </cell>
        </row>
        <row r="254">
          <cell r="A254">
            <v>211110257</v>
          </cell>
          <cell r="B254" t="str">
            <v>Agostinho Gonçalves Esteves</v>
          </cell>
          <cell r="C254" t="str">
            <v>Joaquim Ferreira</v>
          </cell>
          <cell r="D254">
            <v>211110257</v>
          </cell>
        </row>
        <row r="255">
          <cell r="A255">
            <v>211110258</v>
          </cell>
          <cell r="B255" t="str">
            <v>Rosa Maria Granja S. Araújo</v>
          </cell>
          <cell r="C255" t="str">
            <v>Bracar</v>
          </cell>
          <cell r="D255">
            <v>211110258</v>
          </cell>
        </row>
        <row r="256">
          <cell r="A256">
            <v>211110259</v>
          </cell>
          <cell r="B256" t="str">
            <v>Augusto Manuel Alves Rodrigues</v>
          </cell>
          <cell r="C256" t="str">
            <v>Bracar</v>
          </cell>
          <cell r="D256">
            <v>211110259</v>
          </cell>
        </row>
        <row r="257">
          <cell r="A257">
            <v>211110260</v>
          </cell>
          <cell r="B257" t="str">
            <v>Jose Da Costa Mano &amp; Filhos, Lda.</v>
          </cell>
          <cell r="C257" t="str">
            <v>Bracar</v>
          </cell>
          <cell r="D257">
            <v>211110260</v>
          </cell>
        </row>
        <row r="258">
          <cell r="A258">
            <v>211110261</v>
          </cell>
          <cell r="B258" t="str">
            <v>Amadeu Ribeiro Castro</v>
          </cell>
          <cell r="C258" t="str">
            <v>Bracar</v>
          </cell>
          <cell r="D258">
            <v>211110261</v>
          </cell>
        </row>
        <row r="259">
          <cell r="A259">
            <v>211110262</v>
          </cell>
          <cell r="B259" t="str">
            <v>Manuel Justino Mendes F. Pinto</v>
          </cell>
          <cell r="C259" t="str">
            <v>Bracar</v>
          </cell>
          <cell r="D259">
            <v>211110262</v>
          </cell>
        </row>
        <row r="260">
          <cell r="A260">
            <v>211110264</v>
          </cell>
          <cell r="B260" t="str">
            <v>Armindo Costa &amp; Filhos, Lda.</v>
          </cell>
          <cell r="C260" t="str">
            <v>Paulo Costa</v>
          </cell>
          <cell r="D260">
            <v>211110264</v>
          </cell>
        </row>
        <row r="261">
          <cell r="A261">
            <v>211110266</v>
          </cell>
          <cell r="B261" t="str">
            <v>Maria Luisa De Sousa Neto</v>
          </cell>
          <cell r="C261" t="str">
            <v>Bracar</v>
          </cell>
          <cell r="D261">
            <v>211110266</v>
          </cell>
        </row>
        <row r="262">
          <cell r="A262">
            <v>211110267</v>
          </cell>
          <cell r="B262" t="str">
            <v>João M. R. Vilas Boas</v>
          </cell>
          <cell r="C262" t="str">
            <v>Bracar</v>
          </cell>
          <cell r="D262">
            <v>211110267</v>
          </cell>
        </row>
        <row r="263">
          <cell r="A263">
            <v>211110268</v>
          </cell>
          <cell r="B263" t="str">
            <v>Carlos Ferreira Ribeiro</v>
          </cell>
          <cell r="C263" t="str">
            <v>Joaquim Ferreira</v>
          </cell>
          <cell r="D263">
            <v>211110268</v>
          </cell>
        </row>
        <row r="264">
          <cell r="A264">
            <v>211110269</v>
          </cell>
          <cell r="B264" t="str">
            <v>António Augusto Mourão Fernandes</v>
          </cell>
          <cell r="C264" t="str">
            <v>Neusa Silva</v>
          </cell>
          <cell r="D264">
            <v>211110269</v>
          </cell>
        </row>
        <row r="265">
          <cell r="A265">
            <v>211110270</v>
          </cell>
          <cell r="B265" t="str">
            <v>Palmira Augusta Coroa Da Silva</v>
          </cell>
          <cell r="C265" t="str">
            <v>Bracar</v>
          </cell>
          <cell r="D265">
            <v>211110270</v>
          </cell>
        </row>
        <row r="266">
          <cell r="A266">
            <v>211110271</v>
          </cell>
          <cell r="B266" t="str">
            <v>António José Azevedo Teixeira</v>
          </cell>
          <cell r="C266" t="str">
            <v>Joaquim Ferreira</v>
          </cell>
          <cell r="D266">
            <v>211110271</v>
          </cell>
        </row>
        <row r="267">
          <cell r="A267">
            <v>211110272</v>
          </cell>
          <cell r="B267" t="str">
            <v>Jose Gramilo Campos</v>
          </cell>
          <cell r="C267" t="str">
            <v>Bracar</v>
          </cell>
          <cell r="D267">
            <v>211110272</v>
          </cell>
        </row>
        <row r="268">
          <cell r="A268">
            <v>211110273</v>
          </cell>
          <cell r="B268" t="str">
            <v>Paulo Manuel Sousa Da Silva</v>
          </cell>
          <cell r="C268" t="str">
            <v>Joaquim Ferreira</v>
          </cell>
          <cell r="D268">
            <v>211110273</v>
          </cell>
        </row>
        <row r="269">
          <cell r="A269">
            <v>211110274</v>
          </cell>
          <cell r="B269" t="str">
            <v>Lino Rafael Silva Vieira</v>
          </cell>
          <cell r="C269" t="str">
            <v>Bracar</v>
          </cell>
          <cell r="D269">
            <v>211110274</v>
          </cell>
        </row>
        <row r="270">
          <cell r="A270">
            <v>211110275</v>
          </cell>
          <cell r="B270" t="str">
            <v>Talho Bem Amado, Lda.</v>
          </cell>
          <cell r="C270" t="str">
            <v>Bracar</v>
          </cell>
          <cell r="D270">
            <v>211110275</v>
          </cell>
        </row>
        <row r="271">
          <cell r="A271">
            <v>211110276</v>
          </cell>
          <cell r="B271" t="str">
            <v>Graciosa Bessa &amp; Augusto Maia, Lda.</v>
          </cell>
          <cell r="C271" t="str">
            <v>Bracar</v>
          </cell>
          <cell r="D271">
            <v>211110276</v>
          </cell>
        </row>
        <row r="272">
          <cell r="A272">
            <v>211110277</v>
          </cell>
          <cell r="B272" t="str">
            <v>António Manuel Gomes De Oliveira</v>
          </cell>
          <cell r="C272" t="str">
            <v>Bracar</v>
          </cell>
          <cell r="D272">
            <v>211110277</v>
          </cell>
        </row>
        <row r="273">
          <cell r="A273">
            <v>211110278</v>
          </cell>
          <cell r="B273" t="str">
            <v>Tm, Lda.</v>
          </cell>
          <cell r="C273" t="str">
            <v>Neusa 2</v>
          </cell>
          <cell r="D273">
            <v>211110278</v>
          </cell>
        </row>
        <row r="274">
          <cell r="A274">
            <v>211110279</v>
          </cell>
          <cell r="B274" t="str">
            <v>Manuel Peixoto Soares</v>
          </cell>
          <cell r="C274" t="str">
            <v>Joaquim Ferreira</v>
          </cell>
          <cell r="D274">
            <v>211110279</v>
          </cell>
        </row>
        <row r="275">
          <cell r="A275">
            <v>211110280</v>
          </cell>
          <cell r="B275" t="str">
            <v>Talho Vale Do Ave, Lda.</v>
          </cell>
          <cell r="C275" t="str">
            <v>Bracar</v>
          </cell>
          <cell r="D275">
            <v>211110280</v>
          </cell>
        </row>
        <row r="276">
          <cell r="A276">
            <v>211110281</v>
          </cell>
          <cell r="B276" t="str">
            <v>Joaquim Carvalho &amp; Filhos, Lda.</v>
          </cell>
          <cell r="C276" t="str">
            <v>Bracar</v>
          </cell>
          <cell r="D276">
            <v>211110281</v>
          </cell>
        </row>
        <row r="277">
          <cell r="A277">
            <v>211110282</v>
          </cell>
          <cell r="B277" t="str">
            <v>Alvaro Velho</v>
          </cell>
          <cell r="C277" t="str">
            <v>Bracar</v>
          </cell>
          <cell r="D277">
            <v>211110282</v>
          </cell>
        </row>
        <row r="278">
          <cell r="A278">
            <v>211110283</v>
          </cell>
          <cell r="B278" t="str">
            <v>Maria Lucia Simões Araújo</v>
          </cell>
          <cell r="C278" t="str">
            <v>Joaquim Ferreira</v>
          </cell>
          <cell r="D278">
            <v>211110283</v>
          </cell>
        </row>
        <row r="279">
          <cell r="A279">
            <v>211110284</v>
          </cell>
          <cell r="B279" t="str">
            <v>Padaria Confeitaria Cruzeiro, Lda.</v>
          </cell>
          <cell r="C279" t="str">
            <v>Joaquim Ferreira</v>
          </cell>
          <cell r="D279">
            <v>211110284</v>
          </cell>
        </row>
        <row r="280">
          <cell r="A280">
            <v>211110285</v>
          </cell>
          <cell r="B280" t="str">
            <v>Jacinto Ferreira Carvalho</v>
          </cell>
          <cell r="C280" t="str">
            <v>Paulo Costa</v>
          </cell>
          <cell r="D280">
            <v>211110285</v>
          </cell>
        </row>
        <row r="281">
          <cell r="A281">
            <v>211110286</v>
          </cell>
          <cell r="B281" t="str">
            <v>Julia Fernandes Oliveira Macedo</v>
          </cell>
          <cell r="C281" t="str">
            <v>Bracar</v>
          </cell>
          <cell r="D281">
            <v>211110286</v>
          </cell>
        </row>
        <row r="282">
          <cell r="A282">
            <v>211110287</v>
          </cell>
          <cell r="B282" t="str">
            <v>Dist. Carnes De Faria &amp; Salgado,Lda</v>
          </cell>
          <cell r="C282" t="str">
            <v>Bracar</v>
          </cell>
          <cell r="D282">
            <v>211110287</v>
          </cell>
        </row>
        <row r="283">
          <cell r="A283">
            <v>211110288</v>
          </cell>
          <cell r="B283" t="str">
            <v>Manuel Fernandes Barroso</v>
          </cell>
          <cell r="C283" t="str">
            <v>Bracar</v>
          </cell>
          <cell r="D283">
            <v>211110288</v>
          </cell>
        </row>
        <row r="284">
          <cell r="A284">
            <v>211110289</v>
          </cell>
          <cell r="B284" t="str">
            <v>Violas &amp; Filhos, Lda.</v>
          </cell>
          <cell r="C284" t="str">
            <v>Bracar</v>
          </cell>
          <cell r="D284">
            <v>211110289</v>
          </cell>
        </row>
        <row r="285">
          <cell r="A285">
            <v>211110290</v>
          </cell>
          <cell r="B285" t="str">
            <v>Manuel Alves Ferreira</v>
          </cell>
          <cell r="C285" t="str">
            <v>Joaquim Ferreira</v>
          </cell>
          <cell r="D285">
            <v>211110290</v>
          </cell>
        </row>
        <row r="286">
          <cell r="A286">
            <v>211110291</v>
          </cell>
          <cell r="B286" t="str">
            <v>Trigo Limpo</v>
          </cell>
          <cell r="C286" t="str">
            <v>Joaquim Ferreira</v>
          </cell>
          <cell r="D286">
            <v>211110291</v>
          </cell>
        </row>
        <row r="287">
          <cell r="A287">
            <v>211110292</v>
          </cell>
          <cell r="B287" t="str">
            <v>Alves &amp; Fernandes, Lda.</v>
          </cell>
          <cell r="C287" t="str">
            <v>Bracar</v>
          </cell>
          <cell r="D287">
            <v>211110292</v>
          </cell>
        </row>
        <row r="288">
          <cell r="A288">
            <v>211110293</v>
          </cell>
          <cell r="B288" t="str">
            <v>Adelino Pereira</v>
          </cell>
          <cell r="C288" t="str">
            <v>Bracar</v>
          </cell>
          <cell r="D288">
            <v>211110293</v>
          </cell>
        </row>
        <row r="289">
          <cell r="A289">
            <v>211110294</v>
          </cell>
          <cell r="B289" t="str">
            <v>Talho Maxi, Lda.</v>
          </cell>
          <cell r="C289" t="str">
            <v>Ricardo G.Silva</v>
          </cell>
          <cell r="D289">
            <v>211110294</v>
          </cell>
        </row>
        <row r="290">
          <cell r="A290">
            <v>211110295</v>
          </cell>
          <cell r="B290" t="str">
            <v>Carril &amp; Santos, Lda.</v>
          </cell>
          <cell r="C290" t="str">
            <v>Bracar</v>
          </cell>
          <cell r="D290">
            <v>211110295</v>
          </cell>
        </row>
        <row r="291">
          <cell r="A291">
            <v>211110296</v>
          </cell>
          <cell r="B291" t="str">
            <v>San Remo Nautica, S. L.</v>
          </cell>
          <cell r="C291" t="str">
            <v>Bracar</v>
          </cell>
          <cell r="D291">
            <v>211110296</v>
          </cell>
        </row>
        <row r="292">
          <cell r="A292">
            <v>211110297</v>
          </cell>
          <cell r="B292" t="str">
            <v>Carlos Alexandre Oliveira, Lda.</v>
          </cell>
          <cell r="C292" t="str">
            <v>Bracar</v>
          </cell>
          <cell r="D292">
            <v>211110297</v>
          </cell>
        </row>
        <row r="293">
          <cell r="A293">
            <v>211110298</v>
          </cell>
          <cell r="B293" t="str">
            <v>José Vilas Boas De Sá</v>
          </cell>
          <cell r="C293" t="str">
            <v>Bracar</v>
          </cell>
          <cell r="D293">
            <v>211110298</v>
          </cell>
        </row>
        <row r="294">
          <cell r="A294">
            <v>211110299</v>
          </cell>
          <cell r="B294" t="str">
            <v>Anabela Bastos Carvalho</v>
          </cell>
          <cell r="C294" t="str">
            <v>Bracar</v>
          </cell>
          <cell r="D294">
            <v>211110299</v>
          </cell>
        </row>
        <row r="295">
          <cell r="A295">
            <v>211110300</v>
          </cell>
          <cell r="B295" t="str">
            <v>Talho Vaquinha Macia, Lda.</v>
          </cell>
          <cell r="C295" t="str">
            <v>Bracar</v>
          </cell>
          <cell r="D295">
            <v>211110300</v>
          </cell>
        </row>
        <row r="296">
          <cell r="A296">
            <v>211110301</v>
          </cell>
          <cell r="B296" t="str">
            <v>Moisés Silva Marques</v>
          </cell>
          <cell r="C296" t="str">
            <v>Bracar</v>
          </cell>
          <cell r="D296">
            <v>211110301</v>
          </cell>
        </row>
        <row r="297">
          <cell r="A297">
            <v>211110302</v>
          </cell>
          <cell r="B297" t="str">
            <v>Maria Da Glória Pimenta Brito</v>
          </cell>
          <cell r="C297" t="str">
            <v>Joaquim Ferreira</v>
          </cell>
          <cell r="D297">
            <v>211110302</v>
          </cell>
        </row>
        <row r="298">
          <cell r="A298">
            <v>211110303</v>
          </cell>
          <cell r="B298" t="str">
            <v>António Fernando Trindade S. German</v>
          </cell>
          <cell r="C298" t="str">
            <v>Bracar</v>
          </cell>
          <cell r="D298">
            <v>211110303</v>
          </cell>
        </row>
        <row r="299">
          <cell r="A299">
            <v>211110304</v>
          </cell>
          <cell r="B299" t="str">
            <v>Olga Maria Marques Matos</v>
          </cell>
          <cell r="C299" t="str">
            <v>Bracar</v>
          </cell>
          <cell r="D299">
            <v>211110304</v>
          </cell>
        </row>
        <row r="300">
          <cell r="A300">
            <v>211110305</v>
          </cell>
          <cell r="B300" t="str">
            <v>Ana Maria Morais Costa Freitas</v>
          </cell>
          <cell r="C300" t="str">
            <v>Bracar</v>
          </cell>
          <cell r="D300">
            <v>211110305</v>
          </cell>
        </row>
        <row r="301">
          <cell r="A301">
            <v>211110306</v>
          </cell>
          <cell r="B301" t="str">
            <v>Café Avenida</v>
          </cell>
          <cell r="C301" t="str">
            <v>Bracar</v>
          </cell>
          <cell r="D301">
            <v>211110306</v>
          </cell>
        </row>
        <row r="302">
          <cell r="A302">
            <v>211110307</v>
          </cell>
          <cell r="B302" t="str">
            <v>Centro Social Da Paróquia De Castel</v>
          </cell>
          <cell r="C302" t="str">
            <v>Bracar</v>
          </cell>
          <cell r="D302">
            <v>211110307</v>
          </cell>
        </row>
        <row r="303">
          <cell r="A303">
            <v>211110308</v>
          </cell>
          <cell r="B303" t="str">
            <v>Hiper Talho Trofa Carnes Unip. Lda</v>
          </cell>
          <cell r="C303" t="str">
            <v>Bracar</v>
          </cell>
          <cell r="D303">
            <v>211110308</v>
          </cell>
        </row>
        <row r="304">
          <cell r="A304">
            <v>211110309</v>
          </cell>
          <cell r="B304" t="str">
            <v>José Manuel Carvalho Lopes - Salão</v>
          </cell>
          <cell r="C304" t="str">
            <v>Bracar</v>
          </cell>
          <cell r="D304">
            <v>211110309</v>
          </cell>
        </row>
        <row r="305">
          <cell r="A305">
            <v>211110310</v>
          </cell>
          <cell r="B305" t="str">
            <v>João Custódio Cabral Bordalo Martin</v>
          </cell>
          <cell r="C305" t="str">
            <v>Bracar</v>
          </cell>
          <cell r="D305">
            <v>211110310</v>
          </cell>
        </row>
        <row r="306">
          <cell r="A306">
            <v>211110311</v>
          </cell>
          <cell r="B306" t="str">
            <v>Vera Lúcia Campos</v>
          </cell>
          <cell r="C306" t="str">
            <v>Bracar</v>
          </cell>
          <cell r="D306">
            <v>211110311</v>
          </cell>
        </row>
        <row r="307">
          <cell r="A307">
            <v>211110312</v>
          </cell>
          <cell r="B307" t="str">
            <v>Manuel Gomes Cunha</v>
          </cell>
          <cell r="C307" t="str">
            <v>Bracar</v>
          </cell>
          <cell r="D307">
            <v>211110312</v>
          </cell>
        </row>
        <row r="308">
          <cell r="A308">
            <v>211110313</v>
          </cell>
          <cell r="B308" t="str">
            <v>José Sousa E Silva</v>
          </cell>
          <cell r="C308" t="str">
            <v>Bracar</v>
          </cell>
          <cell r="D308">
            <v>211110313</v>
          </cell>
        </row>
        <row r="309">
          <cell r="A309">
            <v>211110314</v>
          </cell>
          <cell r="B309" t="str">
            <v>Maria Antonieta De Sousa E Silva</v>
          </cell>
          <cell r="C309" t="str">
            <v>Bracar</v>
          </cell>
          <cell r="D309">
            <v>211110314</v>
          </cell>
        </row>
        <row r="310">
          <cell r="A310">
            <v>211110315</v>
          </cell>
          <cell r="B310" t="str">
            <v>P. R. Atrio Alimentar, Lda.</v>
          </cell>
          <cell r="C310" t="str">
            <v>Bracar</v>
          </cell>
          <cell r="D310">
            <v>211110315</v>
          </cell>
        </row>
        <row r="311">
          <cell r="A311">
            <v>211110316</v>
          </cell>
          <cell r="B311" t="str">
            <v>Augusto Manuel Ortiga Melo</v>
          </cell>
          <cell r="C311" t="str">
            <v>Bracar</v>
          </cell>
          <cell r="D311">
            <v>211110316</v>
          </cell>
        </row>
        <row r="312">
          <cell r="A312">
            <v>211110317</v>
          </cell>
          <cell r="B312" t="str">
            <v>Dapa.- Companhia Portuguesa De Supe</v>
          </cell>
          <cell r="C312" t="str">
            <v>Bracar</v>
          </cell>
          <cell r="D312">
            <v>211110317</v>
          </cell>
        </row>
        <row r="313">
          <cell r="A313">
            <v>211110318</v>
          </cell>
          <cell r="B313" t="str">
            <v>Augusto José Pinto Barros</v>
          </cell>
          <cell r="C313" t="str">
            <v>Joaquim Ferreira</v>
          </cell>
          <cell r="D313">
            <v>211110318</v>
          </cell>
        </row>
        <row r="314">
          <cell r="A314">
            <v>211110319</v>
          </cell>
          <cell r="B314" t="str">
            <v>Carlos Alberto De Oliveira Dias</v>
          </cell>
          <cell r="C314" t="str">
            <v>Bracar</v>
          </cell>
          <cell r="D314">
            <v>211110319</v>
          </cell>
        </row>
        <row r="315">
          <cell r="A315">
            <v>211110320</v>
          </cell>
          <cell r="B315" t="str">
            <v>Manuel Augusto Dom. &amp; Filhos, Lda.</v>
          </cell>
          <cell r="C315" t="str">
            <v>Joaquim Ferreira</v>
          </cell>
          <cell r="D315">
            <v>211110320</v>
          </cell>
        </row>
        <row r="316">
          <cell r="A316">
            <v>211110321</v>
          </cell>
          <cell r="B316" t="str">
            <v>Nova Salsicharia Reguense, Lda.</v>
          </cell>
          <cell r="C316" t="str">
            <v>Bracar</v>
          </cell>
          <cell r="D316">
            <v>211110321</v>
          </cell>
        </row>
        <row r="317">
          <cell r="A317">
            <v>211110322</v>
          </cell>
          <cell r="B317" t="str">
            <v>Agripino Augusto Fernandes</v>
          </cell>
          <cell r="C317" t="str">
            <v>Joaquim Ferreira</v>
          </cell>
          <cell r="D317">
            <v>211110322</v>
          </cell>
        </row>
        <row r="318">
          <cell r="A318">
            <v>211110323</v>
          </cell>
          <cell r="B318" t="str">
            <v>Alves Rodrigues &amp; Oliveira, Lda.</v>
          </cell>
          <cell r="C318" t="str">
            <v>Bracar</v>
          </cell>
          <cell r="D318">
            <v>211110323</v>
          </cell>
        </row>
        <row r="319">
          <cell r="A319">
            <v>211110324</v>
          </cell>
          <cell r="B319" t="str">
            <v>Talho Carnes Os Tres Amigos, Lda</v>
          </cell>
          <cell r="C319" t="str">
            <v>Bracar</v>
          </cell>
          <cell r="D319">
            <v>211110324</v>
          </cell>
        </row>
        <row r="320">
          <cell r="A320">
            <v>211110325</v>
          </cell>
          <cell r="B320" t="str">
            <v>António Joaquim Pereira Peixoto</v>
          </cell>
          <cell r="C320" t="str">
            <v>Bracar</v>
          </cell>
          <cell r="D320">
            <v>211110325</v>
          </cell>
        </row>
        <row r="321">
          <cell r="A321">
            <v>211110326</v>
          </cell>
          <cell r="B321" t="str">
            <v>Talho Da Mó</v>
          </cell>
          <cell r="C321" t="str">
            <v>Joaquim Ferreira</v>
          </cell>
          <cell r="D321">
            <v>211110326</v>
          </cell>
        </row>
        <row r="322">
          <cell r="A322">
            <v>211110327</v>
          </cell>
          <cell r="B322" t="str">
            <v>Manuel Candido Gonçalves Rodrigues</v>
          </cell>
          <cell r="C322" t="str">
            <v>Luis Barbosa</v>
          </cell>
          <cell r="D322">
            <v>211110327</v>
          </cell>
        </row>
        <row r="323">
          <cell r="A323">
            <v>211110328</v>
          </cell>
          <cell r="B323" t="str">
            <v>António Joaquim Borges Silva</v>
          </cell>
          <cell r="C323" t="str">
            <v>Bracar</v>
          </cell>
          <cell r="D323">
            <v>211110328</v>
          </cell>
        </row>
        <row r="324">
          <cell r="A324">
            <v>211110329</v>
          </cell>
          <cell r="B324" t="str">
            <v>Porvitória-Indústria De Carnes,Lda.</v>
          </cell>
          <cell r="C324" t="str">
            <v>Bracar</v>
          </cell>
          <cell r="D324">
            <v>211110329</v>
          </cell>
        </row>
        <row r="325">
          <cell r="A325">
            <v>211110330</v>
          </cell>
          <cell r="B325" t="str">
            <v>Talho Oliveira &amp; Gomes, Lda.</v>
          </cell>
          <cell r="C325" t="str">
            <v>Bracar</v>
          </cell>
          <cell r="D325">
            <v>211110330</v>
          </cell>
        </row>
        <row r="326">
          <cell r="A326">
            <v>211110331</v>
          </cell>
          <cell r="B326" t="str">
            <v>Abapor, Lda.</v>
          </cell>
          <cell r="C326" t="str">
            <v>Bracar</v>
          </cell>
          <cell r="D326">
            <v>211110331</v>
          </cell>
        </row>
        <row r="327">
          <cell r="A327">
            <v>211110332</v>
          </cell>
          <cell r="B327" t="str">
            <v>Manuel Rocha Oliveira</v>
          </cell>
          <cell r="C327" t="str">
            <v>Bracar</v>
          </cell>
          <cell r="D327">
            <v>211110332</v>
          </cell>
        </row>
        <row r="328">
          <cell r="A328">
            <v>211110333</v>
          </cell>
          <cell r="B328" t="str">
            <v>Manuel Fernando Ferreira Mendes</v>
          </cell>
          <cell r="C328" t="str">
            <v>Bracar</v>
          </cell>
          <cell r="D328">
            <v>211110333</v>
          </cell>
        </row>
        <row r="329">
          <cell r="A329">
            <v>211110334</v>
          </cell>
          <cell r="B329" t="str">
            <v>Angelina Oliveira Marques</v>
          </cell>
          <cell r="C329" t="str">
            <v>Bracar</v>
          </cell>
          <cell r="D329">
            <v>211110334</v>
          </cell>
        </row>
        <row r="330">
          <cell r="A330">
            <v>211110335</v>
          </cell>
          <cell r="B330" t="str">
            <v>Bruno Miguel Mirra Araújo De Sá</v>
          </cell>
          <cell r="C330" t="str">
            <v>Bracar</v>
          </cell>
          <cell r="D330">
            <v>211110335</v>
          </cell>
        </row>
        <row r="331">
          <cell r="A331">
            <v>211110336</v>
          </cell>
          <cell r="B331" t="str">
            <v>Aurora Moreira De Araújo</v>
          </cell>
          <cell r="C331" t="str">
            <v>Bracar</v>
          </cell>
          <cell r="D331">
            <v>211110336</v>
          </cell>
        </row>
        <row r="332">
          <cell r="A332">
            <v>211110337</v>
          </cell>
          <cell r="B332" t="str">
            <v>Lidacarnes-João Carlos Silva Costa</v>
          </cell>
          <cell r="C332" t="str">
            <v>Bracar</v>
          </cell>
          <cell r="D332">
            <v>211110337</v>
          </cell>
        </row>
        <row r="333">
          <cell r="A333">
            <v>211110338</v>
          </cell>
          <cell r="B333" t="str">
            <v>Carnesui - Comercio, Lda.</v>
          </cell>
          <cell r="C333" t="str">
            <v>Bracar</v>
          </cell>
          <cell r="D333">
            <v>211110338</v>
          </cell>
        </row>
        <row r="334">
          <cell r="A334">
            <v>211110339</v>
          </cell>
          <cell r="B334" t="str">
            <v>Manuel Jorge Coelho Barbosa</v>
          </cell>
          <cell r="C334" t="str">
            <v>Bracar</v>
          </cell>
          <cell r="D334">
            <v>211110339</v>
          </cell>
        </row>
        <row r="335">
          <cell r="A335">
            <v>211110340</v>
          </cell>
          <cell r="B335" t="str">
            <v>Franklin Luís Pereira</v>
          </cell>
          <cell r="C335" t="str">
            <v>Bracar</v>
          </cell>
          <cell r="D335">
            <v>211110340</v>
          </cell>
        </row>
        <row r="336">
          <cell r="A336">
            <v>211110341</v>
          </cell>
          <cell r="B336" t="str">
            <v>Fernandes &amp; Caldas, Lda.</v>
          </cell>
          <cell r="C336" t="str">
            <v>Luis Barbosa</v>
          </cell>
          <cell r="D336">
            <v>211110341</v>
          </cell>
        </row>
        <row r="337">
          <cell r="A337">
            <v>211110343</v>
          </cell>
          <cell r="B337" t="str">
            <v>Joana Gomes Bessa</v>
          </cell>
          <cell r="C337" t="str">
            <v>Bracar</v>
          </cell>
          <cell r="D337">
            <v>211110343</v>
          </cell>
        </row>
        <row r="338">
          <cell r="A338">
            <v>211110344</v>
          </cell>
          <cell r="B338" t="str">
            <v>José Oliveira Da Silva E Joaquim</v>
          </cell>
          <cell r="C338" t="str">
            <v>Bracar</v>
          </cell>
          <cell r="D338">
            <v>211110344</v>
          </cell>
        </row>
        <row r="339">
          <cell r="A339">
            <v>211110345</v>
          </cell>
          <cell r="B339" t="str">
            <v>Armando Silva Araújo Campos</v>
          </cell>
          <cell r="C339" t="str">
            <v>Bracar</v>
          </cell>
          <cell r="D339">
            <v>211110345</v>
          </cell>
        </row>
        <row r="340">
          <cell r="A340">
            <v>211110346</v>
          </cell>
          <cell r="B340" t="str">
            <v>José Manuel Fernandes Dias Coelho</v>
          </cell>
          <cell r="C340" t="str">
            <v>Bracar</v>
          </cell>
          <cell r="D340">
            <v>211110346</v>
          </cell>
        </row>
        <row r="341">
          <cell r="A341">
            <v>211110347</v>
          </cell>
          <cell r="B341" t="str">
            <v>Joaquim Fernando Costa E Silva</v>
          </cell>
          <cell r="C341" t="str">
            <v>Bracar</v>
          </cell>
          <cell r="D341">
            <v>211110347</v>
          </cell>
        </row>
        <row r="342">
          <cell r="A342">
            <v>211110348</v>
          </cell>
          <cell r="B342" t="str">
            <v>Filipe Manuel Araújo Mendes</v>
          </cell>
          <cell r="C342" t="str">
            <v>Joaquim Ferreira</v>
          </cell>
          <cell r="D342">
            <v>211110348</v>
          </cell>
        </row>
        <row r="343">
          <cell r="A343">
            <v>211110349</v>
          </cell>
          <cell r="B343" t="str">
            <v>Ribeiro &amp; Neves, Lda.</v>
          </cell>
          <cell r="C343" t="str">
            <v>Bracar</v>
          </cell>
          <cell r="D343">
            <v>211110349</v>
          </cell>
        </row>
        <row r="344">
          <cell r="A344">
            <v>211110350</v>
          </cell>
          <cell r="B344" t="str">
            <v>Maria Júlia Freitas Rodrigues</v>
          </cell>
          <cell r="C344" t="str">
            <v>Joaquim Ferreira</v>
          </cell>
          <cell r="D344">
            <v>211110350</v>
          </cell>
        </row>
        <row r="345">
          <cell r="A345">
            <v>211110351</v>
          </cell>
          <cell r="B345" t="str">
            <v>Café Show De José Carlos Fernandes</v>
          </cell>
          <cell r="C345" t="str">
            <v>Joaquim Ferreira</v>
          </cell>
          <cell r="D345">
            <v>211110351</v>
          </cell>
        </row>
        <row r="346">
          <cell r="A346">
            <v>211110352</v>
          </cell>
          <cell r="B346" t="str">
            <v>Campo Mar-Produtos Alimentares, Lda</v>
          </cell>
          <cell r="C346" t="str">
            <v>Bracar</v>
          </cell>
          <cell r="D346">
            <v>211110352</v>
          </cell>
        </row>
        <row r="347">
          <cell r="A347">
            <v>211110353</v>
          </cell>
          <cell r="B347" t="str">
            <v>José Manuel Tomás Carvalho</v>
          </cell>
          <cell r="C347" t="str">
            <v>Bracar</v>
          </cell>
          <cell r="D347">
            <v>211110353</v>
          </cell>
        </row>
        <row r="348">
          <cell r="A348">
            <v>211110354</v>
          </cell>
          <cell r="B348" t="str">
            <v>Gelbastos - Com. P/Grosso Géneros A</v>
          </cell>
          <cell r="C348" t="str">
            <v>Bracar</v>
          </cell>
          <cell r="D348">
            <v>211110354</v>
          </cell>
        </row>
        <row r="349">
          <cell r="A349">
            <v>211110355</v>
          </cell>
          <cell r="B349" t="str">
            <v>António Maciel Gomes</v>
          </cell>
          <cell r="C349" t="str">
            <v>Joaquim Ferreira</v>
          </cell>
          <cell r="D349">
            <v>211110355</v>
          </cell>
        </row>
        <row r="350">
          <cell r="A350">
            <v>211110356</v>
          </cell>
          <cell r="B350" t="str">
            <v>Meireles &amp; Sobrinho 1, Lda.</v>
          </cell>
          <cell r="C350" t="str">
            <v>Bracar</v>
          </cell>
          <cell r="D350">
            <v>211110356</v>
          </cell>
        </row>
        <row r="351">
          <cell r="A351">
            <v>211110357</v>
          </cell>
          <cell r="B351" t="str">
            <v>Talho Alves, Lda.</v>
          </cell>
          <cell r="C351" t="str">
            <v>Bracar</v>
          </cell>
          <cell r="D351">
            <v>211110357</v>
          </cell>
        </row>
        <row r="352">
          <cell r="A352">
            <v>211110358</v>
          </cell>
          <cell r="B352" t="str">
            <v>Café Arco Íris</v>
          </cell>
          <cell r="C352" t="str">
            <v>Joaquim Ferreira</v>
          </cell>
          <cell r="D352">
            <v>211110358</v>
          </cell>
        </row>
        <row r="353">
          <cell r="A353">
            <v>211110359</v>
          </cell>
          <cell r="B353" t="str">
            <v>Amarnova - Comercio De Carnes, Lda.</v>
          </cell>
          <cell r="C353" t="str">
            <v>Bracar</v>
          </cell>
          <cell r="D353">
            <v>211110359</v>
          </cell>
        </row>
        <row r="354">
          <cell r="A354">
            <v>211110360</v>
          </cell>
          <cell r="B354" t="str">
            <v>Isabel Jesus Gomes Costa</v>
          </cell>
          <cell r="C354" t="str">
            <v>Bracar</v>
          </cell>
          <cell r="D354">
            <v>211110360</v>
          </cell>
        </row>
        <row r="355">
          <cell r="A355">
            <v>211110361</v>
          </cell>
          <cell r="B355" t="str">
            <v>Gabriel Alexandre Rocha Lima</v>
          </cell>
          <cell r="C355" t="str">
            <v>Bracar</v>
          </cell>
          <cell r="D355">
            <v>211110361</v>
          </cell>
        </row>
        <row r="356">
          <cell r="A356">
            <v>211110362</v>
          </cell>
          <cell r="B356" t="str">
            <v>Manuel Joaquim Silva Carneiro</v>
          </cell>
          <cell r="C356" t="str">
            <v>Bracar</v>
          </cell>
          <cell r="D356">
            <v>211110362</v>
          </cell>
        </row>
        <row r="357">
          <cell r="A357">
            <v>211110363</v>
          </cell>
          <cell r="B357" t="str">
            <v>José António Silva Paredes</v>
          </cell>
          <cell r="C357" t="str">
            <v>Bracar</v>
          </cell>
          <cell r="D357">
            <v>211110363</v>
          </cell>
        </row>
        <row r="358">
          <cell r="A358">
            <v>211110364</v>
          </cell>
          <cell r="B358" t="str">
            <v>Super Talho Redentor, Lda.</v>
          </cell>
          <cell r="C358" t="str">
            <v>Paulo Costa</v>
          </cell>
          <cell r="D358">
            <v>211110364</v>
          </cell>
        </row>
        <row r="359">
          <cell r="A359">
            <v>211110365</v>
          </cell>
          <cell r="B359" t="str">
            <v>António Marques Da Silva</v>
          </cell>
          <cell r="C359" t="str">
            <v>Bracar</v>
          </cell>
          <cell r="D359">
            <v>211110365</v>
          </cell>
        </row>
        <row r="360">
          <cell r="A360">
            <v>211110366</v>
          </cell>
          <cell r="B360" t="str">
            <v>Talho S. João Baptista, Lda.</v>
          </cell>
          <cell r="C360" t="str">
            <v>Bracar</v>
          </cell>
          <cell r="D360">
            <v>211110366</v>
          </cell>
        </row>
        <row r="361">
          <cell r="A361">
            <v>211110367</v>
          </cell>
          <cell r="B361" t="str">
            <v>Rosa Moreira Da Cunha</v>
          </cell>
          <cell r="C361" t="str">
            <v>Bracar</v>
          </cell>
          <cell r="D361">
            <v>211110367</v>
          </cell>
        </row>
        <row r="362">
          <cell r="A362">
            <v>211110368</v>
          </cell>
          <cell r="B362" t="str">
            <v>Joaquim Pires Ribeiro</v>
          </cell>
          <cell r="C362" t="str">
            <v>Bracar</v>
          </cell>
          <cell r="D362">
            <v>211110368</v>
          </cell>
        </row>
        <row r="363">
          <cell r="A363">
            <v>211110369</v>
          </cell>
          <cell r="B363" t="str">
            <v>António Vilela Martins</v>
          </cell>
          <cell r="C363" t="str">
            <v>Bracar</v>
          </cell>
          <cell r="D363">
            <v>211110369</v>
          </cell>
        </row>
        <row r="364">
          <cell r="A364">
            <v>211110371</v>
          </cell>
          <cell r="B364" t="str">
            <v>Carneiro &amp; Salgueirinho, Lda.</v>
          </cell>
          <cell r="C364" t="str">
            <v>Ricardo G.Silva</v>
          </cell>
          <cell r="D364">
            <v>211110371</v>
          </cell>
        </row>
        <row r="365">
          <cell r="A365">
            <v>211110372</v>
          </cell>
          <cell r="B365" t="str">
            <v>Talho Silva &amp; Gomes, Lda.</v>
          </cell>
          <cell r="C365" t="str">
            <v>Isabel Machado</v>
          </cell>
          <cell r="D365">
            <v>211110372</v>
          </cell>
        </row>
        <row r="366">
          <cell r="A366">
            <v>211110373</v>
          </cell>
          <cell r="B366" t="str">
            <v>Maria Lurdes Duarte Rodrigues Alves</v>
          </cell>
          <cell r="C366" t="str">
            <v>Bracar</v>
          </cell>
          <cell r="D366">
            <v>211110373</v>
          </cell>
        </row>
        <row r="367">
          <cell r="A367">
            <v>211110374</v>
          </cell>
          <cell r="B367" t="str">
            <v>J. A. Gonçalves, Lda.</v>
          </cell>
          <cell r="C367" t="str">
            <v>Bracar</v>
          </cell>
          <cell r="D367">
            <v>211110374</v>
          </cell>
        </row>
        <row r="368">
          <cell r="A368">
            <v>211110375</v>
          </cell>
          <cell r="B368" t="str">
            <v>Manuel Fonseca &amp; Filhos, Lda.</v>
          </cell>
          <cell r="C368" t="str">
            <v>Bracar</v>
          </cell>
          <cell r="D368">
            <v>211110375</v>
          </cell>
        </row>
        <row r="369">
          <cell r="A369">
            <v>211110376</v>
          </cell>
          <cell r="B369" t="str">
            <v>Manuel António Marques Fernandes</v>
          </cell>
          <cell r="C369" t="str">
            <v>Bracar</v>
          </cell>
          <cell r="D369">
            <v>211110376</v>
          </cell>
        </row>
        <row r="370">
          <cell r="A370">
            <v>211110377</v>
          </cell>
          <cell r="B370" t="str">
            <v>Paulo João Soares Queiroz</v>
          </cell>
          <cell r="C370" t="str">
            <v>Bracar</v>
          </cell>
          <cell r="D370">
            <v>211110377</v>
          </cell>
        </row>
        <row r="371">
          <cell r="A371">
            <v>211110378</v>
          </cell>
          <cell r="B371" t="str">
            <v>António Eiras Ramires</v>
          </cell>
          <cell r="C371" t="str">
            <v>Joaquim Ferreira</v>
          </cell>
          <cell r="D371">
            <v>211110378</v>
          </cell>
        </row>
        <row r="372">
          <cell r="A372">
            <v>211110379</v>
          </cell>
          <cell r="B372" t="str">
            <v>O Talhinho Rozé - Carnes Unipessoal</v>
          </cell>
          <cell r="C372" t="str">
            <v>Ricardo G.Silva</v>
          </cell>
          <cell r="D372">
            <v>211110379</v>
          </cell>
        </row>
        <row r="373">
          <cell r="A373">
            <v>211110380</v>
          </cell>
          <cell r="B373" t="str">
            <v>Fernanda Manuela Ferreira Abreu</v>
          </cell>
          <cell r="C373" t="str">
            <v>Bracar</v>
          </cell>
          <cell r="D373">
            <v>211110380</v>
          </cell>
        </row>
        <row r="374">
          <cell r="A374">
            <v>211110381</v>
          </cell>
          <cell r="B374" t="str">
            <v>Maria Amélia Maia De Castro Sá</v>
          </cell>
          <cell r="C374" t="str">
            <v>Bracar</v>
          </cell>
          <cell r="D374">
            <v>211110381</v>
          </cell>
        </row>
        <row r="375">
          <cell r="A375">
            <v>211110382</v>
          </cell>
          <cell r="B375" t="str">
            <v>Ademar Bartolomeu Da Silva Silveira</v>
          </cell>
          <cell r="C375" t="str">
            <v>Isabel Matos</v>
          </cell>
          <cell r="D375">
            <v>211110382</v>
          </cell>
        </row>
        <row r="376">
          <cell r="A376">
            <v>211110383</v>
          </cell>
          <cell r="B376" t="str">
            <v>Fumeirinho, Lda.</v>
          </cell>
          <cell r="C376" t="str">
            <v>Bracar</v>
          </cell>
          <cell r="D376">
            <v>211110383</v>
          </cell>
        </row>
        <row r="377">
          <cell r="A377">
            <v>211110384</v>
          </cell>
          <cell r="B377" t="str">
            <v>Rufino Pereira Marques</v>
          </cell>
          <cell r="C377" t="str">
            <v>Bracar</v>
          </cell>
          <cell r="D377">
            <v>211110384</v>
          </cell>
        </row>
        <row r="378">
          <cell r="A378">
            <v>211110385</v>
          </cell>
          <cell r="B378" t="str">
            <v>Amadeu Vieira &amp; Vieira, Lda.</v>
          </cell>
          <cell r="C378" t="str">
            <v>Pedro Fonseca</v>
          </cell>
          <cell r="D378">
            <v>211110385</v>
          </cell>
        </row>
        <row r="379">
          <cell r="A379">
            <v>211110386</v>
          </cell>
          <cell r="B379" t="str">
            <v>Carnofer-Comercio De Carnes E Afins</v>
          </cell>
          <cell r="C379" t="str">
            <v>Bracar</v>
          </cell>
          <cell r="D379">
            <v>211110386</v>
          </cell>
        </row>
        <row r="380">
          <cell r="A380">
            <v>211110387</v>
          </cell>
          <cell r="B380" t="str">
            <v>Amandio Barbosa De Oliveira</v>
          </cell>
          <cell r="C380" t="str">
            <v>Bracar</v>
          </cell>
          <cell r="D380">
            <v>211110387</v>
          </cell>
        </row>
        <row r="381">
          <cell r="A381">
            <v>211110388</v>
          </cell>
          <cell r="B381" t="str">
            <v>Joaquim Gomes De Oliveira</v>
          </cell>
          <cell r="C381" t="str">
            <v>Bracar</v>
          </cell>
          <cell r="D381">
            <v>211110388</v>
          </cell>
        </row>
        <row r="382">
          <cell r="A382">
            <v>211110389</v>
          </cell>
          <cell r="B382" t="str">
            <v>Victor Manuel Moreira Dos Santos</v>
          </cell>
          <cell r="C382" t="str">
            <v>Joaquim Ferreira</v>
          </cell>
          <cell r="D382">
            <v>211110389</v>
          </cell>
        </row>
        <row r="383">
          <cell r="A383">
            <v>211110390</v>
          </cell>
          <cell r="B383" t="str">
            <v>Timótio Manuel P. Laranja Guimarães</v>
          </cell>
          <cell r="C383" t="str">
            <v>Bracar</v>
          </cell>
          <cell r="D383">
            <v>211110390</v>
          </cell>
        </row>
        <row r="384">
          <cell r="A384">
            <v>211110391</v>
          </cell>
          <cell r="B384" t="str">
            <v>José Sebastião De Araújo Brito</v>
          </cell>
          <cell r="C384" t="str">
            <v>Bracar</v>
          </cell>
          <cell r="D384">
            <v>211110391</v>
          </cell>
        </row>
        <row r="385">
          <cell r="A385">
            <v>211110392</v>
          </cell>
          <cell r="B385" t="str">
            <v>Fromage - Supermercados, S.A.</v>
          </cell>
          <cell r="C385" t="str">
            <v>Bracar</v>
          </cell>
          <cell r="D385">
            <v>211110392</v>
          </cell>
        </row>
        <row r="386">
          <cell r="A386">
            <v>211110393</v>
          </cell>
          <cell r="B386" t="str">
            <v>Varoindustria, Lda.</v>
          </cell>
          <cell r="C386" t="str">
            <v>Bracar</v>
          </cell>
          <cell r="D386">
            <v>211110393</v>
          </cell>
        </row>
        <row r="387">
          <cell r="A387">
            <v>211110394</v>
          </cell>
          <cell r="B387" t="str">
            <v>Dionisio Sampaio Pereira Gomes</v>
          </cell>
          <cell r="C387" t="str">
            <v>Bracar</v>
          </cell>
          <cell r="D387">
            <v>211110394</v>
          </cell>
        </row>
        <row r="388">
          <cell r="A388">
            <v>211110395</v>
          </cell>
          <cell r="B388" t="str">
            <v>Joaquim Ferreira Campos</v>
          </cell>
          <cell r="C388" t="str">
            <v>Ricardo G.Silva</v>
          </cell>
          <cell r="D388">
            <v>211110395</v>
          </cell>
        </row>
        <row r="389">
          <cell r="A389">
            <v>211110396</v>
          </cell>
          <cell r="B389" t="str">
            <v>Maria Da Graça Oliveira Castro</v>
          </cell>
          <cell r="C389" t="str">
            <v>Joaquim Ferreira</v>
          </cell>
          <cell r="D389">
            <v>211110396</v>
          </cell>
        </row>
        <row r="390">
          <cell r="A390">
            <v>211110397</v>
          </cell>
          <cell r="B390" t="str">
            <v>Gonçalves &amp; Sampaio, Lda.</v>
          </cell>
          <cell r="C390" t="str">
            <v>Bracar</v>
          </cell>
          <cell r="D390">
            <v>211110397</v>
          </cell>
        </row>
        <row r="391">
          <cell r="A391">
            <v>211110398</v>
          </cell>
          <cell r="B391" t="str">
            <v>José Augusto Silva Costa</v>
          </cell>
          <cell r="C391" t="str">
            <v>Joaquim Ferreira</v>
          </cell>
          <cell r="D391">
            <v>211110398</v>
          </cell>
        </row>
        <row r="392">
          <cell r="A392">
            <v>211110399</v>
          </cell>
          <cell r="B392" t="str">
            <v>Adriano Francisco Cardoso Troça</v>
          </cell>
          <cell r="C392" t="str">
            <v>Bracar</v>
          </cell>
          <cell r="D392">
            <v>211110399</v>
          </cell>
        </row>
        <row r="393">
          <cell r="A393">
            <v>211110400</v>
          </cell>
          <cell r="B393" t="str">
            <v>José Jacinto Pereira Ribeiro</v>
          </cell>
          <cell r="C393" t="str">
            <v>Bracar</v>
          </cell>
          <cell r="D393">
            <v>211110400</v>
          </cell>
        </row>
        <row r="394">
          <cell r="A394">
            <v>211110401</v>
          </cell>
          <cell r="B394" t="str">
            <v>Congelbolo - Produtos Alimentares,</v>
          </cell>
          <cell r="C394" t="str">
            <v>Bracar</v>
          </cell>
          <cell r="D394">
            <v>211110401</v>
          </cell>
        </row>
        <row r="395">
          <cell r="A395">
            <v>211110402</v>
          </cell>
          <cell r="B395" t="str">
            <v>Café Estrada</v>
          </cell>
          <cell r="C395" t="str">
            <v>Joaquim Ferreira</v>
          </cell>
          <cell r="D395">
            <v>211110402</v>
          </cell>
        </row>
        <row r="396">
          <cell r="A396">
            <v>211110403</v>
          </cell>
          <cell r="B396" t="str">
            <v>Manuel Augusto Ramos Rodrigues</v>
          </cell>
          <cell r="C396" t="str">
            <v>Bracar</v>
          </cell>
          <cell r="D396">
            <v>211110403</v>
          </cell>
        </row>
        <row r="397">
          <cell r="A397">
            <v>211110404</v>
          </cell>
          <cell r="B397" t="str">
            <v>José Barros Barbosa</v>
          </cell>
          <cell r="C397" t="str">
            <v>Bracar</v>
          </cell>
          <cell r="D397">
            <v>211110404</v>
          </cell>
        </row>
        <row r="398">
          <cell r="A398">
            <v>211110405</v>
          </cell>
          <cell r="B398" t="str">
            <v>Serafim A. Da Silva &amp; Joaquim Manue</v>
          </cell>
          <cell r="C398" t="str">
            <v>Joaquim Ferreira</v>
          </cell>
          <cell r="D398">
            <v>211110405</v>
          </cell>
        </row>
        <row r="399">
          <cell r="A399">
            <v>211110406</v>
          </cell>
          <cell r="B399" t="str">
            <v>Café Snack Bar Ancora</v>
          </cell>
          <cell r="C399" t="str">
            <v>Bracar</v>
          </cell>
          <cell r="D399">
            <v>211110406</v>
          </cell>
        </row>
        <row r="400">
          <cell r="A400">
            <v>211110407</v>
          </cell>
          <cell r="B400" t="str">
            <v>José Luís Vilas Boas</v>
          </cell>
          <cell r="C400" t="str">
            <v>Bracar</v>
          </cell>
          <cell r="D400">
            <v>211110407</v>
          </cell>
        </row>
        <row r="401">
          <cell r="A401">
            <v>211110408</v>
          </cell>
          <cell r="B401" t="str">
            <v>Talhos Nacional</v>
          </cell>
          <cell r="C401" t="str">
            <v>Bracar</v>
          </cell>
          <cell r="D401">
            <v>211110408</v>
          </cell>
        </row>
        <row r="402">
          <cell r="A402">
            <v>211110409</v>
          </cell>
          <cell r="B402" t="str">
            <v>Joaquim Manuel Pereira Cardoso</v>
          </cell>
          <cell r="C402" t="str">
            <v>Bracar</v>
          </cell>
          <cell r="D402">
            <v>211110409</v>
          </cell>
        </row>
        <row r="403">
          <cell r="A403">
            <v>211110410</v>
          </cell>
          <cell r="B403" t="str">
            <v>Talho Sta. Apolónia</v>
          </cell>
          <cell r="C403" t="str">
            <v>Bracar</v>
          </cell>
          <cell r="D403">
            <v>211110410</v>
          </cell>
        </row>
        <row r="404">
          <cell r="A404">
            <v>211110411</v>
          </cell>
          <cell r="B404" t="str">
            <v>Abilio Nunes Lopes</v>
          </cell>
          <cell r="C404" t="str">
            <v>Bracar</v>
          </cell>
          <cell r="D404">
            <v>211110411</v>
          </cell>
        </row>
        <row r="405">
          <cell r="A405">
            <v>211110412</v>
          </cell>
          <cell r="B405" t="str">
            <v>Maria Manuela Silva Araújo Moreira</v>
          </cell>
          <cell r="C405" t="str">
            <v>Bracar</v>
          </cell>
          <cell r="D405">
            <v>211110412</v>
          </cell>
        </row>
        <row r="406">
          <cell r="A406">
            <v>211110413</v>
          </cell>
          <cell r="B406" t="str">
            <v>Luis António Silva Oliveira</v>
          </cell>
          <cell r="C406" t="str">
            <v>Bracar</v>
          </cell>
          <cell r="D406">
            <v>211110413</v>
          </cell>
        </row>
        <row r="407">
          <cell r="A407">
            <v>211110414</v>
          </cell>
          <cell r="B407" t="str">
            <v>Maria Alcinda Nunes Sousa Rocha</v>
          </cell>
          <cell r="C407" t="str">
            <v>Bracar</v>
          </cell>
          <cell r="D407">
            <v>211110414</v>
          </cell>
        </row>
        <row r="408">
          <cell r="A408">
            <v>211110415</v>
          </cell>
          <cell r="B408" t="str">
            <v>Francisco Alves Carneiro &amp; Filhos,</v>
          </cell>
          <cell r="C408" t="str">
            <v>Bracar</v>
          </cell>
          <cell r="D408">
            <v>211110415</v>
          </cell>
        </row>
        <row r="409">
          <cell r="A409">
            <v>211110416</v>
          </cell>
          <cell r="B409" t="str">
            <v>Gramicarnes - José Gramilo Campos,</v>
          </cell>
          <cell r="C409" t="str">
            <v>Bracar</v>
          </cell>
          <cell r="D409">
            <v>211110416</v>
          </cell>
        </row>
        <row r="410">
          <cell r="A410">
            <v>211110417</v>
          </cell>
          <cell r="B410" t="str">
            <v>Flor Do Norte, Lda</v>
          </cell>
          <cell r="C410" t="str">
            <v>Luis Barbosa</v>
          </cell>
          <cell r="D410">
            <v>211110417</v>
          </cell>
        </row>
        <row r="411">
          <cell r="A411">
            <v>211110418</v>
          </cell>
          <cell r="B411" t="str">
            <v>Avelino Novais Ribeiro</v>
          </cell>
          <cell r="C411" t="str">
            <v>Bracar</v>
          </cell>
          <cell r="D411">
            <v>211110418</v>
          </cell>
        </row>
        <row r="412">
          <cell r="A412">
            <v>211110419</v>
          </cell>
          <cell r="B412" t="str">
            <v>Manuel Domingos Lemos</v>
          </cell>
          <cell r="C412" t="str">
            <v>Joaquim Ferreira</v>
          </cell>
          <cell r="D412">
            <v>211110419</v>
          </cell>
        </row>
        <row r="413">
          <cell r="A413">
            <v>211110420</v>
          </cell>
          <cell r="B413" t="str">
            <v>Talho Rosinha</v>
          </cell>
          <cell r="C413" t="str">
            <v>Joaquim Ferreira</v>
          </cell>
          <cell r="D413">
            <v>211110420</v>
          </cell>
        </row>
        <row r="414">
          <cell r="A414">
            <v>211110421</v>
          </cell>
          <cell r="B414" t="str">
            <v>Tlv - Comércio De Carnes, Lda</v>
          </cell>
          <cell r="C414" t="str">
            <v>Bracar</v>
          </cell>
          <cell r="D414">
            <v>211110421</v>
          </cell>
        </row>
        <row r="415">
          <cell r="A415">
            <v>211110422</v>
          </cell>
          <cell r="B415" t="str">
            <v>Cais Doce, Lda.</v>
          </cell>
          <cell r="C415" t="str">
            <v>Joaquim Ferreira</v>
          </cell>
          <cell r="D415">
            <v>211110422</v>
          </cell>
        </row>
        <row r="416">
          <cell r="A416">
            <v>211110423</v>
          </cell>
          <cell r="B416" t="str">
            <v>Pãopovoa Ii - Comercio Alimentar,</v>
          </cell>
          <cell r="C416" t="str">
            <v>Joaquim Ferreira</v>
          </cell>
          <cell r="D416">
            <v>211110423</v>
          </cell>
        </row>
        <row r="417">
          <cell r="A417">
            <v>211110424</v>
          </cell>
          <cell r="B417" t="str">
            <v>Dias Miranda &amp; Vicente, Lda.</v>
          </cell>
          <cell r="C417" t="str">
            <v>Joaquim Ferreira</v>
          </cell>
          <cell r="D417">
            <v>211110424</v>
          </cell>
        </row>
        <row r="418">
          <cell r="A418">
            <v>211110425</v>
          </cell>
          <cell r="B418" t="str">
            <v>Neida Teresinha Dadalte</v>
          </cell>
          <cell r="C418" t="str">
            <v>Joaquim Ferreira</v>
          </cell>
          <cell r="D418">
            <v>211110425</v>
          </cell>
        </row>
        <row r="419">
          <cell r="A419">
            <v>211110426</v>
          </cell>
          <cell r="B419" t="str">
            <v>Maria Do Sameiro Correia De Sá</v>
          </cell>
          <cell r="C419" t="str">
            <v>Bracar</v>
          </cell>
          <cell r="D419">
            <v>211110426</v>
          </cell>
        </row>
        <row r="420">
          <cell r="A420">
            <v>211110427</v>
          </cell>
          <cell r="B420" t="str">
            <v>Carlos Alberto Moreira Soares</v>
          </cell>
          <cell r="C420" t="str">
            <v>Joaquim Ferreira</v>
          </cell>
          <cell r="D420">
            <v>211110427</v>
          </cell>
        </row>
        <row r="421">
          <cell r="A421">
            <v>211110428</v>
          </cell>
          <cell r="B421" t="str">
            <v>Maria De Fátima Azevedo Gonçalves C</v>
          </cell>
          <cell r="C421" t="str">
            <v>Isabel Machado</v>
          </cell>
          <cell r="D421">
            <v>211110428</v>
          </cell>
        </row>
        <row r="422">
          <cell r="A422">
            <v>211110429</v>
          </cell>
          <cell r="B422" t="str">
            <v>Ricardo Manuel Gomes Dias Coelho</v>
          </cell>
          <cell r="C422" t="str">
            <v>Bracar</v>
          </cell>
          <cell r="D422">
            <v>211110429</v>
          </cell>
        </row>
        <row r="423">
          <cell r="A423">
            <v>211110430</v>
          </cell>
          <cell r="B423" t="str">
            <v>Eulália Ribeiro Mota</v>
          </cell>
          <cell r="C423" t="str">
            <v>Bracar</v>
          </cell>
          <cell r="D423">
            <v>211110430</v>
          </cell>
        </row>
        <row r="424">
          <cell r="A424">
            <v>211110431</v>
          </cell>
          <cell r="B424" t="str">
            <v>Machado Pires &amp; Pereira</v>
          </cell>
          <cell r="C424" t="str">
            <v>Joaquim Ferreira</v>
          </cell>
          <cell r="D424">
            <v>211110431</v>
          </cell>
        </row>
        <row r="425">
          <cell r="A425">
            <v>211110432</v>
          </cell>
          <cell r="B425" t="str">
            <v>Irmãos Ribeiro E Araújo, Trading, L</v>
          </cell>
          <cell r="C425" t="str">
            <v>Bracar</v>
          </cell>
          <cell r="D425">
            <v>211110432</v>
          </cell>
        </row>
        <row r="426">
          <cell r="A426">
            <v>211110433</v>
          </cell>
          <cell r="B426" t="str">
            <v>Super Talhos Campeão, Lda.</v>
          </cell>
          <cell r="C426" t="str">
            <v>Bracar</v>
          </cell>
          <cell r="D426">
            <v>211110433</v>
          </cell>
        </row>
        <row r="427">
          <cell r="A427">
            <v>211110434</v>
          </cell>
          <cell r="B427" t="str">
            <v>Artur Matos Xavier Forte &amp; Ca., Lda</v>
          </cell>
          <cell r="C427" t="str">
            <v>Ricardo G.Silva</v>
          </cell>
          <cell r="D427">
            <v>211110434</v>
          </cell>
        </row>
        <row r="428">
          <cell r="A428">
            <v>211110435</v>
          </cell>
          <cell r="B428" t="str">
            <v>Junta De Freguesia De Gavião</v>
          </cell>
          <cell r="C428" t="str">
            <v>Bracar</v>
          </cell>
          <cell r="D428">
            <v>211110435</v>
          </cell>
        </row>
        <row r="429">
          <cell r="A429">
            <v>211110436</v>
          </cell>
          <cell r="B429" t="str">
            <v>António Manuel Cunha Silva</v>
          </cell>
          <cell r="C429" t="str">
            <v>Bracar</v>
          </cell>
          <cell r="D429">
            <v>211110436</v>
          </cell>
        </row>
        <row r="430">
          <cell r="A430">
            <v>211110437</v>
          </cell>
          <cell r="B430" t="str">
            <v>Jorge Humberto Mestre Ferreira</v>
          </cell>
          <cell r="C430" t="str">
            <v>Bracar</v>
          </cell>
          <cell r="D430">
            <v>211110437</v>
          </cell>
        </row>
        <row r="431">
          <cell r="A431">
            <v>211110438</v>
          </cell>
          <cell r="B431" t="str">
            <v>Alfredo José Da Silva Leite</v>
          </cell>
          <cell r="C431" t="str">
            <v>Bracar</v>
          </cell>
          <cell r="D431">
            <v>211110438</v>
          </cell>
        </row>
        <row r="432">
          <cell r="A432">
            <v>211110439</v>
          </cell>
          <cell r="B432" t="str">
            <v>Maria Antonieta Sousa E Silva, Lda</v>
          </cell>
          <cell r="C432" t="str">
            <v>Bracar</v>
          </cell>
          <cell r="D432">
            <v>211110439</v>
          </cell>
        </row>
        <row r="433">
          <cell r="A433">
            <v>211110440</v>
          </cell>
          <cell r="B433" t="str">
            <v>Orlando Esteves Fernandes</v>
          </cell>
          <cell r="C433" t="str">
            <v>Joaquim Ferreira</v>
          </cell>
          <cell r="D433">
            <v>211110440</v>
          </cell>
        </row>
        <row r="434">
          <cell r="A434">
            <v>211110441</v>
          </cell>
          <cell r="B434" t="str">
            <v>José Lopes &amp; Fonseca, Lda.</v>
          </cell>
          <cell r="C434" t="str">
            <v>Joaquim Ferreira</v>
          </cell>
          <cell r="D434">
            <v>211110441</v>
          </cell>
        </row>
        <row r="435">
          <cell r="A435">
            <v>211110442</v>
          </cell>
          <cell r="B435" t="str">
            <v>Alimentação-Sals.Minhoto-Port.,Lda</v>
          </cell>
          <cell r="C435" t="str">
            <v>Ricardo G.Silva</v>
          </cell>
          <cell r="D435">
            <v>211110442</v>
          </cell>
        </row>
        <row r="436">
          <cell r="A436">
            <v>211110443</v>
          </cell>
          <cell r="B436" t="str">
            <v>Carnes Landeiro, S.A.</v>
          </cell>
          <cell r="C436" t="str">
            <v>Bracar</v>
          </cell>
          <cell r="D436">
            <v>211110443</v>
          </cell>
        </row>
        <row r="437">
          <cell r="A437">
            <v>211110444</v>
          </cell>
          <cell r="B437" t="str">
            <v>João Paulo Conceição Jesus</v>
          </cell>
          <cell r="C437" t="str">
            <v>Joaquim Ferreira</v>
          </cell>
          <cell r="D437">
            <v>211110444</v>
          </cell>
        </row>
        <row r="438">
          <cell r="A438">
            <v>211110445</v>
          </cell>
          <cell r="B438" t="str">
            <v>Alcino Ferreira Santos</v>
          </cell>
          <cell r="C438" t="str">
            <v>Bracar</v>
          </cell>
          <cell r="D438">
            <v>211110445</v>
          </cell>
        </row>
        <row r="439">
          <cell r="A439">
            <v>211110447</v>
          </cell>
          <cell r="B439" t="str">
            <v>Nutriqualidade, Lda.</v>
          </cell>
          <cell r="C439" t="str">
            <v>Bracar</v>
          </cell>
          <cell r="D439">
            <v>211110447</v>
          </cell>
        </row>
        <row r="440">
          <cell r="A440">
            <v>211110448</v>
          </cell>
          <cell r="B440" t="str">
            <v>Albertina Da Costa Correia</v>
          </cell>
          <cell r="C440" t="str">
            <v>Bracar</v>
          </cell>
          <cell r="D440">
            <v>211110448</v>
          </cell>
        </row>
        <row r="441">
          <cell r="A441">
            <v>211110449</v>
          </cell>
          <cell r="B441" t="str">
            <v>Provibom Comercio De Carnes, Lda.</v>
          </cell>
          <cell r="C441" t="str">
            <v>Bracar</v>
          </cell>
          <cell r="D441">
            <v>211110449</v>
          </cell>
        </row>
        <row r="442">
          <cell r="A442">
            <v>211110450</v>
          </cell>
          <cell r="B442" t="str">
            <v>Aniceto Gonçalo Favas Costa Rocha</v>
          </cell>
          <cell r="C442" t="str">
            <v>Neusa 2</v>
          </cell>
          <cell r="D442">
            <v>211110450</v>
          </cell>
        </row>
        <row r="443">
          <cell r="A443">
            <v>211110451</v>
          </cell>
          <cell r="B443" t="str">
            <v>Américo Saul De Araújo Queiroz</v>
          </cell>
          <cell r="C443" t="str">
            <v>Joaquim Ferreira</v>
          </cell>
          <cell r="D443">
            <v>211110451</v>
          </cell>
        </row>
        <row r="444">
          <cell r="A444">
            <v>211110452</v>
          </cell>
          <cell r="B444" t="str">
            <v>António José Ferreira Barbosa</v>
          </cell>
          <cell r="C444" t="str">
            <v>Bracar</v>
          </cell>
          <cell r="D444">
            <v>211110452</v>
          </cell>
        </row>
        <row r="445">
          <cell r="A445">
            <v>211110453</v>
          </cell>
          <cell r="B445" t="str">
            <v>Estralla Guedes Alonzo</v>
          </cell>
          <cell r="C445" t="str">
            <v>Bracar</v>
          </cell>
          <cell r="D445">
            <v>211110453</v>
          </cell>
        </row>
        <row r="446">
          <cell r="A446">
            <v>211110454</v>
          </cell>
          <cell r="B446" t="str">
            <v>José Ferreira Clemente</v>
          </cell>
          <cell r="C446" t="str">
            <v>Bracar</v>
          </cell>
          <cell r="D446">
            <v>211110454</v>
          </cell>
        </row>
        <row r="447">
          <cell r="A447">
            <v>211110455</v>
          </cell>
          <cell r="B447" t="str">
            <v>Boi Do Povo - Comercio De Carnes,</v>
          </cell>
          <cell r="C447" t="str">
            <v>Ricardo G.Silva</v>
          </cell>
          <cell r="D447">
            <v>211110455</v>
          </cell>
        </row>
        <row r="448">
          <cell r="A448">
            <v>211110456</v>
          </cell>
          <cell r="B448" t="str">
            <v>Ajrc - Assistencia Contabilistica,</v>
          </cell>
          <cell r="C448" t="str">
            <v>Bracar</v>
          </cell>
          <cell r="D448">
            <v>211110456</v>
          </cell>
        </row>
        <row r="449">
          <cell r="A449">
            <v>211110457</v>
          </cell>
          <cell r="B449" t="str">
            <v>Supermercado Estrelinha De Rocha E</v>
          </cell>
          <cell r="C449" t="str">
            <v>Bracar</v>
          </cell>
          <cell r="D449">
            <v>211110457</v>
          </cell>
        </row>
        <row r="450">
          <cell r="A450">
            <v>211110458</v>
          </cell>
          <cell r="B450" t="str">
            <v>Victor Manuel Ferreira Martins</v>
          </cell>
          <cell r="C450" t="str">
            <v>Bracar</v>
          </cell>
          <cell r="D450">
            <v>211110458</v>
          </cell>
        </row>
        <row r="451">
          <cell r="A451">
            <v>211110459</v>
          </cell>
          <cell r="B451" t="str">
            <v>Tep-Distribuição De Produtos</v>
          </cell>
          <cell r="C451" t="str">
            <v>Vânia Silva</v>
          </cell>
          <cell r="D451">
            <v>211110459</v>
          </cell>
        </row>
        <row r="452">
          <cell r="A452">
            <v>211110460</v>
          </cell>
          <cell r="B452" t="str">
            <v>Aurélio José Azevedo Ferreira -Soc.</v>
          </cell>
          <cell r="C452" t="str">
            <v>Bracar</v>
          </cell>
          <cell r="D452">
            <v>211110460</v>
          </cell>
        </row>
        <row r="453">
          <cell r="A453">
            <v>211110461</v>
          </cell>
          <cell r="B453" t="str">
            <v>Elisabete De Jesus Caires</v>
          </cell>
          <cell r="C453" t="str">
            <v>Bracar</v>
          </cell>
          <cell r="D453">
            <v>211110461</v>
          </cell>
        </row>
        <row r="454">
          <cell r="A454">
            <v>211110462</v>
          </cell>
          <cell r="B454" t="str">
            <v>Manuela Elisabete Da Cunha Gomes</v>
          </cell>
          <cell r="C454" t="str">
            <v>Bracar</v>
          </cell>
          <cell r="D454">
            <v>211110462</v>
          </cell>
        </row>
        <row r="455">
          <cell r="A455">
            <v>211110463</v>
          </cell>
          <cell r="B455" t="str">
            <v>Carlos Miguel Maia De Castro Sá</v>
          </cell>
          <cell r="C455" t="str">
            <v>Bracar</v>
          </cell>
          <cell r="D455">
            <v>211110463</v>
          </cell>
        </row>
        <row r="456">
          <cell r="A456">
            <v>211110464</v>
          </cell>
          <cell r="B456" t="str">
            <v>Fernando Machado Antunes</v>
          </cell>
          <cell r="C456" t="str">
            <v>Bracar</v>
          </cell>
          <cell r="D456">
            <v>211110464</v>
          </cell>
        </row>
        <row r="457">
          <cell r="A457">
            <v>211110465</v>
          </cell>
          <cell r="B457" t="str">
            <v>Manuel João Da Silva Alves</v>
          </cell>
          <cell r="C457" t="str">
            <v>Bracar</v>
          </cell>
          <cell r="D457">
            <v>211110465</v>
          </cell>
        </row>
        <row r="458">
          <cell r="A458">
            <v>211110466</v>
          </cell>
          <cell r="B458" t="str">
            <v>Armando Rodrigues Vasconcelos</v>
          </cell>
          <cell r="C458" t="str">
            <v>Bracar</v>
          </cell>
          <cell r="D458">
            <v>211110466</v>
          </cell>
        </row>
        <row r="459">
          <cell r="A459">
            <v>211110467</v>
          </cell>
          <cell r="B459" t="str">
            <v>Perfeito Francisco Lopes Brito</v>
          </cell>
          <cell r="C459" t="str">
            <v>Luis Barbosa</v>
          </cell>
          <cell r="D459">
            <v>211110467</v>
          </cell>
        </row>
        <row r="460">
          <cell r="A460">
            <v>211110468</v>
          </cell>
          <cell r="B460" t="str">
            <v>Casa Velhos Amigos</v>
          </cell>
          <cell r="C460" t="str">
            <v>Bracar</v>
          </cell>
          <cell r="D460">
            <v>211110468</v>
          </cell>
        </row>
        <row r="461">
          <cell r="A461">
            <v>211110469</v>
          </cell>
          <cell r="B461" t="str">
            <v>Domingos Rebelo Da Silva Gonçalves</v>
          </cell>
          <cell r="C461" t="str">
            <v>Bracar</v>
          </cell>
          <cell r="D461">
            <v>211110469</v>
          </cell>
        </row>
        <row r="462">
          <cell r="A462">
            <v>211110470</v>
          </cell>
          <cell r="B462" t="str">
            <v>Wagner Manuel Marques Oliveira</v>
          </cell>
          <cell r="C462" t="str">
            <v>Bracar</v>
          </cell>
          <cell r="D462">
            <v>211110470</v>
          </cell>
        </row>
        <row r="463">
          <cell r="A463">
            <v>211110471</v>
          </cell>
          <cell r="B463" t="str">
            <v>Sergio Paulo Dos Reis Teixeira</v>
          </cell>
          <cell r="C463" t="str">
            <v>Joaquim Ferreira</v>
          </cell>
          <cell r="D463">
            <v>211110471</v>
          </cell>
        </row>
        <row r="464">
          <cell r="A464">
            <v>211110472</v>
          </cell>
          <cell r="B464" t="str">
            <v>Elpicarnes - Indústria Carnes, Lda.</v>
          </cell>
          <cell r="C464" t="str">
            <v>Paulo Costa</v>
          </cell>
          <cell r="D464">
            <v>211110472</v>
          </cell>
        </row>
        <row r="465">
          <cell r="A465">
            <v>211110473</v>
          </cell>
          <cell r="B465" t="str">
            <v>Maria Preciosa Da Silva Ferreira</v>
          </cell>
          <cell r="C465" t="str">
            <v>Bracar</v>
          </cell>
          <cell r="D465">
            <v>211110473</v>
          </cell>
        </row>
        <row r="466">
          <cell r="A466">
            <v>211110474</v>
          </cell>
          <cell r="B466" t="str">
            <v>Porky De Manuel Vilaça Faria</v>
          </cell>
          <cell r="C466" t="str">
            <v>Bracar</v>
          </cell>
          <cell r="D466">
            <v>211110474</v>
          </cell>
        </row>
        <row r="467">
          <cell r="A467">
            <v>211110475</v>
          </cell>
          <cell r="B467" t="str">
            <v>Escola E.B. 2,3</v>
          </cell>
          <cell r="C467" t="str">
            <v>Joaquim Ferreira</v>
          </cell>
          <cell r="D467">
            <v>211110475</v>
          </cell>
        </row>
        <row r="468">
          <cell r="A468">
            <v>211110476</v>
          </cell>
          <cell r="B468" t="str">
            <v>José Luís Barbosa Araújo</v>
          </cell>
          <cell r="C468" t="str">
            <v>Bracar</v>
          </cell>
          <cell r="D468">
            <v>211110476</v>
          </cell>
        </row>
        <row r="469">
          <cell r="A469">
            <v>211110477</v>
          </cell>
          <cell r="B469" t="str">
            <v>Osfama - Dist. Import. E Export. De</v>
          </cell>
          <cell r="C469" t="str">
            <v>Vânia Silva</v>
          </cell>
          <cell r="D469">
            <v>211110477</v>
          </cell>
        </row>
        <row r="470">
          <cell r="A470">
            <v>211110478</v>
          </cell>
          <cell r="B470" t="str">
            <v>Moutados - Ind. Alimentar Carnes,Sa</v>
          </cell>
          <cell r="C470" t="str">
            <v>Bracar</v>
          </cell>
          <cell r="D470">
            <v>211110478</v>
          </cell>
        </row>
        <row r="471">
          <cell r="A471">
            <v>211110479</v>
          </cell>
          <cell r="B471" t="str">
            <v>Delfim Ferreira Faria</v>
          </cell>
          <cell r="C471" t="str">
            <v>Joaquim Ferreira</v>
          </cell>
          <cell r="D471">
            <v>211110479</v>
          </cell>
        </row>
        <row r="472">
          <cell r="A472">
            <v>211110480</v>
          </cell>
          <cell r="B472" t="str">
            <v>Alexandre Teixeira &amp; Monteiro, Lda.</v>
          </cell>
          <cell r="C472" t="str">
            <v>Joaquim Ferreira</v>
          </cell>
          <cell r="D472">
            <v>211110480</v>
          </cell>
        </row>
        <row r="473">
          <cell r="A473">
            <v>211110481</v>
          </cell>
          <cell r="B473" t="str">
            <v>Petisqueira Claudia</v>
          </cell>
          <cell r="C473" t="str">
            <v>Bracar</v>
          </cell>
          <cell r="D473">
            <v>211110481</v>
          </cell>
        </row>
        <row r="474">
          <cell r="A474">
            <v>211110482</v>
          </cell>
          <cell r="B474" t="str">
            <v>Pão Quente Avenida</v>
          </cell>
          <cell r="C474" t="str">
            <v>Joaquim Ferreira</v>
          </cell>
          <cell r="D474">
            <v>211110482</v>
          </cell>
        </row>
        <row r="475">
          <cell r="A475">
            <v>211110483</v>
          </cell>
          <cell r="B475" t="str">
            <v>Honório Joaquim Pimenta Delgado</v>
          </cell>
          <cell r="C475" t="str">
            <v>Neusa 2</v>
          </cell>
          <cell r="D475">
            <v>211110483</v>
          </cell>
        </row>
        <row r="476">
          <cell r="A476">
            <v>211110484</v>
          </cell>
          <cell r="B476" t="str">
            <v>José Américo Ferreira Barbosa</v>
          </cell>
          <cell r="C476" t="str">
            <v>Bracar</v>
          </cell>
          <cell r="D476">
            <v>211110484</v>
          </cell>
        </row>
        <row r="477">
          <cell r="A477">
            <v>211110485</v>
          </cell>
          <cell r="B477" t="str">
            <v>Oleave - Óleos Do Ave, Lda.</v>
          </cell>
          <cell r="C477" t="str">
            <v>Bracar</v>
          </cell>
          <cell r="D477">
            <v>211110485</v>
          </cell>
        </row>
        <row r="478">
          <cell r="A478">
            <v>211110486</v>
          </cell>
          <cell r="B478" t="str">
            <v>António Maria Soares Peixoto</v>
          </cell>
          <cell r="C478" t="str">
            <v>Bracar</v>
          </cell>
          <cell r="D478">
            <v>211110486</v>
          </cell>
        </row>
        <row r="479">
          <cell r="A479">
            <v>211110487</v>
          </cell>
          <cell r="B479" t="str">
            <v>Friofame, Lda</v>
          </cell>
          <cell r="C479" t="str">
            <v>Bracar</v>
          </cell>
          <cell r="D479">
            <v>211110487</v>
          </cell>
        </row>
        <row r="480">
          <cell r="A480">
            <v>211110488</v>
          </cell>
          <cell r="B480" t="str">
            <v>Armando Marques Da Costa, Lda</v>
          </cell>
          <cell r="D480">
            <v>211110488</v>
          </cell>
        </row>
        <row r="481">
          <cell r="A481">
            <v>211110489</v>
          </cell>
          <cell r="B481" t="str">
            <v>Barbosa Ferreira &amp; Oliveira, Lda.</v>
          </cell>
          <cell r="C481" t="str">
            <v>Bracar</v>
          </cell>
          <cell r="D481">
            <v>211110489</v>
          </cell>
        </row>
        <row r="482">
          <cell r="A482">
            <v>211110490</v>
          </cell>
          <cell r="B482" t="str">
            <v>Maria Emilia Nunes Duarte Cruz</v>
          </cell>
          <cell r="C482" t="str">
            <v>Bracar</v>
          </cell>
          <cell r="D482">
            <v>211110490</v>
          </cell>
        </row>
        <row r="483">
          <cell r="A483">
            <v>211110491</v>
          </cell>
          <cell r="B483" t="str">
            <v>Maria Lurdes Laranjeira Gomes</v>
          </cell>
          <cell r="C483" t="str">
            <v>Bracar</v>
          </cell>
          <cell r="D483">
            <v>211110491</v>
          </cell>
        </row>
        <row r="484">
          <cell r="A484">
            <v>211110492</v>
          </cell>
          <cell r="B484" t="str">
            <v>Só Fumados</v>
          </cell>
          <cell r="C484" t="str">
            <v>Bracar</v>
          </cell>
          <cell r="D484">
            <v>211110492</v>
          </cell>
        </row>
        <row r="485">
          <cell r="A485">
            <v>211110493</v>
          </cell>
          <cell r="B485" t="str">
            <v>Aurélio Augusto Rodrigues</v>
          </cell>
          <cell r="C485" t="str">
            <v>Joaquim Ferreira</v>
          </cell>
          <cell r="D485">
            <v>211110493</v>
          </cell>
        </row>
        <row r="486">
          <cell r="A486">
            <v>211110494</v>
          </cell>
          <cell r="B486" t="str">
            <v>António José Da Costa Reis</v>
          </cell>
          <cell r="C486" t="str">
            <v>Joaquim Ferreira</v>
          </cell>
          <cell r="D486">
            <v>211110494</v>
          </cell>
        </row>
        <row r="487">
          <cell r="A487">
            <v>211110495</v>
          </cell>
          <cell r="B487" t="str">
            <v>Aurélio Augusto Fernandes</v>
          </cell>
          <cell r="C487" t="str">
            <v>Joaquim Ferreira</v>
          </cell>
          <cell r="D487">
            <v>211110495</v>
          </cell>
        </row>
        <row r="488">
          <cell r="A488">
            <v>211110496</v>
          </cell>
          <cell r="B488" t="str">
            <v>Domingos &amp; Deolinda, Lda.</v>
          </cell>
          <cell r="C488" t="str">
            <v>Bracar</v>
          </cell>
          <cell r="D488">
            <v>211110496</v>
          </cell>
        </row>
        <row r="489">
          <cell r="A489">
            <v>211110497</v>
          </cell>
          <cell r="B489" t="str">
            <v>Maria Olivia Silva Ribeiro</v>
          </cell>
          <cell r="C489" t="str">
            <v>Bracar</v>
          </cell>
          <cell r="D489">
            <v>211110497</v>
          </cell>
        </row>
        <row r="490">
          <cell r="A490">
            <v>211110498</v>
          </cell>
          <cell r="B490" t="str">
            <v>Artur Jorge Fernandes Barroso</v>
          </cell>
          <cell r="C490" t="str">
            <v>Bracar</v>
          </cell>
          <cell r="D490">
            <v>211110498</v>
          </cell>
        </row>
        <row r="491">
          <cell r="A491">
            <v>211110499</v>
          </cell>
          <cell r="B491" t="str">
            <v>Nuno Alexandre Da Silva Moreira</v>
          </cell>
          <cell r="C491" t="str">
            <v>Joaquim Ferreira</v>
          </cell>
          <cell r="D491">
            <v>211110499</v>
          </cell>
        </row>
        <row r="492">
          <cell r="A492">
            <v>211110500</v>
          </cell>
          <cell r="B492" t="str">
            <v>Mario Cesar Oliveira Caldas</v>
          </cell>
          <cell r="C492" t="str">
            <v>Bracar</v>
          </cell>
          <cell r="D492">
            <v>211110500</v>
          </cell>
        </row>
        <row r="493">
          <cell r="A493">
            <v>211110501</v>
          </cell>
          <cell r="B493" t="str">
            <v>Fulgencio Joaquim Braga Da Silva</v>
          </cell>
          <cell r="C493" t="str">
            <v>Bracar</v>
          </cell>
          <cell r="D493">
            <v>211110501</v>
          </cell>
        </row>
        <row r="494">
          <cell r="A494">
            <v>211110502</v>
          </cell>
          <cell r="B494" t="str">
            <v>Gramicarnes - Industria Alimentar,</v>
          </cell>
          <cell r="C494" t="str">
            <v>Bracar</v>
          </cell>
          <cell r="D494">
            <v>211110502</v>
          </cell>
        </row>
        <row r="495">
          <cell r="A495">
            <v>211110503</v>
          </cell>
          <cell r="B495" t="str">
            <v>Fernando &amp; Paula Leite - Comercio D</v>
          </cell>
          <cell r="C495" t="str">
            <v>Joaquim Ferreira</v>
          </cell>
          <cell r="D495">
            <v>211110503</v>
          </cell>
        </row>
        <row r="496">
          <cell r="A496">
            <v>211110504</v>
          </cell>
          <cell r="B496" t="str">
            <v>Paulo Jorge Morais Campos</v>
          </cell>
          <cell r="C496" t="str">
            <v>Bracar</v>
          </cell>
          <cell r="D496">
            <v>211110504</v>
          </cell>
        </row>
        <row r="497">
          <cell r="A497">
            <v>211110505</v>
          </cell>
          <cell r="B497" t="str">
            <v>Maria Alice Oliveira Da Costa Pinto</v>
          </cell>
          <cell r="C497" t="str">
            <v>Bracar</v>
          </cell>
          <cell r="D497">
            <v>211110505</v>
          </cell>
        </row>
        <row r="498">
          <cell r="A498">
            <v>211110506</v>
          </cell>
          <cell r="B498" t="str">
            <v>Campoaves - Produção Ext. De Aves,</v>
          </cell>
          <cell r="C498" t="str">
            <v>Bracar</v>
          </cell>
          <cell r="D498">
            <v>211110506</v>
          </cell>
        </row>
        <row r="499">
          <cell r="A499">
            <v>211110507</v>
          </cell>
          <cell r="B499" t="str">
            <v>Sófritar De Peixoto E Vale Produtos</v>
          </cell>
          <cell r="C499" t="str">
            <v>Bracar</v>
          </cell>
          <cell r="D499">
            <v>211110507</v>
          </cell>
        </row>
        <row r="500">
          <cell r="A500">
            <v>211110508</v>
          </cell>
          <cell r="B500" t="str">
            <v>António Ferreira Amaral</v>
          </cell>
          <cell r="C500" t="str">
            <v>Bracar</v>
          </cell>
          <cell r="D500">
            <v>211110508</v>
          </cell>
        </row>
        <row r="501">
          <cell r="A501">
            <v>211110509</v>
          </cell>
          <cell r="B501" t="str">
            <v>Maria Silva Amorim</v>
          </cell>
          <cell r="C501" t="str">
            <v>Joaquim Ferreira</v>
          </cell>
          <cell r="D501">
            <v>211110509</v>
          </cell>
        </row>
        <row r="502">
          <cell r="A502">
            <v>211110510</v>
          </cell>
          <cell r="B502" t="str">
            <v>Carnes Queiroz &amp; Campelo, Lda.</v>
          </cell>
          <cell r="C502" t="str">
            <v>Bracar</v>
          </cell>
          <cell r="D502">
            <v>211110510</v>
          </cell>
        </row>
        <row r="503">
          <cell r="A503">
            <v>211110511</v>
          </cell>
          <cell r="B503" t="str">
            <v>Salsicharia De Fânzeres, Lda.</v>
          </cell>
          <cell r="C503" t="str">
            <v>Pedro Fonseca</v>
          </cell>
          <cell r="D503">
            <v>211110511</v>
          </cell>
        </row>
        <row r="504">
          <cell r="A504">
            <v>211110512</v>
          </cell>
          <cell r="B504" t="str">
            <v>Domingos Gonçalves Carvalho</v>
          </cell>
          <cell r="C504" t="str">
            <v>Bracar</v>
          </cell>
          <cell r="D504">
            <v>211110512</v>
          </cell>
        </row>
        <row r="505">
          <cell r="A505">
            <v>211110513</v>
          </cell>
          <cell r="B505" t="str">
            <v>José João De Sousa Silva</v>
          </cell>
          <cell r="C505" t="str">
            <v>Bracar</v>
          </cell>
          <cell r="D505">
            <v>211110513</v>
          </cell>
        </row>
        <row r="506">
          <cell r="A506">
            <v>211110514</v>
          </cell>
          <cell r="B506" t="str">
            <v>Quinta Dos Castelos Da Povoa, Lda.</v>
          </cell>
          <cell r="C506" t="str">
            <v>Bracar</v>
          </cell>
          <cell r="D506">
            <v>211110514</v>
          </cell>
        </row>
        <row r="507">
          <cell r="A507">
            <v>211110515</v>
          </cell>
          <cell r="B507" t="str">
            <v>Medon &amp; Ribeiro, Lda.</v>
          </cell>
          <cell r="C507" t="str">
            <v>Joaquim Ferreira</v>
          </cell>
          <cell r="D507">
            <v>211110515</v>
          </cell>
        </row>
        <row r="508">
          <cell r="A508">
            <v>211110516</v>
          </cell>
          <cell r="B508" t="str">
            <v>Cesar Paulo Pereira Lopes</v>
          </cell>
          <cell r="C508" t="str">
            <v>Bracar</v>
          </cell>
          <cell r="D508">
            <v>211110516</v>
          </cell>
        </row>
        <row r="509">
          <cell r="A509">
            <v>211110517</v>
          </cell>
          <cell r="B509" t="str">
            <v>Talho Central</v>
          </cell>
          <cell r="C509" t="str">
            <v>Bracar</v>
          </cell>
          <cell r="D509">
            <v>211110517</v>
          </cell>
        </row>
        <row r="510">
          <cell r="A510">
            <v>211110518</v>
          </cell>
          <cell r="B510" t="str">
            <v>Fruticarnes Matos: De Isabel Maria</v>
          </cell>
          <cell r="C510" t="str">
            <v>Bracar</v>
          </cell>
          <cell r="D510">
            <v>211110518</v>
          </cell>
        </row>
        <row r="511">
          <cell r="A511">
            <v>211110519</v>
          </cell>
          <cell r="B511" t="str">
            <v>Rocha &amp; Rocha, Lda.</v>
          </cell>
          <cell r="C511" t="str">
            <v>Joaquim Ferreira</v>
          </cell>
          <cell r="D511">
            <v>211110519</v>
          </cell>
        </row>
        <row r="512">
          <cell r="A512">
            <v>211110520</v>
          </cell>
          <cell r="B512" t="str">
            <v>Maria Ascenção Amaral Cunha Vieira</v>
          </cell>
          <cell r="C512" t="str">
            <v>Joaquim Ferreira</v>
          </cell>
          <cell r="D512">
            <v>211110520</v>
          </cell>
        </row>
        <row r="513">
          <cell r="A513">
            <v>211110521</v>
          </cell>
          <cell r="B513" t="str">
            <v>Maria Isaura Alves</v>
          </cell>
          <cell r="C513" t="str">
            <v>Bracar</v>
          </cell>
          <cell r="D513">
            <v>211110521</v>
          </cell>
        </row>
        <row r="514">
          <cell r="A514">
            <v>211110522</v>
          </cell>
          <cell r="B514" t="str">
            <v>Salsicharia Limiana, Lda.</v>
          </cell>
          <cell r="C514" t="str">
            <v>Bracar</v>
          </cell>
          <cell r="D514">
            <v>211110522</v>
          </cell>
        </row>
        <row r="515">
          <cell r="A515">
            <v>211110523</v>
          </cell>
          <cell r="B515" t="str">
            <v>José De Sousa E Silva</v>
          </cell>
          <cell r="C515" t="str">
            <v>Bracar</v>
          </cell>
          <cell r="D515">
            <v>211110523</v>
          </cell>
        </row>
        <row r="516">
          <cell r="A516">
            <v>211110524</v>
          </cell>
          <cell r="B516" t="str">
            <v>Libário Dos Santos</v>
          </cell>
          <cell r="C516" t="str">
            <v>Bracar</v>
          </cell>
          <cell r="D516">
            <v>211110524</v>
          </cell>
        </row>
        <row r="517">
          <cell r="A517">
            <v>211110525</v>
          </cell>
          <cell r="B517" t="str">
            <v>H. Monteiro &amp; Filhos, Lda.</v>
          </cell>
          <cell r="C517" t="str">
            <v>Bracar</v>
          </cell>
          <cell r="D517">
            <v>211110525</v>
          </cell>
        </row>
        <row r="518">
          <cell r="A518">
            <v>211110526</v>
          </cell>
          <cell r="B518" t="str">
            <v>Manuel Joaquim Carvalho Brito</v>
          </cell>
          <cell r="C518" t="str">
            <v>Bracar</v>
          </cell>
          <cell r="D518">
            <v>211110526</v>
          </cell>
        </row>
        <row r="519">
          <cell r="A519">
            <v>211110527</v>
          </cell>
          <cell r="B519" t="str">
            <v>Irmãos Barros, Lda.</v>
          </cell>
          <cell r="D519">
            <v>211110527</v>
          </cell>
        </row>
        <row r="520">
          <cell r="A520">
            <v>211110528</v>
          </cell>
          <cell r="B520" t="str">
            <v>Manuel Carvalho Freitas</v>
          </cell>
          <cell r="C520" t="str">
            <v>Bracar</v>
          </cell>
          <cell r="D520">
            <v>211110528</v>
          </cell>
        </row>
        <row r="521">
          <cell r="A521">
            <v>211110529</v>
          </cell>
          <cell r="B521" t="str">
            <v>José Araújo Da Costa</v>
          </cell>
          <cell r="C521" t="str">
            <v>Bracar</v>
          </cell>
          <cell r="D521">
            <v>211110529</v>
          </cell>
        </row>
        <row r="522">
          <cell r="A522">
            <v>211110530</v>
          </cell>
          <cell r="B522" t="str">
            <v>Joaquim Ferreira Carneiro</v>
          </cell>
          <cell r="C522" t="str">
            <v>Bracar</v>
          </cell>
          <cell r="D522">
            <v>211110530</v>
          </cell>
        </row>
        <row r="523">
          <cell r="A523">
            <v>211110531</v>
          </cell>
          <cell r="B523" t="str">
            <v>Quinta Do Amorinho - Turismo E</v>
          </cell>
          <cell r="C523" t="str">
            <v>Bracar</v>
          </cell>
          <cell r="D523">
            <v>211110531</v>
          </cell>
        </row>
        <row r="524">
          <cell r="A524">
            <v>211110532</v>
          </cell>
          <cell r="B524" t="str">
            <v>Lacticinios E Salsicharia De Lijó,</v>
          </cell>
          <cell r="C524" t="str">
            <v>Bracar</v>
          </cell>
          <cell r="D524">
            <v>211110532</v>
          </cell>
        </row>
        <row r="525">
          <cell r="A525">
            <v>211110533</v>
          </cell>
          <cell r="B525" t="str">
            <v>José Antunes Correlo</v>
          </cell>
          <cell r="C525" t="str">
            <v>Bracar</v>
          </cell>
          <cell r="D525">
            <v>211110533</v>
          </cell>
        </row>
        <row r="526">
          <cell r="A526">
            <v>211110535</v>
          </cell>
          <cell r="B526" t="str">
            <v>Cesar Henrique Januário Barbosa</v>
          </cell>
          <cell r="C526" t="str">
            <v>Bracar</v>
          </cell>
          <cell r="D526">
            <v>211110535</v>
          </cell>
        </row>
        <row r="527">
          <cell r="A527">
            <v>211110536</v>
          </cell>
          <cell r="B527" t="str">
            <v>Tomás &amp; Carvalho, Lda.</v>
          </cell>
          <cell r="C527" t="str">
            <v>Bracar</v>
          </cell>
          <cell r="D527">
            <v>211110536</v>
          </cell>
        </row>
        <row r="528">
          <cell r="A528">
            <v>211110537</v>
          </cell>
          <cell r="B528" t="str">
            <v>José Manuel Gomes Gonçalves</v>
          </cell>
          <cell r="C528" t="str">
            <v>Bracar</v>
          </cell>
          <cell r="D528">
            <v>211110537</v>
          </cell>
        </row>
        <row r="529">
          <cell r="A529">
            <v>211110538</v>
          </cell>
          <cell r="B529" t="str">
            <v>José Americo F.Barbosa Sociedade</v>
          </cell>
          <cell r="C529" t="str">
            <v>Bracar</v>
          </cell>
          <cell r="D529">
            <v>211110538</v>
          </cell>
        </row>
        <row r="530">
          <cell r="A530">
            <v>211110539</v>
          </cell>
          <cell r="B530" t="str">
            <v>Talho Montalegrense, Lda</v>
          </cell>
          <cell r="C530" t="str">
            <v>Bracar</v>
          </cell>
          <cell r="D530">
            <v>211110539</v>
          </cell>
        </row>
        <row r="531">
          <cell r="A531">
            <v>211110540</v>
          </cell>
          <cell r="B531" t="str">
            <v>Talho 2000 - Comercio De Carnes,Lda</v>
          </cell>
          <cell r="C531" t="str">
            <v>Bracar</v>
          </cell>
          <cell r="D531">
            <v>211110540</v>
          </cell>
        </row>
        <row r="532">
          <cell r="A532">
            <v>211110541</v>
          </cell>
          <cell r="B532" t="str">
            <v>Américo Silva &amp; Filhos - Industria</v>
          </cell>
          <cell r="C532" t="str">
            <v>Bracar</v>
          </cell>
          <cell r="D532">
            <v>211110541</v>
          </cell>
        </row>
        <row r="533">
          <cell r="A533">
            <v>211110542</v>
          </cell>
          <cell r="B533" t="str">
            <v>Maria Da Conceição Rod. Fernandes</v>
          </cell>
          <cell r="C533" t="str">
            <v>Bracar</v>
          </cell>
          <cell r="D533">
            <v>211110542</v>
          </cell>
        </row>
        <row r="534">
          <cell r="A534">
            <v>211110543</v>
          </cell>
          <cell r="B534" t="str">
            <v>Deolinda Cardoso Sousa</v>
          </cell>
          <cell r="C534" t="str">
            <v>Isabel Machado</v>
          </cell>
          <cell r="D534">
            <v>211110543</v>
          </cell>
        </row>
        <row r="535">
          <cell r="A535">
            <v>211110544</v>
          </cell>
          <cell r="B535" t="str">
            <v>Adelino Manuel Rodrigues Da Fonseca</v>
          </cell>
          <cell r="C535" t="str">
            <v>Joaquim Ferreira</v>
          </cell>
          <cell r="D535">
            <v>211110544</v>
          </cell>
        </row>
        <row r="536">
          <cell r="A536">
            <v>211110545</v>
          </cell>
          <cell r="B536" t="str">
            <v>Campos &amp; Doutor, Lda.</v>
          </cell>
          <cell r="C536" t="str">
            <v>Ricardo G.Silva</v>
          </cell>
          <cell r="D536">
            <v>211110545</v>
          </cell>
        </row>
        <row r="537">
          <cell r="A537">
            <v>211110546</v>
          </cell>
          <cell r="B537" t="str">
            <v>Luciano Duarte Ferreira</v>
          </cell>
          <cell r="C537" t="str">
            <v>Bracar</v>
          </cell>
          <cell r="D537">
            <v>211110546</v>
          </cell>
        </row>
        <row r="538">
          <cell r="A538">
            <v>211110547</v>
          </cell>
          <cell r="B538" t="str">
            <v>Charcutaria 2000, Lda.</v>
          </cell>
          <cell r="C538" t="str">
            <v>Joaquim Ferreira</v>
          </cell>
          <cell r="D538">
            <v>211110547</v>
          </cell>
        </row>
        <row r="539">
          <cell r="A539">
            <v>211110548</v>
          </cell>
          <cell r="B539" t="str">
            <v>Deolinda Conceição Baptista</v>
          </cell>
          <cell r="C539" t="str">
            <v>Bracar</v>
          </cell>
          <cell r="D539">
            <v>211110548</v>
          </cell>
        </row>
        <row r="540">
          <cell r="A540">
            <v>211110549</v>
          </cell>
          <cell r="B540" t="str">
            <v>José Alvaro Rodrigues Vidal</v>
          </cell>
          <cell r="C540" t="str">
            <v>Bracar</v>
          </cell>
          <cell r="D540">
            <v>211110549</v>
          </cell>
        </row>
        <row r="541">
          <cell r="A541">
            <v>211110550</v>
          </cell>
          <cell r="B541" t="str">
            <v>Silvia Marlene Neves Almeida</v>
          </cell>
          <cell r="C541" t="str">
            <v>Joaquim Ferreira</v>
          </cell>
          <cell r="D541">
            <v>211110550</v>
          </cell>
        </row>
        <row r="542">
          <cell r="A542">
            <v>211110551</v>
          </cell>
          <cell r="B542" t="str">
            <v>Gomeril - Comercio De Produtos</v>
          </cell>
          <cell r="C542" t="str">
            <v>Bracar</v>
          </cell>
          <cell r="D542">
            <v>211110551</v>
          </cell>
        </row>
        <row r="543">
          <cell r="A543">
            <v>211110552</v>
          </cell>
          <cell r="B543" t="str">
            <v>Textil Manuel Gonçalves, S.A.</v>
          </cell>
          <cell r="C543" t="str">
            <v>Bracar</v>
          </cell>
          <cell r="D543">
            <v>211110552</v>
          </cell>
        </row>
        <row r="544">
          <cell r="A544">
            <v>211110553</v>
          </cell>
          <cell r="B544" t="str">
            <v>Jama - Industria Alimentar, Lda.</v>
          </cell>
          <cell r="C544" t="str">
            <v>Bracar</v>
          </cell>
          <cell r="D544">
            <v>211110553</v>
          </cell>
        </row>
        <row r="545">
          <cell r="A545">
            <v>211110554</v>
          </cell>
          <cell r="B545" t="str">
            <v>António José Da Silva Bernardo</v>
          </cell>
          <cell r="C545" t="str">
            <v>Joaquim Ferreira</v>
          </cell>
          <cell r="D545">
            <v>211110554</v>
          </cell>
        </row>
        <row r="546">
          <cell r="A546">
            <v>211110555</v>
          </cell>
          <cell r="B546" t="str">
            <v>Talho J. T. - José Manuel F. Freita</v>
          </cell>
          <cell r="C546" t="str">
            <v>Bracar</v>
          </cell>
          <cell r="D546">
            <v>211110555</v>
          </cell>
        </row>
        <row r="547">
          <cell r="A547">
            <v>211110556</v>
          </cell>
          <cell r="B547" t="str">
            <v>António Filipe Marques Tavares</v>
          </cell>
          <cell r="C547" t="str">
            <v>Bracar</v>
          </cell>
          <cell r="D547">
            <v>211110556</v>
          </cell>
        </row>
        <row r="548">
          <cell r="A548">
            <v>211110557</v>
          </cell>
          <cell r="B548" t="str">
            <v>Mario Gonçalves Fernandes</v>
          </cell>
          <cell r="C548" t="str">
            <v>Joaquim Ferreira</v>
          </cell>
          <cell r="D548">
            <v>211110557</v>
          </cell>
        </row>
        <row r="549">
          <cell r="A549">
            <v>211110558</v>
          </cell>
          <cell r="B549" t="str">
            <v>António De Sousa Ferreira</v>
          </cell>
          <cell r="C549" t="str">
            <v>Bracar</v>
          </cell>
          <cell r="D549">
            <v>211110558</v>
          </cell>
        </row>
        <row r="550">
          <cell r="A550">
            <v>211110559</v>
          </cell>
          <cell r="B550" t="str">
            <v>Carnes H. Teixeira, Lda</v>
          </cell>
          <cell r="C550" t="str">
            <v>Bracar</v>
          </cell>
          <cell r="D550">
            <v>211110559</v>
          </cell>
        </row>
        <row r="551">
          <cell r="A551">
            <v>211110560</v>
          </cell>
          <cell r="B551" t="str">
            <v>Maria Madalena Costa Araújo</v>
          </cell>
          <cell r="C551" t="str">
            <v>Bracar</v>
          </cell>
          <cell r="D551">
            <v>211110560</v>
          </cell>
        </row>
        <row r="552">
          <cell r="A552">
            <v>211110561</v>
          </cell>
          <cell r="B552" t="str">
            <v>Carnes Nova Estrela, Lda.</v>
          </cell>
          <cell r="C552" t="str">
            <v>Paulo Costa</v>
          </cell>
          <cell r="D552">
            <v>211110561</v>
          </cell>
        </row>
        <row r="553">
          <cell r="A553">
            <v>211110562</v>
          </cell>
          <cell r="B553" t="str">
            <v>Café Pastelaria Maria</v>
          </cell>
          <cell r="C553" t="str">
            <v>Isabel Matos</v>
          </cell>
          <cell r="D553">
            <v>211110562</v>
          </cell>
        </row>
        <row r="554">
          <cell r="A554">
            <v>211110563</v>
          </cell>
          <cell r="B554" t="str">
            <v>José António Rodrigues Dos Santos</v>
          </cell>
          <cell r="C554" t="str">
            <v>Bracar</v>
          </cell>
          <cell r="D554">
            <v>211110563</v>
          </cell>
        </row>
        <row r="555">
          <cell r="A555">
            <v>211110564</v>
          </cell>
          <cell r="B555" t="str">
            <v>Moisés &amp; Moisés, Lda</v>
          </cell>
          <cell r="C555" t="str">
            <v>Bracar</v>
          </cell>
          <cell r="D555">
            <v>211110564</v>
          </cell>
        </row>
        <row r="556">
          <cell r="A556">
            <v>211110565</v>
          </cell>
          <cell r="B556" t="str">
            <v>Carla Campos - Sociedade Unipessoal</v>
          </cell>
          <cell r="C556" t="str">
            <v>Bracar</v>
          </cell>
          <cell r="D556">
            <v>211110565</v>
          </cell>
        </row>
        <row r="557">
          <cell r="A557">
            <v>211110566</v>
          </cell>
          <cell r="B557" t="str">
            <v>Supermercado União - Comercio De</v>
          </cell>
          <cell r="C557" t="str">
            <v>Bracar</v>
          </cell>
          <cell r="D557">
            <v>211110566</v>
          </cell>
        </row>
        <row r="558">
          <cell r="A558">
            <v>211110567</v>
          </cell>
          <cell r="B558" t="str">
            <v>Fortunato Teixeira Soc Unipessoal,</v>
          </cell>
          <cell r="C558" t="str">
            <v>Joaquim Ferreira</v>
          </cell>
          <cell r="D558">
            <v>211110567</v>
          </cell>
        </row>
        <row r="559">
          <cell r="A559">
            <v>211110568</v>
          </cell>
          <cell r="B559" t="str">
            <v>José Fernando Da Silva Carneiro</v>
          </cell>
          <cell r="C559" t="str">
            <v>Bracar</v>
          </cell>
          <cell r="D559">
            <v>211110568</v>
          </cell>
        </row>
        <row r="560">
          <cell r="A560">
            <v>211110569</v>
          </cell>
          <cell r="B560" t="str">
            <v>Mepincarnes-Comércio De Carnes, Lda</v>
          </cell>
          <cell r="C560" t="str">
            <v>Bracar</v>
          </cell>
          <cell r="D560">
            <v>211110569</v>
          </cell>
        </row>
        <row r="561">
          <cell r="A561">
            <v>211110570</v>
          </cell>
          <cell r="B561" t="str">
            <v>Sousa Pereira Prod. Alimentares,Lda</v>
          </cell>
          <cell r="C561" t="str">
            <v>Bracar</v>
          </cell>
          <cell r="D561">
            <v>211110570</v>
          </cell>
        </row>
        <row r="562">
          <cell r="A562">
            <v>211110571</v>
          </cell>
          <cell r="B562" t="str">
            <v>Talhos Santos &amp; Lemos, Lda.</v>
          </cell>
          <cell r="C562" t="str">
            <v>Pedro Fonseca</v>
          </cell>
          <cell r="D562">
            <v>211110571</v>
          </cell>
        </row>
        <row r="563">
          <cell r="A563">
            <v>211110572</v>
          </cell>
          <cell r="B563" t="str">
            <v>José Adão Magalhães Quintas</v>
          </cell>
          <cell r="C563" t="str">
            <v>Bracar</v>
          </cell>
          <cell r="D563">
            <v>211110572</v>
          </cell>
        </row>
        <row r="564">
          <cell r="A564">
            <v>211110573</v>
          </cell>
          <cell r="B564" t="str">
            <v>José António &amp; Silva</v>
          </cell>
          <cell r="C564" t="str">
            <v>Bracar</v>
          </cell>
          <cell r="D564">
            <v>211110573</v>
          </cell>
        </row>
        <row r="565">
          <cell r="A565">
            <v>211110574</v>
          </cell>
          <cell r="B565" t="str">
            <v>Paulo Lima-Soc.Unipessoal, Lda</v>
          </cell>
          <cell r="C565" t="str">
            <v>Ricardo G.Silva</v>
          </cell>
          <cell r="D565">
            <v>211110574</v>
          </cell>
        </row>
        <row r="566">
          <cell r="A566">
            <v>211110575</v>
          </cell>
          <cell r="B566" t="str">
            <v>Talho Da Gina 3</v>
          </cell>
          <cell r="C566" t="str">
            <v>Bracar</v>
          </cell>
          <cell r="D566">
            <v>211110575</v>
          </cell>
        </row>
        <row r="567">
          <cell r="A567">
            <v>211110576</v>
          </cell>
          <cell r="B567" t="str">
            <v>Talho Novo Preço</v>
          </cell>
          <cell r="C567" t="str">
            <v>Bracar</v>
          </cell>
          <cell r="D567">
            <v>211110576</v>
          </cell>
        </row>
        <row r="568">
          <cell r="A568">
            <v>211110577</v>
          </cell>
          <cell r="B568" t="str">
            <v>Pão Quente Mor</v>
          </cell>
          <cell r="C568" t="str">
            <v>Joaquim Ferreira</v>
          </cell>
          <cell r="D568">
            <v>211110577</v>
          </cell>
        </row>
        <row r="569">
          <cell r="A569">
            <v>211110578</v>
          </cell>
          <cell r="B569" t="str">
            <v>Talho Rosa Coelho, Lda.</v>
          </cell>
          <cell r="C569" t="str">
            <v>Pedro Fonseca</v>
          </cell>
          <cell r="D569">
            <v>211110578</v>
          </cell>
        </row>
        <row r="570">
          <cell r="A570">
            <v>211110580</v>
          </cell>
          <cell r="B570" t="str">
            <v>Monte-Grande 2</v>
          </cell>
          <cell r="C570" t="str">
            <v>Bracar</v>
          </cell>
          <cell r="D570">
            <v>211110580</v>
          </cell>
        </row>
        <row r="571">
          <cell r="A571">
            <v>211110581</v>
          </cell>
          <cell r="B571" t="str">
            <v>Maria Alzira Bairrinho Barbosa</v>
          </cell>
          <cell r="C571" t="str">
            <v>Bracar</v>
          </cell>
          <cell r="D571">
            <v>211110581</v>
          </cell>
        </row>
        <row r="572">
          <cell r="A572">
            <v>211110582</v>
          </cell>
          <cell r="B572" t="str">
            <v>Talho Lamarense</v>
          </cell>
          <cell r="C572" t="str">
            <v>Bracar</v>
          </cell>
          <cell r="D572">
            <v>211110582</v>
          </cell>
        </row>
        <row r="573">
          <cell r="A573">
            <v>211110583</v>
          </cell>
          <cell r="B573" t="str">
            <v>D. Luisa Bento - Isef</v>
          </cell>
          <cell r="C573" t="str">
            <v>Joaquim Ferreira</v>
          </cell>
          <cell r="D573">
            <v>211110583</v>
          </cell>
        </row>
        <row r="574">
          <cell r="A574">
            <v>211110584</v>
          </cell>
          <cell r="B574" t="str">
            <v>Biba Brazil Restaurante</v>
          </cell>
          <cell r="C574" t="str">
            <v>Bracar</v>
          </cell>
          <cell r="D574">
            <v>211110584</v>
          </cell>
        </row>
        <row r="575">
          <cell r="A575">
            <v>211110585</v>
          </cell>
          <cell r="B575" t="str">
            <v>Miguel &amp; Liliana, Lda.</v>
          </cell>
          <cell r="C575" t="str">
            <v>Bracar</v>
          </cell>
          <cell r="D575">
            <v>211110585</v>
          </cell>
        </row>
        <row r="576">
          <cell r="A576">
            <v>211110586</v>
          </cell>
          <cell r="B576" t="str">
            <v>Talho Lopes Martins</v>
          </cell>
          <cell r="C576" t="str">
            <v>Bracar</v>
          </cell>
          <cell r="D576">
            <v>211110586</v>
          </cell>
        </row>
        <row r="577">
          <cell r="A577">
            <v>211110587</v>
          </cell>
          <cell r="B577" t="str">
            <v>Big Boi-Carnes Prod Alimentares Lda</v>
          </cell>
          <cell r="C577" t="str">
            <v>Bracar</v>
          </cell>
          <cell r="D577">
            <v>211110587</v>
          </cell>
        </row>
        <row r="578">
          <cell r="A578">
            <v>211110588</v>
          </cell>
          <cell r="B578" t="str">
            <v>José Carlos Da Costa Torres</v>
          </cell>
          <cell r="C578" t="str">
            <v>Bracar</v>
          </cell>
          <cell r="D578">
            <v>211110588</v>
          </cell>
        </row>
        <row r="579">
          <cell r="A579">
            <v>211110589</v>
          </cell>
          <cell r="B579" t="str">
            <v>Paulo &amp; Alice, Lda.</v>
          </cell>
          <cell r="C579" t="str">
            <v>Bracar</v>
          </cell>
          <cell r="D579">
            <v>211110589</v>
          </cell>
        </row>
        <row r="580">
          <cell r="A580">
            <v>211110590</v>
          </cell>
          <cell r="B580" t="str">
            <v>Fernandes &amp; Silvas, Lda</v>
          </cell>
          <cell r="C580" t="str">
            <v>Bracar</v>
          </cell>
          <cell r="D580">
            <v>211110590</v>
          </cell>
        </row>
        <row r="581">
          <cell r="A581">
            <v>211110591</v>
          </cell>
          <cell r="B581" t="str">
            <v>Maria Adelaide &amp; A. Campos, Lda</v>
          </cell>
          <cell r="C581" t="str">
            <v>Bracar</v>
          </cell>
          <cell r="D581">
            <v>211110591</v>
          </cell>
        </row>
        <row r="582">
          <cell r="A582">
            <v>211110592</v>
          </cell>
          <cell r="B582" t="str">
            <v>Congelados Mar E Terra, Lda.</v>
          </cell>
          <cell r="C582" t="str">
            <v>Bracar</v>
          </cell>
          <cell r="D582">
            <v>211110592</v>
          </cell>
        </row>
        <row r="583">
          <cell r="A583">
            <v>211110593</v>
          </cell>
          <cell r="B583" t="str">
            <v>Marco Paulo Alves Pereira Marques</v>
          </cell>
          <cell r="C583" t="str">
            <v>Bracar</v>
          </cell>
          <cell r="D583">
            <v>211110593</v>
          </cell>
        </row>
        <row r="584">
          <cell r="A584">
            <v>211110595</v>
          </cell>
          <cell r="B584" t="str">
            <v>Carlos Manuel Silva Oliveira</v>
          </cell>
          <cell r="C584" t="str">
            <v>Bracar</v>
          </cell>
          <cell r="D584">
            <v>211110595</v>
          </cell>
        </row>
        <row r="585">
          <cell r="A585">
            <v>211110596</v>
          </cell>
          <cell r="B585" t="str">
            <v>Carneiro &amp; Carneiro, Lda.</v>
          </cell>
          <cell r="C585" t="str">
            <v>Bracar</v>
          </cell>
          <cell r="D585">
            <v>211110596</v>
          </cell>
        </row>
        <row r="586">
          <cell r="A586">
            <v>211110597</v>
          </cell>
          <cell r="B586" t="str">
            <v>Abilio Figueiredo</v>
          </cell>
          <cell r="C586" t="str">
            <v>Bracar</v>
          </cell>
          <cell r="D586">
            <v>211110597</v>
          </cell>
        </row>
        <row r="587">
          <cell r="A587">
            <v>211110598</v>
          </cell>
          <cell r="B587" t="str">
            <v>Arnaldo Oliveira Alves</v>
          </cell>
          <cell r="C587" t="str">
            <v>Joaquim Ferreira</v>
          </cell>
          <cell r="D587">
            <v>211110598</v>
          </cell>
        </row>
        <row r="588">
          <cell r="A588">
            <v>211110599</v>
          </cell>
          <cell r="B588" t="str">
            <v>António Da Costa Oliveira</v>
          </cell>
          <cell r="C588" t="str">
            <v>Bracar</v>
          </cell>
          <cell r="D588">
            <v>211110599</v>
          </cell>
        </row>
        <row r="589">
          <cell r="A589">
            <v>211110601</v>
          </cell>
          <cell r="B589" t="str">
            <v>Talho Sanfinense, Lda</v>
          </cell>
          <cell r="C589" t="str">
            <v>Paulo Costa</v>
          </cell>
          <cell r="D589">
            <v>211110601</v>
          </cell>
        </row>
        <row r="590">
          <cell r="A590">
            <v>211110602</v>
          </cell>
          <cell r="B590" t="str">
            <v>José Carlos Costa Torres</v>
          </cell>
          <cell r="C590" t="str">
            <v>Bracar</v>
          </cell>
          <cell r="D590">
            <v>211110602</v>
          </cell>
        </row>
        <row r="591">
          <cell r="A591">
            <v>211110603</v>
          </cell>
          <cell r="B591" t="str">
            <v>F.N. - Produtos Alimentares, Lda.</v>
          </cell>
          <cell r="C591" t="str">
            <v>Bracar</v>
          </cell>
          <cell r="D591">
            <v>211110603</v>
          </cell>
        </row>
        <row r="592">
          <cell r="A592">
            <v>211110604</v>
          </cell>
          <cell r="B592" t="str">
            <v>Joaquim Vieira Da Silva</v>
          </cell>
          <cell r="C592" t="str">
            <v>Joaquim Ferreira</v>
          </cell>
          <cell r="D592">
            <v>211110604</v>
          </cell>
        </row>
        <row r="593">
          <cell r="A593">
            <v>211110605</v>
          </cell>
          <cell r="B593" t="str">
            <v>Carlos Gonçalves Coelho &amp; Melo, Lda</v>
          </cell>
          <cell r="C593" t="str">
            <v>Joaquim Ferreira</v>
          </cell>
          <cell r="D593">
            <v>211110605</v>
          </cell>
        </row>
        <row r="594">
          <cell r="A594">
            <v>211110606</v>
          </cell>
          <cell r="B594" t="str">
            <v>Dionisio Sampaio Pereira Gomes</v>
          </cell>
          <cell r="C594" t="str">
            <v>Isabel Machado</v>
          </cell>
          <cell r="D594">
            <v>211110606</v>
          </cell>
        </row>
        <row r="595">
          <cell r="A595">
            <v>211110607</v>
          </cell>
          <cell r="B595" t="str">
            <v>António Alberto Caldas Rodrigues</v>
          </cell>
          <cell r="C595" t="str">
            <v>Isabel Machado</v>
          </cell>
          <cell r="D595">
            <v>211110607</v>
          </cell>
        </row>
        <row r="596">
          <cell r="A596">
            <v>211110608</v>
          </cell>
          <cell r="B596" t="str">
            <v>Maria Do Carmo Rodrigues Braga</v>
          </cell>
          <cell r="C596" t="str">
            <v>Isabel Machado</v>
          </cell>
          <cell r="D596">
            <v>211110608</v>
          </cell>
        </row>
        <row r="597">
          <cell r="A597">
            <v>211110609</v>
          </cell>
          <cell r="B597" t="str">
            <v>Patricio Hipólito Palma Rodrigues</v>
          </cell>
          <cell r="C597" t="str">
            <v>Isabel Machado</v>
          </cell>
          <cell r="D597">
            <v>211110609</v>
          </cell>
        </row>
        <row r="598">
          <cell r="A598">
            <v>211110610</v>
          </cell>
          <cell r="B598" t="str">
            <v>Albino Sousa E Silva</v>
          </cell>
          <cell r="C598" t="str">
            <v>Bruno Brito</v>
          </cell>
          <cell r="D598">
            <v>211110610</v>
          </cell>
        </row>
        <row r="599">
          <cell r="A599">
            <v>211110611</v>
          </cell>
          <cell r="B599" t="str">
            <v>Guivitel - Comercio De Carnes, Lda.</v>
          </cell>
          <cell r="C599" t="str">
            <v>Isabel Machado</v>
          </cell>
          <cell r="D599">
            <v>211110611</v>
          </cell>
        </row>
        <row r="600">
          <cell r="A600">
            <v>211110612</v>
          </cell>
          <cell r="B600" t="str">
            <v>Manuel José Gonçalves Lago</v>
          </cell>
          <cell r="C600" t="str">
            <v>Isabel Machado</v>
          </cell>
          <cell r="D600">
            <v>211110612</v>
          </cell>
        </row>
        <row r="601">
          <cell r="A601">
            <v>211110613</v>
          </cell>
          <cell r="B601" t="str">
            <v>Alvaro Matos &amp; Filhos, Lda</v>
          </cell>
          <cell r="C601" t="str">
            <v>Isabel Machado</v>
          </cell>
          <cell r="D601">
            <v>211110613</v>
          </cell>
        </row>
        <row r="602">
          <cell r="A602">
            <v>211110614</v>
          </cell>
          <cell r="B602" t="str">
            <v>Pastelaria Docelândia</v>
          </cell>
          <cell r="C602" t="str">
            <v>Isabel Machado</v>
          </cell>
          <cell r="D602">
            <v>211110614</v>
          </cell>
        </row>
        <row r="603">
          <cell r="A603">
            <v>211110615</v>
          </cell>
          <cell r="B603" t="str">
            <v>Manuel Filipe Pereira Barreiro</v>
          </cell>
          <cell r="C603" t="str">
            <v>Isabel Machado</v>
          </cell>
          <cell r="D603">
            <v>211110615</v>
          </cell>
        </row>
        <row r="604">
          <cell r="A604">
            <v>211110616</v>
          </cell>
          <cell r="B604" t="str">
            <v>Oliveira &amp; Oliveira, Lda.</v>
          </cell>
          <cell r="C604" t="str">
            <v>Isabel Machado</v>
          </cell>
          <cell r="D604">
            <v>211110616</v>
          </cell>
        </row>
        <row r="605">
          <cell r="A605">
            <v>211110617</v>
          </cell>
          <cell r="B605" t="str">
            <v>Butcha Bar, Lda.</v>
          </cell>
          <cell r="C605" t="str">
            <v>Isabel Machado</v>
          </cell>
          <cell r="D605">
            <v>211110617</v>
          </cell>
        </row>
        <row r="606">
          <cell r="A606">
            <v>211110618</v>
          </cell>
          <cell r="B606" t="str">
            <v>Alvaro Vidal-Com. Prod. Alim. Lda.</v>
          </cell>
          <cell r="C606" t="str">
            <v>Bracar</v>
          </cell>
          <cell r="D606">
            <v>211110618</v>
          </cell>
        </row>
        <row r="607">
          <cell r="A607">
            <v>211110619</v>
          </cell>
          <cell r="B607" t="str">
            <v>Maria Do Céu Sousa Da Cunha Araújo</v>
          </cell>
          <cell r="C607" t="str">
            <v>Isabel Machado</v>
          </cell>
          <cell r="D607">
            <v>211110619</v>
          </cell>
        </row>
        <row r="608">
          <cell r="A608">
            <v>211110620</v>
          </cell>
          <cell r="B608" t="str">
            <v>José Carlos Gomes Da Silva</v>
          </cell>
          <cell r="C608" t="str">
            <v>Isabel Machado</v>
          </cell>
          <cell r="D608">
            <v>211110620</v>
          </cell>
        </row>
        <row r="609">
          <cell r="A609">
            <v>211110621</v>
          </cell>
          <cell r="B609" t="str">
            <v>José Joaquim Oliveira Pimenta</v>
          </cell>
          <cell r="C609" t="str">
            <v>Isabel Machado</v>
          </cell>
          <cell r="D609">
            <v>211110621</v>
          </cell>
        </row>
        <row r="610">
          <cell r="A610">
            <v>211110622</v>
          </cell>
          <cell r="B610" t="str">
            <v>Rosa Antunes Da Palma Pereira</v>
          </cell>
          <cell r="C610" t="str">
            <v>Isabel Machado</v>
          </cell>
          <cell r="D610">
            <v>211110622</v>
          </cell>
        </row>
        <row r="611">
          <cell r="A611">
            <v>211110623</v>
          </cell>
          <cell r="B611" t="str">
            <v>Ribeiro &amp; Vasconcelos, Lda.</v>
          </cell>
          <cell r="C611" t="str">
            <v>Manuel Miranda</v>
          </cell>
          <cell r="D611">
            <v>211110623</v>
          </cell>
        </row>
        <row r="612">
          <cell r="A612">
            <v>211110625</v>
          </cell>
          <cell r="B612" t="str">
            <v>Novo Talho Meireles Nº 2</v>
          </cell>
          <cell r="C612" t="str">
            <v>Isabel Machado</v>
          </cell>
          <cell r="D612">
            <v>211110625</v>
          </cell>
        </row>
        <row r="613">
          <cell r="A613">
            <v>211110626</v>
          </cell>
          <cell r="B613" t="str">
            <v>Maria De Fátima Gonçalves Costa</v>
          </cell>
          <cell r="C613" t="str">
            <v>Isabel Machado</v>
          </cell>
          <cell r="D613">
            <v>211110626</v>
          </cell>
        </row>
        <row r="614">
          <cell r="A614">
            <v>211110627</v>
          </cell>
          <cell r="B614" t="str">
            <v>Novo Talho Meireles Nº 1</v>
          </cell>
          <cell r="C614" t="str">
            <v>Isabel Machado</v>
          </cell>
          <cell r="D614">
            <v>211110627</v>
          </cell>
        </row>
        <row r="615">
          <cell r="A615">
            <v>211110628</v>
          </cell>
          <cell r="B615" t="str">
            <v>Lopes &amp; Freitas - Com. De Carnes, L</v>
          </cell>
          <cell r="C615" t="str">
            <v>Bracar</v>
          </cell>
          <cell r="D615">
            <v>211110628</v>
          </cell>
        </row>
        <row r="616">
          <cell r="A616">
            <v>211110629</v>
          </cell>
          <cell r="B616" t="str">
            <v>Martins &amp; Farias, Lda.</v>
          </cell>
          <cell r="C616" t="str">
            <v>Ricardo G.Silva</v>
          </cell>
          <cell r="D616">
            <v>211110629</v>
          </cell>
        </row>
        <row r="617">
          <cell r="A617">
            <v>211110630</v>
          </cell>
          <cell r="B617" t="str">
            <v>Octávio Pinto Pereira</v>
          </cell>
          <cell r="C617" t="str">
            <v>Isabel Machado</v>
          </cell>
          <cell r="D617">
            <v>211110630</v>
          </cell>
        </row>
        <row r="618">
          <cell r="A618">
            <v>211110631</v>
          </cell>
          <cell r="B618" t="str">
            <v>Brito &amp; Brito, Lda. 1</v>
          </cell>
          <cell r="C618" t="str">
            <v>Isabel Machado</v>
          </cell>
          <cell r="D618">
            <v>211110631</v>
          </cell>
        </row>
        <row r="619">
          <cell r="A619">
            <v>211110632</v>
          </cell>
          <cell r="B619" t="str">
            <v>Maria Celeste Pinto Da Rosa</v>
          </cell>
          <cell r="C619" t="str">
            <v>Bracar</v>
          </cell>
          <cell r="D619">
            <v>211110632</v>
          </cell>
        </row>
        <row r="620">
          <cell r="A620">
            <v>211110633</v>
          </cell>
          <cell r="B620" t="str">
            <v>Paulo Neto Soc. Unipessoal, Lda</v>
          </cell>
          <cell r="C620" t="str">
            <v>Neusa 2</v>
          </cell>
          <cell r="D620">
            <v>211110633</v>
          </cell>
        </row>
        <row r="621">
          <cell r="A621">
            <v>211110634</v>
          </cell>
          <cell r="B621" t="str">
            <v>Avelino Martins Da Rosa</v>
          </cell>
          <cell r="C621" t="str">
            <v>Bracar</v>
          </cell>
          <cell r="D621">
            <v>211110634</v>
          </cell>
        </row>
        <row r="622">
          <cell r="A622">
            <v>211110635</v>
          </cell>
          <cell r="B622" t="str">
            <v>Maria Isabel Pinto Da Rosa</v>
          </cell>
          <cell r="C622" t="str">
            <v>Bracar</v>
          </cell>
          <cell r="D622">
            <v>211110635</v>
          </cell>
        </row>
        <row r="623">
          <cell r="A623">
            <v>211110636</v>
          </cell>
          <cell r="B623" t="str">
            <v>Meireles Da Silva &amp; Meireles, Lda</v>
          </cell>
          <cell r="C623" t="str">
            <v>Isabel Machado</v>
          </cell>
          <cell r="D623">
            <v>211110636</v>
          </cell>
        </row>
        <row r="624">
          <cell r="A624">
            <v>211110637</v>
          </cell>
          <cell r="B624" t="str">
            <v>Brito &amp; Brito, Lda. 2</v>
          </cell>
          <cell r="C624" t="str">
            <v>Isabel Machado</v>
          </cell>
          <cell r="D624">
            <v>211110637</v>
          </cell>
        </row>
        <row r="625">
          <cell r="A625">
            <v>211110638</v>
          </cell>
          <cell r="B625" t="str">
            <v>Maria Celeste Sá Santos</v>
          </cell>
          <cell r="C625" t="str">
            <v>Isabel Machado</v>
          </cell>
          <cell r="D625">
            <v>211110638</v>
          </cell>
        </row>
        <row r="626">
          <cell r="A626">
            <v>211110639</v>
          </cell>
          <cell r="B626" t="str">
            <v>Manuel Brás Flores Mourão Peixoto</v>
          </cell>
          <cell r="C626" t="str">
            <v>Isabel Machado</v>
          </cell>
          <cell r="D626">
            <v>211110639</v>
          </cell>
        </row>
        <row r="627">
          <cell r="A627">
            <v>211110640</v>
          </cell>
          <cell r="B627" t="str">
            <v>Daniel Victor Fernandes</v>
          </cell>
          <cell r="C627" t="str">
            <v>Isabel Machado</v>
          </cell>
          <cell r="D627">
            <v>211110640</v>
          </cell>
        </row>
        <row r="628">
          <cell r="A628">
            <v>211110641</v>
          </cell>
          <cell r="B628" t="str">
            <v>José Cunha Martins Ferreira</v>
          </cell>
          <cell r="C628" t="str">
            <v>Isabel Machado</v>
          </cell>
          <cell r="D628">
            <v>211110641</v>
          </cell>
        </row>
        <row r="629">
          <cell r="A629">
            <v>211110642</v>
          </cell>
          <cell r="B629" t="str">
            <v>Rosa De Jesus Pereira Melo</v>
          </cell>
          <cell r="C629" t="str">
            <v>Isabel Machado</v>
          </cell>
          <cell r="D629">
            <v>211110642</v>
          </cell>
        </row>
        <row r="630">
          <cell r="A630">
            <v>211110643</v>
          </cell>
          <cell r="B630" t="str">
            <v>David Gonçalves Coelho</v>
          </cell>
          <cell r="C630" t="str">
            <v>Lino Vieira</v>
          </cell>
          <cell r="D630">
            <v>211110643</v>
          </cell>
        </row>
        <row r="631">
          <cell r="A631">
            <v>211110644</v>
          </cell>
          <cell r="B631" t="str">
            <v>Aldeia Das Carnes-Comercio Carnes,</v>
          </cell>
          <cell r="C631" t="str">
            <v>Isabel Machado</v>
          </cell>
          <cell r="D631">
            <v>211110644</v>
          </cell>
        </row>
        <row r="632">
          <cell r="A632">
            <v>211110645</v>
          </cell>
          <cell r="B632" t="str">
            <v>Manuel Franco Vieira</v>
          </cell>
          <cell r="C632" t="str">
            <v>Isabel Machado</v>
          </cell>
          <cell r="D632">
            <v>211110645</v>
          </cell>
        </row>
        <row r="633">
          <cell r="A633">
            <v>211110646</v>
          </cell>
          <cell r="B633" t="str">
            <v>João Manuel Dos Santos Martins</v>
          </cell>
          <cell r="C633" t="str">
            <v>Isabel Matos</v>
          </cell>
          <cell r="D633">
            <v>211110646</v>
          </cell>
        </row>
        <row r="634">
          <cell r="A634">
            <v>211110647</v>
          </cell>
          <cell r="B634" t="str">
            <v>Manuel Lima Passos Coutinho</v>
          </cell>
          <cell r="C634" t="str">
            <v>Isabel Machado</v>
          </cell>
          <cell r="D634">
            <v>211110647</v>
          </cell>
        </row>
        <row r="635">
          <cell r="A635">
            <v>211110648</v>
          </cell>
          <cell r="B635" t="str">
            <v>José Augusto Ferreira Machado</v>
          </cell>
          <cell r="C635" t="str">
            <v>Isabel Machado</v>
          </cell>
          <cell r="D635">
            <v>211110648</v>
          </cell>
        </row>
        <row r="636">
          <cell r="A636">
            <v>211110649</v>
          </cell>
          <cell r="B636" t="str">
            <v>António Varajão Fernandes</v>
          </cell>
          <cell r="C636" t="str">
            <v>Isabel Machado</v>
          </cell>
          <cell r="D636">
            <v>211110649</v>
          </cell>
        </row>
        <row r="637">
          <cell r="A637">
            <v>211110650</v>
          </cell>
          <cell r="B637" t="str">
            <v>Amândio Do Lago &amp; Filhos, Lda.</v>
          </cell>
          <cell r="C637" t="str">
            <v>Isabel Machado</v>
          </cell>
          <cell r="D637">
            <v>211110650</v>
          </cell>
        </row>
        <row r="638">
          <cell r="A638">
            <v>211110651</v>
          </cell>
          <cell r="B638" t="str">
            <v>Martins &amp; Silva, Lda.</v>
          </cell>
          <cell r="C638" t="str">
            <v>Isabel Machado</v>
          </cell>
          <cell r="D638">
            <v>211110651</v>
          </cell>
        </row>
        <row r="639">
          <cell r="A639">
            <v>211110652</v>
          </cell>
          <cell r="B639" t="str">
            <v>José Manuel De Brito Pereira</v>
          </cell>
          <cell r="C639" t="str">
            <v>Isabel Machado</v>
          </cell>
          <cell r="D639">
            <v>211110652</v>
          </cell>
        </row>
        <row r="640">
          <cell r="A640">
            <v>211110653</v>
          </cell>
          <cell r="B640" t="str">
            <v>Distriancora - Supermercados, Lda.</v>
          </cell>
          <cell r="C640" t="str">
            <v>Isabel Machado</v>
          </cell>
          <cell r="D640">
            <v>211110653</v>
          </cell>
        </row>
        <row r="641">
          <cell r="A641">
            <v>211110654</v>
          </cell>
          <cell r="B641" t="str">
            <v>Maria Elisabete Almeida G. Ferraz</v>
          </cell>
          <cell r="C641" t="str">
            <v>Bracar</v>
          </cell>
          <cell r="D641">
            <v>211110654</v>
          </cell>
        </row>
        <row r="642">
          <cell r="A642">
            <v>211110655</v>
          </cell>
          <cell r="B642" t="str">
            <v>Talho Central De S. Victor</v>
          </cell>
          <cell r="C642" t="str">
            <v>Isabel Machado</v>
          </cell>
          <cell r="D642">
            <v>211110655</v>
          </cell>
        </row>
        <row r="643">
          <cell r="A643">
            <v>211110657</v>
          </cell>
          <cell r="B643" t="str">
            <v>Lidacarne-Comercio Carnes</v>
          </cell>
          <cell r="C643" t="str">
            <v>Bracar</v>
          </cell>
          <cell r="D643">
            <v>211110657</v>
          </cell>
        </row>
        <row r="644">
          <cell r="A644">
            <v>211110658</v>
          </cell>
          <cell r="B644" t="str">
            <v>Maria Augusta Martins Fernandes</v>
          </cell>
          <cell r="C644" t="str">
            <v>Bracar</v>
          </cell>
          <cell r="D644">
            <v>211110658</v>
          </cell>
        </row>
        <row r="645">
          <cell r="A645">
            <v>211110659</v>
          </cell>
          <cell r="B645" t="str">
            <v>Talho Sta Cruz, Lda</v>
          </cell>
          <cell r="C645" t="str">
            <v>Isabel Machado</v>
          </cell>
          <cell r="D645">
            <v>211110659</v>
          </cell>
        </row>
        <row r="646">
          <cell r="A646">
            <v>211110660</v>
          </cell>
          <cell r="B646" t="str">
            <v>Rosa Martins Fernandes Pimenta</v>
          </cell>
          <cell r="C646" t="str">
            <v>Bracar</v>
          </cell>
          <cell r="D646">
            <v>211110660</v>
          </cell>
        </row>
        <row r="647">
          <cell r="A647">
            <v>211110661</v>
          </cell>
          <cell r="B647" t="str">
            <v>Santos &amp; Silva, Lda.</v>
          </cell>
          <cell r="C647" t="str">
            <v>Isabel Machado</v>
          </cell>
          <cell r="D647">
            <v>211110661</v>
          </cell>
        </row>
        <row r="648">
          <cell r="A648">
            <v>211110662</v>
          </cell>
          <cell r="B648" t="str">
            <v>José Manuel Alves Rodrigues</v>
          </cell>
          <cell r="C648" t="str">
            <v>Isabel Machado</v>
          </cell>
          <cell r="D648">
            <v>211110662</v>
          </cell>
        </row>
        <row r="649">
          <cell r="A649">
            <v>211110663</v>
          </cell>
          <cell r="B649" t="str">
            <v>Fernando &amp; Fonseca, Lda (Mini-Preço</v>
          </cell>
          <cell r="C649" t="str">
            <v>Isabel Machado</v>
          </cell>
          <cell r="D649">
            <v>211110663</v>
          </cell>
        </row>
        <row r="650">
          <cell r="A650">
            <v>211110664</v>
          </cell>
          <cell r="B650" t="str">
            <v>Alfredo Vidal Rodrigues Cardoso</v>
          </cell>
          <cell r="C650" t="str">
            <v>Isabel Machado</v>
          </cell>
          <cell r="D650">
            <v>211110664</v>
          </cell>
        </row>
        <row r="651">
          <cell r="A651">
            <v>211110665</v>
          </cell>
          <cell r="B651" t="str">
            <v>Peixoto &amp; Pereira, Lda</v>
          </cell>
          <cell r="C651" t="str">
            <v>Bracar</v>
          </cell>
          <cell r="D651">
            <v>211110665</v>
          </cell>
        </row>
        <row r="652">
          <cell r="A652">
            <v>211110666</v>
          </cell>
          <cell r="B652" t="str">
            <v>António Varajão Fernandes</v>
          </cell>
          <cell r="C652" t="str">
            <v>Isabel Machado</v>
          </cell>
          <cell r="D652">
            <v>211110666</v>
          </cell>
        </row>
        <row r="653">
          <cell r="A653">
            <v>211110667</v>
          </cell>
          <cell r="B653" t="str">
            <v>Mgv - Alimentar</v>
          </cell>
          <cell r="C653" t="str">
            <v>Bracar</v>
          </cell>
          <cell r="D653">
            <v>211110667</v>
          </cell>
        </row>
        <row r="654">
          <cell r="A654">
            <v>211110668</v>
          </cell>
          <cell r="B654" t="str">
            <v>Carlos António Da Rocha E Silva</v>
          </cell>
          <cell r="C654" t="str">
            <v>Isabel Machado</v>
          </cell>
          <cell r="D654">
            <v>211110668</v>
          </cell>
        </row>
        <row r="655">
          <cell r="A655">
            <v>211110669</v>
          </cell>
          <cell r="B655" t="str">
            <v>João Brito Araújo</v>
          </cell>
          <cell r="C655" t="str">
            <v>Isabel Machado</v>
          </cell>
          <cell r="D655">
            <v>211110669</v>
          </cell>
        </row>
        <row r="656">
          <cell r="A656">
            <v>211110670</v>
          </cell>
          <cell r="B656" t="str">
            <v>José Alves Da Costa</v>
          </cell>
          <cell r="C656" t="str">
            <v>Isabel Machado</v>
          </cell>
          <cell r="D656">
            <v>211110670</v>
          </cell>
        </row>
        <row r="657">
          <cell r="A657">
            <v>211110671</v>
          </cell>
          <cell r="B657" t="str">
            <v>Talhos Mendonça, Lda.</v>
          </cell>
          <cell r="C657" t="str">
            <v>Isabel Machado</v>
          </cell>
          <cell r="D657">
            <v>211110671</v>
          </cell>
        </row>
        <row r="658">
          <cell r="A658">
            <v>211110673</v>
          </cell>
          <cell r="B658" t="str">
            <v>Junta De Freguesia De Cruz</v>
          </cell>
          <cell r="C658" t="str">
            <v>Bracar</v>
          </cell>
          <cell r="D658">
            <v>211110673</v>
          </cell>
        </row>
        <row r="659">
          <cell r="A659">
            <v>211110674</v>
          </cell>
          <cell r="B659" t="str">
            <v>Victor Manuel Pinto Vieira</v>
          </cell>
          <cell r="C659" t="str">
            <v>Isabel Machado</v>
          </cell>
          <cell r="D659">
            <v>211110674</v>
          </cell>
        </row>
        <row r="660">
          <cell r="A660">
            <v>211110675</v>
          </cell>
          <cell r="B660" t="str">
            <v>António Alves &amp; Martins, Lda.</v>
          </cell>
          <cell r="C660" t="str">
            <v>Isabel Machado</v>
          </cell>
          <cell r="D660">
            <v>211110675</v>
          </cell>
        </row>
        <row r="661">
          <cell r="A661">
            <v>211110676</v>
          </cell>
          <cell r="B661" t="str">
            <v>Talho Lomarcarn-Comércio Carnes,Lda</v>
          </cell>
          <cell r="C661" t="str">
            <v>Isabel Machado</v>
          </cell>
          <cell r="D661">
            <v>211110676</v>
          </cell>
        </row>
        <row r="662">
          <cell r="A662">
            <v>211110677</v>
          </cell>
          <cell r="B662" t="str">
            <v>Talho Meireles &amp; Correia, Lda</v>
          </cell>
          <cell r="C662" t="str">
            <v>Isabel Machado</v>
          </cell>
          <cell r="D662">
            <v>211110677</v>
          </cell>
        </row>
        <row r="663">
          <cell r="A663">
            <v>211110678</v>
          </cell>
          <cell r="B663" t="str">
            <v>António Luís Ferreira Da Rocha</v>
          </cell>
          <cell r="C663" t="str">
            <v>Isabel Machado</v>
          </cell>
          <cell r="D663">
            <v>211110678</v>
          </cell>
        </row>
        <row r="664">
          <cell r="A664">
            <v>211110679</v>
          </cell>
          <cell r="B664" t="str">
            <v>Miguel Angelo Da Silva Freire</v>
          </cell>
          <cell r="C664" t="str">
            <v>Bracar</v>
          </cell>
          <cell r="D664">
            <v>211110679</v>
          </cell>
        </row>
        <row r="665">
          <cell r="A665">
            <v>211110680</v>
          </cell>
          <cell r="B665" t="str">
            <v>Laura De Jesus Lopes Vilaça</v>
          </cell>
          <cell r="C665" t="str">
            <v>Isabel Machado</v>
          </cell>
          <cell r="D665">
            <v>211110680</v>
          </cell>
        </row>
        <row r="666">
          <cell r="A666">
            <v>211110681</v>
          </cell>
          <cell r="B666" t="str">
            <v>Pantera Cor De Rosa</v>
          </cell>
          <cell r="C666" t="str">
            <v>Manuel Miranda</v>
          </cell>
          <cell r="D666">
            <v>211110681</v>
          </cell>
        </row>
        <row r="667">
          <cell r="A667">
            <v>211110682</v>
          </cell>
          <cell r="B667" t="str">
            <v>Talho Meireles &amp; Correia, Lda.</v>
          </cell>
          <cell r="C667" t="str">
            <v>Isabel Machado</v>
          </cell>
          <cell r="D667">
            <v>211110682</v>
          </cell>
        </row>
        <row r="668">
          <cell r="A668">
            <v>211110683</v>
          </cell>
          <cell r="B668" t="str">
            <v>Novo Talho Nº1</v>
          </cell>
          <cell r="C668" t="str">
            <v>Isabel Machado</v>
          </cell>
          <cell r="D668">
            <v>211110683</v>
          </cell>
        </row>
        <row r="669">
          <cell r="A669">
            <v>211110684</v>
          </cell>
          <cell r="B669" t="str">
            <v>Joaquim Moreira Freire Pinheiro</v>
          </cell>
          <cell r="C669" t="str">
            <v>Bracar</v>
          </cell>
          <cell r="D669">
            <v>211110684</v>
          </cell>
        </row>
        <row r="670">
          <cell r="A670">
            <v>211110685</v>
          </cell>
          <cell r="B670" t="str">
            <v>Jaime Ribeiro Rodrigues</v>
          </cell>
          <cell r="C670" t="str">
            <v>Bracar</v>
          </cell>
          <cell r="D670">
            <v>211110685</v>
          </cell>
        </row>
        <row r="671">
          <cell r="A671">
            <v>211110686</v>
          </cell>
          <cell r="B671" t="str">
            <v>Pimenta &amp; Lopes, Lda.</v>
          </cell>
          <cell r="C671" t="str">
            <v>Isabel Machado</v>
          </cell>
          <cell r="D671">
            <v>211110686</v>
          </cell>
        </row>
        <row r="672">
          <cell r="A672">
            <v>211110687</v>
          </cell>
          <cell r="B672" t="str">
            <v>Restaurante Sem Nome</v>
          </cell>
          <cell r="C672" t="str">
            <v>Bracar</v>
          </cell>
          <cell r="D672">
            <v>211110687</v>
          </cell>
        </row>
        <row r="673">
          <cell r="A673">
            <v>211110688</v>
          </cell>
          <cell r="B673" t="str">
            <v>Job, Lda.- Talho Marés</v>
          </cell>
          <cell r="C673" t="str">
            <v>Joaquim Ferreira</v>
          </cell>
          <cell r="D673">
            <v>211110688</v>
          </cell>
        </row>
        <row r="674">
          <cell r="A674">
            <v>211110689</v>
          </cell>
          <cell r="B674" t="str">
            <v>Talho José Dias &amp; Rosa Dias, Lda.</v>
          </cell>
          <cell r="C674" t="str">
            <v>Isabel Machado</v>
          </cell>
          <cell r="D674">
            <v>211110689</v>
          </cell>
        </row>
        <row r="675">
          <cell r="A675">
            <v>211110690</v>
          </cell>
          <cell r="B675" t="str">
            <v>Plínio Jorge Marques De Miranda</v>
          </cell>
          <cell r="C675" t="str">
            <v>Bracar</v>
          </cell>
          <cell r="D675">
            <v>211110690</v>
          </cell>
        </row>
        <row r="676">
          <cell r="A676">
            <v>211110691</v>
          </cell>
          <cell r="B676" t="str">
            <v>Superamares - Supermercados, Lda.</v>
          </cell>
          <cell r="C676" t="str">
            <v>Bracar</v>
          </cell>
          <cell r="D676">
            <v>211110691</v>
          </cell>
        </row>
        <row r="677">
          <cell r="A677">
            <v>211110692</v>
          </cell>
          <cell r="B677" t="str">
            <v>Talho Fernandes Pimenta</v>
          </cell>
          <cell r="C677" t="str">
            <v>Isabel Machado</v>
          </cell>
          <cell r="D677">
            <v>211110692</v>
          </cell>
        </row>
        <row r="678">
          <cell r="A678">
            <v>211110693</v>
          </cell>
          <cell r="B678" t="str">
            <v>Talho Feira Da Carne-Com. De Carnes</v>
          </cell>
          <cell r="C678" t="str">
            <v>Isabel Machado</v>
          </cell>
          <cell r="D678">
            <v>211110693</v>
          </cell>
        </row>
        <row r="679">
          <cell r="A679">
            <v>211110694</v>
          </cell>
          <cell r="B679" t="str">
            <v>Teixeira &amp; Teixeiras, Lda.</v>
          </cell>
          <cell r="C679" t="str">
            <v>Bracar</v>
          </cell>
          <cell r="D679">
            <v>211110694</v>
          </cell>
        </row>
        <row r="680">
          <cell r="A680">
            <v>211110695</v>
          </cell>
          <cell r="B680" t="str">
            <v>Districoura - Supermercados, S.A.</v>
          </cell>
          <cell r="C680" t="str">
            <v>Isabel Machado</v>
          </cell>
          <cell r="D680">
            <v>211110695</v>
          </cell>
        </row>
        <row r="681">
          <cell r="A681">
            <v>211110696</v>
          </cell>
          <cell r="B681" t="str">
            <v>José Marino Moreira Magalhães</v>
          </cell>
          <cell r="C681" t="str">
            <v>Joaquim Ferreira</v>
          </cell>
          <cell r="D681">
            <v>211110696</v>
          </cell>
        </row>
        <row r="682">
          <cell r="A682">
            <v>211110697</v>
          </cell>
          <cell r="B682" t="str">
            <v>Comissão Festas De S.Pedro Da Ponte</v>
          </cell>
          <cell r="C682" t="str">
            <v>Isabel Machado</v>
          </cell>
          <cell r="D682">
            <v>211110697</v>
          </cell>
        </row>
        <row r="683">
          <cell r="A683">
            <v>211110698</v>
          </cell>
          <cell r="B683" t="str">
            <v>Lucio Aderito Marques Mendes</v>
          </cell>
          <cell r="C683" t="str">
            <v>Bracar</v>
          </cell>
          <cell r="D683">
            <v>211110698</v>
          </cell>
        </row>
        <row r="684">
          <cell r="A684">
            <v>211110699</v>
          </cell>
          <cell r="B684" t="str">
            <v>Moura &amp; Costa, Lda</v>
          </cell>
          <cell r="C684" t="str">
            <v>Bruno Brito</v>
          </cell>
          <cell r="D684">
            <v>211110699</v>
          </cell>
        </row>
        <row r="685">
          <cell r="A685">
            <v>211110700</v>
          </cell>
          <cell r="B685" t="str">
            <v>Daniel Manuel De Sá Nogueira</v>
          </cell>
          <cell r="C685" t="str">
            <v>Bracar</v>
          </cell>
          <cell r="D685">
            <v>211110700</v>
          </cell>
        </row>
        <row r="686">
          <cell r="A686">
            <v>211110701</v>
          </cell>
          <cell r="B686" t="str">
            <v>Talhos Da Portela, Lda.</v>
          </cell>
          <cell r="C686" t="str">
            <v>Bracar</v>
          </cell>
          <cell r="D686">
            <v>211110701</v>
          </cell>
        </row>
        <row r="687">
          <cell r="A687">
            <v>211110702</v>
          </cell>
          <cell r="B687" t="str">
            <v>Meireles Borges &amp; Carvalho, Lda.</v>
          </cell>
          <cell r="C687" t="str">
            <v>Isabel Machado</v>
          </cell>
          <cell r="D687">
            <v>211110702</v>
          </cell>
        </row>
        <row r="688">
          <cell r="A688">
            <v>211110703</v>
          </cell>
          <cell r="B688" t="str">
            <v>Meireles Borges &amp; Carvalho, Lda.</v>
          </cell>
          <cell r="C688" t="str">
            <v>Isabel Machado</v>
          </cell>
          <cell r="D688">
            <v>211110703</v>
          </cell>
        </row>
        <row r="689">
          <cell r="A689">
            <v>211110704</v>
          </cell>
          <cell r="B689" t="str">
            <v>Carvalho &amp; Rosa, Lda.</v>
          </cell>
          <cell r="C689" t="str">
            <v>Isabel Matos</v>
          </cell>
          <cell r="D689">
            <v>211110704</v>
          </cell>
        </row>
        <row r="690">
          <cell r="A690">
            <v>211110705</v>
          </cell>
          <cell r="B690" t="str">
            <v>Manuel Da Silva Branco</v>
          </cell>
          <cell r="C690" t="str">
            <v>Isabel Machado</v>
          </cell>
          <cell r="D690">
            <v>211110705</v>
          </cell>
        </row>
        <row r="691">
          <cell r="A691">
            <v>211110706</v>
          </cell>
          <cell r="B691" t="str">
            <v>Carnes Vermelhas, Lda 2</v>
          </cell>
          <cell r="C691" t="str">
            <v>Isabel Machado</v>
          </cell>
          <cell r="D691">
            <v>211110706</v>
          </cell>
        </row>
        <row r="692">
          <cell r="A692">
            <v>211110707</v>
          </cell>
          <cell r="B692" t="str">
            <v>Justino Ferreira &amp; Pinheiro - Unipessoal, Lda.</v>
          </cell>
          <cell r="C692" t="str">
            <v>Bruno Brito</v>
          </cell>
          <cell r="D692">
            <v>211110707</v>
          </cell>
        </row>
        <row r="693">
          <cell r="A693">
            <v>211110708</v>
          </cell>
          <cell r="B693" t="str">
            <v>Fernando &amp; Fonseca, Lda.</v>
          </cell>
          <cell r="C693" t="str">
            <v>Isabel Machado</v>
          </cell>
          <cell r="D693">
            <v>211110708</v>
          </cell>
        </row>
        <row r="694">
          <cell r="A694">
            <v>211110709</v>
          </cell>
          <cell r="B694" t="str">
            <v>João Assunção Bernardo</v>
          </cell>
          <cell r="C694" t="str">
            <v>Bracar</v>
          </cell>
          <cell r="D694">
            <v>211110709</v>
          </cell>
        </row>
        <row r="695">
          <cell r="A695">
            <v>211110711</v>
          </cell>
          <cell r="B695" t="str">
            <v>Solcarn, Lda.</v>
          </cell>
          <cell r="C695" t="str">
            <v>Manuel Miranda</v>
          </cell>
          <cell r="D695">
            <v>211110711</v>
          </cell>
        </row>
        <row r="696">
          <cell r="A696">
            <v>211110712</v>
          </cell>
          <cell r="B696" t="str">
            <v>José Manuel Leites Da Silva</v>
          </cell>
          <cell r="C696" t="str">
            <v>Bracar</v>
          </cell>
          <cell r="D696">
            <v>211110712</v>
          </cell>
        </row>
        <row r="697">
          <cell r="A697">
            <v>211110713</v>
          </cell>
          <cell r="B697" t="str">
            <v>Palácios Restauração</v>
          </cell>
          <cell r="C697" t="str">
            <v>Joaquim Ferreira</v>
          </cell>
          <cell r="D697">
            <v>211110713</v>
          </cell>
        </row>
        <row r="698">
          <cell r="A698">
            <v>211110714</v>
          </cell>
          <cell r="B698" t="str">
            <v>Alheiras Gostosas, Lda.</v>
          </cell>
          <cell r="C698" t="str">
            <v>Bracar</v>
          </cell>
          <cell r="D698">
            <v>211110714</v>
          </cell>
        </row>
        <row r="699">
          <cell r="A699">
            <v>211110715</v>
          </cell>
          <cell r="B699" t="str">
            <v>António Rogerio Baptista Machado</v>
          </cell>
          <cell r="C699" t="str">
            <v>Bracar</v>
          </cell>
          <cell r="D699">
            <v>211110715</v>
          </cell>
        </row>
        <row r="700">
          <cell r="A700">
            <v>211110716</v>
          </cell>
          <cell r="B700" t="str">
            <v>Pimenta &amp; Reis, Salsicharia, Lda.</v>
          </cell>
          <cell r="C700" t="str">
            <v>Isabel Machado</v>
          </cell>
          <cell r="D700">
            <v>211110716</v>
          </cell>
        </row>
        <row r="701">
          <cell r="A701">
            <v>211110717</v>
          </cell>
          <cell r="B701" t="str">
            <v>Talho Europa, Lda.</v>
          </cell>
          <cell r="C701" t="str">
            <v>Bracar</v>
          </cell>
          <cell r="D701">
            <v>211110717</v>
          </cell>
        </row>
        <row r="702">
          <cell r="A702">
            <v>211110718</v>
          </cell>
          <cell r="B702" t="str">
            <v>Restaurante Solar Da Agra</v>
          </cell>
          <cell r="C702" t="str">
            <v>Bracar</v>
          </cell>
          <cell r="D702">
            <v>211110718</v>
          </cell>
        </row>
        <row r="703">
          <cell r="A703">
            <v>211110719</v>
          </cell>
          <cell r="B703" t="str">
            <v>Eduardo Marques Marafona</v>
          </cell>
          <cell r="C703" t="str">
            <v>Bracar</v>
          </cell>
          <cell r="D703">
            <v>211110719</v>
          </cell>
        </row>
        <row r="704">
          <cell r="A704">
            <v>211110720</v>
          </cell>
          <cell r="B704" t="str">
            <v>Paulo Daniel Martins Pereira</v>
          </cell>
          <cell r="C704" t="str">
            <v>Joaquim Ferreira</v>
          </cell>
          <cell r="D704">
            <v>211110720</v>
          </cell>
        </row>
        <row r="705">
          <cell r="A705">
            <v>211110721</v>
          </cell>
          <cell r="B705" t="str">
            <v>Joaquim Da Costa Neves</v>
          </cell>
          <cell r="C705" t="str">
            <v>Bracar</v>
          </cell>
          <cell r="D705">
            <v>211110721</v>
          </cell>
        </row>
        <row r="706">
          <cell r="A706">
            <v>211110722</v>
          </cell>
          <cell r="B706" t="str">
            <v>Martins &amp; Silvas, Lda.</v>
          </cell>
          <cell r="C706" t="str">
            <v>Isabel Machado</v>
          </cell>
          <cell r="D706">
            <v>211110722</v>
          </cell>
        </row>
        <row r="707">
          <cell r="A707">
            <v>211110723</v>
          </cell>
          <cell r="B707" t="str">
            <v>Talho Meireles, Lda.</v>
          </cell>
          <cell r="C707" t="str">
            <v>Isabel Machado</v>
          </cell>
          <cell r="D707">
            <v>211110723</v>
          </cell>
        </row>
        <row r="708">
          <cell r="A708">
            <v>211110725</v>
          </cell>
          <cell r="B708" t="str">
            <v>Eduardo Jorge Figueiredo Correia</v>
          </cell>
          <cell r="C708" t="str">
            <v>Isabel Machado</v>
          </cell>
          <cell r="D708">
            <v>211110725</v>
          </cell>
        </row>
        <row r="709">
          <cell r="A709">
            <v>211110726</v>
          </cell>
          <cell r="B709" t="str">
            <v>Djalma Hermenegildo</v>
          </cell>
          <cell r="C709" t="str">
            <v>Bracar</v>
          </cell>
          <cell r="D709">
            <v>211110726</v>
          </cell>
        </row>
        <row r="710">
          <cell r="A710">
            <v>211110727</v>
          </cell>
          <cell r="B710" t="str">
            <v>João Lopes Da Silva</v>
          </cell>
          <cell r="C710" t="str">
            <v>Isabel Machado</v>
          </cell>
          <cell r="D710">
            <v>211110727</v>
          </cell>
        </row>
        <row r="711">
          <cell r="A711">
            <v>211110728</v>
          </cell>
          <cell r="B711" t="str">
            <v>Isabel Alves Cruz Teixeira</v>
          </cell>
          <cell r="D711">
            <v>211110728</v>
          </cell>
        </row>
        <row r="712">
          <cell r="A712">
            <v>211110729</v>
          </cell>
          <cell r="B712" t="str">
            <v>António Luís Ferreira Rocha</v>
          </cell>
          <cell r="C712" t="str">
            <v>Isabel Machado</v>
          </cell>
          <cell r="D712">
            <v>211110729</v>
          </cell>
        </row>
        <row r="713">
          <cell r="A713">
            <v>211110730</v>
          </cell>
          <cell r="B713" t="str">
            <v>José Salvador Maciel Gomes</v>
          </cell>
          <cell r="C713" t="str">
            <v>Isabel Machado</v>
          </cell>
          <cell r="D713">
            <v>211110730</v>
          </cell>
        </row>
        <row r="714">
          <cell r="A714">
            <v>211110731</v>
          </cell>
          <cell r="B714" t="str">
            <v>Emilio Martins De Melo</v>
          </cell>
          <cell r="C714" t="str">
            <v>Joaquim Ferreira</v>
          </cell>
          <cell r="D714">
            <v>211110731</v>
          </cell>
        </row>
        <row r="715">
          <cell r="A715">
            <v>211110732</v>
          </cell>
          <cell r="B715" t="str">
            <v>Pedro José Faria Azevedo Alves</v>
          </cell>
          <cell r="C715" t="str">
            <v>Jose Manuel Freitas</v>
          </cell>
          <cell r="D715">
            <v>211110732</v>
          </cell>
        </row>
        <row r="716">
          <cell r="A716">
            <v>211110733</v>
          </cell>
          <cell r="B716" t="str">
            <v>Pureza Castro Fernandes Silva</v>
          </cell>
          <cell r="C716" t="str">
            <v>Jose Manuel Freitas</v>
          </cell>
          <cell r="D716">
            <v>211110733</v>
          </cell>
        </row>
        <row r="717">
          <cell r="A717">
            <v>211110734</v>
          </cell>
          <cell r="B717" t="str">
            <v>Escola Superior Tecnologia E Gestão</v>
          </cell>
          <cell r="C717" t="str">
            <v>Bracar</v>
          </cell>
          <cell r="D717">
            <v>211110734</v>
          </cell>
        </row>
        <row r="718">
          <cell r="A718">
            <v>211110735</v>
          </cell>
          <cell r="B718" t="str">
            <v>Clara Maria Silva Teixeira</v>
          </cell>
          <cell r="C718" t="str">
            <v>Bracar</v>
          </cell>
          <cell r="D718">
            <v>211110735</v>
          </cell>
        </row>
        <row r="719">
          <cell r="A719">
            <v>211110736</v>
          </cell>
          <cell r="B719" t="str">
            <v>Adalma-Indústria De Carnes, Lda</v>
          </cell>
          <cell r="C719" t="str">
            <v>Pedro Fonseca</v>
          </cell>
          <cell r="D719">
            <v>211110736</v>
          </cell>
        </row>
        <row r="720">
          <cell r="A720">
            <v>211110737</v>
          </cell>
          <cell r="B720" t="str">
            <v>José Moura Meireles</v>
          </cell>
          <cell r="C720" t="str">
            <v>Jose Manuel Freitas</v>
          </cell>
          <cell r="D720">
            <v>211110737</v>
          </cell>
        </row>
        <row r="721">
          <cell r="A721">
            <v>211110738</v>
          </cell>
          <cell r="B721" t="str">
            <v>Manuel Fernando Martins Ferreira</v>
          </cell>
          <cell r="C721" t="str">
            <v>Bruno Brito</v>
          </cell>
          <cell r="D721">
            <v>211110738</v>
          </cell>
        </row>
        <row r="722">
          <cell r="A722">
            <v>211110739</v>
          </cell>
          <cell r="B722" t="str">
            <v>Gabriel Carvalho Dias Barros</v>
          </cell>
          <cell r="C722" t="str">
            <v>Manuel Miranda</v>
          </cell>
          <cell r="D722">
            <v>211110739</v>
          </cell>
        </row>
        <row r="723">
          <cell r="A723">
            <v>211110740</v>
          </cell>
          <cell r="B723" t="str">
            <v>António Augusto Mourão Fernandes</v>
          </cell>
          <cell r="C723" t="str">
            <v>Bracar</v>
          </cell>
          <cell r="D723">
            <v>211110740</v>
          </cell>
        </row>
        <row r="724">
          <cell r="A724">
            <v>211110741</v>
          </cell>
          <cell r="B724" t="str">
            <v>N.L.C. Supermercados, Lda</v>
          </cell>
          <cell r="C724" t="str">
            <v>Manuel Miranda</v>
          </cell>
          <cell r="D724">
            <v>211110741</v>
          </cell>
        </row>
        <row r="725">
          <cell r="A725">
            <v>211110742</v>
          </cell>
          <cell r="B725" t="str">
            <v>Silva &amp; Teixeira, Lda</v>
          </cell>
          <cell r="C725" t="str">
            <v>Bracar</v>
          </cell>
          <cell r="D725">
            <v>211110742</v>
          </cell>
        </row>
        <row r="726">
          <cell r="A726">
            <v>211110743</v>
          </cell>
          <cell r="B726" t="str">
            <v>Mario Dinis, Lda</v>
          </cell>
          <cell r="C726" t="str">
            <v>Neusa 2</v>
          </cell>
          <cell r="D726">
            <v>211110743</v>
          </cell>
        </row>
        <row r="727">
          <cell r="A727">
            <v>211110744</v>
          </cell>
          <cell r="B727" t="str">
            <v>Domingos Alberto Fernandes</v>
          </cell>
          <cell r="C727" t="str">
            <v>Manuel Miranda</v>
          </cell>
          <cell r="D727">
            <v>211110744</v>
          </cell>
        </row>
        <row r="728">
          <cell r="A728">
            <v>211110745</v>
          </cell>
          <cell r="B728" t="str">
            <v>João Batista Teixeira Silva</v>
          </cell>
          <cell r="C728" t="str">
            <v>Ricardo G.Silva</v>
          </cell>
          <cell r="D728">
            <v>211110745</v>
          </cell>
        </row>
        <row r="729">
          <cell r="A729">
            <v>211110746</v>
          </cell>
          <cell r="B729" t="str">
            <v>João Magalhães Pires</v>
          </cell>
          <cell r="C729" t="str">
            <v>Bracar</v>
          </cell>
          <cell r="D729">
            <v>211110746</v>
          </cell>
        </row>
        <row r="730">
          <cell r="A730">
            <v>211110747</v>
          </cell>
          <cell r="B730" t="str">
            <v>Joaquim Fernandes</v>
          </cell>
          <cell r="C730" t="str">
            <v>Jose Manuel Freitas</v>
          </cell>
          <cell r="D730">
            <v>211110747</v>
          </cell>
        </row>
        <row r="731">
          <cell r="A731">
            <v>211110748</v>
          </cell>
          <cell r="B731" t="str">
            <v>Joaquim Teixeira Da Silva</v>
          </cell>
          <cell r="C731" t="str">
            <v>Jose Manuel Freitas</v>
          </cell>
          <cell r="D731">
            <v>211110748</v>
          </cell>
        </row>
        <row r="732">
          <cell r="A732">
            <v>211110749</v>
          </cell>
          <cell r="B732" t="str">
            <v>Rui Manuel Fernandes Silva</v>
          </cell>
          <cell r="C732" t="str">
            <v>Jose Manuel Freitas</v>
          </cell>
          <cell r="D732">
            <v>211110749</v>
          </cell>
        </row>
        <row r="733">
          <cell r="A733">
            <v>211110750</v>
          </cell>
          <cell r="B733" t="str">
            <v>António Miranda Pinto Azevedo</v>
          </cell>
          <cell r="C733" t="str">
            <v>Jose Manuel Freitas</v>
          </cell>
          <cell r="D733">
            <v>211110750</v>
          </cell>
        </row>
        <row r="734">
          <cell r="A734">
            <v>211110751</v>
          </cell>
          <cell r="B734" t="str">
            <v>Ilidio Loureiro Pinto</v>
          </cell>
          <cell r="C734" t="str">
            <v>Jose Manuel Freitas</v>
          </cell>
          <cell r="D734">
            <v>211110751</v>
          </cell>
        </row>
        <row r="735">
          <cell r="A735">
            <v>211110752</v>
          </cell>
          <cell r="B735" t="str">
            <v>José Peixoto Gomes Xxxxxxxxxxxxxxxx</v>
          </cell>
          <cell r="C735" t="str">
            <v>Bracar</v>
          </cell>
          <cell r="D735">
            <v>211110752</v>
          </cell>
        </row>
        <row r="736">
          <cell r="A736">
            <v>211110753</v>
          </cell>
          <cell r="B736" t="str">
            <v>Salgado &amp; Rosmaninho, Lda.</v>
          </cell>
          <cell r="C736" t="str">
            <v>Jose Manuel Freitas</v>
          </cell>
          <cell r="D736">
            <v>211110753</v>
          </cell>
        </row>
        <row r="737">
          <cell r="A737">
            <v>211110755</v>
          </cell>
          <cell r="B737" t="str">
            <v>Francisco Pereira &amp; Filhos, Lda</v>
          </cell>
          <cell r="C737" t="str">
            <v>Isabel Matos</v>
          </cell>
          <cell r="D737">
            <v>211110755</v>
          </cell>
        </row>
        <row r="738">
          <cell r="A738">
            <v>211110756</v>
          </cell>
          <cell r="B738" t="str">
            <v>Carlos Alberto Ramos Neto</v>
          </cell>
          <cell r="C738" t="str">
            <v>Jose Manuel Freitas</v>
          </cell>
          <cell r="D738">
            <v>211110756</v>
          </cell>
        </row>
        <row r="739">
          <cell r="A739">
            <v>211110757</v>
          </cell>
          <cell r="B739" t="str">
            <v>Carnes Sarrabulho, Lda</v>
          </cell>
          <cell r="C739" t="str">
            <v>Jose Manuel Freitas</v>
          </cell>
          <cell r="D739">
            <v>211110757</v>
          </cell>
        </row>
        <row r="740">
          <cell r="A740">
            <v>211110758</v>
          </cell>
          <cell r="B740" t="str">
            <v>Jeronimo &amp; José, Lda</v>
          </cell>
          <cell r="C740" t="str">
            <v>Jose Manuel Freitas</v>
          </cell>
          <cell r="D740">
            <v>211110758</v>
          </cell>
        </row>
        <row r="741">
          <cell r="A741">
            <v>211110759</v>
          </cell>
          <cell r="B741" t="str">
            <v>José Ferreira &amp; Filhos, Lda</v>
          </cell>
          <cell r="C741" t="str">
            <v>Jose Manuel Freitas</v>
          </cell>
          <cell r="D741">
            <v>211110759</v>
          </cell>
        </row>
        <row r="742">
          <cell r="A742">
            <v>211110760</v>
          </cell>
          <cell r="B742" t="str">
            <v>Talho Queirós, Lda</v>
          </cell>
          <cell r="C742" t="str">
            <v>Jose Manuel Freitas</v>
          </cell>
          <cell r="D742">
            <v>211110760</v>
          </cell>
        </row>
        <row r="743">
          <cell r="A743">
            <v>211110761</v>
          </cell>
          <cell r="B743" t="str">
            <v>Abel Da Cunha Pimenta</v>
          </cell>
          <cell r="C743" t="str">
            <v>Jose Manuel Freitas</v>
          </cell>
          <cell r="D743">
            <v>211110761</v>
          </cell>
        </row>
        <row r="744">
          <cell r="A744">
            <v>211110763</v>
          </cell>
          <cell r="B744" t="str">
            <v>Lavoura Concelho Paços Ferreira</v>
          </cell>
          <cell r="C744" t="str">
            <v>Jose Manuel Freitas</v>
          </cell>
          <cell r="D744">
            <v>211110763</v>
          </cell>
        </row>
        <row r="745">
          <cell r="A745">
            <v>211110764</v>
          </cell>
          <cell r="B745" t="str">
            <v>Tutilar - Generos Alimentares, Lda</v>
          </cell>
          <cell r="C745" t="str">
            <v>Jose Manuel Freitas</v>
          </cell>
          <cell r="D745">
            <v>211110764</v>
          </cell>
        </row>
        <row r="746">
          <cell r="A746">
            <v>211110765</v>
          </cell>
          <cell r="B746" t="str">
            <v>Talho Trofeu, Lda.</v>
          </cell>
          <cell r="C746" t="str">
            <v>Jose Manuel Freitas</v>
          </cell>
          <cell r="D746">
            <v>211110765</v>
          </cell>
        </row>
        <row r="747">
          <cell r="A747">
            <v>211110766</v>
          </cell>
          <cell r="B747" t="str">
            <v>José Da Costa Lourenço</v>
          </cell>
          <cell r="D747">
            <v>211110766</v>
          </cell>
        </row>
        <row r="748">
          <cell r="A748">
            <v>211110767</v>
          </cell>
          <cell r="B748" t="str">
            <v>Julia Campos Da Fonseca</v>
          </cell>
          <cell r="C748" t="str">
            <v>Jose Manuel Freitas</v>
          </cell>
          <cell r="D748">
            <v>211110767</v>
          </cell>
        </row>
        <row r="749">
          <cell r="A749">
            <v>211110768</v>
          </cell>
          <cell r="B749" t="str">
            <v>António Carlos Carvalho Silva</v>
          </cell>
          <cell r="C749" t="str">
            <v>Jose Manuel Freitas</v>
          </cell>
          <cell r="D749">
            <v>211110768</v>
          </cell>
        </row>
        <row r="750">
          <cell r="A750">
            <v>211110769</v>
          </cell>
          <cell r="B750" t="str">
            <v>Novitalho, Lda</v>
          </cell>
          <cell r="C750" t="str">
            <v>Bracar</v>
          </cell>
          <cell r="D750">
            <v>211110769</v>
          </cell>
        </row>
        <row r="751">
          <cell r="A751">
            <v>211110770</v>
          </cell>
          <cell r="B751" t="str">
            <v>Coelho Pinto &amp; Teixeira, Lda</v>
          </cell>
          <cell r="C751" t="str">
            <v>Jose Manuel Freitas</v>
          </cell>
          <cell r="D751">
            <v>211110770</v>
          </cell>
        </row>
        <row r="752">
          <cell r="A752">
            <v>211110771</v>
          </cell>
          <cell r="B752" t="str">
            <v>Padaria Verinha, Lda</v>
          </cell>
          <cell r="C752" t="str">
            <v>Jose Manuel Freitas</v>
          </cell>
          <cell r="D752">
            <v>211110771</v>
          </cell>
        </row>
        <row r="753">
          <cell r="A753">
            <v>211110772</v>
          </cell>
          <cell r="B753" t="str">
            <v>Supermercado Loja Desconto</v>
          </cell>
          <cell r="C753" t="str">
            <v>Joaquim Ferreira</v>
          </cell>
          <cell r="D753">
            <v>211110772</v>
          </cell>
        </row>
        <row r="754">
          <cell r="A754">
            <v>211110773</v>
          </cell>
          <cell r="B754" t="str">
            <v>Globoconde, Lda.</v>
          </cell>
          <cell r="C754" t="str">
            <v>Jose Manuel Freitas</v>
          </cell>
          <cell r="D754">
            <v>211110773</v>
          </cell>
        </row>
        <row r="755">
          <cell r="A755">
            <v>211110774</v>
          </cell>
          <cell r="B755" t="str">
            <v>Maria Alice Bastos Pereira, Lda</v>
          </cell>
          <cell r="C755" t="str">
            <v>Jose Manuel Freitas</v>
          </cell>
          <cell r="D755">
            <v>211110774</v>
          </cell>
        </row>
        <row r="756">
          <cell r="A756">
            <v>211110775</v>
          </cell>
          <cell r="B756" t="str">
            <v>Padaria Quiel, Lda</v>
          </cell>
          <cell r="C756" t="str">
            <v>Jose Manuel Freitas</v>
          </cell>
          <cell r="D756">
            <v>211110775</v>
          </cell>
        </row>
        <row r="757">
          <cell r="A757">
            <v>211110776</v>
          </cell>
          <cell r="B757" t="str">
            <v>José Carlos Costa Silva</v>
          </cell>
          <cell r="C757" t="str">
            <v>Jose Manuel Freitas</v>
          </cell>
          <cell r="D757">
            <v>211110776</v>
          </cell>
        </row>
        <row r="758">
          <cell r="A758">
            <v>211110778</v>
          </cell>
          <cell r="B758" t="str">
            <v>José António Rodrigues Dos Santos</v>
          </cell>
          <cell r="C758" t="str">
            <v>Bracar</v>
          </cell>
          <cell r="D758">
            <v>211110778</v>
          </cell>
        </row>
        <row r="759">
          <cell r="A759">
            <v>211110779</v>
          </cell>
          <cell r="B759" t="str">
            <v>Mario Ferreira Da Rocha</v>
          </cell>
          <cell r="C759" t="str">
            <v>Jose Manuel Freitas</v>
          </cell>
          <cell r="D759">
            <v>211110779</v>
          </cell>
        </row>
        <row r="760">
          <cell r="A760">
            <v>211110780</v>
          </cell>
          <cell r="B760" t="str">
            <v>Mário Resende Da Silva</v>
          </cell>
          <cell r="C760" t="str">
            <v>Jose Manuel Freitas</v>
          </cell>
          <cell r="D760">
            <v>211110780</v>
          </cell>
        </row>
        <row r="761">
          <cell r="A761">
            <v>211110781</v>
          </cell>
          <cell r="B761" t="str">
            <v>Kikarnes - Meireles &amp; Silva, Lda</v>
          </cell>
          <cell r="C761" t="str">
            <v>Bracar</v>
          </cell>
          <cell r="D761">
            <v>211110781</v>
          </cell>
        </row>
        <row r="762">
          <cell r="A762">
            <v>211110782</v>
          </cell>
          <cell r="B762" t="str">
            <v>Fertalhos - Sousa &amp; Loureiro, Lda.</v>
          </cell>
          <cell r="C762" t="str">
            <v>Isabel Machado</v>
          </cell>
          <cell r="D762">
            <v>211110782</v>
          </cell>
        </row>
        <row r="763">
          <cell r="A763">
            <v>211110783</v>
          </cell>
          <cell r="B763" t="str">
            <v>Manuel Filipe Freitas Oliveira</v>
          </cell>
          <cell r="C763" t="str">
            <v>Manuel Miranda</v>
          </cell>
          <cell r="D763">
            <v>211110783</v>
          </cell>
        </row>
        <row r="764">
          <cell r="A764">
            <v>211110784</v>
          </cell>
          <cell r="B764" t="str">
            <v>Loja Da Carne</v>
          </cell>
          <cell r="C764" t="str">
            <v>Bracar</v>
          </cell>
          <cell r="D764">
            <v>211110784</v>
          </cell>
        </row>
        <row r="765">
          <cell r="A765">
            <v>211110785</v>
          </cell>
          <cell r="B765" t="str">
            <v>Rodrigues &amp; Oliveira, Lda.</v>
          </cell>
          <cell r="C765" t="str">
            <v>Jose Manuel Freitas</v>
          </cell>
          <cell r="D765">
            <v>211110785</v>
          </cell>
        </row>
        <row r="766">
          <cell r="A766">
            <v>211110786</v>
          </cell>
          <cell r="B766" t="str">
            <v>Talho Maxi, Lda.</v>
          </cell>
          <cell r="D766">
            <v>211110786</v>
          </cell>
        </row>
        <row r="767">
          <cell r="A767">
            <v>211110787</v>
          </cell>
          <cell r="B767" t="str">
            <v>Dois Paulos, Lda</v>
          </cell>
          <cell r="C767" t="str">
            <v>Isabel Matos</v>
          </cell>
          <cell r="D767">
            <v>211110787</v>
          </cell>
        </row>
        <row r="768">
          <cell r="A768">
            <v>211110788</v>
          </cell>
          <cell r="B768" t="str">
            <v>Casimiro Freitas Fernandes</v>
          </cell>
          <cell r="C768" t="str">
            <v>Ricardo G.Silva</v>
          </cell>
          <cell r="D768">
            <v>211110788</v>
          </cell>
        </row>
        <row r="769">
          <cell r="A769">
            <v>211110789</v>
          </cell>
          <cell r="B769" t="str">
            <v>Talho Além Da Ponte</v>
          </cell>
          <cell r="C769" t="str">
            <v>Isabel Machado</v>
          </cell>
          <cell r="D769">
            <v>211110789</v>
          </cell>
        </row>
        <row r="770">
          <cell r="A770">
            <v>211110790</v>
          </cell>
          <cell r="B770" t="str">
            <v>Talhos Da Ilha, Lda</v>
          </cell>
          <cell r="C770" t="str">
            <v>Jose Manuel Freitas</v>
          </cell>
          <cell r="D770">
            <v>211110790</v>
          </cell>
        </row>
        <row r="771">
          <cell r="A771">
            <v>211110791</v>
          </cell>
          <cell r="B771" t="str">
            <v>Mgf-Carnes De Mouquim, Lda.</v>
          </cell>
          <cell r="C771" t="str">
            <v>Bracar</v>
          </cell>
          <cell r="D771">
            <v>211110791</v>
          </cell>
        </row>
        <row r="772">
          <cell r="A772">
            <v>211110792</v>
          </cell>
          <cell r="B772" t="str">
            <v>Maria Da Conceição Ferreira Costa</v>
          </cell>
          <cell r="C772" t="str">
            <v>Bracar</v>
          </cell>
          <cell r="D772">
            <v>211110792</v>
          </cell>
        </row>
        <row r="773">
          <cell r="A773">
            <v>211110793</v>
          </cell>
          <cell r="B773" t="str">
            <v>Alberto Dos Santos Reis</v>
          </cell>
          <cell r="C773" t="str">
            <v>Bracar</v>
          </cell>
          <cell r="D773">
            <v>211110793</v>
          </cell>
        </row>
        <row r="774">
          <cell r="A774">
            <v>211110794</v>
          </cell>
          <cell r="B774" t="str">
            <v>Lusiaves, Ind. Com. Agro-Alimentar,</v>
          </cell>
          <cell r="C774" t="str">
            <v>Manuel Russo</v>
          </cell>
          <cell r="D774">
            <v>211110794</v>
          </cell>
        </row>
        <row r="775">
          <cell r="A775">
            <v>211110795</v>
          </cell>
          <cell r="B775" t="str">
            <v>Padaria Verinha, Lda</v>
          </cell>
          <cell r="C775" t="str">
            <v>Jose Manuel Freitas</v>
          </cell>
          <cell r="D775">
            <v>211110795</v>
          </cell>
        </row>
        <row r="776">
          <cell r="A776">
            <v>211110796</v>
          </cell>
          <cell r="B776" t="str">
            <v>Manuel José Domingos Pereira</v>
          </cell>
          <cell r="C776" t="str">
            <v>Luis Barbosa</v>
          </cell>
          <cell r="D776">
            <v>211110796</v>
          </cell>
        </row>
        <row r="777">
          <cell r="A777">
            <v>211110797</v>
          </cell>
          <cell r="B777" t="str">
            <v>Joaquim Manuel Rodrigues Araújo</v>
          </cell>
          <cell r="C777" t="str">
            <v>Bracar</v>
          </cell>
          <cell r="D777">
            <v>211110797</v>
          </cell>
        </row>
        <row r="778">
          <cell r="A778">
            <v>211110798</v>
          </cell>
          <cell r="B778" t="str">
            <v>Salsicharia Da Gardunha, Lda.</v>
          </cell>
          <cell r="C778" t="str">
            <v>Bracar</v>
          </cell>
          <cell r="D778">
            <v>211110798</v>
          </cell>
        </row>
        <row r="779">
          <cell r="A779">
            <v>211110799</v>
          </cell>
          <cell r="B779" t="str">
            <v>Lyudmyla Melmychuk</v>
          </cell>
          <cell r="C779" t="str">
            <v>Joaquim Ferreira</v>
          </cell>
          <cell r="D779">
            <v>211110799</v>
          </cell>
        </row>
        <row r="780">
          <cell r="A780">
            <v>211110800</v>
          </cell>
          <cell r="B780" t="str">
            <v>José Manuel Ferreira Santos, Lda.</v>
          </cell>
          <cell r="C780" t="str">
            <v>Bracar</v>
          </cell>
          <cell r="D780">
            <v>211110800</v>
          </cell>
        </row>
        <row r="781">
          <cell r="A781">
            <v>211110801</v>
          </cell>
          <cell r="B781" t="str">
            <v>Talho Benfica De Manuel Da Silva Mo</v>
          </cell>
          <cell r="C781" t="str">
            <v>Bracar</v>
          </cell>
          <cell r="D781">
            <v>211110801</v>
          </cell>
        </row>
        <row r="782">
          <cell r="A782">
            <v>211110802</v>
          </cell>
          <cell r="B782" t="str">
            <v>Talhos Meireles, Lda. 2</v>
          </cell>
          <cell r="C782" t="str">
            <v>Isabel Machado</v>
          </cell>
          <cell r="D782">
            <v>211110802</v>
          </cell>
        </row>
        <row r="783">
          <cell r="A783">
            <v>211110803</v>
          </cell>
          <cell r="B783" t="str">
            <v>Mónica Teresa Miranda Borges</v>
          </cell>
          <cell r="C783" t="str">
            <v>Isabel Machado</v>
          </cell>
          <cell r="D783">
            <v>211110803</v>
          </cell>
        </row>
        <row r="784">
          <cell r="A784">
            <v>211110804</v>
          </cell>
          <cell r="B784" t="str">
            <v>Ilda Maria Teixeira Magalhães</v>
          </cell>
          <cell r="C784" t="str">
            <v>Neusa 2</v>
          </cell>
          <cell r="D784">
            <v>211110804</v>
          </cell>
        </row>
        <row r="785">
          <cell r="A785">
            <v>211110805</v>
          </cell>
          <cell r="B785" t="str">
            <v>Anibal António Da Silva C. Pinto</v>
          </cell>
          <cell r="C785" t="str">
            <v>Isabel Machado</v>
          </cell>
          <cell r="D785">
            <v>211110805</v>
          </cell>
        </row>
        <row r="786">
          <cell r="A786">
            <v>211110806</v>
          </cell>
          <cell r="B786" t="str">
            <v>Talho Fielcliente, Lda.</v>
          </cell>
          <cell r="C786" t="str">
            <v>Bracar</v>
          </cell>
          <cell r="D786">
            <v>211110806</v>
          </cell>
        </row>
        <row r="787">
          <cell r="A787">
            <v>211110807</v>
          </cell>
          <cell r="B787" t="str">
            <v>Talho Clara Costa, Unipessoal, Lda.</v>
          </cell>
          <cell r="C787" t="str">
            <v>Bracar</v>
          </cell>
          <cell r="D787">
            <v>211110807</v>
          </cell>
        </row>
        <row r="788">
          <cell r="A788">
            <v>211110808</v>
          </cell>
          <cell r="B788" t="str">
            <v>Silvia Oliveira Ferreira</v>
          </cell>
          <cell r="C788" t="str">
            <v>Bracar</v>
          </cell>
          <cell r="D788">
            <v>211110808</v>
          </cell>
        </row>
        <row r="789">
          <cell r="A789">
            <v>211110809</v>
          </cell>
          <cell r="B789" t="str">
            <v>Maria Galvão Veloso Dantas</v>
          </cell>
          <cell r="C789" t="str">
            <v>Joaquim Ferreira</v>
          </cell>
          <cell r="D789">
            <v>211110809</v>
          </cell>
        </row>
        <row r="790">
          <cell r="A790">
            <v>211110810</v>
          </cell>
          <cell r="B790" t="str">
            <v>Supermercados Matinhos, Lda.</v>
          </cell>
          <cell r="C790" t="str">
            <v>Bracar</v>
          </cell>
          <cell r="D790">
            <v>211110810</v>
          </cell>
        </row>
        <row r="791">
          <cell r="A791">
            <v>211110811</v>
          </cell>
          <cell r="B791" t="str">
            <v>Talho Meireles Vale Do Lima</v>
          </cell>
          <cell r="C791" t="str">
            <v>Isabel Machado</v>
          </cell>
          <cell r="D791">
            <v>211110811</v>
          </cell>
        </row>
        <row r="792">
          <cell r="A792">
            <v>211110812</v>
          </cell>
          <cell r="B792" t="str">
            <v>Rui António Rodrigues Santarem</v>
          </cell>
          <cell r="C792" t="str">
            <v>Jose Manuel Freitas</v>
          </cell>
          <cell r="D792">
            <v>211110812</v>
          </cell>
        </row>
        <row r="793">
          <cell r="A793">
            <v>211110813</v>
          </cell>
          <cell r="B793" t="str">
            <v>Maria Silva Ribeiro Oliveira</v>
          </cell>
          <cell r="C793" t="str">
            <v>Bracar</v>
          </cell>
          <cell r="D793">
            <v>211110813</v>
          </cell>
        </row>
        <row r="794">
          <cell r="A794">
            <v>211110814</v>
          </cell>
          <cell r="B794" t="str">
            <v>Marcelo Rodrigues Santarem Martins</v>
          </cell>
          <cell r="C794" t="str">
            <v>Jose Manuel Freitas</v>
          </cell>
          <cell r="D794">
            <v>211110814</v>
          </cell>
        </row>
        <row r="795">
          <cell r="A795">
            <v>211110815</v>
          </cell>
          <cell r="B795" t="str">
            <v>Talho Central Da Encarnação</v>
          </cell>
          <cell r="C795" t="str">
            <v>Joaquim Ferreira</v>
          </cell>
          <cell r="D795">
            <v>211110815</v>
          </cell>
        </row>
        <row r="796">
          <cell r="A796">
            <v>211110816</v>
          </cell>
          <cell r="B796" t="str">
            <v>Domingos Manuel Moreira Moura</v>
          </cell>
          <cell r="C796" t="str">
            <v>Joaquim Ferreira</v>
          </cell>
          <cell r="D796">
            <v>211110816</v>
          </cell>
        </row>
        <row r="797">
          <cell r="A797">
            <v>211110817</v>
          </cell>
          <cell r="B797" t="str">
            <v>A Independente - Padaria Pastelaria</v>
          </cell>
          <cell r="C797" t="str">
            <v>Jose Manuel Freitas</v>
          </cell>
          <cell r="D797">
            <v>211110817</v>
          </cell>
        </row>
        <row r="798">
          <cell r="A798">
            <v>211110818</v>
          </cell>
          <cell r="B798" t="str">
            <v>Confraria Nª.Sª. Pena</v>
          </cell>
          <cell r="C798" t="str">
            <v>Isabel Machado</v>
          </cell>
          <cell r="D798">
            <v>211110818</v>
          </cell>
        </row>
        <row r="799">
          <cell r="A799">
            <v>211110819</v>
          </cell>
          <cell r="B799" t="str">
            <v>Ademar Bartolomeu Silva Silveira</v>
          </cell>
          <cell r="C799" t="str">
            <v>Isabel Matos</v>
          </cell>
          <cell r="D799">
            <v>211110819</v>
          </cell>
        </row>
        <row r="800">
          <cell r="A800">
            <v>211110820</v>
          </cell>
          <cell r="B800" t="str">
            <v>Barrosão - Central De Carnes, Lda.</v>
          </cell>
          <cell r="C800" t="str">
            <v>Bracar</v>
          </cell>
          <cell r="D800">
            <v>211110820</v>
          </cell>
        </row>
        <row r="801">
          <cell r="A801">
            <v>211110821</v>
          </cell>
          <cell r="B801" t="str">
            <v>José Cunha Martins Ferreira</v>
          </cell>
          <cell r="C801" t="str">
            <v>Isabel Machado</v>
          </cell>
          <cell r="D801">
            <v>211110821</v>
          </cell>
        </row>
        <row r="802">
          <cell r="A802">
            <v>211110822</v>
          </cell>
          <cell r="B802" t="str">
            <v>Filomena &amp; Helena Alves, Lda.</v>
          </cell>
          <cell r="C802" t="str">
            <v>Isabel Machado</v>
          </cell>
          <cell r="D802">
            <v>211110822</v>
          </cell>
        </row>
        <row r="803">
          <cell r="A803">
            <v>211110823</v>
          </cell>
          <cell r="B803" t="str">
            <v>Manuel Da Silva Moura</v>
          </cell>
          <cell r="C803" t="str">
            <v>Bracar</v>
          </cell>
          <cell r="D803">
            <v>211110823</v>
          </cell>
        </row>
        <row r="804">
          <cell r="A804">
            <v>211110824</v>
          </cell>
          <cell r="B804" t="str">
            <v>Barrosão Boi Da Vila Talhos, Lda</v>
          </cell>
          <cell r="C804" t="str">
            <v>Bracar</v>
          </cell>
          <cell r="D804">
            <v>211110824</v>
          </cell>
        </row>
        <row r="805">
          <cell r="A805">
            <v>211110825</v>
          </cell>
          <cell r="B805" t="str">
            <v>Artur Manuel Pereira Gomes</v>
          </cell>
          <cell r="C805" t="str">
            <v>Bracar</v>
          </cell>
          <cell r="D805">
            <v>211110825</v>
          </cell>
        </row>
        <row r="806">
          <cell r="A806">
            <v>211110826</v>
          </cell>
          <cell r="B806" t="str">
            <v>Nuno Alexandre Miranda Cardoso</v>
          </cell>
          <cell r="C806" t="str">
            <v>Isabel Machado</v>
          </cell>
          <cell r="D806">
            <v>211110826</v>
          </cell>
        </row>
        <row r="807">
          <cell r="A807">
            <v>211110827</v>
          </cell>
          <cell r="B807" t="str">
            <v>Talho Do Abel Abel Gonçalves Coelho</v>
          </cell>
          <cell r="C807" t="str">
            <v>Isabel Machado</v>
          </cell>
          <cell r="D807">
            <v>211110827</v>
          </cell>
        </row>
        <row r="808">
          <cell r="A808">
            <v>211110828</v>
          </cell>
          <cell r="B808" t="str">
            <v>Dulce Maria Vaz Pinto Pereira</v>
          </cell>
          <cell r="C808" t="str">
            <v>Joaquim Ferreira</v>
          </cell>
          <cell r="D808">
            <v>211110828</v>
          </cell>
        </row>
        <row r="809">
          <cell r="A809">
            <v>211110829</v>
          </cell>
          <cell r="B809" t="str">
            <v>Super Talho D. Galo</v>
          </cell>
          <cell r="C809" t="str">
            <v>Isabel Machado</v>
          </cell>
          <cell r="D809">
            <v>211110829</v>
          </cell>
        </row>
        <row r="810">
          <cell r="A810">
            <v>211110830</v>
          </cell>
          <cell r="B810" t="str">
            <v>Dom Villas-Luís Rafael Macedo</v>
          </cell>
          <cell r="C810" t="str">
            <v>Bracar</v>
          </cell>
          <cell r="D810">
            <v>211110830</v>
          </cell>
        </row>
        <row r="811">
          <cell r="A811">
            <v>211110831</v>
          </cell>
          <cell r="B811" t="str">
            <v>Salsicharia Assunção</v>
          </cell>
          <cell r="C811" t="str">
            <v>Bracar</v>
          </cell>
          <cell r="D811">
            <v>211110831</v>
          </cell>
        </row>
        <row r="812">
          <cell r="A812">
            <v>211110832</v>
          </cell>
          <cell r="B812" t="str">
            <v>Jorge Morais - Comercio De Carnes,</v>
          </cell>
          <cell r="C812" t="str">
            <v>Bracar</v>
          </cell>
          <cell r="D812">
            <v>211110832</v>
          </cell>
        </row>
        <row r="813">
          <cell r="A813">
            <v>211110833</v>
          </cell>
          <cell r="B813" t="str">
            <v>Miguel António Rodrigues Moreira</v>
          </cell>
          <cell r="C813" t="str">
            <v>Bracar</v>
          </cell>
          <cell r="D813">
            <v>211110833</v>
          </cell>
        </row>
        <row r="814">
          <cell r="A814">
            <v>211110834</v>
          </cell>
          <cell r="B814" t="str">
            <v>J.F. Caves - Julia Moreira Da Costa</v>
          </cell>
          <cell r="C814" t="str">
            <v>Bracar</v>
          </cell>
          <cell r="D814">
            <v>211110834</v>
          </cell>
        </row>
        <row r="815">
          <cell r="A815">
            <v>211110835</v>
          </cell>
          <cell r="B815" t="str">
            <v>Super Talho Novilho D'Ouro</v>
          </cell>
          <cell r="C815" t="str">
            <v>Bracar</v>
          </cell>
          <cell r="D815">
            <v>211110835</v>
          </cell>
        </row>
        <row r="816">
          <cell r="A816">
            <v>211110836</v>
          </cell>
          <cell r="B816" t="str">
            <v>António Varajão Fernandes</v>
          </cell>
          <cell r="C816" t="str">
            <v>Isabel Machado</v>
          </cell>
          <cell r="D816">
            <v>211110836</v>
          </cell>
        </row>
        <row r="817">
          <cell r="A817">
            <v>211110837</v>
          </cell>
          <cell r="B817" t="str">
            <v>António Nogueira Azevedo</v>
          </cell>
          <cell r="C817" t="str">
            <v>Bracar</v>
          </cell>
          <cell r="D817">
            <v>211110837</v>
          </cell>
        </row>
        <row r="818">
          <cell r="A818">
            <v>211110838</v>
          </cell>
          <cell r="B818" t="str">
            <v>Loja Carne-Sociedade Unipessoal,Lda</v>
          </cell>
          <cell r="C818" t="str">
            <v>Bracar</v>
          </cell>
          <cell r="D818">
            <v>211110838</v>
          </cell>
        </row>
        <row r="819">
          <cell r="A819">
            <v>211110839</v>
          </cell>
          <cell r="B819" t="str">
            <v>Maria De Fátima Mouquinho Da Costa</v>
          </cell>
          <cell r="C819" t="str">
            <v>Bracar</v>
          </cell>
          <cell r="D819">
            <v>211110839</v>
          </cell>
        </row>
        <row r="820">
          <cell r="A820">
            <v>211110840</v>
          </cell>
          <cell r="B820" t="str">
            <v>Adriano Gonçalves Dias</v>
          </cell>
          <cell r="C820" t="str">
            <v>Isabel Machado</v>
          </cell>
          <cell r="D820">
            <v>211110840</v>
          </cell>
        </row>
        <row r="821">
          <cell r="A821">
            <v>211110841</v>
          </cell>
          <cell r="B821" t="str">
            <v>Gadelho Tavares, Lda.</v>
          </cell>
          <cell r="C821" t="str">
            <v>Pedro Fonseca</v>
          </cell>
          <cell r="D821">
            <v>211110841</v>
          </cell>
        </row>
        <row r="822">
          <cell r="A822">
            <v>211110842</v>
          </cell>
          <cell r="B822" t="str">
            <v>Distritirso - Supermercado, Lda.</v>
          </cell>
          <cell r="C822" t="str">
            <v>Isabel Machado</v>
          </cell>
          <cell r="D822">
            <v>211110842</v>
          </cell>
        </row>
        <row r="823">
          <cell r="A823">
            <v>211110843</v>
          </cell>
          <cell r="B823" t="str">
            <v>Manuel Joaquim Castro Azevedo Talho</v>
          </cell>
          <cell r="C823" t="str">
            <v>Jose Manuel Freitas</v>
          </cell>
          <cell r="D823">
            <v>211110843</v>
          </cell>
        </row>
        <row r="824">
          <cell r="A824">
            <v>211110844</v>
          </cell>
          <cell r="B824" t="str">
            <v>Dias &amp; Gonçalves, Lda.</v>
          </cell>
          <cell r="C824" t="str">
            <v>Isabel Machado</v>
          </cell>
          <cell r="D824">
            <v>211110844</v>
          </cell>
        </row>
        <row r="825">
          <cell r="A825">
            <v>211110845</v>
          </cell>
          <cell r="B825" t="str">
            <v>Confeitaria Gosto Requintado</v>
          </cell>
          <cell r="C825" t="str">
            <v>Bracar</v>
          </cell>
          <cell r="D825">
            <v>211110845</v>
          </cell>
        </row>
        <row r="826">
          <cell r="A826">
            <v>211110846</v>
          </cell>
          <cell r="B826" t="str">
            <v>Barbosa,Ferreira,Oliveira &amp; Ca, Lda</v>
          </cell>
          <cell r="C826" t="str">
            <v>Jose Manuel Freitas</v>
          </cell>
          <cell r="D826">
            <v>211110846</v>
          </cell>
        </row>
        <row r="827">
          <cell r="A827">
            <v>211110847</v>
          </cell>
          <cell r="B827" t="str">
            <v>Salpicarne-Prod.De Salsicharia,Lda</v>
          </cell>
          <cell r="C827" t="str">
            <v>Bracar</v>
          </cell>
          <cell r="D827">
            <v>211110847</v>
          </cell>
        </row>
        <row r="828">
          <cell r="A828">
            <v>211110848</v>
          </cell>
          <cell r="B828" t="str">
            <v>Suinicomercio, Comercio Suínos, Lda</v>
          </cell>
          <cell r="C828" t="str">
            <v>Bracar</v>
          </cell>
          <cell r="D828">
            <v>211110848</v>
          </cell>
        </row>
        <row r="829">
          <cell r="A829">
            <v>211110849</v>
          </cell>
          <cell r="B829" t="str">
            <v>Agro-Pecuária De Albino Da Silva &amp;</v>
          </cell>
          <cell r="C829" t="str">
            <v>Bracar</v>
          </cell>
          <cell r="D829">
            <v>211110849</v>
          </cell>
        </row>
        <row r="830">
          <cell r="A830">
            <v>211110850</v>
          </cell>
          <cell r="B830" t="str">
            <v>Comersuínos, Comercio De Gado, Lda.</v>
          </cell>
          <cell r="C830" t="str">
            <v>Bracar</v>
          </cell>
          <cell r="D830">
            <v>211110850</v>
          </cell>
        </row>
        <row r="831">
          <cell r="A831">
            <v>211110851</v>
          </cell>
          <cell r="B831" t="str">
            <v>Fernando Albino Antunes Silva</v>
          </cell>
          <cell r="C831" t="str">
            <v>Bracar</v>
          </cell>
          <cell r="D831">
            <v>211110851</v>
          </cell>
        </row>
        <row r="832">
          <cell r="A832">
            <v>211110852</v>
          </cell>
          <cell r="B832" t="str">
            <v>José António Lameiras Rafael</v>
          </cell>
          <cell r="C832" t="str">
            <v>Bracar</v>
          </cell>
          <cell r="D832">
            <v>211110852</v>
          </cell>
        </row>
        <row r="833">
          <cell r="A833">
            <v>211110853</v>
          </cell>
          <cell r="B833" t="str">
            <v>Manuel António Rebelo Querido</v>
          </cell>
          <cell r="C833" t="str">
            <v>Bracar</v>
          </cell>
          <cell r="D833">
            <v>211110853</v>
          </cell>
        </row>
        <row r="834">
          <cell r="A834">
            <v>211110854</v>
          </cell>
          <cell r="B834" t="str">
            <v>Café Show, Lda.</v>
          </cell>
          <cell r="C834" t="str">
            <v>Joaquim Ferreira</v>
          </cell>
          <cell r="D834">
            <v>211110854</v>
          </cell>
        </row>
        <row r="835">
          <cell r="A835">
            <v>211110855</v>
          </cell>
          <cell r="B835" t="str">
            <v>Talho Bom Gosto, Lda.</v>
          </cell>
          <cell r="C835" t="str">
            <v>Jose Manuel Freitas</v>
          </cell>
          <cell r="D835">
            <v>211110855</v>
          </cell>
        </row>
        <row r="836">
          <cell r="A836">
            <v>211110856</v>
          </cell>
          <cell r="B836" t="str">
            <v>Tavares &amp; Filhos,Comércio De Carnes</v>
          </cell>
          <cell r="C836" t="str">
            <v>Joaquim Ferreira</v>
          </cell>
          <cell r="D836">
            <v>211110856</v>
          </cell>
        </row>
        <row r="837">
          <cell r="A837">
            <v>211110857</v>
          </cell>
          <cell r="B837" t="str">
            <v>Adelino Alberto Sousa Silva</v>
          </cell>
          <cell r="C837" t="str">
            <v>Bracar</v>
          </cell>
          <cell r="D837">
            <v>211110857</v>
          </cell>
        </row>
        <row r="838">
          <cell r="A838">
            <v>211110858</v>
          </cell>
          <cell r="B838" t="str">
            <v>Carnes Vermelhas, Lda.</v>
          </cell>
          <cell r="C838" t="str">
            <v>Isabel Machado</v>
          </cell>
          <cell r="D838">
            <v>211110858</v>
          </cell>
        </row>
        <row r="839">
          <cell r="A839">
            <v>211110860</v>
          </cell>
          <cell r="B839" t="str">
            <v>Pereira Pinto, Lda.</v>
          </cell>
          <cell r="C839" t="str">
            <v>Pedro Fonseca</v>
          </cell>
          <cell r="D839">
            <v>211110860</v>
          </cell>
        </row>
        <row r="840">
          <cell r="A840">
            <v>211110861</v>
          </cell>
          <cell r="B840" t="str">
            <v>Natalia Coelho, Unipessoal, Lda.</v>
          </cell>
          <cell r="C840" t="str">
            <v>Bracar</v>
          </cell>
          <cell r="D840">
            <v>211110861</v>
          </cell>
        </row>
        <row r="841">
          <cell r="A841">
            <v>211110862</v>
          </cell>
          <cell r="B841" t="str">
            <v>Gabriel Alexandre Rocha Lima</v>
          </cell>
          <cell r="C841" t="str">
            <v>Bracar</v>
          </cell>
          <cell r="D841">
            <v>211110862</v>
          </cell>
        </row>
        <row r="842">
          <cell r="A842">
            <v>211110863</v>
          </cell>
          <cell r="B842" t="str">
            <v>Manuel Da Costa Marques</v>
          </cell>
          <cell r="C842" t="str">
            <v>Jose Manuel Freitas</v>
          </cell>
          <cell r="D842">
            <v>211110863</v>
          </cell>
        </row>
        <row r="843">
          <cell r="A843">
            <v>211110864</v>
          </cell>
          <cell r="B843" t="str">
            <v>Silvia Maria Torres Gonçalves Ribei</v>
          </cell>
          <cell r="C843" t="str">
            <v>Bracar</v>
          </cell>
          <cell r="D843">
            <v>211110864</v>
          </cell>
        </row>
        <row r="844">
          <cell r="A844">
            <v>211110865</v>
          </cell>
          <cell r="B844" t="str">
            <v>Silvia Maria Torres Gonçalves Ribei</v>
          </cell>
          <cell r="C844" t="str">
            <v>Isabel Machado</v>
          </cell>
          <cell r="D844">
            <v>211110865</v>
          </cell>
        </row>
        <row r="845">
          <cell r="A845">
            <v>211110866</v>
          </cell>
          <cell r="B845" t="str">
            <v>Minhofumeiro-Enchidos E Fumados À</v>
          </cell>
          <cell r="C845" t="str">
            <v>Joana Reis</v>
          </cell>
          <cell r="D845">
            <v>211110866</v>
          </cell>
        </row>
        <row r="846">
          <cell r="A846">
            <v>211110867</v>
          </cell>
          <cell r="B846" t="str">
            <v>Mónica Teresa Miranda Borges</v>
          </cell>
          <cell r="C846" t="str">
            <v>Isabel Machado</v>
          </cell>
          <cell r="D846">
            <v>211110867</v>
          </cell>
        </row>
        <row r="847">
          <cell r="A847">
            <v>211110868</v>
          </cell>
          <cell r="B847" t="str">
            <v>Manuel Lourenço Barbosa</v>
          </cell>
          <cell r="C847" t="str">
            <v>Bracar</v>
          </cell>
          <cell r="D847">
            <v>211110868</v>
          </cell>
        </row>
        <row r="848">
          <cell r="A848">
            <v>211110869</v>
          </cell>
          <cell r="B848" t="str">
            <v>Restaurante Mirante De António Da</v>
          </cell>
          <cell r="C848" t="str">
            <v>Luis Barbosa</v>
          </cell>
          <cell r="D848">
            <v>211110869</v>
          </cell>
        </row>
        <row r="849">
          <cell r="A849">
            <v>211110870</v>
          </cell>
          <cell r="B849" t="str">
            <v>Manuel Alexandre Neto Reguenga</v>
          </cell>
          <cell r="C849" t="str">
            <v>Pedro Fonseca</v>
          </cell>
          <cell r="D849">
            <v>211110870</v>
          </cell>
        </row>
        <row r="850">
          <cell r="A850">
            <v>211110871</v>
          </cell>
          <cell r="B850" t="str">
            <v>Talho Atlantico</v>
          </cell>
          <cell r="C850" t="str">
            <v>Joaquim Ferreira</v>
          </cell>
          <cell r="D850">
            <v>211110871</v>
          </cell>
        </row>
        <row r="851">
          <cell r="A851">
            <v>211110872</v>
          </cell>
          <cell r="B851" t="str">
            <v>Manuel Da Silva Moura, Herdeiros</v>
          </cell>
          <cell r="C851" t="str">
            <v>Bracar</v>
          </cell>
          <cell r="D851">
            <v>211110872</v>
          </cell>
        </row>
        <row r="852">
          <cell r="A852">
            <v>211110873</v>
          </cell>
          <cell r="B852" t="str">
            <v>Seltripas, Lda.</v>
          </cell>
          <cell r="C852" t="str">
            <v>Bracar</v>
          </cell>
          <cell r="D852">
            <v>211110873</v>
          </cell>
        </row>
        <row r="853">
          <cell r="A853">
            <v>211110874</v>
          </cell>
          <cell r="B853" t="str">
            <v>Lyudmyla Melmychuk (Talho Stop)</v>
          </cell>
          <cell r="C853" t="str">
            <v>Joaquim Ferreira</v>
          </cell>
          <cell r="D853">
            <v>211110874</v>
          </cell>
        </row>
        <row r="854">
          <cell r="A854">
            <v>211110875</v>
          </cell>
          <cell r="B854" t="str">
            <v>José Gramilo Campos, Lda.</v>
          </cell>
          <cell r="C854" t="str">
            <v>Bracar</v>
          </cell>
          <cell r="D854">
            <v>211110875</v>
          </cell>
        </row>
        <row r="855">
          <cell r="A855">
            <v>211110876</v>
          </cell>
          <cell r="B855" t="str">
            <v>Carlos Silva, Com. De  Suínos, Lda.</v>
          </cell>
          <cell r="C855" t="str">
            <v>Bracar</v>
          </cell>
          <cell r="D855">
            <v>211110876</v>
          </cell>
        </row>
        <row r="856">
          <cell r="A856">
            <v>211110877</v>
          </cell>
          <cell r="B856" t="str">
            <v>Talho Novo Da Labruge De Bruno</v>
          </cell>
          <cell r="C856" t="str">
            <v>Jose Manuel Freitas</v>
          </cell>
          <cell r="D856">
            <v>211110877</v>
          </cell>
        </row>
        <row r="857">
          <cell r="A857">
            <v>211110878</v>
          </cell>
          <cell r="B857" t="str">
            <v>Talho Madre Deus, Lda.</v>
          </cell>
          <cell r="C857" t="str">
            <v>Manuel Miranda</v>
          </cell>
          <cell r="D857">
            <v>211110878</v>
          </cell>
        </row>
        <row r="858">
          <cell r="A858">
            <v>211110879</v>
          </cell>
          <cell r="B858" t="str">
            <v>Fernando &amp; Fonseca, Lda.</v>
          </cell>
          <cell r="C858" t="str">
            <v>Bracar</v>
          </cell>
          <cell r="D858">
            <v>211110879</v>
          </cell>
        </row>
        <row r="859">
          <cell r="A859">
            <v>211110881</v>
          </cell>
          <cell r="B859" t="str">
            <v>José Fernando Gonçalves Da Silva</v>
          </cell>
          <cell r="C859" t="str">
            <v>Isabel Machado</v>
          </cell>
          <cell r="D859">
            <v>211110881</v>
          </cell>
        </row>
        <row r="860">
          <cell r="A860">
            <v>211110882</v>
          </cell>
          <cell r="B860" t="str">
            <v>Talho Do Campo - José Amorim</v>
          </cell>
          <cell r="C860" t="str">
            <v>Isabel Machado</v>
          </cell>
          <cell r="D860">
            <v>211110882</v>
          </cell>
        </row>
        <row r="861">
          <cell r="A861">
            <v>211110883</v>
          </cell>
          <cell r="B861" t="str">
            <v>Antonio Simão Produtos Aliment.,Lda</v>
          </cell>
          <cell r="C861" t="str">
            <v>Bracar</v>
          </cell>
          <cell r="D861">
            <v>211110883</v>
          </cell>
        </row>
        <row r="862">
          <cell r="A862">
            <v>211110884</v>
          </cell>
          <cell r="B862" t="str">
            <v>Pão Quente Mor De Victor Manuel</v>
          </cell>
          <cell r="C862" t="str">
            <v>Joaquim Ferreira</v>
          </cell>
          <cell r="D862">
            <v>211110884</v>
          </cell>
        </row>
        <row r="863">
          <cell r="A863">
            <v>211110885</v>
          </cell>
          <cell r="B863" t="str">
            <v>Super Talho Daniel, Unipessoal, Lda</v>
          </cell>
          <cell r="D863">
            <v>211110885</v>
          </cell>
        </row>
        <row r="864">
          <cell r="A864">
            <v>211110886</v>
          </cell>
          <cell r="B864" t="str">
            <v>Carlos Alberto Sá Lino Marçalo</v>
          </cell>
          <cell r="C864" t="str">
            <v>Jose Manuel Freitas</v>
          </cell>
          <cell r="D864">
            <v>211110886</v>
          </cell>
        </row>
        <row r="865">
          <cell r="A865">
            <v>211110887</v>
          </cell>
          <cell r="B865" t="str">
            <v>Sousa &amp; Meira, Lda.</v>
          </cell>
          <cell r="C865" t="str">
            <v>Pedro Fonseca</v>
          </cell>
          <cell r="D865">
            <v>211110887</v>
          </cell>
        </row>
        <row r="866">
          <cell r="A866">
            <v>211110888</v>
          </cell>
          <cell r="B866" t="str">
            <v>Talho Campo Da Feira</v>
          </cell>
          <cell r="C866" t="str">
            <v>Bracar</v>
          </cell>
          <cell r="D866">
            <v>211110888</v>
          </cell>
        </row>
        <row r="867">
          <cell r="A867">
            <v>211110889</v>
          </cell>
          <cell r="B867" t="str">
            <v>Irmãos Vasconcelos, Lda.</v>
          </cell>
          <cell r="C867" t="str">
            <v>Bracar</v>
          </cell>
          <cell r="D867">
            <v>211110889</v>
          </cell>
        </row>
        <row r="868">
          <cell r="A868">
            <v>211110890</v>
          </cell>
          <cell r="B868" t="str">
            <v>Manuel Joaquim Costa Figueiredo</v>
          </cell>
          <cell r="C868" t="str">
            <v>Bracar</v>
          </cell>
          <cell r="D868">
            <v>211110890</v>
          </cell>
        </row>
        <row r="869">
          <cell r="A869">
            <v>211110891</v>
          </cell>
          <cell r="B869" t="str">
            <v>Avoutiz-Produtos Alimentares, S.A.</v>
          </cell>
          <cell r="C869" t="str">
            <v>Bracar</v>
          </cell>
          <cell r="D869">
            <v>211110891</v>
          </cell>
        </row>
        <row r="870">
          <cell r="A870">
            <v>211110892</v>
          </cell>
          <cell r="B870" t="str">
            <v>Wellington Divino Madeira</v>
          </cell>
          <cell r="C870" t="str">
            <v>Bracar</v>
          </cell>
          <cell r="D870">
            <v>211110892</v>
          </cell>
        </row>
        <row r="871">
          <cell r="A871">
            <v>211110893</v>
          </cell>
          <cell r="B871" t="str">
            <v>Alexandre Gonçalves &amp; Costa, Lda</v>
          </cell>
          <cell r="C871" t="str">
            <v>Bracar</v>
          </cell>
          <cell r="D871">
            <v>211110893</v>
          </cell>
        </row>
        <row r="872">
          <cell r="A872">
            <v>211110894</v>
          </cell>
          <cell r="B872" t="str">
            <v>Carnes Meireles Do Minho, Lda.</v>
          </cell>
          <cell r="C872" t="str">
            <v>Isabel Machado</v>
          </cell>
          <cell r="D872">
            <v>211110894</v>
          </cell>
        </row>
        <row r="873">
          <cell r="A873">
            <v>211110895</v>
          </cell>
          <cell r="B873" t="str">
            <v>Joaquim Coelho De Abreu Moreira</v>
          </cell>
          <cell r="C873" t="str">
            <v>Bracar</v>
          </cell>
          <cell r="D873">
            <v>211110895</v>
          </cell>
        </row>
        <row r="874">
          <cell r="A874">
            <v>211110896</v>
          </cell>
          <cell r="B874" t="str">
            <v>Ccel-Casa Das Carnes Do Ervedal,Lda</v>
          </cell>
          <cell r="C874" t="str">
            <v>Bracar</v>
          </cell>
          <cell r="D874">
            <v>211110896</v>
          </cell>
        </row>
        <row r="875">
          <cell r="A875">
            <v>211110897</v>
          </cell>
          <cell r="B875" t="str">
            <v>Albina Martins, Lda.</v>
          </cell>
          <cell r="C875" t="str">
            <v>Joaquim Ferreira</v>
          </cell>
          <cell r="D875">
            <v>211110897</v>
          </cell>
        </row>
        <row r="876">
          <cell r="A876">
            <v>211110898</v>
          </cell>
          <cell r="B876" t="str">
            <v>Laura Camposinhos Araújo</v>
          </cell>
          <cell r="C876" t="str">
            <v>Bracar</v>
          </cell>
          <cell r="D876">
            <v>211110898</v>
          </cell>
        </row>
        <row r="877">
          <cell r="A877">
            <v>211110899</v>
          </cell>
          <cell r="B877" t="str">
            <v>Maria José Duarte Teixeira</v>
          </cell>
          <cell r="C877" t="str">
            <v>Bracar</v>
          </cell>
          <cell r="D877">
            <v>211110899</v>
          </cell>
        </row>
        <row r="878">
          <cell r="A878">
            <v>211110900</v>
          </cell>
          <cell r="B878" t="str">
            <v>Laura Do Céu Peixoto Cerqueira</v>
          </cell>
          <cell r="C878" t="str">
            <v>Bracar</v>
          </cell>
          <cell r="D878">
            <v>211110900</v>
          </cell>
        </row>
        <row r="879">
          <cell r="A879">
            <v>211110901</v>
          </cell>
          <cell r="B879" t="str">
            <v>Manoel &amp; Silva, Lda</v>
          </cell>
          <cell r="C879" t="str">
            <v>Joaquim Ferreira</v>
          </cell>
          <cell r="D879">
            <v>211110901</v>
          </cell>
        </row>
        <row r="880">
          <cell r="A880">
            <v>211110902</v>
          </cell>
          <cell r="B880" t="str">
            <v>José Oliveira Da Silva</v>
          </cell>
          <cell r="C880" t="str">
            <v>Bracar</v>
          </cell>
          <cell r="D880">
            <v>211110902</v>
          </cell>
        </row>
        <row r="881">
          <cell r="A881">
            <v>211110903</v>
          </cell>
          <cell r="B881" t="str">
            <v>Reis &amp; Pacheco, Lda</v>
          </cell>
          <cell r="C881" t="str">
            <v>Vânia Silva</v>
          </cell>
          <cell r="D881">
            <v>211110903</v>
          </cell>
        </row>
        <row r="882">
          <cell r="A882">
            <v>211110904</v>
          </cell>
          <cell r="B882" t="str">
            <v>Gaspar Mendes Filhos &amp; Ca., Lda.</v>
          </cell>
          <cell r="C882" t="str">
            <v>Bracar</v>
          </cell>
          <cell r="D882">
            <v>211110904</v>
          </cell>
        </row>
        <row r="883">
          <cell r="A883">
            <v>211110905</v>
          </cell>
          <cell r="B883" t="str">
            <v>M.F. Charcutaria</v>
          </cell>
          <cell r="C883" t="str">
            <v>Bracar</v>
          </cell>
          <cell r="D883">
            <v>211110905</v>
          </cell>
        </row>
        <row r="884">
          <cell r="A884">
            <v>211110907</v>
          </cell>
          <cell r="B884" t="str">
            <v>Pão-Quente Mor De José António Al-</v>
          </cell>
          <cell r="C884" t="str">
            <v>Joaquim Ferreira</v>
          </cell>
          <cell r="D884">
            <v>211110907</v>
          </cell>
        </row>
        <row r="885">
          <cell r="A885">
            <v>211110908</v>
          </cell>
          <cell r="B885" t="str">
            <v>Distrigouveia - Supermercados, Lda.</v>
          </cell>
          <cell r="C885" t="str">
            <v>Isabel Machado</v>
          </cell>
          <cell r="D885">
            <v>211110908</v>
          </cell>
        </row>
        <row r="886">
          <cell r="A886">
            <v>211110909</v>
          </cell>
          <cell r="B886" t="str">
            <v>Rosa Maria Dias Fernandes</v>
          </cell>
          <cell r="C886" t="str">
            <v>Joaquim Ferreira</v>
          </cell>
          <cell r="D886">
            <v>211110909</v>
          </cell>
        </row>
        <row r="887">
          <cell r="A887">
            <v>211110910</v>
          </cell>
          <cell r="B887" t="str">
            <v>Eugenios - Crl, Lda</v>
          </cell>
          <cell r="C887" t="str">
            <v>Bracar</v>
          </cell>
          <cell r="D887">
            <v>211110910</v>
          </cell>
        </row>
        <row r="888">
          <cell r="A888">
            <v>211110911</v>
          </cell>
          <cell r="B888" t="str">
            <v>Silva Costa &amp; Fernandes, Lda</v>
          </cell>
          <cell r="C888" t="str">
            <v>Manuel Miranda</v>
          </cell>
          <cell r="D888">
            <v>211110911</v>
          </cell>
        </row>
        <row r="889">
          <cell r="A889">
            <v>211110912</v>
          </cell>
          <cell r="B889" t="str">
            <v>Carlos Gomes Da Silva</v>
          </cell>
          <cell r="C889" t="str">
            <v>Bracar</v>
          </cell>
          <cell r="D889">
            <v>211110912</v>
          </cell>
        </row>
        <row r="890">
          <cell r="A890">
            <v>211110913</v>
          </cell>
          <cell r="B890" t="str">
            <v>Barcelgel-Com.Prod. Alimentares,Lda</v>
          </cell>
          <cell r="C890" t="str">
            <v>Bracar</v>
          </cell>
          <cell r="D890">
            <v>211110913</v>
          </cell>
        </row>
        <row r="891">
          <cell r="A891">
            <v>211110914</v>
          </cell>
          <cell r="B891" t="str">
            <v>Maria Franceline Nunes</v>
          </cell>
          <cell r="C891" t="str">
            <v>Bracar</v>
          </cell>
          <cell r="D891">
            <v>211110914</v>
          </cell>
        </row>
        <row r="892">
          <cell r="A892">
            <v>211110915</v>
          </cell>
          <cell r="B892" t="str">
            <v>Rui Alexandre Silva Carvalho</v>
          </cell>
          <cell r="C892" t="str">
            <v>Paulo Costa</v>
          </cell>
          <cell r="D892">
            <v>211110915</v>
          </cell>
        </row>
        <row r="893">
          <cell r="A893">
            <v>211110916</v>
          </cell>
          <cell r="B893" t="str">
            <v>Artur Ramiro Da Sousa Magalhães</v>
          </cell>
          <cell r="C893" t="str">
            <v>Jose Manuel Freitas</v>
          </cell>
          <cell r="D893">
            <v>211110916</v>
          </cell>
        </row>
        <row r="894">
          <cell r="A894">
            <v>211110917</v>
          </cell>
          <cell r="B894" t="str">
            <v>Carlos Alberto Sousa Magalhães</v>
          </cell>
          <cell r="C894" t="str">
            <v>Manuel Miranda</v>
          </cell>
          <cell r="D894">
            <v>211110917</v>
          </cell>
        </row>
        <row r="895">
          <cell r="A895">
            <v>211110918</v>
          </cell>
          <cell r="B895" t="str">
            <v>Talho Supermercado Orlando</v>
          </cell>
          <cell r="C895" t="str">
            <v>Bracar</v>
          </cell>
          <cell r="D895">
            <v>211110918</v>
          </cell>
        </row>
        <row r="896">
          <cell r="A896">
            <v>211110919</v>
          </cell>
          <cell r="B896" t="str">
            <v>Honório Delgado &amp; Rosalina Delgado</v>
          </cell>
          <cell r="C896" t="str">
            <v>Bracar</v>
          </cell>
          <cell r="D896">
            <v>211110919</v>
          </cell>
        </row>
        <row r="897">
          <cell r="A897">
            <v>211110920</v>
          </cell>
          <cell r="B897" t="str">
            <v>Pastelaria Pão Quente Os Grilos,Lda</v>
          </cell>
          <cell r="C897" t="str">
            <v>Lino Vieira</v>
          </cell>
          <cell r="D897">
            <v>211110920</v>
          </cell>
        </row>
        <row r="898">
          <cell r="A898">
            <v>211110921</v>
          </cell>
          <cell r="B898" t="str">
            <v>Distrilima - Supermercados, Lda</v>
          </cell>
          <cell r="C898" t="str">
            <v>Bracar</v>
          </cell>
          <cell r="D898">
            <v>211110921</v>
          </cell>
        </row>
        <row r="899">
          <cell r="A899">
            <v>211110922</v>
          </cell>
          <cell r="B899" t="str">
            <v>Fumeiro Tradicional Saulopes, Lda.</v>
          </cell>
          <cell r="C899" t="str">
            <v>Bracar</v>
          </cell>
          <cell r="D899">
            <v>211110922</v>
          </cell>
        </row>
        <row r="900">
          <cell r="A900">
            <v>211110923</v>
          </cell>
          <cell r="B900" t="str">
            <v>Rui Francisco Carneiro Malheiro</v>
          </cell>
          <cell r="C900" t="str">
            <v>Ricardo G.Silva</v>
          </cell>
          <cell r="D900">
            <v>211110923</v>
          </cell>
        </row>
        <row r="901">
          <cell r="A901">
            <v>211110924</v>
          </cell>
          <cell r="B901" t="str">
            <v>Emanuel Curval Ferreira</v>
          </cell>
          <cell r="C901" t="str">
            <v>Joaquim Ferreira</v>
          </cell>
          <cell r="D901">
            <v>211110924</v>
          </cell>
        </row>
        <row r="902">
          <cell r="A902">
            <v>211110925</v>
          </cell>
          <cell r="B902" t="str">
            <v>João Bernardo Unipessoal, Lda.</v>
          </cell>
          <cell r="C902" t="str">
            <v>Bracar</v>
          </cell>
          <cell r="D902">
            <v>211110925</v>
          </cell>
        </row>
        <row r="903">
          <cell r="A903">
            <v>211110926</v>
          </cell>
          <cell r="B903" t="str">
            <v>Maria Manuela Silva Araújo Moreira</v>
          </cell>
          <cell r="C903" t="str">
            <v>Bracar</v>
          </cell>
          <cell r="D903">
            <v>211110926</v>
          </cell>
        </row>
        <row r="904">
          <cell r="A904">
            <v>211110927</v>
          </cell>
          <cell r="B904" t="str">
            <v>Américo Ramalho-Soc. Unipessoal,Lda</v>
          </cell>
          <cell r="C904" t="str">
            <v>Joaquim Ferreira</v>
          </cell>
          <cell r="D904">
            <v>211110927</v>
          </cell>
        </row>
        <row r="905">
          <cell r="A905">
            <v>211110928</v>
          </cell>
          <cell r="B905" t="str">
            <v>José Fernando G. Silva</v>
          </cell>
          <cell r="C905" t="str">
            <v>Bracar</v>
          </cell>
          <cell r="D905">
            <v>211110928</v>
          </cell>
        </row>
        <row r="906">
          <cell r="A906">
            <v>211110929</v>
          </cell>
          <cell r="B906" t="str">
            <v>David Barbosa Leitão Da Silva</v>
          </cell>
          <cell r="C906" t="str">
            <v>Bracar</v>
          </cell>
          <cell r="D906">
            <v>211110929</v>
          </cell>
        </row>
        <row r="907">
          <cell r="A907">
            <v>211110930</v>
          </cell>
          <cell r="B907" t="str">
            <v>Rolando Emanuel Fernandes Silva</v>
          </cell>
          <cell r="D907">
            <v>211110930</v>
          </cell>
        </row>
        <row r="908">
          <cell r="A908">
            <v>211110931</v>
          </cell>
          <cell r="B908" t="str">
            <v>Nuno José Oliveira &amp; Silva</v>
          </cell>
          <cell r="C908" t="str">
            <v>Joaquim Ferreira</v>
          </cell>
          <cell r="D908">
            <v>211110931</v>
          </cell>
        </row>
        <row r="909">
          <cell r="A909">
            <v>211110932</v>
          </cell>
          <cell r="B909" t="str">
            <v>Elsa Nogueira - Soc. Unipessoal,Lda</v>
          </cell>
          <cell r="C909" t="str">
            <v>Bracar</v>
          </cell>
          <cell r="D909">
            <v>211110932</v>
          </cell>
        </row>
        <row r="910">
          <cell r="A910">
            <v>211110933</v>
          </cell>
          <cell r="B910" t="str">
            <v>Lourofood, Lda.</v>
          </cell>
          <cell r="C910" t="str">
            <v>Bracar</v>
          </cell>
          <cell r="D910">
            <v>211110933</v>
          </cell>
        </row>
        <row r="911">
          <cell r="A911">
            <v>211110934</v>
          </cell>
          <cell r="B911" t="str">
            <v>Tubembal-Tubos E Mandris De Cartão</v>
          </cell>
          <cell r="C911" t="str">
            <v>Bracar</v>
          </cell>
          <cell r="D911">
            <v>211110934</v>
          </cell>
        </row>
        <row r="912">
          <cell r="A912">
            <v>211110935</v>
          </cell>
          <cell r="B912" t="str">
            <v>Eduardo Da Fonseca Alves</v>
          </cell>
          <cell r="C912" t="str">
            <v>Bracar</v>
          </cell>
          <cell r="D912">
            <v>211110935</v>
          </cell>
        </row>
        <row r="913">
          <cell r="A913">
            <v>211110936</v>
          </cell>
          <cell r="B913" t="str">
            <v>Laura Manuela Silva Costa</v>
          </cell>
          <cell r="C913" t="str">
            <v>Bracar</v>
          </cell>
          <cell r="D913">
            <v>211110936</v>
          </cell>
        </row>
        <row r="914">
          <cell r="A914">
            <v>211110937</v>
          </cell>
          <cell r="B914" t="str">
            <v>Salsicharia S. Victor</v>
          </cell>
          <cell r="C914" t="str">
            <v>Bracar</v>
          </cell>
          <cell r="D914">
            <v>211110937</v>
          </cell>
        </row>
        <row r="915">
          <cell r="A915">
            <v>211110938</v>
          </cell>
          <cell r="B915" t="str">
            <v>Clientes Diversos</v>
          </cell>
          <cell r="D915">
            <v>211110938</v>
          </cell>
        </row>
        <row r="916">
          <cell r="A916">
            <v>211110939</v>
          </cell>
          <cell r="B916" t="str">
            <v>Pedro José Cunha Lima</v>
          </cell>
          <cell r="C916" t="str">
            <v>Bracar</v>
          </cell>
          <cell r="D916">
            <v>211110939</v>
          </cell>
        </row>
        <row r="917">
          <cell r="A917">
            <v>211110940</v>
          </cell>
          <cell r="B917" t="str">
            <v>Talho Meireles Silva &amp; Correia, Lda</v>
          </cell>
          <cell r="C917" t="str">
            <v>Isabel Machado</v>
          </cell>
          <cell r="D917">
            <v>211110940</v>
          </cell>
        </row>
        <row r="918">
          <cell r="A918">
            <v>211110941</v>
          </cell>
          <cell r="B918" t="str">
            <v>Talho Meireles Silva &amp; Correia, Lda</v>
          </cell>
          <cell r="C918" t="str">
            <v>Isabel Machado</v>
          </cell>
          <cell r="D918">
            <v>211110941</v>
          </cell>
        </row>
        <row r="919">
          <cell r="A919">
            <v>211110942</v>
          </cell>
          <cell r="B919" t="str">
            <v>Celeirocarn-Industria De Carnes,Lda</v>
          </cell>
          <cell r="C919" t="str">
            <v>Bracar</v>
          </cell>
          <cell r="D919">
            <v>211110942</v>
          </cell>
        </row>
        <row r="920">
          <cell r="A920">
            <v>211110943</v>
          </cell>
          <cell r="B920" t="str">
            <v>Talho Meireles Silva &amp; Correia, Lda</v>
          </cell>
          <cell r="C920" t="str">
            <v>Isabel Machado</v>
          </cell>
          <cell r="D920">
            <v>211110943</v>
          </cell>
        </row>
        <row r="921">
          <cell r="A921">
            <v>211110944</v>
          </cell>
          <cell r="B921" t="str">
            <v>Produpalmeira - Comercio Produtos</v>
          </cell>
          <cell r="C921" t="str">
            <v>Bracar</v>
          </cell>
          <cell r="D921">
            <v>211110944</v>
          </cell>
        </row>
        <row r="922">
          <cell r="A922">
            <v>211110945</v>
          </cell>
          <cell r="B922" t="str">
            <v>Sérgio Esteves Gonçalves</v>
          </cell>
          <cell r="C922" t="str">
            <v>Luis Barbosa</v>
          </cell>
          <cell r="D922">
            <v>211110945</v>
          </cell>
        </row>
        <row r="923">
          <cell r="A923">
            <v>211110946</v>
          </cell>
          <cell r="B923" t="str">
            <v>Talho Central De Celorico, Lda.</v>
          </cell>
          <cell r="C923" t="str">
            <v>Ricardo G.Silva</v>
          </cell>
          <cell r="D923">
            <v>211110946</v>
          </cell>
        </row>
        <row r="924">
          <cell r="A924">
            <v>211110947</v>
          </cell>
          <cell r="B924" t="str">
            <v>Manuel Paiva Costa Lima</v>
          </cell>
          <cell r="C924" t="str">
            <v>Joaquim Ferreira</v>
          </cell>
          <cell r="D924">
            <v>211110947</v>
          </cell>
        </row>
        <row r="925">
          <cell r="A925">
            <v>211110948</v>
          </cell>
          <cell r="B925" t="str">
            <v>Porval - Agropecuária Lda</v>
          </cell>
          <cell r="D925">
            <v>211110948</v>
          </cell>
        </row>
        <row r="926">
          <cell r="A926">
            <v>211110949</v>
          </cell>
          <cell r="B926" t="str">
            <v>Irmãos Ramalho - Comercio De Carnes</v>
          </cell>
          <cell r="C926" t="str">
            <v>Bracar</v>
          </cell>
          <cell r="D926">
            <v>211110949</v>
          </cell>
        </row>
        <row r="927">
          <cell r="A927">
            <v>211110950</v>
          </cell>
          <cell r="B927" t="str">
            <v>Sebol, S.A.</v>
          </cell>
          <cell r="C927" t="str">
            <v>Bracar</v>
          </cell>
          <cell r="D927">
            <v>211110950</v>
          </cell>
        </row>
        <row r="928">
          <cell r="A928">
            <v>211110951</v>
          </cell>
          <cell r="B928" t="str">
            <v>Girocarnes - Soc. Comercial De</v>
          </cell>
          <cell r="C928" t="str">
            <v>Bracar</v>
          </cell>
          <cell r="D928">
            <v>211110951</v>
          </cell>
        </row>
        <row r="929">
          <cell r="A929">
            <v>211110952</v>
          </cell>
          <cell r="B929" t="str">
            <v>Castro,Ferreira &amp; Abreu,Lda.</v>
          </cell>
          <cell r="C929" t="str">
            <v>Bracar</v>
          </cell>
          <cell r="D929">
            <v>211110952</v>
          </cell>
        </row>
        <row r="930">
          <cell r="A930">
            <v>211110953</v>
          </cell>
          <cell r="B930" t="str">
            <v>Maria Helena Januário Ribeiro</v>
          </cell>
          <cell r="C930" t="str">
            <v>Bracar</v>
          </cell>
          <cell r="D930">
            <v>211110953</v>
          </cell>
        </row>
        <row r="931">
          <cell r="A931">
            <v>211110954</v>
          </cell>
          <cell r="B931" t="str">
            <v>João De Sá Barbosa</v>
          </cell>
          <cell r="C931" t="str">
            <v>Joaquim Ferreira</v>
          </cell>
          <cell r="D931">
            <v>211110954</v>
          </cell>
        </row>
        <row r="932">
          <cell r="A932">
            <v>211110955</v>
          </cell>
          <cell r="B932" t="str">
            <v>Meireles &amp; Sobrinho 2, Lda</v>
          </cell>
          <cell r="C932" t="str">
            <v>Luis Barbosa</v>
          </cell>
          <cell r="D932">
            <v>211110955</v>
          </cell>
        </row>
        <row r="933">
          <cell r="A933">
            <v>211110956</v>
          </cell>
          <cell r="B933" t="str">
            <v>Talho Do Altinho - Unipessoal, Lda.</v>
          </cell>
          <cell r="C933" t="str">
            <v>Bracar</v>
          </cell>
          <cell r="D933">
            <v>211110956</v>
          </cell>
        </row>
        <row r="934">
          <cell r="A934">
            <v>211110957</v>
          </cell>
          <cell r="B934" t="str">
            <v>Rui Alexandre Coelho Resende</v>
          </cell>
          <cell r="C934" t="str">
            <v>Bracar</v>
          </cell>
          <cell r="D934">
            <v>211110957</v>
          </cell>
        </row>
        <row r="935">
          <cell r="A935">
            <v>211110958</v>
          </cell>
          <cell r="B935" t="str">
            <v>Bom Di - Exploração Hoteleira, Lda.</v>
          </cell>
          <cell r="C935" t="str">
            <v>Bracar</v>
          </cell>
          <cell r="D935">
            <v>211110958</v>
          </cell>
        </row>
        <row r="936">
          <cell r="A936">
            <v>211110959</v>
          </cell>
          <cell r="B936" t="str">
            <v>3 Silvas, Lda.</v>
          </cell>
          <cell r="C936" t="str">
            <v>Pedro Fonseca</v>
          </cell>
          <cell r="D936">
            <v>211110959</v>
          </cell>
        </row>
        <row r="937">
          <cell r="A937">
            <v>211110960</v>
          </cell>
          <cell r="B937" t="str">
            <v>Sérgio Rocha &amp; Filho,Comércio De</v>
          </cell>
          <cell r="C937" t="str">
            <v>Paulo Costa</v>
          </cell>
          <cell r="D937">
            <v>211110960</v>
          </cell>
        </row>
        <row r="938">
          <cell r="A938">
            <v>211110961</v>
          </cell>
          <cell r="B938" t="str">
            <v>Carminda V. Costa Rocha</v>
          </cell>
          <cell r="C938" t="str">
            <v>Jose Manuel Freitas</v>
          </cell>
          <cell r="D938">
            <v>211110961</v>
          </cell>
        </row>
        <row r="939">
          <cell r="A939">
            <v>211110962</v>
          </cell>
          <cell r="B939" t="str">
            <v>Maria Manuela Costa Firmo Ramalho</v>
          </cell>
          <cell r="C939" t="str">
            <v>Joaquim Ferreira</v>
          </cell>
          <cell r="D939">
            <v>211110962</v>
          </cell>
        </row>
        <row r="940">
          <cell r="A940">
            <v>211110963</v>
          </cell>
          <cell r="B940" t="str">
            <v>Carlos António Barbosa Da Costa</v>
          </cell>
          <cell r="C940" t="str">
            <v>Isabel Machado</v>
          </cell>
          <cell r="D940">
            <v>211110963</v>
          </cell>
        </row>
        <row r="941">
          <cell r="A941">
            <v>211110964</v>
          </cell>
          <cell r="B941" t="str">
            <v>Carnes Valinho, Sa</v>
          </cell>
          <cell r="C941" t="str">
            <v>Bracar</v>
          </cell>
          <cell r="D941">
            <v>211110964</v>
          </cell>
        </row>
        <row r="942">
          <cell r="A942">
            <v>211110965</v>
          </cell>
          <cell r="B942" t="str">
            <v>Districalendário-Supermercados, Lda</v>
          </cell>
          <cell r="C942" t="str">
            <v>Isabel Machado</v>
          </cell>
          <cell r="D942">
            <v>211110965</v>
          </cell>
        </row>
        <row r="943">
          <cell r="A943">
            <v>211110966</v>
          </cell>
          <cell r="B943" t="str">
            <v>Restaurante Campino De Alipio Gomes</v>
          </cell>
          <cell r="C943" t="str">
            <v>Bracar</v>
          </cell>
          <cell r="D943">
            <v>211110966</v>
          </cell>
        </row>
        <row r="944">
          <cell r="A944">
            <v>211110967</v>
          </cell>
          <cell r="B944" t="str">
            <v>Francisco Justino Costa Silva</v>
          </cell>
          <cell r="C944" t="str">
            <v>Jose Manuel Freitas</v>
          </cell>
          <cell r="D944">
            <v>211110967</v>
          </cell>
        </row>
        <row r="945">
          <cell r="A945">
            <v>211110968</v>
          </cell>
          <cell r="B945" t="str">
            <v>António Martins Neto</v>
          </cell>
          <cell r="C945" t="str">
            <v>Bracar</v>
          </cell>
          <cell r="D945">
            <v>211110968</v>
          </cell>
        </row>
        <row r="946">
          <cell r="A946">
            <v>211110969</v>
          </cell>
          <cell r="B946" t="str">
            <v>Leque Variado - Rest. Marisq. E</v>
          </cell>
          <cell r="C946" t="str">
            <v>Bracar</v>
          </cell>
          <cell r="D946">
            <v>211110969</v>
          </cell>
        </row>
        <row r="947">
          <cell r="A947">
            <v>211110970</v>
          </cell>
          <cell r="B947" t="str">
            <v>Maria Goreti Moreira Da Silva</v>
          </cell>
          <cell r="C947" t="str">
            <v>Bracar</v>
          </cell>
          <cell r="D947">
            <v>211110970</v>
          </cell>
        </row>
        <row r="948">
          <cell r="A948">
            <v>211110971</v>
          </cell>
          <cell r="B948" t="str">
            <v>Francisco Justino Costa Silva</v>
          </cell>
          <cell r="C948" t="str">
            <v>Jose Manuel Freitas</v>
          </cell>
          <cell r="D948">
            <v>211110971</v>
          </cell>
        </row>
        <row r="949">
          <cell r="A949">
            <v>211110972</v>
          </cell>
          <cell r="B949" t="str">
            <v>Globalmesa - Comercio Produtos</v>
          </cell>
          <cell r="C949" t="str">
            <v>Paulo Costa</v>
          </cell>
          <cell r="D949">
            <v>211110972</v>
          </cell>
        </row>
        <row r="950">
          <cell r="A950">
            <v>211110973</v>
          </cell>
          <cell r="B950" t="str">
            <v>Churrasqueira/Restaurante Os Irmãos</v>
          </cell>
          <cell r="C950" t="str">
            <v>Isabel Machado</v>
          </cell>
          <cell r="D950">
            <v>211110973</v>
          </cell>
        </row>
        <row r="951">
          <cell r="A951">
            <v>211110974</v>
          </cell>
          <cell r="B951" t="str">
            <v>Cristina Manuela Oliveira Pereira</v>
          </cell>
          <cell r="C951" t="str">
            <v>Jose Manuel Freitas</v>
          </cell>
          <cell r="D951">
            <v>211110974</v>
          </cell>
        </row>
        <row r="952">
          <cell r="A952">
            <v>211110975</v>
          </cell>
          <cell r="B952" t="str">
            <v>Bom Sucesso Panificação, Lda</v>
          </cell>
          <cell r="C952" t="str">
            <v>Joaquim Ferreira</v>
          </cell>
          <cell r="D952">
            <v>211110975</v>
          </cell>
        </row>
        <row r="953">
          <cell r="A953">
            <v>211110976</v>
          </cell>
          <cell r="B953" t="str">
            <v>Ilidio Carvalho, Lda.</v>
          </cell>
          <cell r="C953" t="str">
            <v>Bracar</v>
          </cell>
          <cell r="D953">
            <v>211110976</v>
          </cell>
        </row>
        <row r="954">
          <cell r="A954">
            <v>211110977</v>
          </cell>
          <cell r="B954" t="str">
            <v>Café Laranja Lima</v>
          </cell>
          <cell r="C954" t="str">
            <v>Isabel Matos</v>
          </cell>
          <cell r="D954">
            <v>211110977</v>
          </cell>
        </row>
        <row r="955">
          <cell r="A955">
            <v>211110978</v>
          </cell>
          <cell r="B955" t="str">
            <v>Luis Manuel Ferreira Barbosa</v>
          </cell>
          <cell r="C955" t="str">
            <v>Bracar</v>
          </cell>
          <cell r="D955">
            <v>211110978</v>
          </cell>
        </row>
        <row r="956">
          <cell r="A956">
            <v>211110979</v>
          </cell>
          <cell r="B956" t="str">
            <v>Luisa Maria Maia Fontes</v>
          </cell>
          <cell r="C956" t="str">
            <v>Bracar</v>
          </cell>
          <cell r="D956">
            <v>211110979</v>
          </cell>
        </row>
        <row r="957">
          <cell r="A957">
            <v>211110980</v>
          </cell>
          <cell r="B957" t="str">
            <v>Talho Cruzeiro</v>
          </cell>
          <cell r="C957" t="str">
            <v>Bracar</v>
          </cell>
          <cell r="D957">
            <v>211110980</v>
          </cell>
        </row>
        <row r="958">
          <cell r="A958">
            <v>211110981</v>
          </cell>
          <cell r="B958" t="str">
            <v>Natália Barros, Lda</v>
          </cell>
          <cell r="C958" t="str">
            <v>Joaquim Ferreira</v>
          </cell>
          <cell r="D958">
            <v>211110981</v>
          </cell>
        </row>
        <row r="959">
          <cell r="A959">
            <v>211110982</v>
          </cell>
          <cell r="B959" t="str">
            <v>Louroaves,</v>
          </cell>
          <cell r="C959" t="str">
            <v>Bracar</v>
          </cell>
          <cell r="D959">
            <v>211110982</v>
          </cell>
        </row>
        <row r="960">
          <cell r="A960">
            <v>211110983</v>
          </cell>
          <cell r="B960" t="str">
            <v>Padaria Moínhos, Lda</v>
          </cell>
          <cell r="C960" t="str">
            <v>Bracar</v>
          </cell>
          <cell r="D960">
            <v>211110983</v>
          </cell>
        </row>
        <row r="961">
          <cell r="A961">
            <v>211110984</v>
          </cell>
          <cell r="B961" t="str">
            <v>Maria Ângela Ribeiro De Lima</v>
          </cell>
          <cell r="C961" t="str">
            <v>Bracar</v>
          </cell>
          <cell r="D961">
            <v>211110984</v>
          </cell>
        </row>
        <row r="962">
          <cell r="A962">
            <v>211110985</v>
          </cell>
          <cell r="B962" t="str">
            <v>Sérgio Manuel Pereira</v>
          </cell>
          <cell r="C962" t="str">
            <v>Bracar</v>
          </cell>
          <cell r="D962">
            <v>211110985</v>
          </cell>
        </row>
        <row r="963">
          <cell r="A963">
            <v>211110986</v>
          </cell>
          <cell r="B963" t="str">
            <v>Districarvalhos, Supermercados Lda.</v>
          </cell>
          <cell r="C963" t="str">
            <v>Bracar</v>
          </cell>
          <cell r="D963">
            <v>211110986</v>
          </cell>
        </row>
        <row r="964">
          <cell r="A964">
            <v>211110987</v>
          </cell>
          <cell r="B964" t="str">
            <v>Triocarnes, Comércio De Carnes, Lda</v>
          </cell>
          <cell r="C964" t="str">
            <v>Bracar</v>
          </cell>
          <cell r="D964">
            <v>211110987</v>
          </cell>
        </row>
        <row r="965">
          <cell r="A965">
            <v>211110988</v>
          </cell>
          <cell r="B965" t="str">
            <v>Comércio De Carnes Barrosão</v>
          </cell>
          <cell r="C965" t="str">
            <v>Joaquim Ferreira</v>
          </cell>
          <cell r="D965">
            <v>211110988</v>
          </cell>
        </row>
        <row r="966">
          <cell r="A966">
            <v>211110989</v>
          </cell>
          <cell r="B966" t="str">
            <v>Meetland, Lda</v>
          </cell>
          <cell r="C966" t="str">
            <v>Bracar</v>
          </cell>
          <cell r="D966">
            <v>211110989</v>
          </cell>
        </row>
        <row r="967">
          <cell r="A967">
            <v>211110990</v>
          </cell>
          <cell r="B967" t="str">
            <v>O Novilhão, Lda.</v>
          </cell>
          <cell r="C967" t="str">
            <v>Bracar</v>
          </cell>
          <cell r="D967">
            <v>211110990</v>
          </cell>
        </row>
        <row r="968">
          <cell r="A968">
            <v>211110991</v>
          </cell>
          <cell r="B968" t="str">
            <v>M. Pereira Machado, Lda</v>
          </cell>
          <cell r="C968" t="str">
            <v>Isabel Matos</v>
          </cell>
          <cell r="D968">
            <v>211110991</v>
          </cell>
        </row>
        <row r="969">
          <cell r="A969">
            <v>211110992</v>
          </cell>
          <cell r="B969" t="str">
            <v>Emilia Coelho - Comércio E</v>
          </cell>
          <cell r="C969" t="str">
            <v>Bracar</v>
          </cell>
          <cell r="D969">
            <v>211110992</v>
          </cell>
        </row>
        <row r="970">
          <cell r="A970">
            <v>211110993</v>
          </cell>
          <cell r="B970" t="str">
            <v>Super Talho Rio Lima, Lda</v>
          </cell>
          <cell r="C970" t="str">
            <v>Bracar</v>
          </cell>
          <cell r="D970">
            <v>211110993</v>
          </cell>
        </row>
        <row r="971">
          <cell r="A971">
            <v>211110994</v>
          </cell>
          <cell r="B971" t="str">
            <v>Carnes Vítor Sousa, Lda</v>
          </cell>
          <cell r="C971" t="str">
            <v>Pedro Fonseca</v>
          </cell>
          <cell r="D971">
            <v>211110994</v>
          </cell>
        </row>
        <row r="972">
          <cell r="A972">
            <v>211110995</v>
          </cell>
          <cell r="B972" t="str">
            <v>Clientes Diversos</v>
          </cell>
          <cell r="C972" t="str">
            <v>Bracar</v>
          </cell>
          <cell r="D972">
            <v>211110995</v>
          </cell>
        </row>
        <row r="973">
          <cell r="A973">
            <v>211110996</v>
          </cell>
          <cell r="B973" t="str">
            <v>Clientes Diversos</v>
          </cell>
          <cell r="D973">
            <v>211110996</v>
          </cell>
        </row>
        <row r="974">
          <cell r="A974">
            <v>211110997</v>
          </cell>
          <cell r="B974" t="str">
            <v>Clientes Diversos</v>
          </cell>
          <cell r="C974" t="str">
            <v>Bracar</v>
          </cell>
          <cell r="D974">
            <v>211110997</v>
          </cell>
        </row>
        <row r="975">
          <cell r="A975">
            <v>211110998</v>
          </cell>
          <cell r="B975" t="str">
            <v>Instituto Do Emprego E Formação</v>
          </cell>
          <cell r="C975" t="str">
            <v>Bracar</v>
          </cell>
          <cell r="D975">
            <v>211110998</v>
          </cell>
        </row>
        <row r="976">
          <cell r="A976">
            <v>211110999</v>
          </cell>
          <cell r="B976" t="str">
            <v>Consumidor Final</v>
          </cell>
          <cell r="C976" t="str">
            <v>Bracar</v>
          </cell>
          <cell r="D976">
            <v>211110999</v>
          </cell>
        </row>
        <row r="977">
          <cell r="A977">
            <v>211111000</v>
          </cell>
          <cell r="B977" t="str">
            <v>Albino Vieira Pires &amp; Filhos, Lda.</v>
          </cell>
          <cell r="C977" t="str">
            <v>Bracar</v>
          </cell>
          <cell r="D977">
            <v>211111000</v>
          </cell>
        </row>
        <row r="978">
          <cell r="A978">
            <v>211111001</v>
          </cell>
          <cell r="B978" t="str">
            <v>Sapju, Sociedade Agropecuária, S.A.</v>
          </cell>
          <cell r="C978" t="str">
            <v>Bracar</v>
          </cell>
          <cell r="D978">
            <v>211111001</v>
          </cell>
        </row>
        <row r="979">
          <cell r="A979">
            <v>211111002</v>
          </cell>
          <cell r="B979" t="str">
            <v>Talho Cornélia, Lda</v>
          </cell>
          <cell r="C979" t="str">
            <v>Manuel Miranda</v>
          </cell>
          <cell r="D979">
            <v>211111002</v>
          </cell>
        </row>
        <row r="980">
          <cell r="A980">
            <v>211111003</v>
          </cell>
          <cell r="B980" t="str">
            <v>Soditaipas-Supermercados,S.A.</v>
          </cell>
          <cell r="C980" t="str">
            <v>Neusa Silva</v>
          </cell>
          <cell r="D980">
            <v>211111003</v>
          </cell>
        </row>
        <row r="981">
          <cell r="A981">
            <v>211111006</v>
          </cell>
          <cell r="B981" t="str">
            <v>José Augusto Araújo Vilaça</v>
          </cell>
          <cell r="C981" t="str">
            <v>Isabel Machado</v>
          </cell>
          <cell r="D981">
            <v>211111006</v>
          </cell>
        </row>
        <row r="982">
          <cell r="A982">
            <v>211111007</v>
          </cell>
          <cell r="B982" t="str">
            <v>Carnes Meireles Do Minho, Lda</v>
          </cell>
          <cell r="C982" t="str">
            <v>Isabel Machado</v>
          </cell>
          <cell r="D982">
            <v>211111007</v>
          </cell>
        </row>
        <row r="983">
          <cell r="A983">
            <v>211111008</v>
          </cell>
          <cell r="B983" t="str">
            <v>Carnes Meireles Do Minho, Lda</v>
          </cell>
          <cell r="C983" t="str">
            <v>Isabel Machado</v>
          </cell>
          <cell r="D983">
            <v>211111008</v>
          </cell>
        </row>
        <row r="984">
          <cell r="A984">
            <v>211111009</v>
          </cell>
          <cell r="B984" t="str">
            <v>Carnes Meireles Do Minho, Lda</v>
          </cell>
          <cell r="C984" t="str">
            <v>Isabel Machado</v>
          </cell>
          <cell r="D984">
            <v>211111009</v>
          </cell>
        </row>
        <row r="985">
          <cell r="A985">
            <v>211111010</v>
          </cell>
          <cell r="B985" t="str">
            <v>Marco Alexandre Alves Melo</v>
          </cell>
          <cell r="C985" t="str">
            <v>Joaquim Ferreira</v>
          </cell>
          <cell r="D985">
            <v>211111010</v>
          </cell>
        </row>
        <row r="986">
          <cell r="A986">
            <v>211111011</v>
          </cell>
          <cell r="B986" t="str">
            <v>Castelo Industria De Produtos</v>
          </cell>
          <cell r="C986" t="str">
            <v>Bracar</v>
          </cell>
          <cell r="D986">
            <v>211111011</v>
          </cell>
        </row>
        <row r="987">
          <cell r="A987">
            <v>211111012</v>
          </cell>
          <cell r="B987" t="str">
            <v>Lourinho - Churrascos Unipessoal,Ld</v>
          </cell>
          <cell r="C987" t="str">
            <v>Bracar</v>
          </cell>
          <cell r="D987">
            <v>211111012</v>
          </cell>
        </row>
        <row r="988">
          <cell r="A988">
            <v>211111013</v>
          </cell>
          <cell r="B988" t="str">
            <v>Maria Alice Devesa &amp; Filhos, Lda</v>
          </cell>
          <cell r="C988" t="str">
            <v>Joaquim Ferreira</v>
          </cell>
          <cell r="D988">
            <v>211111013</v>
          </cell>
        </row>
        <row r="989">
          <cell r="A989">
            <v>211111014</v>
          </cell>
          <cell r="B989" t="str">
            <v>Armando Gomes Costa</v>
          </cell>
          <cell r="C989" t="str">
            <v>Joaquim Ferreira</v>
          </cell>
          <cell r="D989">
            <v>211111014</v>
          </cell>
        </row>
        <row r="990">
          <cell r="A990">
            <v>211111015</v>
          </cell>
          <cell r="B990" t="str">
            <v>Extragula Comercio De Carnes, Lda</v>
          </cell>
          <cell r="C990" t="str">
            <v>Bracar</v>
          </cell>
          <cell r="D990">
            <v>211111015</v>
          </cell>
        </row>
        <row r="991">
          <cell r="A991">
            <v>211111016</v>
          </cell>
          <cell r="B991" t="str">
            <v>Cristina Manuela Oliveira Pereira</v>
          </cell>
          <cell r="C991" t="str">
            <v>Jose Manuel Freitas</v>
          </cell>
          <cell r="D991">
            <v>211111016</v>
          </cell>
        </row>
        <row r="992">
          <cell r="A992">
            <v>211111017</v>
          </cell>
          <cell r="B992" t="str">
            <v>O Imbativel - José Alfredo Santos,</v>
          </cell>
          <cell r="C992" t="str">
            <v>Ricardo G.Silva</v>
          </cell>
          <cell r="D992">
            <v>211111017</v>
          </cell>
        </row>
        <row r="993">
          <cell r="A993">
            <v>211111018</v>
          </cell>
          <cell r="B993" t="str">
            <v>Duplofor, Lda</v>
          </cell>
          <cell r="C993" t="str">
            <v>Bracar</v>
          </cell>
          <cell r="D993">
            <v>211111018</v>
          </cell>
        </row>
        <row r="994">
          <cell r="A994">
            <v>211111019</v>
          </cell>
          <cell r="B994" t="str">
            <v>Sunofra - Comércio De Carnes, Lda</v>
          </cell>
          <cell r="C994" t="str">
            <v>Bracar</v>
          </cell>
          <cell r="D994">
            <v>211111019</v>
          </cell>
        </row>
        <row r="995">
          <cell r="A995">
            <v>211111020</v>
          </cell>
          <cell r="B995" t="str">
            <v>Salsicharia Deu La Deu Unip.,Lda</v>
          </cell>
          <cell r="C995" t="str">
            <v>Neusa 2</v>
          </cell>
          <cell r="D995">
            <v>211111020</v>
          </cell>
        </row>
        <row r="996">
          <cell r="A996">
            <v>211111021</v>
          </cell>
          <cell r="B996" t="str">
            <v>Mário Manuel Valério Alves</v>
          </cell>
          <cell r="C996" t="str">
            <v>Bracar</v>
          </cell>
          <cell r="D996">
            <v>211111021</v>
          </cell>
        </row>
        <row r="997">
          <cell r="A997">
            <v>211111022</v>
          </cell>
          <cell r="B997" t="str">
            <v>Associação Cultural Desp. De Grade</v>
          </cell>
          <cell r="C997" t="str">
            <v>Joaquim Ferreira</v>
          </cell>
          <cell r="D997">
            <v>211111022</v>
          </cell>
        </row>
        <row r="998">
          <cell r="A998">
            <v>211111023</v>
          </cell>
          <cell r="B998" t="str">
            <v>Pedro Jorge Santos Nascimento</v>
          </cell>
          <cell r="C998" t="str">
            <v>Bracar</v>
          </cell>
          <cell r="D998">
            <v>211111023</v>
          </cell>
        </row>
        <row r="999">
          <cell r="A999">
            <v>211111024</v>
          </cell>
          <cell r="B999" t="str">
            <v>Marigrates - Talhos Novos, Lda.</v>
          </cell>
          <cell r="C999" t="str">
            <v>Manuel Miranda</v>
          </cell>
          <cell r="D999">
            <v>211111024</v>
          </cell>
        </row>
        <row r="1000">
          <cell r="A1000">
            <v>211111025</v>
          </cell>
          <cell r="B1000" t="str">
            <v>Pão-Quente Mor - Maria Lurdes Pinto</v>
          </cell>
          <cell r="C1000" t="str">
            <v>Joaquim Ferreira</v>
          </cell>
          <cell r="D1000">
            <v>211111025</v>
          </cell>
        </row>
        <row r="1001">
          <cell r="A1001">
            <v>211111026</v>
          </cell>
          <cell r="B1001" t="str">
            <v>Pão-Quente Mor - Maria Lurdes Pinto</v>
          </cell>
          <cell r="C1001" t="str">
            <v>Joaquim Ferreira</v>
          </cell>
          <cell r="D1001">
            <v>211111026</v>
          </cell>
        </row>
        <row r="1002">
          <cell r="A1002">
            <v>211111027</v>
          </cell>
          <cell r="B1002" t="str">
            <v>Talho Stop, Soc. Unipessoal, Lda</v>
          </cell>
          <cell r="C1002" t="str">
            <v>Joaquim Ferreira</v>
          </cell>
          <cell r="D1002">
            <v>211111027</v>
          </cell>
        </row>
        <row r="1003">
          <cell r="A1003">
            <v>211111028</v>
          </cell>
          <cell r="B1003" t="str">
            <v>Talho Avenida Caxinas, Lda</v>
          </cell>
          <cell r="C1003" t="str">
            <v>Joaquim Ferreira</v>
          </cell>
          <cell r="D1003">
            <v>211111028</v>
          </cell>
        </row>
        <row r="1004">
          <cell r="A1004">
            <v>211111029</v>
          </cell>
          <cell r="B1004" t="str">
            <v>Carnes Do Cavado, Lda.</v>
          </cell>
          <cell r="C1004" t="str">
            <v>Bracar</v>
          </cell>
          <cell r="D1004">
            <v>211111029</v>
          </cell>
        </row>
        <row r="1005">
          <cell r="A1005">
            <v>211111030</v>
          </cell>
          <cell r="B1005" t="str">
            <v>Afonso Albino Silva Vieira</v>
          </cell>
          <cell r="C1005" t="str">
            <v>Joaquim Ferreira</v>
          </cell>
          <cell r="D1005">
            <v>211111030</v>
          </cell>
        </row>
        <row r="1006">
          <cell r="A1006">
            <v>211111031</v>
          </cell>
          <cell r="B1006" t="str">
            <v>Cyber - Duplex Café</v>
          </cell>
          <cell r="C1006" t="str">
            <v>Bracar</v>
          </cell>
          <cell r="D1006">
            <v>211111031</v>
          </cell>
        </row>
        <row r="1007">
          <cell r="A1007">
            <v>211111032</v>
          </cell>
          <cell r="B1007" t="str">
            <v>Casa Lara Restaurante, Lda</v>
          </cell>
          <cell r="C1007" t="str">
            <v>Joaquim Ferreira</v>
          </cell>
          <cell r="D1007">
            <v>211111032</v>
          </cell>
        </row>
        <row r="1008">
          <cell r="A1008">
            <v>211111033</v>
          </cell>
          <cell r="B1008" t="str">
            <v>Daniela Raquel Bravo Azev E Silva</v>
          </cell>
          <cell r="C1008" t="str">
            <v>Bracar</v>
          </cell>
          <cell r="D1008">
            <v>211111033</v>
          </cell>
        </row>
        <row r="1009">
          <cell r="A1009">
            <v>211111034</v>
          </cell>
          <cell r="B1009" t="str">
            <v>Carlos Gonçalves Coelho</v>
          </cell>
          <cell r="C1009" t="str">
            <v>Joaquim Ferreira</v>
          </cell>
          <cell r="D1009">
            <v>211111034</v>
          </cell>
        </row>
        <row r="1010">
          <cell r="A1010">
            <v>211111035</v>
          </cell>
          <cell r="B1010" t="str">
            <v>Talho Mais Unipessoal, Lda</v>
          </cell>
          <cell r="C1010" t="str">
            <v>Bracar</v>
          </cell>
          <cell r="D1010">
            <v>211111035</v>
          </cell>
        </row>
        <row r="1011">
          <cell r="A1011">
            <v>211111036</v>
          </cell>
          <cell r="B1011" t="str">
            <v>José Da Costa Silva &amp; Irmão, Lda</v>
          </cell>
          <cell r="C1011" t="str">
            <v>Manuel Miranda</v>
          </cell>
          <cell r="D1011">
            <v>211111036</v>
          </cell>
        </row>
        <row r="1012">
          <cell r="A1012">
            <v>211111037</v>
          </cell>
          <cell r="B1012" t="str">
            <v>Eugénio Miguel Santos Costa</v>
          </cell>
          <cell r="C1012" t="str">
            <v>Bracar</v>
          </cell>
          <cell r="D1012">
            <v>211111037</v>
          </cell>
        </row>
        <row r="1013">
          <cell r="A1013">
            <v>211111038</v>
          </cell>
          <cell r="B1013" t="str">
            <v>João Fernando Pereira</v>
          </cell>
          <cell r="C1013" t="str">
            <v>Isabel Machado</v>
          </cell>
          <cell r="D1013">
            <v>211111038</v>
          </cell>
        </row>
        <row r="1014">
          <cell r="A1014">
            <v>211111039</v>
          </cell>
          <cell r="B1014" t="str">
            <v>Confrescuras, Lda</v>
          </cell>
          <cell r="C1014" t="str">
            <v>Jose Manuel Freitas</v>
          </cell>
          <cell r="D1014">
            <v>211111039</v>
          </cell>
        </row>
        <row r="1015">
          <cell r="A1015">
            <v>211111040</v>
          </cell>
          <cell r="B1015" t="str">
            <v>António Miguel Barbosa Araujo, Lda</v>
          </cell>
          <cell r="C1015" t="str">
            <v>Neusa Silva</v>
          </cell>
          <cell r="D1015">
            <v>211111040</v>
          </cell>
        </row>
        <row r="1016">
          <cell r="A1016">
            <v>211111041</v>
          </cell>
          <cell r="B1016" t="str">
            <v>Salsicharia Silva &amp; Cunha, Lda</v>
          </cell>
          <cell r="C1016" t="str">
            <v>Bruno Brito</v>
          </cell>
          <cell r="D1016">
            <v>211111041</v>
          </cell>
        </row>
        <row r="1017">
          <cell r="A1017">
            <v>211111042</v>
          </cell>
          <cell r="B1017" t="str">
            <v>Distridão - Supermercados, S.A.</v>
          </cell>
          <cell r="C1017" t="str">
            <v>Bracar</v>
          </cell>
          <cell r="D1017">
            <v>211111042</v>
          </cell>
        </row>
        <row r="1018">
          <cell r="A1018">
            <v>211111043</v>
          </cell>
          <cell r="B1018" t="str">
            <v>Centro Carnes - Com De Carnes, Lda.</v>
          </cell>
          <cell r="C1018" t="str">
            <v>Bracar</v>
          </cell>
          <cell r="D1018">
            <v>211111043</v>
          </cell>
        </row>
        <row r="1019">
          <cell r="A1019">
            <v>211111044</v>
          </cell>
          <cell r="B1019" t="str">
            <v>Supertalho Infante Sagres</v>
          </cell>
          <cell r="C1019" t="str">
            <v>Bracar</v>
          </cell>
          <cell r="D1019">
            <v>211111044</v>
          </cell>
        </row>
        <row r="1020">
          <cell r="A1020">
            <v>211111045</v>
          </cell>
          <cell r="B1020" t="str">
            <v>Moutadinhos - Com. Ind. Carnes, Lda</v>
          </cell>
          <cell r="C1020" t="str">
            <v>Bracar</v>
          </cell>
          <cell r="D1020">
            <v>211111045</v>
          </cell>
        </row>
        <row r="1021">
          <cell r="A1021">
            <v>211111046</v>
          </cell>
          <cell r="B1021" t="str">
            <v>Carnes Amaral, Lda</v>
          </cell>
          <cell r="C1021" t="str">
            <v>Bracar</v>
          </cell>
          <cell r="D1021">
            <v>211111046</v>
          </cell>
        </row>
        <row r="1022">
          <cell r="A1022">
            <v>211111047</v>
          </cell>
          <cell r="B1022" t="str">
            <v>Joaquim Jorge Martins Rodrigues</v>
          </cell>
          <cell r="C1022" t="str">
            <v>Ricardo G.Silva</v>
          </cell>
          <cell r="D1022">
            <v>211111047</v>
          </cell>
        </row>
        <row r="1023">
          <cell r="A1023">
            <v>211111048</v>
          </cell>
          <cell r="B1023" t="str">
            <v>Fubom, Lda.</v>
          </cell>
          <cell r="C1023" t="str">
            <v>Bracar</v>
          </cell>
          <cell r="D1023">
            <v>211111048</v>
          </cell>
        </row>
        <row r="1024">
          <cell r="A1024">
            <v>211111049</v>
          </cell>
          <cell r="B1024" t="str">
            <v>Infante Sagres Ii, Lda</v>
          </cell>
          <cell r="C1024" t="str">
            <v>Bracar</v>
          </cell>
          <cell r="D1024">
            <v>211111049</v>
          </cell>
        </row>
        <row r="1025">
          <cell r="A1025">
            <v>211111050</v>
          </cell>
          <cell r="B1025" t="str">
            <v>Distrifrango-Comércio E Distrib.De</v>
          </cell>
          <cell r="C1025" t="str">
            <v>Ricardo G.Silva</v>
          </cell>
          <cell r="D1025">
            <v>211111050</v>
          </cell>
        </row>
        <row r="1026">
          <cell r="A1026">
            <v>211111051</v>
          </cell>
          <cell r="B1026" t="str">
            <v>Armando Lopes Da Silva Carvalho</v>
          </cell>
          <cell r="C1026" t="str">
            <v>Bracar</v>
          </cell>
          <cell r="D1026">
            <v>211111051</v>
          </cell>
        </row>
        <row r="1027">
          <cell r="A1027">
            <v>211111052</v>
          </cell>
          <cell r="B1027" t="str">
            <v>Famitalhos, Lda.</v>
          </cell>
          <cell r="C1027" t="str">
            <v>Isabel Machado</v>
          </cell>
          <cell r="D1027">
            <v>211111052</v>
          </cell>
        </row>
        <row r="1028">
          <cell r="A1028">
            <v>211111053</v>
          </cell>
          <cell r="B1028" t="str">
            <v>Vasconcelos &amp; Vaz, Lda.</v>
          </cell>
          <cell r="C1028" t="str">
            <v>Manuel Miranda</v>
          </cell>
          <cell r="D1028">
            <v>211111053</v>
          </cell>
        </row>
        <row r="1029">
          <cell r="A1029">
            <v>211111055</v>
          </cell>
          <cell r="B1029" t="str">
            <v>Super Talho Rio Lima, Lda</v>
          </cell>
          <cell r="C1029" t="str">
            <v>Bracar</v>
          </cell>
          <cell r="D1029">
            <v>211111055</v>
          </cell>
        </row>
        <row r="1030">
          <cell r="A1030">
            <v>211111056</v>
          </cell>
          <cell r="B1030" t="str">
            <v>Só Churrascos-Sociedade Unipessoal,</v>
          </cell>
          <cell r="C1030" t="str">
            <v>Bracar</v>
          </cell>
          <cell r="D1030">
            <v>211111056</v>
          </cell>
        </row>
        <row r="1031">
          <cell r="A1031">
            <v>211111057</v>
          </cell>
          <cell r="B1031" t="str">
            <v>Miguel Barbosa Da Silva</v>
          </cell>
          <cell r="C1031" t="str">
            <v>Bracar</v>
          </cell>
          <cell r="D1031">
            <v>211111057</v>
          </cell>
        </row>
        <row r="1032">
          <cell r="A1032">
            <v>211111058</v>
          </cell>
          <cell r="B1032" t="str">
            <v>Paulo José Santos Teles</v>
          </cell>
          <cell r="C1032" t="str">
            <v>Bracar</v>
          </cell>
          <cell r="D1032">
            <v>211111058</v>
          </cell>
        </row>
        <row r="1033">
          <cell r="A1033">
            <v>211111059</v>
          </cell>
          <cell r="B1033" t="str">
            <v>Central Dos Grelhados, Lda.</v>
          </cell>
          <cell r="D1033">
            <v>211111059</v>
          </cell>
        </row>
        <row r="1034">
          <cell r="A1034">
            <v>211111060</v>
          </cell>
          <cell r="B1034" t="str">
            <v>Artur Fonseca &amp; Filhos, Lda.</v>
          </cell>
          <cell r="C1034" t="str">
            <v>Bracar</v>
          </cell>
          <cell r="D1034">
            <v>211111060</v>
          </cell>
        </row>
        <row r="1035">
          <cell r="A1035">
            <v>211111061</v>
          </cell>
          <cell r="B1035" t="str">
            <v>União Desportiva Bairrense</v>
          </cell>
          <cell r="C1035" t="str">
            <v>Bracar</v>
          </cell>
          <cell r="D1035">
            <v>211111061</v>
          </cell>
        </row>
        <row r="1036">
          <cell r="A1036">
            <v>211111062</v>
          </cell>
          <cell r="B1036" t="str">
            <v>Lusosortido - Comercio De Produtos</v>
          </cell>
          <cell r="C1036" t="str">
            <v>Bracar</v>
          </cell>
          <cell r="D1036">
            <v>211111062</v>
          </cell>
        </row>
        <row r="1037">
          <cell r="A1037">
            <v>211111063</v>
          </cell>
          <cell r="B1037" t="str">
            <v>Domingos Pereira &amp; Silva, Lda</v>
          </cell>
          <cell r="C1037" t="str">
            <v>Bracar</v>
          </cell>
          <cell r="D1037">
            <v>211111063</v>
          </cell>
        </row>
        <row r="1038">
          <cell r="A1038">
            <v>211111064</v>
          </cell>
          <cell r="B1038" t="str">
            <v>Banquete Supermercados P.Rubras,Lda</v>
          </cell>
          <cell r="C1038" t="str">
            <v>Isabel Matos</v>
          </cell>
          <cell r="D1038">
            <v>211111064</v>
          </cell>
        </row>
        <row r="1039">
          <cell r="A1039">
            <v>211111065</v>
          </cell>
          <cell r="B1039" t="str">
            <v>Worknow, Unipessoal Lda.</v>
          </cell>
          <cell r="C1039" t="str">
            <v>Bracar</v>
          </cell>
          <cell r="D1039">
            <v>211111065</v>
          </cell>
        </row>
        <row r="1040">
          <cell r="A1040">
            <v>211111066</v>
          </cell>
          <cell r="B1040" t="str">
            <v>Joaquim Paulo Rodrigues Santos</v>
          </cell>
          <cell r="C1040" t="str">
            <v>Joaquim Ferreira</v>
          </cell>
          <cell r="D1040">
            <v>211111066</v>
          </cell>
        </row>
        <row r="1041">
          <cell r="A1041">
            <v>211111067</v>
          </cell>
          <cell r="B1041" t="str">
            <v>Super Talho Inês:De Helder Miguel</v>
          </cell>
          <cell r="C1041" t="str">
            <v>Neusa Silva</v>
          </cell>
          <cell r="D1041">
            <v>211111067</v>
          </cell>
        </row>
        <row r="1042">
          <cell r="A1042">
            <v>211111068</v>
          </cell>
          <cell r="B1042" t="str">
            <v>José Filipe Silva Martins</v>
          </cell>
          <cell r="C1042" t="str">
            <v>Bracar</v>
          </cell>
          <cell r="D1042">
            <v>211111068</v>
          </cell>
        </row>
        <row r="1043">
          <cell r="A1043">
            <v>211111069</v>
          </cell>
          <cell r="B1043" t="str">
            <v>Supertalho 2007, Lda</v>
          </cell>
          <cell r="C1043" t="str">
            <v>Bracar</v>
          </cell>
          <cell r="D1043">
            <v>211111069</v>
          </cell>
        </row>
        <row r="1044">
          <cell r="A1044">
            <v>211111070</v>
          </cell>
          <cell r="B1044" t="str">
            <v>Nacional Carnes Saldanha, Lda</v>
          </cell>
          <cell r="C1044" t="str">
            <v>Bracar</v>
          </cell>
          <cell r="D1044">
            <v>211111070</v>
          </cell>
        </row>
        <row r="1045">
          <cell r="A1045">
            <v>211111072</v>
          </cell>
          <cell r="B1045" t="str">
            <v>Maria De Fatima Alves Sousa</v>
          </cell>
          <cell r="D1045">
            <v>211111072</v>
          </cell>
        </row>
        <row r="1046">
          <cell r="A1046">
            <v>211111073</v>
          </cell>
          <cell r="B1046" t="str">
            <v>Maria De Fátima Costa Pinto</v>
          </cell>
          <cell r="C1046" t="str">
            <v>Bracar</v>
          </cell>
          <cell r="D1046">
            <v>211111073</v>
          </cell>
        </row>
        <row r="1047">
          <cell r="A1047">
            <v>211111074</v>
          </cell>
          <cell r="B1047" t="str">
            <v>Baptista &amp; Costa, Lda.</v>
          </cell>
          <cell r="C1047" t="str">
            <v>Joaquim Ferreira</v>
          </cell>
          <cell r="D1047">
            <v>211111074</v>
          </cell>
        </row>
        <row r="1048">
          <cell r="A1048">
            <v>211111075</v>
          </cell>
          <cell r="B1048" t="str">
            <v>Abel Fernando M. Dias</v>
          </cell>
          <cell r="C1048" t="str">
            <v>Filipe Gaspar</v>
          </cell>
          <cell r="D1048">
            <v>211111075</v>
          </cell>
        </row>
        <row r="1049">
          <cell r="A1049">
            <v>211111076</v>
          </cell>
          <cell r="B1049" t="str">
            <v>Leipecarnes, Lda.</v>
          </cell>
          <cell r="C1049" t="str">
            <v>Bracar</v>
          </cell>
          <cell r="D1049">
            <v>211111076</v>
          </cell>
        </row>
        <row r="1050">
          <cell r="A1050">
            <v>211111077</v>
          </cell>
          <cell r="B1050" t="str">
            <v>Talho Principal, Lda</v>
          </cell>
          <cell r="C1050" t="str">
            <v>Bracar</v>
          </cell>
          <cell r="D1050">
            <v>211111077</v>
          </cell>
        </row>
        <row r="1051">
          <cell r="A1051">
            <v>211111078</v>
          </cell>
          <cell r="B1051" t="str">
            <v>Loja Comercial Do Vade, Lda.</v>
          </cell>
          <cell r="C1051" t="str">
            <v>Luis Barbosa</v>
          </cell>
          <cell r="D1051">
            <v>211111078</v>
          </cell>
        </row>
        <row r="1052">
          <cell r="A1052">
            <v>211111079</v>
          </cell>
          <cell r="B1052" t="str">
            <v>Antonio Oliveira Pereira, Lda</v>
          </cell>
          <cell r="C1052" t="str">
            <v>Jose Manuel Freitas</v>
          </cell>
          <cell r="D1052">
            <v>211111079</v>
          </cell>
        </row>
        <row r="1053">
          <cell r="A1053">
            <v>211111080</v>
          </cell>
          <cell r="B1053" t="str">
            <v>José Da Silva Freitas</v>
          </cell>
          <cell r="C1053" t="str">
            <v>Bracar</v>
          </cell>
          <cell r="D1053">
            <v>211111080</v>
          </cell>
        </row>
        <row r="1054">
          <cell r="A1054">
            <v>211111081</v>
          </cell>
          <cell r="B1054" t="str">
            <v>Talho Conde De Margaride, Lda</v>
          </cell>
          <cell r="C1054" t="str">
            <v>Bracar</v>
          </cell>
          <cell r="D1054">
            <v>211111081</v>
          </cell>
        </row>
        <row r="1055">
          <cell r="A1055">
            <v>211111082</v>
          </cell>
          <cell r="B1055" t="str">
            <v>Talhos Nogueira &amp; Terra, Lda.</v>
          </cell>
          <cell r="C1055" t="str">
            <v>Isabel Machado</v>
          </cell>
          <cell r="D1055">
            <v>211111082</v>
          </cell>
        </row>
        <row r="1056">
          <cell r="A1056">
            <v>211111083</v>
          </cell>
          <cell r="B1056" t="str">
            <v>Stay Together,Com. Carnes Unip Lda</v>
          </cell>
          <cell r="C1056" t="str">
            <v>Bracar</v>
          </cell>
          <cell r="D1056">
            <v>211111083</v>
          </cell>
        </row>
        <row r="1057">
          <cell r="A1057">
            <v>211111084</v>
          </cell>
          <cell r="B1057" t="str">
            <v>Ricardo Torres Fernandes</v>
          </cell>
          <cell r="C1057" t="str">
            <v>Isabel Machado</v>
          </cell>
          <cell r="D1057">
            <v>211111084</v>
          </cell>
        </row>
        <row r="1058">
          <cell r="A1058">
            <v>211111085</v>
          </cell>
          <cell r="B1058" t="str">
            <v>Ilda Do Sameiro Magalhães Campos</v>
          </cell>
          <cell r="C1058" t="str">
            <v>Bracar</v>
          </cell>
          <cell r="D1058">
            <v>211111085</v>
          </cell>
        </row>
        <row r="1059">
          <cell r="A1059">
            <v>211111087</v>
          </cell>
          <cell r="B1059" t="str">
            <v>Dan-Mat, Unipessoal, Lda</v>
          </cell>
          <cell r="C1059" t="str">
            <v>Jose Manuel Freitas</v>
          </cell>
          <cell r="D1059">
            <v>211111087</v>
          </cell>
        </row>
        <row r="1060">
          <cell r="A1060">
            <v>211111088</v>
          </cell>
          <cell r="B1060" t="str">
            <v>Anatomia Do Sucesso-Com. Carnes,Lda</v>
          </cell>
          <cell r="C1060" t="str">
            <v>Pedro Fonseca</v>
          </cell>
          <cell r="D1060">
            <v>211111088</v>
          </cell>
        </row>
        <row r="1061">
          <cell r="A1061">
            <v>211111089</v>
          </cell>
          <cell r="B1061" t="str">
            <v>Pereira &amp; Rodrigues, Lda.</v>
          </cell>
          <cell r="C1061" t="str">
            <v>Bracar</v>
          </cell>
          <cell r="D1061">
            <v>211111089</v>
          </cell>
        </row>
        <row r="1062">
          <cell r="A1062">
            <v>211111090</v>
          </cell>
          <cell r="B1062" t="str">
            <v>José Gonçalves Geresteira, Lda</v>
          </cell>
          <cell r="C1062" t="str">
            <v>Jose Manuel Freitas</v>
          </cell>
          <cell r="D1062">
            <v>211111090</v>
          </cell>
        </row>
        <row r="1063">
          <cell r="A1063">
            <v>211111091</v>
          </cell>
          <cell r="B1063" t="str">
            <v>Talho Vitor Neto,Unipessoal, Lda</v>
          </cell>
          <cell r="C1063" t="str">
            <v>Pedro Fonseca</v>
          </cell>
          <cell r="D1063">
            <v>211111091</v>
          </cell>
        </row>
        <row r="1064">
          <cell r="A1064">
            <v>211111092</v>
          </cell>
          <cell r="B1064" t="str">
            <v>Domingos Carneiro Vaz Sociedade</v>
          </cell>
          <cell r="C1064" t="str">
            <v>Bracar</v>
          </cell>
          <cell r="D1064">
            <v>211111092</v>
          </cell>
        </row>
        <row r="1065">
          <cell r="A1065">
            <v>211111093</v>
          </cell>
          <cell r="B1065" t="str">
            <v>Paula Cristina Da Rocha Almeida</v>
          </cell>
          <cell r="C1065" t="str">
            <v>Bracar</v>
          </cell>
          <cell r="D1065">
            <v>211111093</v>
          </cell>
        </row>
        <row r="1066">
          <cell r="A1066">
            <v>211111094</v>
          </cell>
          <cell r="B1066" t="str">
            <v>Maria Isabel Costa Gomes Magalhães</v>
          </cell>
          <cell r="C1066" t="str">
            <v>Bracar</v>
          </cell>
          <cell r="D1066">
            <v>211111094</v>
          </cell>
        </row>
        <row r="1067">
          <cell r="A1067">
            <v>211111095</v>
          </cell>
          <cell r="B1067" t="str">
            <v>Albertina Correia</v>
          </cell>
          <cell r="C1067" t="str">
            <v>Joaquim Ferreira</v>
          </cell>
          <cell r="D1067">
            <v>211111095</v>
          </cell>
        </row>
        <row r="1068">
          <cell r="A1068">
            <v>211111096</v>
          </cell>
          <cell r="B1068" t="str">
            <v>Maria Irene Silva Nogueira Santos</v>
          </cell>
          <cell r="C1068" t="str">
            <v>Joaquim Ferreira</v>
          </cell>
          <cell r="D1068">
            <v>211111096</v>
          </cell>
        </row>
        <row r="1069">
          <cell r="A1069">
            <v>211111097</v>
          </cell>
          <cell r="B1069" t="str">
            <v>Ligia Maria Baptista Oliveira</v>
          </cell>
          <cell r="C1069" t="str">
            <v>Bracar</v>
          </cell>
          <cell r="D1069">
            <v>211111097</v>
          </cell>
        </row>
        <row r="1070">
          <cell r="A1070">
            <v>211111098</v>
          </cell>
          <cell r="B1070" t="str">
            <v>Arminda Gomes Pinho Alves</v>
          </cell>
          <cell r="C1070" t="str">
            <v>Bracar</v>
          </cell>
          <cell r="D1070">
            <v>211111098</v>
          </cell>
        </row>
        <row r="1071">
          <cell r="A1071">
            <v>211111099</v>
          </cell>
          <cell r="B1071" t="str">
            <v>Arcosdistri - Supermercados, Lda.</v>
          </cell>
          <cell r="C1071" t="str">
            <v>Bracar</v>
          </cell>
          <cell r="D1071">
            <v>211111099</v>
          </cell>
        </row>
        <row r="1072">
          <cell r="A1072">
            <v>211111100</v>
          </cell>
          <cell r="B1072" t="str">
            <v>Fernando Duarte Teixeira</v>
          </cell>
          <cell r="C1072" t="str">
            <v>Bracar</v>
          </cell>
          <cell r="D1072">
            <v>211111100</v>
          </cell>
        </row>
        <row r="1073">
          <cell r="A1073">
            <v>211111101</v>
          </cell>
          <cell r="B1073" t="str">
            <v>Rosa Das Dores Oliveira Magalhães</v>
          </cell>
          <cell r="C1073" t="str">
            <v>Bracar</v>
          </cell>
          <cell r="D1073">
            <v>211111101</v>
          </cell>
        </row>
        <row r="1074">
          <cell r="A1074">
            <v>211111102</v>
          </cell>
          <cell r="B1074" t="str">
            <v>Interfri - Lda.</v>
          </cell>
          <cell r="C1074" t="str">
            <v>Bracar</v>
          </cell>
          <cell r="D1074">
            <v>211111102</v>
          </cell>
        </row>
        <row r="1075">
          <cell r="A1075">
            <v>211111103</v>
          </cell>
          <cell r="B1075" t="str">
            <v>Constantino &amp; Faria, Lda</v>
          </cell>
          <cell r="C1075" t="str">
            <v>Manuel Miranda</v>
          </cell>
          <cell r="D1075">
            <v>211111103</v>
          </cell>
        </row>
        <row r="1076">
          <cell r="A1076">
            <v>211111104</v>
          </cell>
          <cell r="B1076" t="str">
            <v>Talho Das Guardeiras, Lda</v>
          </cell>
          <cell r="C1076" t="str">
            <v>Bracar</v>
          </cell>
          <cell r="D1076">
            <v>211111104</v>
          </cell>
        </row>
        <row r="1077">
          <cell r="A1077">
            <v>211111105</v>
          </cell>
          <cell r="B1077" t="str">
            <v>Fernando Domingos Da Silva Brito</v>
          </cell>
          <cell r="C1077" t="str">
            <v>Isabel Machado</v>
          </cell>
          <cell r="D1077">
            <v>211111105</v>
          </cell>
        </row>
        <row r="1078">
          <cell r="A1078">
            <v>211111106</v>
          </cell>
          <cell r="B1078" t="str">
            <v>COROD - Costa Rodrigues Intertrading, Lda</v>
          </cell>
          <cell r="C1078" t="str">
            <v>Pedro Fonseca</v>
          </cell>
          <cell r="D1078">
            <v>211111106</v>
          </cell>
        </row>
        <row r="1079">
          <cell r="A1079">
            <v>211111108</v>
          </cell>
          <cell r="B1079" t="str">
            <v>Central Dos Grelhados, Lda</v>
          </cell>
          <cell r="C1079" t="str">
            <v>Bracar</v>
          </cell>
          <cell r="D1079">
            <v>211111108</v>
          </cell>
        </row>
        <row r="1080">
          <cell r="A1080">
            <v>211111109</v>
          </cell>
          <cell r="B1080" t="str">
            <v>M. Carneiro - Soc. Unipessoal, Lda.</v>
          </cell>
          <cell r="C1080" t="str">
            <v>Bracar</v>
          </cell>
          <cell r="D1080">
            <v>211111109</v>
          </cell>
        </row>
        <row r="1081">
          <cell r="A1081">
            <v>211111110</v>
          </cell>
          <cell r="B1081" t="str">
            <v>David Fernando De Sousa Araujo</v>
          </cell>
          <cell r="C1081" t="str">
            <v>Joaquim Ferreira</v>
          </cell>
          <cell r="D1081">
            <v>211111110</v>
          </cell>
        </row>
        <row r="1082">
          <cell r="A1082">
            <v>211111111</v>
          </cell>
          <cell r="B1082" t="str">
            <v>Sergio Paulo Dos Reis Teixeira</v>
          </cell>
          <cell r="C1082" t="str">
            <v>Isabel Matos</v>
          </cell>
          <cell r="D1082">
            <v>211111111</v>
          </cell>
        </row>
        <row r="1083">
          <cell r="A1083">
            <v>211111112</v>
          </cell>
          <cell r="B1083" t="str">
            <v>Jafiseran, Lda</v>
          </cell>
          <cell r="C1083" t="str">
            <v>Joaquim Ferreira</v>
          </cell>
          <cell r="D1083">
            <v>211111112</v>
          </cell>
        </row>
        <row r="1084">
          <cell r="A1084">
            <v>211111113</v>
          </cell>
          <cell r="B1084" t="str">
            <v>Graciosa Dos Santos Bessa</v>
          </cell>
          <cell r="C1084" t="str">
            <v>Bracar</v>
          </cell>
          <cell r="D1084">
            <v>211111113</v>
          </cell>
        </row>
        <row r="1085">
          <cell r="A1085">
            <v>211111114</v>
          </cell>
          <cell r="B1085" t="str">
            <v>José Manuel Valinho Coelho</v>
          </cell>
          <cell r="C1085" t="str">
            <v>Bracar</v>
          </cell>
          <cell r="D1085">
            <v>211111114</v>
          </cell>
        </row>
        <row r="1086">
          <cell r="A1086">
            <v>211111115</v>
          </cell>
          <cell r="B1086" t="str">
            <v>King Of Life, Lda</v>
          </cell>
          <cell r="C1086" t="str">
            <v>Bracar</v>
          </cell>
          <cell r="D1086">
            <v>211111115</v>
          </cell>
        </row>
        <row r="1087">
          <cell r="A1087">
            <v>211111116</v>
          </cell>
          <cell r="B1087" t="str">
            <v>Hiper Carnes</v>
          </cell>
          <cell r="C1087" t="str">
            <v>Bracar</v>
          </cell>
          <cell r="D1087">
            <v>211111116</v>
          </cell>
        </row>
        <row r="1088">
          <cell r="A1088">
            <v>211111117</v>
          </cell>
          <cell r="B1088" t="str">
            <v>Simão Pedro Moreira Pinto Fontão</v>
          </cell>
          <cell r="C1088" t="str">
            <v>Bracar</v>
          </cell>
          <cell r="D1088">
            <v>211111117</v>
          </cell>
        </row>
        <row r="1089">
          <cell r="A1089">
            <v>211111118</v>
          </cell>
          <cell r="B1089" t="str">
            <v>Hipercarnes De Amarante, Lda</v>
          </cell>
          <cell r="C1089" t="str">
            <v>Bracar</v>
          </cell>
          <cell r="D1089">
            <v>211111118</v>
          </cell>
        </row>
        <row r="1090">
          <cell r="A1090">
            <v>211111119</v>
          </cell>
          <cell r="B1090" t="str">
            <v>J.B.A. Talhos, Lda</v>
          </cell>
          <cell r="C1090" t="str">
            <v>Bracar</v>
          </cell>
          <cell r="D1090">
            <v>211111119</v>
          </cell>
        </row>
        <row r="1091">
          <cell r="A1091">
            <v>211111120</v>
          </cell>
          <cell r="B1091" t="str">
            <v>Supertalho Do Arquinho, Lda</v>
          </cell>
          <cell r="C1091" t="str">
            <v>Bracar</v>
          </cell>
          <cell r="D1091">
            <v>211111120</v>
          </cell>
        </row>
        <row r="1092">
          <cell r="A1092">
            <v>211111121</v>
          </cell>
          <cell r="B1092" t="str">
            <v>Valor Da Tradição Talhos, Lda</v>
          </cell>
          <cell r="C1092" t="str">
            <v>Bracar</v>
          </cell>
          <cell r="D1092">
            <v>211111121</v>
          </cell>
        </row>
        <row r="1093">
          <cell r="A1093">
            <v>211111122</v>
          </cell>
          <cell r="B1093" t="str">
            <v>Hipercarnes De Amarante Ii, Lda</v>
          </cell>
          <cell r="C1093" t="str">
            <v>Bracar</v>
          </cell>
          <cell r="D1093">
            <v>211111122</v>
          </cell>
        </row>
        <row r="1094">
          <cell r="A1094">
            <v>211111123</v>
          </cell>
          <cell r="B1094" t="str">
            <v>Hipercarnes De Amarante Iii, Lda</v>
          </cell>
          <cell r="C1094" t="str">
            <v>Bracar</v>
          </cell>
          <cell r="D1094">
            <v>211111123</v>
          </cell>
        </row>
        <row r="1095">
          <cell r="A1095">
            <v>211111124</v>
          </cell>
          <cell r="B1095" t="str">
            <v>Rosa Maria Vaz Sousa Dantas</v>
          </cell>
          <cell r="C1095" t="str">
            <v>Bracar</v>
          </cell>
          <cell r="D1095">
            <v>211111124</v>
          </cell>
        </row>
        <row r="1096">
          <cell r="A1096">
            <v>211111125</v>
          </cell>
          <cell r="B1096" t="str">
            <v>Filipe Manuel Santos Costa</v>
          </cell>
          <cell r="D1096">
            <v>211111125</v>
          </cell>
        </row>
        <row r="1097">
          <cell r="A1097">
            <v>211111126</v>
          </cell>
          <cell r="B1097" t="str">
            <v>Ilidio Joaquim Ferreira Loureiro</v>
          </cell>
          <cell r="C1097" t="str">
            <v>Bracar</v>
          </cell>
          <cell r="D1097">
            <v>211111126</v>
          </cell>
        </row>
        <row r="1098">
          <cell r="A1098">
            <v>211111127</v>
          </cell>
          <cell r="B1098" t="str">
            <v>Congelreal - Produtos Alimentares,</v>
          </cell>
          <cell r="C1098" t="str">
            <v>Bracar</v>
          </cell>
          <cell r="D1098">
            <v>211111127</v>
          </cell>
        </row>
        <row r="1099">
          <cell r="A1099">
            <v>211111128</v>
          </cell>
          <cell r="B1099" t="str">
            <v>Loja Do Pecado</v>
          </cell>
          <cell r="C1099" t="str">
            <v>Bracar</v>
          </cell>
          <cell r="D1099">
            <v>211111128</v>
          </cell>
        </row>
        <row r="1100">
          <cell r="A1100">
            <v>211111129</v>
          </cell>
          <cell r="B1100" t="str">
            <v>Mercalimentar, Lda</v>
          </cell>
          <cell r="C1100" t="str">
            <v>Bracar</v>
          </cell>
          <cell r="D1100">
            <v>211111129</v>
          </cell>
        </row>
        <row r="1101">
          <cell r="A1101">
            <v>211111130</v>
          </cell>
          <cell r="B1101" t="str">
            <v>Campiboi-Com. E Ind.Carnes, Lda.</v>
          </cell>
          <cell r="C1101" t="str">
            <v>Bracar</v>
          </cell>
          <cell r="D1101">
            <v>211111130</v>
          </cell>
        </row>
        <row r="1102">
          <cell r="A1102">
            <v>211111131</v>
          </cell>
          <cell r="B1102" t="str">
            <v>Valor Da Tradição Talhos, Lda</v>
          </cell>
          <cell r="C1102" t="str">
            <v>Bracar</v>
          </cell>
          <cell r="D1102">
            <v>211111131</v>
          </cell>
        </row>
        <row r="1103">
          <cell r="A1103">
            <v>211111132</v>
          </cell>
          <cell r="B1103" t="str">
            <v>Irmãos Vieira Alves, Lda.</v>
          </cell>
          <cell r="C1103" t="str">
            <v>Isabel Machado</v>
          </cell>
          <cell r="D1103">
            <v>211111132</v>
          </cell>
        </row>
        <row r="1104">
          <cell r="A1104">
            <v>211111133</v>
          </cell>
          <cell r="B1104" t="str">
            <v>Pereira &amp; Rodrigues, Lda</v>
          </cell>
          <cell r="C1104" t="str">
            <v>Bracar</v>
          </cell>
          <cell r="D1104">
            <v>211111133</v>
          </cell>
        </row>
        <row r="1105">
          <cell r="A1105">
            <v>211111134</v>
          </cell>
          <cell r="B1105" t="str">
            <v>Pereira &amp; Rodrigues, Lda</v>
          </cell>
          <cell r="C1105" t="str">
            <v>Bracar</v>
          </cell>
          <cell r="D1105">
            <v>211111134</v>
          </cell>
        </row>
        <row r="1106">
          <cell r="A1106">
            <v>211111135</v>
          </cell>
          <cell r="B1106" t="str">
            <v>Class&amp;Bom, Esp.Prova Com.Carne,Lda</v>
          </cell>
          <cell r="C1106" t="str">
            <v>Bracar</v>
          </cell>
          <cell r="D1106">
            <v>211111135</v>
          </cell>
        </row>
        <row r="1107">
          <cell r="A1107">
            <v>211111136</v>
          </cell>
          <cell r="B1107" t="str">
            <v>Class&amp;Bom, Esp.Prova Com.Carnes,Lda</v>
          </cell>
          <cell r="C1107" t="str">
            <v>Bracar</v>
          </cell>
          <cell r="D1107">
            <v>211111136</v>
          </cell>
        </row>
        <row r="1108">
          <cell r="A1108">
            <v>211111137</v>
          </cell>
          <cell r="B1108" t="str">
            <v>Armindo Macedo &amp; Araujo, Lda</v>
          </cell>
          <cell r="C1108" t="str">
            <v>Paulo Costa</v>
          </cell>
          <cell r="D1108">
            <v>211111137</v>
          </cell>
        </row>
        <row r="1109">
          <cell r="A1109">
            <v>211111138</v>
          </cell>
          <cell r="B1109" t="str">
            <v>Joaquim Da Silva Saldanha</v>
          </cell>
          <cell r="C1109" t="str">
            <v>Bracar</v>
          </cell>
          <cell r="D1109">
            <v>211111138</v>
          </cell>
        </row>
        <row r="1110">
          <cell r="A1110">
            <v>211111139</v>
          </cell>
          <cell r="B1110" t="str">
            <v>Mário Manuel Valério Alves</v>
          </cell>
          <cell r="C1110" t="str">
            <v>Bracar</v>
          </cell>
          <cell r="D1110">
            <v>211111139</v>
          </cell>
        </row>
        <row r="1111">
          <cell r="A1111">
            <v>211111140</v>
          </cell>
          <cell r="B1111" t="str">
            <v>Armando Marques Da Costa, Lda</v>
          </cell>
          <cell r="C1111" t="str">
            <v>Bracar</v>
          </cell>
          <cell r="D1111">
            <v>211111140</v>
          </cell>
        </row>
        <row r="1112">
          <cell r="A1112">
            <v>211111141</v>
          </cell>
          <cell r="B1112" t="str">
            <v>Talho Henriques-Soc Unipessoal, Lda</v>
          </cell>
          <cell r="C1112" t="str">
            <v>Ricardo G.Silva</v>
          </cell>
          <cell r="D1112">
            <v>211111141</v>
          </cell>
        </row>
        <row r="1113">
          <cell r="A1113">
            <v>211111142</v>
          </cell>
          <cell r="B1113" t="str">
            <v>Aurélio Da Cunha Viana Pereira</v>
          </cell>
          <cell r="C1113" t="str">
            <v>Bracar</v>
          </cell>
          <cell r="D1113">
            <v>211111142</v>
          </cell>
        </row>
        <row r="1114">
          <cell r="A1114">
            <v>211111143</v>
          </cell>
          <cell r="B1114" t="str">
            <v>António Filipe Oliveira Azevedo</v>
          </cell>
          <cell r="C1114" t="str">
            <v>Bracar</v>
          </cell>
          <cell r="D1114">
            <v>211111143</v>
          </cell>
        </row>
        <row r="1115">
          <cell r="A1115">
            <v>211111144</v>
          </cell>
          <cell r="B1115" t="str">
            <v>Elisabete Maria Faria Fonseca</v>
          </cell>
          <cell r="C1115" t="str">
            <v>Bracar</v>
          </cell>
          <cell r="D1115">
            <v>211111144</v>
          </cell>
        </row>
        <row r="1116">
          <cell r="A1116">
            <v>211111145</v>
          </cell>
          <cell r="B1116" t="str">
            <v>José António Martins Silva</v>
          </cell>
          <cell r="C1116" t="str">
            <v>Joaquim Ferreira</v>
          </cell>
          <cell r="D1116">
            <v>211111145</v>
          </cell>
        </row>
        <row r="1117">
          <cell r="A1117">
            <v>211111146</v>
          </cell>
          <cell r="B1117" t="str">
            <v>Gidacarnes - Comércio De Carnes,Lda</v>
          </cell>
          <cell r="C1117" t="str">
            <v>Isabel Machado</v>
          </cell>
          <cell r="D1117">
            <v>211111146</v>
          </cell>
        </row>
        <row r="1118">
          <cell r="A1118">
            <v>211111147</v>
          </cell>
          <cell r="B1118" t="str">
            <v>Sabores Das Quinas, Com. Alim. Lda</v>
          </cell>
          <cell r="C1118" t="str">
            <v>Bracar</v>
          </cell>
          <cell r="D1118">
            <v>211111147</v>
          </cell>
        </row>
        <row r="1119">
          <cell r="A1119">
            <v>211111148</v>
          </cell>
          <cell r="B1119" t="str">
            <v>Geração Rápida, Carnes E Cong, Lda</v>
          </cell>
          <cell r="C1119" t="str">
            <v>Bracar</v>
          </cell>
          <cell r="D1119">
            <v>211111148</v>
          </cell>
        </row>
        <row r="1120">
          <cell r="A1120">
            <v>211111149</v>
          </cell>
          <cell r="B1120" t="str">
            <v>Fernando Pereira De Morais</v>
          </cell>
          <cell r="C1120" t="str">
            <v>Bracar</v>
          </cell>
          <cell r="D1120">
            <v>211111149</v>
          </cell>
        </row>
        <row r="1121">
          <cell r="A1121">
            <v>211111150</v>
          </cell>
          <cell r="B1121" t="str">
            <v>Superviana - Supermercados, Lda.</v>
          </cell>
          <cell r="C1121" t="str">
            <v>Bracar</v>
          </cell>
          <cell r="D1121">
            <v>211111150</v>
          </cell>
        </row>
        <row r="1122">
          <cell r="A1122">
            <v>211111151</v>
          </cell>
          <cell r="B1122" t="str">
            <v>Daniel Figueiras De Barros</v>
          </cell>
          <cell r="C1122" t="str">
            <v>Bracar</v>
          </cell>
          <cell r="D1122">
            <v>211111151</v>
          </cell>
        </row>
        <row r="1123">
          <cell r="A1123">
            <v>211111152</v>
          </cell>
          <cell r="B1123" t="str">
            <v>Sm Carnes, Lda</v>
          </cell>
          <cell r="C1123" t="str">
            <v>Bracar</v>
          </cell>
          <cell r="D1123">
            <v>211111152</v>
          </cell>
        </row>
        <row r="1124">
          <cell r="A1124">
            <v>211111153</v>
          </cell>
          <cell r="B1124" t="str">
            <v>Class&amp;Bom, Esp.Prova Com.Carne,Lda</v>
          </cell>
          <cell r="C1124" t="str">
            <v>Bracar</v>
          </cell>
          <cell r="D1124">
            <v>211111153</v>
          </cell>
        </row>
        <row r="1125">
          <cell r="A1125">
            <v>211111154</v>
          </cell>
          <cell r="B1125" t="str">
            <v>Paulo Rui Martins Oliveira</v>
          </cell>
          <cell r="C1125" t="str">
            <v>Bracar</v>
          </cell>
          <cell r="D1125">
            <v>211111154</v>
          </cell>
        </row>
        <row r="1126">
          <cell r="A1126">
            <v>211111155</v>
          </cell>
          <cell r="B1126" t="str">
            <v>Adão Acacio Castro Crespo, Lda.</v>
          </cell>
          <cell r="C1126" t="str">
            <v>Bracar</v>
          </cell>
          <cell r="D1126">
            <v>211111155</v>
          </cell>
        </row>
        <row r="1127">
          <cell r="A1127">
            <v>211111156</v>
          </cell>
          <cell r="B1127" t="str">
            <v>Distrifelgueiras Supermercado, Lda</v>
          </cell>
          <cell r="C1127" t="str">
            <v>Manuel Miranda</v>
          </cell>
          <cell r="D1127">
            <v>211111156</v>
          </cell>
        </row>
        <row r="1128">
          <cell r="A1128">
            <v>211111157</v>
          </cell>
          <cell r="B1128" t="str">
            <v>Talho Cidade Berço, Lda.</v>
          </cell>
          <cell r="C1128" t="str">
            <v>Bracar</v>
          </cell>
          <cell r="D1128">
            <v>211111157</v>
          </cell>
        </row>
        <row r="1129">
          <cell r="A1129">
            <v>211111158</v>
          </cell>
          <cell r="B1129" t="str">
            <v>José Manuel Ferreira Pereira</v>
          </cell>
          <cell r="C1129" t="str">
            <v>Neusa Silva</v>
          </cell>
          <cell r="D1129">
            <v>211111158</v>
          </cell>
        </row>
        <row r="1130">
          <cell r="A1130">
            <v>211111159</v>
          </cell>
          <cell r="B1130" t="str">
            <v>Alma Do Povo - Com. Carnes Unip.Lda</v>
          </cell>
          <cell r="C1130" t="str">
            <v>Bracar</v>
          </cell>
          <cell r="D1130">
            <v>211111159</v>
          </cell>
        </row>
        <row r="1131">
          <cell r="A1131">
            <v>211111160</v>
          </cell>
          <cell r="B1131" t="str">
            <v>Diogo José Guedes Abreu</v>
          </cell>
          <cell r="C1131" t="str">
            <v>Bracar</v>
          </cell>
          <cell r="D1131">
            <v>211111160</v>
          </cell>
        </row>
        <row r="1132">
          <cell r="A1132">
            <v>211111161</v>
          </cell>
          <cell r="B1132" t="str">
            <v>Paulo José Santos Teles</v>
          </cell>
          <cell r="D1132">
            <v>211111161</v>
          </cell>
        </row>
        <row r="1133">
          <cell r="A1133">
            <v>211111162</v>
          </cell>
          <cell r="B1133" t="str">
            <v>João José Nogueira Costa Amorim</v>
          </cell>
          <cell r="C1133" t="str">
            <v>Jose Manuel Freitas</v>
          </cell>
          <cell r="D1133">
            <v>211111162</v>
          </cell>
        </row>
        <row r="1134">
          <cell r="A1134">
            <v>211111163</v>
          </cell>
          <cell r="B1134" t="str">
            <v>Maria Das Dores Carvalho Brito</v>
          </cell>
          <cell r="D1134">
            <v>211111163</v>
          </cell>
        </row>
        <row r="1135">
          <cell r="A1135">
            <v>211111164</v>
          </cell>
          <cell r="B1135" t="str">
            <v>Joaquim Pereira</v>
          </cell>
          <cell r="C1135" t="str">
            <v>Bracar</v>
          </cell>
          <cell r="D1135">
            <v>211111164</v>
          </cell>
        </row>
        <row r="1136">
          <cell r="A1136">
            <v>211111165</v>
          </cell>
          <cell r="B1136" t="str">
            <v>Rita Jesus Oliveira Ferreira</v>
          </cell>
          <cell r="C1136" t="str">
            <v>Bracar</v>
          </cell>
          <cell r="D1136">
            <v>211111165</v>
          </cell>
        </row>
        <row r="1137">
          <cell r="A1137">
            <v>211111166</v>
          </cell>
          <cell r="B1137" t="str">
            <v>Talho Boi Preto, Lda</v>
          </cell>
          <cell r="C1137" t="str">
            <v>Ricardo G.Silva</v>
          </cell>
          <cell r="D1137">
            <v>211111166</v>
          </cell>
        </row>
        <row r="1138">
          <cell r="A1138">
            <v>211111167</v>
          </cell>
          <cell r="B1138" t="str">
            <v>Luís Manuel Ferreira Rocha Unip Lda</v>
          </cell>
          <cell r="C1138" t="str">
            <v>Pedro Fonseca</v>
          </cell>
          <cell r="D1138">
            <v>211111167</v>
          </cell>
        </row>
        <row r="1139">
          <cell r="A1139">
            <v>211111168</v>
          </cell>
          <cell r="B1139" t="str">
            <v>Mercalimentar, Lda.</v>
          </cell>
          <cell r="C1139" t="str">
            <v>Bracar</v>
          </cell>
          <cell r="D1139">
            <v>211111168</v>
          </cell>
        </row>
        <row r="1140">
          <cell r="A1140">
            <v>211111169</v>
          </cell>
          <cell r="B1140" t="str">
            <v>Sabe A Pouco, Comércio Carnes, Lda</v>
          </cell>
          <cell r="C1140" t="str">
            <v>Bracar</v>
          </cell>
          <cell r="D1140">
            <v>211111169</v>
          </cell>
        </row>
        <row r="1141">
          <cell r="A1141">
            <v>211111170</v>
          </cell>
          <cell r="B1141" t="str">
            <v>Sodicanedo - Supermercados, Lda.</v>
          </cell>
          <cell r="C1141" t="str">
            <v>Bracar</v>
          </cell>
          <cell r="D1141">
            <v>211111170</v>
          </cell>
        </row>
        <row r="1142">
          <cell r="A1142">
            <v>211111171</v>
          </cell>
          <cell r="B1142" t="str">
            <v>Simão Pedro Moreira Pinto Fontão</v>
          </cell>
          <cell r="C1142" t="str">
            <v>Bracar</v>
          </cell>
          <cell r="D1142">
            <v>211111171</v>
          </cell>
        </row>
        <row r="1143">
          <cell r="A1143">
            <v>211111172</v>
          </cell>
          <cell r="B1143" t="str">
            <v>Carlos Manuel Rebelo Ribeiro</v>
          </cell>
          <cell r="C1143" t="str">
            <v>Neusa 2</v>
          </cell>
          <cell r="D1143">
            <v>211111172</v>
          </cell>
        </row>
        <row r="1144">
          <cell r="A1144">
            <v>211111173</v>
          </cell>
          <cell r="B1144" t="str">
            <v>Carnes S.José - Comércio Indústria</v>
          </cell>
          <cell r="C1144" t="str">
            <v>Bracar</v>
          </cell>
          <cell r="D1144">
            <v>211111173</v>
          </cell>
        </row>
        <row r="1145">
          <cell r="A1145">
            <v>211111174</v>
          </cell>
          <cell r="B1145" t="str">
            <v>José Manuel Rodrigues Da Costa</v>
          </cell>
          <cell r="C1145" t="str">
            <v>Bracar</v>
          </cell>
          <cell r="D1145">
            <v>211111174</v>
          </cell>
        </row>
        <row r="1146">
          <cell r="A1146">
            <v>211111175</v>
          </cell>
          <cell r="B1146" t="str">
            <v>Rui Manuel Da Silva Oliveira</v>
          </cell>
          <cell r="C1146" t="str">
            <v>Bracar</v>
          </cell>
          <cell r="D1146">
            <v>211111175</v>
          </cell>
        </row>
        <row r="1147">
          <cell r="A1147">
            <v>211111176</v>
          </cell>
          <cell r="B1147" t="str">
            <v>José Silva &amp; Silva - Produtos</v>
          </cell>
          <cell r="C1147" t="str">
            <v>Bracar</v>
          </cell>
          <cell r="D1147">
            <v>211111176</v>
          </cell>
        </row>
        <row r="1148">
          <cell r="A1148">
            <v>211111177</v>
          </cell>
          <cell r="B1148" t="str">
            <v>Class&amp;Bom, Esp.Prova Com.Carne,Lda</v>
          </cell>
          <cell r="C1148" t="str">
            <v>Bracar</v>
          </cell>
          <cell r="D1148">
            <v>211111177</v>
          </cell>
        </row>
        <row r="1149">
          <cell r="A1149">
            <v>211111178</v>
          </cell>
          <cell r="B1149" t="str">
            <v>Vantagem Do Saber, Lda.</v>
          </cell>
          <cell r="C1149" t="str">
            <v>Bracar</v>
          </cell>
          <cell r="D1149">
            <v>211111178</v>
          </cell>
        </row>
        <row r="1150">
          <cell r="A1150">
            <v>211111179</v>
          </cell>
          <cell r="B1150" t="str">
            <v>Paulo José Couto Ferreira</v>
          </cell>
          <cell r="C1150" t="str">
            <v>Bracar</v>
          </cell>
          <cell r="D1150">
            <v>211111179</v>
          </cell>
        </row>
        <row r="1151">
          <cell r="A1151">
            <v>211111180</v>
          </cell>
          <cell r="B1151" t="str">
            <v>Isaac Jorge Mendes De Abreu</v>
          </cell>
          <cell r="C1151" t="str">
            <v>Bracar</v>
          </cell>
          <cell r="D1151">
            <v>211111180</v>
          </cell>
        </row>
        <row r="1152">
          <cell r="A1152">
            <v>211111181</v>
          </cell>
          <cell r="B1152" t="str">
            <v>Seara, S.A.</v>
          </cell>
          <cell r="C1152" t="str">
            <v>Bracar</v>
          </cell>
          <cell r="D1152">
            <v>211111181</v>
          </cell>
        </row>
        <row r="1153">
          <cell r="A1153">
            <v>211111182</v>
          </cell>
          <cell r="B1153" t="str">
            <v>Talho Do Altinho</v>
          </cell>
          <cell r="D1153">
            <v>211111182</v>
          </cell>
        </row>
        <row r="1154">
          <cell r="A1154">
            <v>211111183</v>
          </cell>
          <cell r="B1154" t="str">
            <v>Norberto António &amp; Cerqueira, Lda</v>
          </cell>
          <cell r="C1154" t="str">
            <v>Neusa Silva</v>
          </cell>
          <cell r="D1154">
            <v>211111183</v>
          </cell>
        </row>
        <row r="1155">
          <cell r="A1155">
            <v>211111184</v>
          </cell>
          <cell r="B1155" t="str">
            <v>Icm-Indust De Carnes Do Minho, Lda.</v>
          </cell>
          <cell r="C1155" t="str">
            <v>Bracar</v>
          </cell>
          <cell r="D1155">
            <v>211111184</v>
          </cell>
        </row>
        <row r="1156">
          <cell r="A1156">
            <v>211111185</v>
          </cell>
          <cell r="B1156" t="str">
            <v>Carlos Maximiliano Cardoso</v>
          </cell>
          <cell r="C1156" t="str">
            <v>Bracar</v>
          </cell>
          <cell r="D1156">
            <v>211111185</v>
          </cell>
        </row>
        <row r="1157">
          <cell r="A1157">
            <v>211111186</v>
          </cell>
          <cell r="B1157" t="str">
            <v>Edugosto - Comercio Carnes, Lda.</v>
          </cell>
          <cell r="C1157" t="str">
            <v>Bracar</v>
          </cell>
          <cell r="D1157">
            <v>211111186</v>
          </cell>
        </row>
        <row r="1158">
          <cell r="A1158">
            <v>211111187</v>
          </cell>
          <cell r="B1158" t="str">
            <v>Wales Moitinha Candido</v>
          </cell>
          <cell r="C1158" t="str">
            <v>Bracar</v>
          </cell>
          <cell r="D1158">
            <v>211111187</v>
          </cell>
        </row>
        <row r="1159">
          <cell r="A1159">
            <v>211111188</v>
          </cell>
          <cell r="B1159" t="str">
            <v>Marcelino &amp; Cepeda, Lda.</v>
          </cell>
          <cell r="C1159" t="str">
            <v>Isabel Matos</v>
          </cell>
          <cell r="D1159">
            <v>211111188</v>
          </cell>
        </row>
        <row r="1160">
          <cell r="A1160">
            <v>211111189</v>
          </cell>
          <cell r="B1160" t="str">
            <v>Rumiema-Comércio E Distribuição De</v>
          </cell>
          <cell r="C1160" t="str">
            <v>Ricardo G.Silva</v>
          </cell>
          <cell r="D1160">
            <v>211111189</v>
          </cell>
        </row>
        <row r="1161">
          <cell r="A1161">
            <v>211111190</v>
          </cell>
          <cell r="B1161" t="str">
            <v>Artur Ferreira Vieira &amp; Irmão, Lda</v>
          </cell>
          <cell r="C1161" t="str">
            <v>Joaquim Ferreira</v>
          </cell>
          <cell r="D1161">
            <v>211111190</v>
          </cell>
        </row>
        <row r="1162">
          <cell r="A1162">
            <v>211111191</v>
          </cell>
          <cell r="B1162" t="str">
            <v>António Barbosa Da Costa, Lda</v>
          </cell>
          <cell r="C1162" t="str">
            <v>Neusa 2</v>
          </cell>
          <cell r="D1162">
            <v>211111191</v>
          </cell>
        </row>
        <row r="1163">
          <cell r="A1163">
            <v>211111192</v>
          </cell>
          <cell r="B1163" t="str">
            <v>Tríberica - Unipessoal, Lda.</v>
          </cell>
          <cell r="C1163" t="str">
            <v>Bracar</v>
          </cell>
          <cell r="D1163">
            <v>211111192</v>
          </cell>
        </row>
        <row r="1164">
          <cell r="A1164">
            <v>211111193</v>
          </cell>
          <cell r="B1164" t="str">
            <v>Avetirso - Comercio De Carnes, Lda</v>
          </cell>
          <cell r="C1164" t="str">
            <v>Paulo Costa</v>
          </cell>
          <cell r="D1164">
            <v>211111193</v>
          </cell>
        </row>
        <row r="1165">
          <cell r="A1165">
            <v>211111194</v>
          </cell>
          <cell r="B1165" t="str">
            <v>Deliporc Foods, Lda.</v>
          </cell>
          <cell r="C1165" t="str">
            <v>Bracar</v>
          </cell>
          <cell r="D1165">
            <v>211111194</v>
          </cell>
        </row>
        <row r="1166">
          <cell r="A1166">
            <v>211111195</v>
          </cell>
          <cell r="B1166" t="str">
            <v>Talho Do Chefe Pedro Unipessoal,Lda</v>
          </cell>
          <cell r="C1166" t="str">
            <v>Bruno Brito</v>
          </cell>
          <cell r="D1166">
            <v>211111195</v>
          </cell>
        </row>
        <row r="1167">
          <cell r="A1167">
            <v>211111196</v>
          </cell>
          <cell r="B1167" t="str">
            <v>Joaquim Oliveira Santos</v>
          </cell>
          <cell r="C1167" t="str">
            <v>Bruno Brito</v>
          </cell>
          <cell r="D1167">
            <v>211111196</v>
          </cell>
        </row>
        <row r="1168">
          <cell r="A1168">
            <v>211111197</v>
          </cell>
          <cell r="B1168" t="str">
            <v>Talho Montes De Azurva 2, Lda.</v>
          </cell>
          <cell r="C1168" t="str">
            <v>Bruno Brito</v>
          </cell>
          <cell r="D1168">
            <v>211111197</v>
          </cell>
        </row>
        <row r="1169">
          <cell r="A1169">
            <v>211111198</v>
          </cell>
          <cell r="B1169" t="str">
            <v>Talho A. Luis, Lda</v>
          </cell>
          <cell r="C1169" t="str">
            <v>Bracar</v>
          </cell>
          <cell r="D1169">
            <v>211111198</v>
          </cell>
        </row>
        <row r="1170">
          <cell r="A1170">
            <v>211111199</v>
          </cell>
          <cell r="B1170" t="str">
            <v>Sunofra, Comércio De Carnes, Lda</v>
          </cell>
          <cell r="C1170" t="str">
            <v>Bracar</v>
          </cell>
          <cell r="D1170">
            <v>211111199</v>
          </cell>
        </row>
        <row r="1171">
          <cell r="A1171">
            <v>211111200</v>
          </cell>
          <cell r="B1171" t="str">
            <v>Pereira &amp; Rodrigues, Lda</v>
          </cell>
          <cell r="C1171" t="str">
            <v>Bracar</v>
          </cell>
          <cell r="D1171">
            <v>211111200</v>
          </cell>
        </row>
        <row r="1172">
          <cell r="A1172">
            <v>211111201</v>
          </cell>
          <cell r="B1172" t="str">
            <v>Maria Matilde F. Graça Mesquita</v>
          </cell>
          <cell r="C1172" t="str">
            <v>Nuno Cruz</v>
          </cell>
          <cell r="D1172">
            <v>211111201</v>
          </cell>
        </row>
        <row r="1173">
          <cell r="A1173">
            <v>211111202</v>
          </cell>
          <cell r="B1173" t="str">
            <v>Vera Lúcia Da Graça Ferreira</v>
          </cell>
          <cell r="C1173" t="str">
            <v>Bruno Brito</v>
          </cell>
          <cell r="D1173">
            <v>211111202</v>
          </cell>
        </row>
        <row r="1174">
          <cell r="A1174">
            <v>211111203</v>
          </cell>
          <cell r="B1174" t="str">
            <v>Gelmanos - Prod. Alimentares, Lda.</v>
          </cell>
          <cell r="C1174" t="str">
            <v>Joaquim Ferreira</v>
          </cell>
          <cell r="D1174">
            <v>211111203</v>
          </cell>
        </row>
        <row r="1175">
          <cell r="A1175">
            <v>211111204</v>
          </cell>
          <cell r="B1175" t="str">
            <v>Talho Carnes Do Campo, Unip. Lda</v>
          </cell>
          <cell r="C1175" t="str">
            <v>Manuel Miranda</v>
          </cell>
          <cell r="D1175">
            <v>211111204</v>
          </cell>
        </row>
        <row r="1176">
          <cell r="A1176">
            <v>211111205</v>
          </cell>
          <cell r="B1176" t="str">
            <v>Carlos Manuel Ferreira Couto</v>
          </cell>
          <cell r="C1176" t="str">
            <v>Bracar</v>
          </cell>
          <cell r="D1176">
            <v>211111205</v>
          </cell>
        </row>
        <row r="1177">
          <cell r="A1177">
            <v>211111206</v>
          </cell>
          <cell r="B1177" t="str">
            <v>Emanuel José Maio Lopes</v>
          </cell>
          <cell r="C1177" t="str">
            <v>Bracar</v>
          </cell>
          <cell r="D1177">
            <v>211111206</v>
          </cell>
        </row>
        <row r="1178">
          <cell r="A1178">
            <v>211111207</v>
          </cell>
          <cell r="B1178" t="str">
            <v>Duarte Augusto Jesus Negrão</v>
          </cell>
          <cell r="C1178" t="str">
            <v>Nuno Cruz</v>
          </cell>
          <cell r="D1178">
            <v>211111207</v>
          </cell>
        </row>
        <row r="1179">
          <cell r="A1179">
            <v>211111208</v>
          </cell>
          <cell r="B1179" t="str">
            <v>M.R. Manel Maison By Mrs Silva, Lda</v>
          </cell>
          <cell r="C1179" t="str">
            <v>Filipe Gaspar</v>
          </cell>
          <cell r="D1179">
            <v>211111208</v>
          </cell>
        </row>
        <row r="1180">
          <cell r="A1180">
            <v>211111209</v>
          </cell>
          <cell r="B1180" t="str">
            <v>Talho Montes De Azurva 1, Lda</v>
          </cell>
          <cell r="C1180" t="str">
            <v>Bruno Brito</v>
          </cell>
          <cell r="D1180">
            <v>211111209</v>
          </cell>
        </row>
        <row r="1181">
          <cell r="A1181">
            <v>211111210</v>
          </cell>
          <cell r="B1181" t="str">
            <v>Julio Oliveira</v>
          </cell>
          <cell r="D1181">
            <v>211111210</v>
          </cell>
        </row>
        <row r="1182">
          <cell r="A1182">
            <v>211111211</v>
          </cell>
          <cell r="B1182" t="str">
            <v>Consumidor Final</v>
          </cell>
          <cell r="C1182" t="str">
            <v>Bracar</v>
          </cell>
          <cell r="D1182">
            <v>211111211</v>
          </cell>
        </row>
        <row r="1183">
          <cell r="A1183">
            <v>211111212</v>
          </cell>
          <cell r="B1183" t="str">
            <v>Consumidor Final</v>
          </cell>
          <cell r="C1183" t="str">
            <v>Bracar</v>
          </cell>
          <cell r="D1183">
            <v>211111212</v>
          </cell>
        </row>
        <row r="1184">
          <cell r="A1184">
            <v>211111213</v>
          </cell>
          <cell r="B1184" t="str">
            <v>António Manuel Ferreira Silva Mende</v>
          </cell>
          <cell r="C1184" t="str">
            <v>Nuno Cruz</v>
          </cell>
          <cell r="D1184">
            <v>211111213</v>
          </cell>
        </row>
        <row r="1185">
          <cell r="A1185">
            <v>211111214</v>
          </cell>
          <cell r="B1185" t="str">
            <v>Casiro - Comércio E Ind. Carnes,Lda</v>
          </cell>
          <cell r="C1185" t="str">
            <v>Bracar</v>
          </cell>
          <cell r="D1185">
            <v>211111214</v>
          </cell>
        </row>
        <row r="1186">
          <cell r="A1186">
            <v>211111215</v>
          </cell>
          <cell r="B1186" t="str">
            <v>Savinor-Sociedade Avicola Norte S.A</v>
          </cell>
          <cell r="C1186" t="str">
            <v>Bracar</v>
          </cell>
          <cell r="D1186">
            <v>211111215</v>
          </cell>
        </row>
        <row r="1187">
          <cell r="A1187">
            <v>211111216</v>
          </cell>
          <cell r="B1187" t="str">
            <v>Spipork - Unipessoal, Lda</v>
          </cell>
          <cell r="C1187" t="str">
            <v>Bracar</v>
          </cell>
          <cell r="D1187">
            <v>211111216</v>
          </cell>
        </row>
        <row r="1188">
          <cell r="A1188">
            <v>211111217</v>
          </cell>
          <cell r="B1188" t="str">
            <v>Sergio Eduardo Medeiro Oliveira</v>
          </cell>
          <cell r="C1188" t="str">
            <v>Jose Manuel Freitas</v>
          </cell>
          <cell r="D1188">
            <v>211111217</v>
          </cell>
        </row>
        <row r="1189">
          <cell r="A1189">
            <v>211111218</v>
          </cell>
          <cell r="B1189" t="str">
            <v>Sabe A Pouco - Com. De Carnes, Lda</v>
          </cell>
          <cell r="C1189" t="str">
            <v>Bracar</v>
          </cell>
          <cell r="D1189">
            <v>211111218</v>
          </cell>
        </row>
        <row r="1190">
          <cell r="A1190">
            <v>211111219</v>
          </cell>
          <cell r="B1190" t="str">
            <v>Caxicarnes Talho, Lda</v>
          </cell>
          <cell r="C1190" t="str">
            <v>Ricardo G.Silva</v>
          </cell>
          <cell r="D1190">
            <v>211111219</v>
          </cell>
        </row>
        <row r="1191">
          <cell r="A1191">
            <v>211111220</v>
          </cell>
          <cell r="B1191" t="str">
            <v>Avicondeixa Com Prod Alimentares Ld</v>
          </cell>
          <cell r="C1191" t="str">
            <v>Nuno Cruz</v>
          </cell>
          <cell r="D1191">
            <v>211111220</v>
          </cell>
        </row>
        <row r="1192">
          <cell r="A1192">
            <v>211111221</v>
          </cell>
          <cell r="B1192" t="str">
            <v>Jorge Manuel Graça Mesquita</v>
          </cell>
          <cell r="C1192" t="str">
            <v>Bracar</v>
          </cell>
          <cell r="D1192">
            <v>211111221</v>
          </cell>
        </row>
        <row r="1193">
          <cell r="A1193">
            <v>211111222</v>
          </cell>
          <cell r="B1193" t="str">
            <v>Ademar Bartolomeu Silva Silveira</v>
          </cell>
          <cell r="C1193" t="str">
            <v>Joaquim Ferreira</v>
          </cell>
          <cell r="D1193">
            <v>211111222</v>
          </cell>
        </row>
        <row r="1194">
          <cell r="A1194">
            <v>211111223</v>
          </cell>
          <cell r="B1194" t="str">
            <v>Marcelino &amp; Cepeda, Lda</v>
          </cell>
          <cell r="C1194" t="str">
            <v>Bracar</v>
          </cell>
          <cell r="D1194">
            <v>211111223</v>
          </cell>
        </row>
        <row r="1195">
          <cell r="A1195">
            <v>211111224</v>
          </cell>
          <cell r="B1195" t="str">
            <v>Salsicharia Trancosense, Lda</v>
          </cell>
          <cell r="C1195" t="str">
            <v>Bracar</v>
          </cell>
          <cell r="D1195">
            <v>211111224</v>
          </cell>
        </row>
        <row r="1196">
          <cell r="A1196">
            <v>211111225</v>
          </cell>
          <cell r="B1196" t="str">
            <v>Ict - Industria Carnes Tejo, Lda</v>
          </cell>
          <cell r="C1196" t="str">
            <v>Bracar</v>
          </cell>
          <cell r="D1196">
            <v>211111225</v>
          </cell>
        </row>
        <row r="1197">
          <cell r="A1197">
            <v>211111226</v>
          </cell>
          <cell r="B1197" t="str">
            <v>Don Carne Grande Conhecedor Unip Ld</v>
          </cell>
          <cell r="C1197" t="str">
            <v>Bracar</v>
          </cell>
          <cell r="D1197">
            <v>211111226</v>
          </cell>
        </row>
        <row r="1198">
          <cell r="A1198">
            <v>211111227</v>
          </cell>
          <cell r="B1198" t="str">
            <v>Gadelho Tavares, Lda</v>
          </cell>
          <cell r="C1198" t="str">
            <v>Pedro Fonseca</v>
          </cell>
          <cell r="D1198">
            <v>211111227</v>
          </cell>
        </row>
        <row r="1199">
          <cell r="A1199">
            <v>211111228</v>
          </cell>
          <cell r="B1199" t="str">
            <v>Golfimar-Comércio Internacional,Lda</v>
          </cell>
          <cell r="C1199" t="str">
            <v>Bracar</v>
          </cell>
          <cell r="D1199">
            <v>211111228</v>
          </cell>
        </row>
        <row r="1200">
          <cell r="A1200">
            <v>211111229</v>
          </cell>
          <cell r="B1200" t="str">
            <v>Ferreira &amp; Velho, Lda</v>
          </cell>
          <cell r="C1200" t="str">
            <v>Bracar</v>
          </cell>
          <cell r="D1200">
            <v>211111229</v>
          </cell>
        </row>
        <row r="1201">
          <cell r="A1201">
            <v>211111230</v>
          </cell>
          <cell r="B1201" t="str">
            <v>Filipe Manuel Araújo Mendes</v>
          </cell>
          <cell r="C1201" t="str">
            <v>Joaquim Ferreira</v>
          </cell>
          <cell r="D1201">
            <v>211111230</v>
          </cell>
        </row>
        <row r="1202">
          <cell r="A1202">
            <v>211111231</v>
          </cell>
          <cell r="B1202" t="str">
            <v>Liliana Marisa Ferreira Novais</v>
          </cell>
          <cell r="C1202" t="str">
            <v>Jose Manuel Freitas</v>
          </cell>
          <cell r="D1202">
            <v>211111231</v>
          </cell>
        </row>
        <row r="1203">
          <cell r="A1203">
            <v>211111232</v>
          </cell>
          <cell r="B1203" t="str">
            <v>Natália Marlene Amorim Fernandes</v>
          </cell>
          <cell r="C1203" t="str">
            <v>Isabel Machado</v>
          </cell>
          <cell r="D1203">
            <v>211111232</v>
          </cell>
        </row>
        <row r="1204">
          <cell r="A1204">
            <v>211111233</v>
          </cell>
          <cell r="B1204" t="str">
            <v>N.T.Novo Talho De Barcelos, Lda.</v>
          </cell>
          <cell r="C1204" t="str">
            <v>Ricardo G.Silva</v>
          </cell>
          <cell r="D1204">
            <v>211111233</v>
          </cell>
        </row>
        <row r="1205">
          <cell r="A1205">
            <v>211111234</v>
          </cell>
          <cell r="B1205" t="str">
            <v>Rocha &amp; Rocha, Lda</v>
          </cell>
          <cell r="C1205" t="str">
            <v>Bracar</v>
          </cell>
          <cell r="D1205">
            <v>211111234</v>
          </cell>
        </row>
        <row r="1206">
          <cell r="A1206">
            <v>211111235</v>
          </cell>
          <cell r="B1206" t="str">
            <v>Maria Fátima M. Sacramento Marques</v>
          </cell>
          <cell r="C1206" t="str">
            <v>Bracar</v>
          </cell>
          <cell r="D1206">
            <v>211111235</v>
          </cell>
        </row>
        <row r="1207">
          <cell r="A1207">
            <v>211111236</v>
          </cell>
          <cell r="B1207" t="str">
            <v>Distrimoriz, Supermercados Lda</v>
          </cell>
          <cell r="C1207" t="str">
            <v>Bracar</v>
          </cell>
          <cell r="D1207">
            <v>211111236</v>
          </cell>
        </row>
        <row r="1208">
          <cell r="A1208">
            <v>211111237</v>
          </cell>
          <cell r="B1208" t="str">
            <v>Paula Cristina M. Lourenço Eusébio</v>
          </cell>
          <cell r="C1208" t="str">
            <v>Isabel Matos</v>
          </cell>
          <cell r="D1208">
            <v>211111237</v>
          </cell>
        </row>
        <row r="1209">
          <cell r="A1209">
            <v>211111238</v>
          </cell>
          <cell r="B1209" t="str">
            <v>Margem Do Horizonte,Unipessoal, Lda</v>
          </cell>
          <cell r="C1209" t="str">
            <v>Jose Manuel Freitas</v>
          </cell>
          <cell r="D1209">
            <v>211111238</v>
          </cell>
        </row>
        <row r="1210">
          <cell r="A1210">
            <v>211111239</v>
          </cell>
          <cell r="B1210" t="str">
            <v>Ribeira Antiga - Com Hotelaria, Lda</v>
          </cell>
          <cell r="C1210" t="str">
            <v>Joaquim Ferreira</v>
          </cell>
          <cell r="D1210">
            <v>211111239</v>
          </cell>
        </row>
        <row r="1211">
          <cell r="A1211">
            <v>211111240</v>
          </cell>
          <cell r="B1211" t="str">
            <v>Superarrifana-Supermercados, Lda</v>
          </cell>
          <cell r="C1211" t="str">
            <v>Bracar</v>
          </cell>
          <cell r="D1211">
            <v>211111240</v>
          </cell>
        </row>
        <row r="1212">
          <cell r="A1212">
            <v>211111241</v>
          </cell>
          <cell r="B1212" t="str">
            <v>Pastelaria Desejos, Lda</v>
          </cell>
          <cell r="C1212" t="str">
            <v>Isabel Machado</v>
          </cell>
          <cell r="D1212">
            <v>211111241</v>
          </cell>
        </row>
        <row r="1213">
          <cell r="A1213">
            <v>211111242</v>
          </cell>
          <cell r="B1213" t="str">
            <v>Joaquim Campos De Sousa</v>
          </cell>
          <cell r="C1213" t="str">
            <v>Luis Barbosa</v>
          </cell>
          <cell r="D1213">
            <v>211111242</v>
          </cell>
        </row>
        <row r="1214">
          <cell r="A1214">
            <v>211111243</v>
          </cell>
          <cell r="B1214" t="str">
            <v>Joaquim Viriato Sousa Gomes</v>
          </cell>
          <cell r="D1214">
            <v>211111243</v>
          </cell>
        </row>
        <row r="1215">
          <cell r="A1215">
            <v>211111244</v>
          </cell>
          <cell r="B1215" t="str">
            <v>Expanse-Negócios Internacionais,Lda</v>
          </cell>
          <cell r="C1215" t="str">
            <v>Bracar</v>
          </cell>
          <cell r="D1215">
            <v>211111244</v>
          </cell>
        </row>
        <row r="1216">
          <cell r="A1216">
            <v>211111245</v>
          </cell>
          <cell r="B1216" t="str">
            <v>Talho Santa Luzia - Soc. Unipessoal</v>
          </cell>
          <cell r="C1216" t="str">
            <v>Jose Manuel Freitas</v>
          </cell>
          <cell r="D1216">
            <v>211111245</v>
          </cell>
        </row>
        <row r="1217">
          <cell r="A1217">
            <v>211111246</v>
          </cell>
          <cell r="B1217" t="str">
            <v>Alexandre Rocha &amp; Luis Rocha, Lda.</v>
          </cell>
          <cell r="C1217" t="str">
            <v>Bracar</v>
          </cell>
          <cell r="D1217">
            <v>211111246</v>
          </cell>
        </row>
        <row r="1218">
          <cell r="A1218">
            <v>211111247</v>
          </cell>
          <cell r="B1218" t="str">
            <v>Fornos Do Vale - Teresa Da Fonseca</v>
          </cell>
          <cell r="C1218" t="str">
            <v>Bracar</v>
          </cell>
          <cell r="D1218">
            <v>211111247</v>
          </cell>
        </row>
        <row r="1219">
          <cell r="A1219">
            <v>211111248</v>
          </cell>
          <cell r="B1219" t="str">
            <v>Luís Filipe Faria Da Costa</v>
          </cell>
          <cell r="C1219" t="str">
            <v>Paulo Costa</v>
          </cell>
          <cell r="D1219">
            <v>211111248</v>
          </cell>
        </row>
        <row r="1220">
          <cell r="A1220">
            <v>211111249</v>
          </cell>
          <cell r="B1220" t="str">
            <v>Perfil Do Açucar, Lda.</v>
          </cell>
          <cell r="C1220" t="str">
            <v>Bracar</v>
          </cell>
          <cell r="D1220">
            <v>211111249</v>
          </cell>
        </row>
        <row r="1221">
          <cell r="A1221">
            <v>211111250</v>
          </cell>
          <cell r="B1221" t="str">
            <v>Talho Segredos Do Prado, Lda</v>
          </cell>
          <cell r="C1221" t="str">
            <v>Nuno Cruz</v>
          </cell>
          <cell r="D1221">
            <v>211111250</v>
          </cell>
        </row>
        <row r="1222">
          <cell r="A1222">
            <v>211111251</v>
          </cell>
          <cell r="B1222" t="str">
            <v>Claúdio Lima Araújo, Unip, Lda</v>
          </cell>
          <cell r="C1222" t="str">
            <v>Jose Manuel Freitas</v>
          </cell>
          <cell r="D1222">
            <v>211111251</v>
          </cell>
        </row>
        <row r="1223">
          <cell r="A1223">
            <v>211111252</v>
          </cell>
          <cell r="B1223" t="str">
            <v>Salsicharia Sm Quintela</v>
          </cell>
          <cell r="C1223" t="str">
            <v>Bracar</v>
          </cell>
          <cell r="D1223">
            <v>211111252</v>
          </cell>
        </row>
        <row r="1224">
          <cell r="A1224">
            <v>211111253</v>
          </cell>
          <cell r="B1224" t="str">
            <v>António Filipe Oliveira Azevedo Soc</v>
          </cell>
          <cell r="C1224" t="str">
            <v>Bracar</v>
          </cell>
          <cell r="D1224">
            <v>211111253</v>
          </cell>
        </row>
        <row r="1225">
          <cell r="A1225">
            <v>211111254</v>
          </cell>
          <cell r="B1225" t="str">
            <v>Maria Madalena Medeiros Oliveira</v>
          </cell>
          <cell r="C1225" t="str">
            <v>Jose Manuel Freitas</v>
          </cell>
          <cell r="D1225">
            <v>211111254</v>
          </cell>
        </row>
        <row r="1226">
          <cell r="A1226">
            <v>211111255</v>
          </cell>
          <cell r="B1226" t="str">
            <v>Congelouro-Comercio Congelados Lda.</v>
          </cell>
          <cell r="C1226" t="str">
            <v>Bracar</v>
          </cell>
          <cell r="D1226">
            <v>211111255</v>
          </cell>
        </row>
        <row r="1227">
          <cell r="A1227">
            <v>211111257</v>
          </cell>
          <cell r="B1227" t="str">
            <v>Class&amp;Bom, Esp.Prova Com.Carne,Lda</v>
          </cell>
          <cell r="C1227" t="str">
            <v>Bracar</v>
          </cell>
          <cell r="D1227">
            <v>211111257</v>
          </cell>
        </row>
        <row r="1228">
          <cell r="A1228">
            <v>211111258</v>
          </cell>
          <cell r="B1228" t="str">
            <v>Ninicarnes, Lda.</v>
          </cell>
          <cell r="C1228" t="str">
            <v>Filipe Ferreira</v>
          </cell>
          <cell r="D1228">
            <v>211111258</v>
          </cell>
        </row>
        <row r="1229">
          <cell r="A1229">
            <v>211111259</v>
          </cell>
          <cell r="B1229" t="str">
            <v>Talho Galarós - Comércio Carnes,Lda</v>
          </cell>
          <cell r="C1229" t="str">
            <v>Bracar</v>
          </cell>
          <cell r="D1229">
            <v>211111259</v>
          </cell>
        </row>
        <row r="1230">
          <cell r="A1230">
            <v>211111260</v>
          </cell>
          <cell r="B1230" t="str">
            <v>Carnes Campicarn, S.A.</v>
          </cell>
          <cell r="C1230" t="str">
            <v>Ricardo G.Silva</v>
          </cell>
          <cell r="D1230">
            <v>211111260</v>
          </cell>
        </row>
        <row r="1231">
          <cell r="A1231">
            <v>211111261</v>
          </cell>
          <cell r="B1231" t="str">
            <v>Carnes Praça Da Cidade, Lda</v>
          </cell>
          <cell r="C1231" t="str">
            <v>Bracar</v>
          </cell>
          <cell r="D1231">
            <v>211111261</v>
          </cell>
        </row>
        <row r="1232">
          <cell r="A1232">
            <v>211111262</v>
          </cell>
          <cell r="B1232" t="str">
            <v>Alfredo Silva Barbosa, Lda</v>
          </cell>
          <cell r="C1232" t="str">
            <v>Bracar</v>
          </cell>
          <cell r="D1232">
            <v>211111262</v>
          </cell>
        </row>
        <row r="1233">
          <cell r="A1233">
            <v>211111263</v>
          </cell>
          <cell r="B1233" t="str">
            <v>Talhos Meireles</v>
          </cell>
          <cell r="D1233">
            <v>211111263</v>
          </cell>
        </row>
        <row r="1234">
          <cell r="A1234">
            <v>211111264</v>
          </cell>
          <cell r="B1234" t="str">
            <v>Pedro José Oliveira, Unip., Lda</v>
          </cell>
          <cell r="C1234" t="str">
            <v>Bracar</v>
          </cell>
          <cell r="D1234">
            <v>211111264</v>
          </cell>
        </row>
        <row r="1235">
          <cell r="A1235">
            <v>211111265</v>
          </cell>
          <cell r="B1235" t="str">
            <v>Carla Sofia Martins Teixeira</v>
          </cell>
          <cell r="C1235" t="str">
            <v>Bruno Brito</v>
          </cell>
          <cell r="D1235">
            <v>211111265</v>
          </cell>
        </row>
        <row r="1236">
          <cell r="A1236">
            <v>211111266</v>
          </cell>
          <cell r="B1236" t="str">
            <v>O Aldeia - Sup. E  Talho, Lda.</v>
          </cell>
          <cell r="C1236" t="str">
            <v>Bracar</v>
          </cell>
          <cell r="D1236">
            <v>211111266</v>
          </cell>
        </row>
        <row r="1237">
          <cell r="A1237">
            <v>211111267</v>
          </cell>
          <cell r="B1237" t="str">
            <v>Biocarnes, Lda. Xxxxxxxxxxxxxxxxxxx</v>
          </cell>
          <cell r="C1237" t="str">
            <v>Bracar</v>
          </cell>
          <cell r="D1237">
            <v>211111267</v>
          </cell>
        </row>
        <row r="1238">
          <cell r="A1238">
            <v>211111268</v>
          </cell>
          <cell r="B1238" t="str">
            <v>Abilio Fernando Pereira Abreu</v>
          </cell>
          <cell r="C1238" t="str">
            <v>Bracar</v>
          </cell>
          <cell r="D1238">
            <v>211111268</v>
          </cell>
        </row>
        <row r="1239">
          <cell r="A1239">
            <v>211111269</v>
          </cell>
          <cell r="B1239" t="str">
            <v>Joledila-Fab. Prod. Alimentares, Ld</v>
          </cell>
          <cell r="C1239" t="str">
            <v>Paulo Costa</v>
          </cell>
          <cell r="D1239">
            <v>211111269</v>
          </cell>
        </row>
        <row r="1240">
          <cell r="A1240">
            <v>211111270</v>
          </cell>
          <cell r="B1240" t="str">
            <v>Talentoso &amp; Sério, Lda.</v>
          </cell>
          <cell r="C1240" t="str">
            <v>Pedro Fonseca</v>
          </cell>
          <cell r="D1240">
            <v>211111270</v>
          </cell>
        </row>
        <row r="1241">
          <cell r="A1241">
            <v>211111271</v>
          </cell>
          <cell r="B1241" t="str">
            <v>Digocarnes - Com. De Carnes, Lda.</v>
          </cell>
          <cell r="D1241">
            <v>211111271</v>
          </cell>
        </row>
        <row r="1242">
          <cell r="A1242">
            <v>211111272</v>
          </cell>
          <cell r="B1242" t="str">
            <v>Talho S.Antonio</v>
          </cell>
          <cell r="C1242" t="str">
            <v>Joaquim Ferreira</v>
          </cell>
          <cell r="D1242">
            <v>211111272</v>
          </cell>
        </row>
        <row r="1243">
          <cell r="A1243">
            <v>211111273</v>
          </cell>
          <cell r="B1243" t="str">
            <v>José Carlos Norberto Encarnação</v>
          </cell>
          <cell r="C1243" t="str">
            <v>Nuno Cruz</v>
          </cell>
          <cell r="D1243">
            <v>211111273</v>
          </cell>
        </row>
        <row r="1244">
          <cell r="A1244">
            <v>211111274</v>
          </cell>
          <cell r="B1244" t="str">
            <v>Florinda Da Silva Torres Soares</v>
          </cell>
          <cell r="C1244" t="str">
            <v>Isabel Matos</v>
          </cell>
          <cell r="D1244">
            <v>211111274</v>
          </cell>
        </row>
        <row r="1245">
          <cell r="A1245">
            <v>211111275</v>
          </cell>
          <cell r="B1245" t="str">
            <v>Porminho Alimentação, Sa</v>
          </cell>
          <cell r="C1245" t="str">
            <v>Bracar</v>
          </cell>
          <cell r="D1245">
            <v>211111275</v>
          </cell>
        </row>
        <row r="1246">
          <cell r="A1246">
            <v>211111276</v>
          </cell>
          <cell r="B1246" t="str">
            <v>Fafedis - Soc. De Distribuição, Sa</v>
          </cell>
          <cell r="C1246" t="str">
            <v>Bracar</v>
          </cell>
          <cell r="D1246">
            <v>211111276</v>
          </cell>
        </row>
        <row r="1247">
          <cell r="A1247">
            <v>211111277</v>
          </cell>
          <cell r="B1247" t="str">
            <v>Talho Concorrência - Comércio De Carnes Unipessoal, Lda</v>
          </cell>
          <cell r="C1247" t="str">
            <v>Bruno Brito</v>
          </cell>
          <cell r="D1247">
            <v>211111277</v>
          </cell>
        </row>
        <row r="1248">
          <cell r="A1248">
            <v>211111278</v>
          </cell>
          <cell r="B1248" t="str">
            <v>Mini Mercado Marco De Simães, Lda</v>
          </cell>
          <cell r="C1248" t="str">
            <v>Ricardo G.Silva</v>
          </cell>
          <cell r="D1248">
            <v>211111278</v>
          </cell>
        </row>
        <row r="1249">
          <cell r="A1249">
            <v>211111279</v>
          </cell>
          <cell r="B1249" t="str">
            <v>Preços Exclusivos - Talhos Unip,Lda</v>
          </cell>
          <cell r="C1249" t="str">
            <v>Bracar</v>
          </cell>
          <cell r="D1249">
            <v>211111279</v>
          </cell>
        </row>
        <row r="1250">
          <cell r="A1250">
            <v>211111280</v>
          </cell>
          <cell r="B1250" t="str">
            <v>Quinta Dos Fumeiros, Lda</v>
          </cell>
          <cell r="C1250" t="str">
            <v>Vitor Almeida</v>
          </cell>
          <cell r="D1250">
            <v>211111280</v>
          </cell>
        </row>
        <row r="1251">
          <cell r="A1251">
            <v>211111281</v>
          </cell>
          <cell r="B1251" t="str">
            <v>Peixoto Ferreira &amp; Lemos F., Lda.</v>
          </cell>
          <cell r="C1251" t="str">
            <v>Bracar</v>
          </cell>
          <cell r="D1251">
            <v>211111281</v>
          </cell>
        </row>
        <row r="1252">
          <cell r="A1252">
            <v>211111282</v>
          </cell>
          <cell r="B1252" t="str">
            <v>Vida De Marinheiro Unipessoal, Lda.</v>
          </cell>
          <cell r="C1252" t="str">
            <v>Bracar</v>
          </cell>
          <cell r="D1252">
            <v>211111282</v>
          </cell>
        </row>
        <row r="1253">
          <cell r="A1253">
            <v>211111283</v>
          </cell>
          <cell r="B1253" t="str">
            <v>Pacote Cheio Soc. Unipessoal, Lda</v>
          </cell>
          <cell r="C1253" t="str">
            <v>Bracar</v>
          </cell>
          <cell r="D1253">
            <v>211111283</v>
          </cell>
        </row>
        <row r="1254">
          <cell r="A1254">
            <v>211111284</v>
          </cell>
          <cell r="B1254" t="str">
            <v>Quimicor - Prod Quimicos, Lda.</v>
          </cell>
          <cell r="C1254" t="str">
            <v>Bracar</v>
          </cell>
          <cell r="D1254">
            <v>211111284</v>
          </cell>
        </row>
        <row r="1255">
          <cell r="A1255">
            <v>211111285</v>
          </cell>
          <cell r="B1255" t="str">
            <v>Cromo Estamparia Textil, Lda.</v>
          </cell>
          <cell r="C1255" t="str">
            <v>Bracar</v>
          </cell>
          <cell r="D1255">
            <v>211111285</v>
          </cell>
        </row>
        <row r="1256">
          <cell r="A1256">
            <v>211111286</v>
          </cell>
          <cell r="B1256" t="str">
            <v>Rui Jorge &amp; Agostinho Teixeira Lda.</v>
          </cell>
          <cell r="C1256" t="str">
            <v>Bracar</v>
          </cell>
          <cell r="D1256">
            <v>211111286</v>
          </cell>
        </row>
        <row r="1257">
          <cell r="A1257">
            <v>211111287</v>
          </cell>
          <cell r="B1257" t="str">
            <v>Superalbergaria-Supermercados,Lda</v>
          </cell>
          <cell r="C1257" t="str">
            <v>Bracar</v>
          </cell>
          <cell r="D1257">
            <v>211111287</v>
          </cell>
        </row>
        <row r="1258">
          <cell r="A1258">
            <v>211111288</v>
          </cell>
          <cell r="B1258" t="str">
            <v>Silva Carnes, Sl Suc Em Portugal</v>
          </cell>
          <cell r="C1258" t="str">
            <v>Bracar</v>
          </cell>
          <cell r="D1258">
            <v>211111288</v>
          </cell>
        </row>
        <row r="1259">
          <cell r="A1259">
            <v>211111289</v>
          </cell>
          <cell r="B1259" t="str">
            <v>Mestreparaiso, Lda.</v>
          </cell>
          <cell r="C1259" t="str">
            <v>Ricardo G.Silva</v>
          </cell>
          <cell r="D1259">
            <v>211111289</v>
          </cell>
        </row>
        <row r="1260">
          <cell r="A1260">
            <v>211111290</v>
          </cell>
          <cell r="B1260" t="str">
            <v>Carlos Casimiro Costa Ferreira</v>
          </cell>
          <cell r="C1260" t="str">
            <v>Bracar</v>
          </cell>
          <cell r="D1260">
            <v>211111290</v>
          </cell>
        </row>
        <row r="1261">
          <cell r="A1261">
            <v>211111291</v>
          </cell>
          <cell r="B1261" t="str">
            <v>Mario J. Carvalho</v>
          </cell>
          <cell r="C1261" t="str">
            <v>Bracar</v>
          </cell>
          <cell r="D1261">
            <v>211111291</v>
          </cell>
        </row>
        <row r="1262">
          <cell r="A1262">
            <v>211111292</v>
          </cell>
          <cell r="B1262" t="str">
            <v>Casa Quintela - Soc. Unipessoal, Ld</v>
          </cell>
          <cell r="C1262" t="str">
            <v>Bracar</v>
          </cell>
          <cell r="D1262">
            <v>211111292</v>
          </cell>
        </row>
        <row r="1263">
          <cell r="A1263">
            <v>211111293</v>
          </cell>
          <cell r="B1263" t="str">
            <v>Talho Montes De Azurva 3, Lda</v>
          </cell>
          <cell r="C1263" t="str">
            <v>Bruno Brito</v>
          </cell>
          <cell r="D1263">
            <v>211111293</v>
          </cell>
        </row>
        <row r="1264">
          <cell r="A1264">
            <v>211111294</v>
          </cell>
          <cell r="B1264" t="str">
            <v>Hugo Russo Gonçalves Carnes Unip</v>
          </cell>
          <cell r="C1264" t="str">
            <v>Bracar</v>
          </cell>
          <cell r="D1264">
            <v>211111294</v>
          </cell>
        </row>
        <row r="1265">
          <cell r="A1265">
            <v>211111295</v>
          </cell>
          <cell r="B1265" t="str">
            <v>Superguimarães - Supermercados, Lda</v>
          </cell>
          <cell r="C1265" t="str">
            <v>Manuel Miranda</v>
          </cell>
          <cell r="D1265">
            <v>211111295</v>
          </cell>
        </row>
        <row r="1266">
          <cell r="A1266">
            <v>211111296</v>
          </cell>
          <cell r="B1266" t="str">
            <v>Superfafe - Supermercados, Lda</v>
          </cell>
          <cell r="C1266" t="str">
            <v>Manuel Miranda</v>
          </cell>
          <cell r="D1266">
            <v>211111296</v>
          </cell>
        </row>
        <row r="1267">
          <cell r="A1267">
            <v>211111297</v>
          </cell>
          <cell r="B1267" t="str">
            <v>Oliveira &amp; Costa Fernandes</v>
          </cell>
          <cell r="C1267" t="str">
            <v>Bracar</v>
          </cell>
          <cell r="D1267">
            <v>211111297</v>
          </cell>
        </row>
        <row r="1268">
          <cell r="A1268">
            <v>211111298</v>
          </cell>
          <cell r="B1268" t="str">
            <v>Alheiras Primorosas, Lda</v>
          </cell>
          <cell r="C1268" t="str">
            <v>Manuel Russo</v>
          </cell>
          <cell r="D1268">
            <v>211111298</v>
          </cell>
        </row>
        <row r="1269">
          <cell r="A1269">
            <v>211111299</v>
          </cell>
          <cell r="B1269" t="str">
            <v>Oliveira &amp; Costa Fernandes</v>
          </cell>
          <cell r="C1269" t="str">
            <v>Bracar</v>
          </cell>
          <cell r="D1269">
            <v>211111299</v>
          </cell>
        </row>
        <row r="1270">
          <cell r="A1270">
            <v>211111300</v>
          </cell>
          <cell r="B1270" t="str">
            <v>Kilo Carnes, Comercio Carnes, Lda</v>
          </cell>
          <cell r="C1270" t="str">
            <v>Bracar</v>
          </cell>
          <cell r="D1270">
            <v>211111300</v>
          </cell>
        </row>
        <row r="1271">
          <cell r="A1271">
            <v>211111301</v>
          </cell>
          <cell r="B1271" t="str">
            <v>Kilo Carnes, Comercio Carnes, Lda</v>
          </cell>
          <cell r="C1271" t="str">
            <v>Bracar</v>
          </cell>
          <cell r="D1271">
            <v>211111301</v>
          </cell>
        </row>
        <row r="1272">
          <cell r="A1272">
            <v>211111302</v>
          </cell>
          <cell r="B1272" t="str">
            <v>Kilo Carnes, Comercio Carnes, Lda</v>
          </cell>
          <cell r="C1272" t="str">
            <v>Bracar</v>
          </cell>
          <cell r="D1272">
            <v>211111302</v>
          </cell>
        </row>
        <row r="1273">
          <cell r="A1273">
            <v>211111303</v>
          </cell>
          <cell r="B1273" t="str">
            <v>Cidade Nativa, Unipessoal, Lda</v>
          </cell>
          <cell r="C1273" t="str">
            <v>Bracar</v>
          </cell>
          <cell r="D1273">
            <v>211111303</v>
          </cell>
        </row>
        <row r="1274">
          <cell r="A1274">
            <v>211111304</v>
          </cell>
          <cell r="B1274" t="str">
            <v>Eternas Delícias, Lda.</v>
          </cell>
          <cell r="C1274" t="str">
            <v>Bracar</v>
          </cell>
          <cell r="D1274">
            <v>211111304</v>
          </cell>
        </row>
        <row r="1275">
          <cell r="A1275">
            <v>211111305</v>
          </cell>
          <cell r="B1275" t="str">
            <v>Bolama Supermercados, Lda.</v>
          </cell>
          <cell r="C1275" t="str">
            <v>Pedro Fonseca</v>
          </cell>
          <cell r="D1275">
            <v>211111305</v>
          </cell>
        </row>
        <row r="1276">
          <cell r="A1276">
            <v>211111306</v>
          </cell>
          <cell r="B1276" t="str">
            <v>Alves Peixoto &amp; Mota, Lda</v>
          </cell>
          <cell r="C1276" t="str">
            <v>Bracar</v>
          </cell>
          <cell r="D1276">
            <v>211111306</v>
          </cell>
        </row>
        <row r="1277">
          <cell r="A1277">
            <v>211111307</v>
          </cell>
          <cell r="B1277" t="str">
            <v>A.Magalhães,Lda</v>
          </cell>
          <cell r="C1277" t="str">
            <v>Bracar</v>
          </cell>
          <cell r="D1277">
            <v>211111307</v>
          </cell>
        </row>
        <row r="1278">
          <cell r="A1278">
            <v>211111308</v>
          </cell>
          <cell r="B1278" t="str">
            <v>José Marcelino Gomes</v>
          </cell>
          <cell r="C1278" t="str">
            <v>Bracar</v>
          </cell>
          <cell r="D1278">
            <v>211111308</v>
          </cell>
        </row>
        <row r="1279">
          <cell r="A1279">
            <v>211111309</v>
          </cell>
          <cell r="B1279" t="str">
            <v>Bom Pastor - Com. Carnes Unipessoal</v>
          </cell>
          <cell r="C1279" t="str">
            <v>Bracar</v>
          </cell>
          <cell r="D1279">
            <v>211111309</v>
          </cell>
        </row>
        <row r="1280">
          <cell r="A1280">
            <v>211111310</v>
          </cell>
          <cell r="B1280" t="str">
            <v>Cicarnes, Lda</v>
          </cell>
          <cell r="C1280" t="str">
            <v>Bracar</v>
          </cell>
          <cell r="D1280">
            <v>211111310</v>
          </cell>
        </row>
        <row r="1281">
          <cell r="A1281">
            <v>211111311</v>
          </cell>
          <cell r="B1281" t="str">
            <v>Fernando Pinto &amp; Carlos Pinto,</v>
          </cell>
          <cell r="C1281" t="str">
            <v>Bracar</v>
          </cell>
          <cell r="D1281">
            <v>211111311</v>
          </cell>
        </row>
        <row r="1282">
          <cell r="A1282">
            <v>211111312</v>
          </cell>
          <cell r="B1282" t="str">
            <v>Carnes Meireles Do Minho, S.A.</v>
          </cell>
          <cell r="C1282" t="str">
            <v>Pedro Fonseca</v>
          </cell>
          <cell r="D1282">
            <v>211111312</v>
          </cell>
        </row>
        <row r="1283">
          <cell r="A1283">
            <v>211111313</v>
          </cell>
          <cell r="B1283" t="str">
            <v>Carnes Meireles Do Minho, S.A.</v>
          </cell>
          <cell r="C1283" t="str">
            <v>Pedro Fonseca</v>
          </cell>
          <cell r="D1283">
            <v>211111313</v>
          </cell>
        </row>
        <row r="1284">
          <cell r="A1284">
            <v>211111314</v>
          </cell>
          <cell r="B1284" t="str">
            <v>Carnes Meireles Do Minho, S.A.</v>
          </cell>
          <cell r="C1284" t="str">
            <v>Pedro Fonseca</v>
          </cell>
          <cell r="D1284">
            <v>211111314</v>
          </cell>
        </row>
        <row r="1285">
          <cell r="A1285">
            <v>211111315</v>
          </cell>
          <cell r="B1285" t="str">
            <v>Carnes Meireles Do Minho, S.A.</v>
          </cell>
          <cell r="C1285" t="str">
            <v>Pedro Fonseca</v>
          </cell>
          <cell r="D1285">
            <v>211111315</v>
          </cell>
        </row>
        <row r="1286">
          <cell r="A1286">
            <v>211111316</v>
          </cell>
          <cell r="B1286" t="str">
            <v>Carnes Meireles Do Minho, S.A.</v>
          </cell>
          <cell r="C1286" t="str">
            <v>Pedro Fonseca</v>
          </cell>
          <cell r="D1286">
            <v>211111316</v>
          </cell>
        </row>
        <row r="1287">
          <cell r="A1287">
            <v>211111317</v>
          </cell>
          <cell r="B1287" t="str">
            <v>Carnes Meireles Do Minho, S.A.</v>
          </cell>
          <cell r="C1287" t="str">
            <v>Pedro Fonseca</v>
          </cell>
          <cell r="D1287">
            <v>211111317</v>
          </cell>
        </row>
        <row r="1288">
          <cell r="A1288">
            <v>211111318</v>
          </cell>
          <cell r="B1288" t="str">
            <v>Carnes Meireles Do Minho, S.A.</v>
          </cell>
          <cell r="C1288" t="str">
            <v>Pedro Fonseca</v>
          </cell>
          <cell r="D1288">
            <v>211111318</v>
          </cell>
        </row>
        <row r="1289">
          <cell r="A1289">
            <v>211111319</v>
          </cell>
          <cell r="B1289" t="str">
            <v>Carnes Casal, Lda</v>
          </cell>
          <cell r="C1289" t="str">
            <v>Bruno Brito</v>
          </cell>
          <cell r="D1289">
            <v>211111319</v>
          </cell>
        </row>
        <row r="1290">
          <cell r="A1290">
            <v>211111320</v>
          </cell>
          <cell r="B1290" t="str">
            <v>Maria Do Céu De Oliveira Meireles</v>
          </cell>
          <cell r="C1290" t="str">
            <v>Manuel Miranda</v>
          </cell>
          <cell r="D1290">
            <v>211111320</v>
          </cell>
        </row>
        <row r="1291">
          <cell r="A1291">
            <v>211111321</v>
          </cell>
          <cell r="B1291" t="str">
            <v>Novo Talho Do Jacinto</v>
          </cell>
          <cell r="C1291" t="str">
            <v>Isabel Matos</v>
          </cell>
          <cell r="D1291">
            <v>211111321</v>
          </cell>
        </row>
        <row r="1292">
          <cell r="A1292">
            <v>211111322</v>
          </cell>
          <cell r="B1292" t="str">
            <v>Carnes Meireles Do Minho, S.A.</v>
          </cell>
          <cell r="C1292" t="str">
            <v>Pedro Fonseca</v>
          </cell>
          <cell r="D1292">
            <v>211111322</v>
          </cell>
        </row>
        <row r="1293">
          <cell r="A1293">
            <v>211111323</v>
          </cell>
          <cell r="B1293" t="str">
            <v>Carnes Meireles Do Minho, S.A.</v>
          </cell>
          <cell r="C1293" t="str">
            <v>Pedro Fonseca</v>
          </cell>
          <cell r="D1293">
            <v>211111323</v>
          </cell>
        </row>
        <row r="1294">
          <cell r="A1294">
            <v>211111324</v>
          </cell>
          <cell r="B1294" t="str">
            <v>Carnes Meireles Do Minho, S.A.</v>
          </cell>
          <cell r="C1294" t="str">
            <v>Pedro Fonseca</v>
          </cell>
          <cell r="D1294">
            <v>211111324</v>
          </cell>
        </row>
        <row r="1295">
          <cell r="A1295">
            <v>211111325</v>
          </cell>
          <cell r="B1295" t="str">
            <v>Carnes Meireles Do Minho, S.A.</v>
          </cell>
          <cell r="C1295" t="str">
            <v>Pedro Fonseca</v>
          </cell>
          <cell r="D1295">
            <v>211111325</v>
          </cell>
        </row>
        <row r="1296">
          <cell r="A1296">
            <v>211111326</v>
          </cell>
          <cell r="B1296" t="str">
            <v>Merito D'Escolha,Unipessoal,Lda</v>
          </cell>
          <cell r="C1296" t="str">
            <v>Ricardo G.Silva</v>
          </cell>
          <cell r="D1296">
            <v>211111326</v>
          </cell>
        </row>
        <row r="1297">
          <cell r="A1297">
            <v>211111327</v>
          </cell>
          <cell r="B1297" t="str">
            <v>Toque D'Aventura Soc Unipessoal Lda</v>
          </cell>
          <cell r="C1297" t="str">
            <v>Isabel Matos</v>
          </cell>
          <cell r="D1297">
            <v>211111327</v>
          </cell>
        </row>
        <row r="1298">
          <cell r="A1298">
            <v>211111328</v>
          </cell>
          <cell r="B1298" t="str">
            <v>Famaliper</v>
          </cell>
          <cell r="C1298" t="str">
            <v>Bracar</v>
          </cell>
          <cell r="D1298">
            <v>211111328</v>
          </cell>
        </row>
        <row r="1299">
          <cell r="A1299">
            <v>211111329</v>
          </cell>
          <cell r="B1299" t="str">
            <v>Segredo Comum-Comércio Carnes, Lda</v>
          </cell>
          <cell r="C1299" t="str">
            <v>Manuel Miranda</v>
          </cell>
          <cell r="D1299">
            <v>211111329</v>
          </cell>
        </row>
        <row r="1300">
          <cell r="A1300">
            <v>211111330</v>
          </cell>
          <cell r="B1300" t="str">
            <v>Fentelhas Karnes, Unipessoal, Lda.</v>
          </cell>
          <cell r="C1300" t="str">
            <v>Bracar</v>
          </cell>
          <cell r="D1300">
            <v>211111330</v>
          </cell>
        </row>
        <row r="1301">
          <cell r="A1301">
            <v>211111331</v>
          </cell>
          <cell r="B1301" t="str">
            <v>Supertalho 3 Pereiras, Lda</v>
          </cell>
          <cell r="C1301" t="str">
            <v>Bracar</v>
          </cell>
          <cell r="D1301">
            <v>211111331</v>
          </cell>
        </row>
        <row r="1302">
          <cell r="A1302">
            <v>211111332</v>
          </cell>
          <cell r="B1302" t="str">
            <v>Pereira &amp; Rodrigues, Lda.</v>
          </cell>
          <cell r="C1302" t="str">
            <v>Bracar</v>
          </cell>
          <cell r="D1302">
            <v>211111332</v>
          </cell>
        </row>
        <row r="1303">
          <cell r="A1303">
            <v>211111333</v>
          </cell>
          <cell r="B1303" t="str">
            <v>Elisabete Maria Sequeira Jácome</v>
          </cell>
          <cell r="C1303" t="str">
            <v>Bracar</v>
          </cell>
          <cell r="D1303">
            <v>211111333</v>
          </cell>
        </row>
        <row r="1304">
          <cell r="A1304">
            <v>211111334</v>
          </cell>
          <cell r="B1304" t="str">
            <v>Isabel Maria Oliveira Macedo</v>
          </cell>
          <cell r="C1304" t="str">
            <v>Bracar</v>
          </cell>
          <cell r="D1304">
            <v>211111334</v>
          </cell>
        </row>
        <row r="1305">
          <cell r="A1305">
            <v>211111335</v>
          </cell>
          <cell r="B1305" t="str">
            <v>Mar Cávado, Lda.</v>
          </cell>
          <cell r="C1305" t="str">
            <v>Jose Manuel Freitas</v>
          </cell>
          <cell r="D1305">
            <v>211111335</v>
          </cell>
        </row>
        <row r="1306">
          <cell r="A1306">
            <v>211111336</v>
          </cell>
          <cell r="B1306" t="str">
            <v>Emanuel Abílio Dias</v>
          </cell>
          <cell r="C1306" t="str">
            <v>Bracar</v>
          </cell>
          <cell r="D1306">
            <v>211111336</v>
          </cell>
        </row>
        <row r="1307">
          <cell r="A1307">
            <v>211111337</v>
          </cell>
          <cell r="B1307" t="str">
            <v>Sónia &amp; Carlos Pinto-Talhos,Lda</v>
          </cell>
          <cell r="C1307" t="str">
            <v>Filipe Gaspar</v>
          </cell>
          <cell r="D1307">
            <v>211111337</v>
          </cell>
        </row>
        <row r="1308">
          <cell r="A1308">
            <v>211111338</v>
          </cell>
          <cell r="B1308" t="str">
            <v>Francisco Barbosa Silva</v>
          </cell>
          <cell r="C1308" t="str">
            <v>Bracar</v>
          </cell>
          <cell r="D1308">
            <v>211111338</v>
          </cell>
        </row>
        <row r="1309">
          <cell r="A1309">
            <v>211111339</v>
          </cell>
          <cell r="B1309" t="str">
            <v>Albisabores-Importação E Exportação</v>
          </cell>
          <cell r="C1309" t="str">
            <v>Bracar</v>
          </cell>
          <cell r="D1309">
            <v>211111339</v>
          </cell>
        </row>
        <row r="1310">
          <cell r="A1310">
            <v>211111340</v>
          </cell>
          <cell r="B1310" t="str">
            <v>Cafetaria Snack Bar-Carla Sotto May</v>
          </cell>
          <cell r="C1310" t="str">
            <v>Isabel Matos</v>
          </cell>
          <cell r="D1310">
            <v>211111340</v>
          </cell>
        </row>
        <row r="1311">
          <cell r="A1311">
            <v>211111341</v>
          </cell>
          <cell r="B1311" t="str">
            <v>Tradições Raras-Comercio De Carnes,</v>
          </cell>
          <cell r="C1311" t="str">
            <v>Bracar</v>
          </cell>
          <cell r="D1311">
            <v>211111341</v>
          </cell>
        </row>
        <row r="1312">
          <cell r="A1312">
            <v>211111342</v>
          </cell>
          <cell r="B1312" t="str">
            <v>Luís Miguel Ramos Oliveira</v>
          </cell>
          <cell r="C1312" t="str">
            <v>Isabel Matos</v>
          </cell>
          <cell r="D1312">
            <v>211111342</v>
          </cell>
        </row>
        <row r="1313">
          <cell r="A1313">
            <v>211111343</v>
          </cell>
          <cell r="B1313" t="str">
            <v>Fagricoop, Lda.</v>
          </cell>
          <cell r="C1313" t="str">
            <v>Bracar</v>
          </cell>
          <cell r="D1313">
            <v>211111343</v>
          </cell>
        </row>
        <row r="1314">
          <cell r="A1314">
            <v>211111344</v>
          </cell>
          <cell r="B1314" t="str">
            <v>Maria Conceição Fernandes</v>
          </cell>
          <cell r="C1314" t="str">
            <v>Joaquim Ferreira</v>
          </cell>
          <cell r="D1314">
            <v>211111344</v>
          </cell>
        </row>
        <row r="1315">
          <cell r="A1315">
            <v>211111345</v>
          </cell>
          <cell r="B1315" t="str">
            <v>Congelminho Unipessoal, Lda</v>
          </cell>
          <cell r="C1315" t="str">
            <v>Ricardo G.Silva</v>
          </cell>
          <cell r="D1315">
            <v>211111345</v>
          </cell>
        </row>
        <row r="1316">
          <cell r="A1316">
            <v>211111346</v>
          </cell>
          <cell r="B1316" t="str">
            <v>Dometila - Arminda Pinto Baptista</v>
          </cell>
          <cell r="C1316" t="str">
            <v>Bracar</v>
          </cell>
          <cell r="D1316">
            <v>211111346</v>
          </cell>
        </row>
        <row r="1317">
          <cell r="A1317">
            <v>211111347</v>
          </cell>
          <cell r="B1317" t="str">
            <v>Primor, Charcutaria Prima Sa</v>
          </cell>
          <cell r="C1317" t="str">
            <v>Bracar</v>
          </cell>
          <cell r="D1317">
            <v>211111347</v>
          </cell>
        </row>
        <row r="1318">
          <cell r="A1318">
            <v>211111348</v>
          </cell>
          <cell r="B1318" t="str">
            <v>Maria Do Carmo Cascão Trocado</v>
          </cell>
          <cell r="C1318" t="str">
            <v>Ricardo G.Silva</v>
          </cell>
          <cell r="D1318">
            <v>211111348</v>
          </cell>
        </row>
        <row r="1319">
          <cell r="A1319">
            <v>211111349</v>
          </cell>
          <cell r="B1319" t="str">
            <v>Provitalho Unipessoal, Lda</v>
          </cell>
          <cell r="C1319" t="str">
            <v>Bracar</v>
          </cell>
          <cell r="D1319">
            <v>211111349</v>
          </cell>
        </row>
        <row r="1320">
          <cell r="A1320">
            <v>211111350</v>
          </cell>
          <cell r="B1320" t="str">
            <v>José Miguel Valente Pereira De Melo</v>
          </cell>
          <cell r="C1320" t="str">
            <v>Bruno Brito</v>
          </cell>
          <cell r="D1320">
            <v>211111350</v>
          </cell>
        </row>
        <row r="1321">
          <cell r="A1321">
            <v>211111351</v>
          </cell>
          <cell r="B1321" t="str">
            <v>António Ribeiro Guerra</v>
          </cell>
          <cell r="C1321" t="str">
            <v>Isabel Matos</v>
          </cell>
          <cell r="D1321">
            <v>211111351</v>
          </cell>
        </row>
        <row r="1322">
          <cell r="A1322">
            <v>211111352</v>
          </cell>
          <cell r="B1322" t="str">
            <v>Adriana Emilia F. Pinto Teixeira</v>
          </cell>
          <cell r="C1322" t="str">
            <v>Isabel Matos</v>
          </cell>
          <cell r="D1322">
            <v>211111352</v>
          </cell>
        </row>
        <row r="1323">
          <cell r="A1323">
            <v>211111353</v>
          </cell>
          <cell r="B1323" t="str">
            <v>Claudio Lima De Araújo</v>
          </cell>
          <cell r="C1323" t="str">
            <v>Bracar</v>
          </cell>
          <cell r="D1323">
            <v>211111353</v>
          </cell>
        </row>
        <row r="1324">
          <cell r="A1324">
            <v>211111354</v>
          </cell>
          <cell r="B1324" t="str">
            <v>Cristina Maria Jesus Moreira</v>
          </cell>
          <cell r="C1324" t="str">
            <v>Bracar</v>
          </cell>
          <cell r="D1324">
            <v>211111354</v>
          </cell>
        </row>
        <row r="1325">
          <cell r="A1325">
            <v>211111355</v>
          </cell>
          <cell r="B1325" t="str">
            <v>Salsicharia Tradicional Minho, Lda</v>
          </cell>
          <cell r="C1325" t="str">
            <v>Manuel Miranda</v>
          </cell>
          <cell r="D1325">
            <v>211111355</v>
          </cell>
        </row>
        <row r="1326">
          <cell r="A1326">
            <v>211111356</v>
          </cell>
          <cell r="B1326" t="str">
            <v>Rosa Carmo-Carnes Unipessoal, Lda</v>
          </cell>
          <cell r="C1326" t="str">
            <v>Isabel Matos</v>
          </cell>
          <cell r="D1326">
            <v>211111356</v>
          </cell>
        </row>
        <row r="1327">
          <cell r="A1327">
            <v>211111357</v>
          </cell>
          <cell r="B1327" t="str">
            <v>Selecção Do Êxito,Lda</v>
          </cell>
          <cell r="C1327" t="str">
            <v>Bruno Brito</v>
          </cell>
          <cell r="D1327">
            <v>211111357</v>
          </cell>
        </row>
        <row r="1328">
          <cell r="A1328">
            <v>211111358</v>
          </cell>
          <cell r="B1328" t="str">
            <v>Sodibouro- Supermercados,Lda</v>
          </cell>
          <cell r="C1328" t="str">
            <v>Bracar</v>
          </cell>
          <cell r="D1328">
            <v>211111358</v>
          </cell>
        </row>
        <row r="1329">
          <cell r="A1329">
            <v>211111359</v>
          </cell>
          <cell r="B1329" t="str">
            <v>Provifood Com.Carnes Unipessoal Lda</v>
          </cell>
          <cell r="C1329" t="str">
            <v>Bracar</v>
          </cell>
          <cell r="D1329">
            <v>211111359</v>
          </cell>
        </row>
        <row r="1330">
          <cell r="A1330">
            <v>211111360</v>
          </cell>
          <cell r="B1330" t="str">
            <v>Sucata Curral De Moinas, Unip.Lda.</v>
          </cell>
          <cell r="C1330" t="str">
            <v>Bracar</v>
          </cell>
          <cell r="D1330">
            <v>211111360</v>
          </cell>
        </row>
        <row r="1331">
          <cell r="A1331">
            <v>211111361</v>
          </cell>
          <cell r="B1331" t="str">
            <v>Sodicarvalhos, Lda</v>
          </cell>
          <cell r="C1331" t="str">
            <v>Bracar</v>
          </cell>
          <cell r="D1331">
            <v>211111361</v>
          </cell>
        </row>
        <row r="1332">
          <cell r="A1332">
            <v>211111362</v>
          </cell>
          <cell r="B1332" t="str">
            <v>Frutas Casaca Imp./Exp., Lda.</v>
          </cell>
          <cell r="C1332" t="str">
            <v>Jose Manuel Freitas</v>
          </cell>
          <cell r="D1332">
            <v>211111362</v>
          </cell>
        </row>
        <row r="1333">
          <cell r="A1333">
            <v>211111363</v>
          </cell>
          <cell r="B1333" t="str">
            <v>António Fernando Brás Marques</v>
          </cell>
          <cell r="C1333" t="str">
            <v>Bracar</v>
          </cell>
          <cell r="D1333">
            <v>211111363</v>
          </cell>
        </row>
        <row r="1334">
          <cell r="A1334">
            <v>211111364</v>
          </cell>
          <cell r="B1334" t="str">
            <v>Blandina De Melo Lourenço</v>
          </cell>
          <cell r="C1334" t="str">
            <v>Bracar</v>
          </cell>
          <cell r="D1334">
            <v>211111364</v>
          </cell>
        </row>
        <row r="1335">
          <cell r="A1335">
            <v>211111366</v>
          </cell>
          <cell r="B1335" t="str">
            <v>Pedro Manuel Loureiro Carneiro</v>
          </cell>
          <cell r="C1335" t="str">
            <v>Bracar</v>
          </cell>
          <cell r="D1335">
            <v>211111366</v>
          </cell>
        </row>
        <row r="1336">
          <cell r="A1336">
            <v>211111367</v>
          </cell>
          <cell r="B1336" t="str">
            <v>Sodiesmoriz - Supermercados, Lda</v>
          </cell>
          <cell r="C1336" t="str">
            <v>Bracar</v>
          </cell>
          <cell r="D1336">
            <v>211111367</v>
          </cell>
        </row>
        <row r="1337">
          <cell r="A1337">
            <v>211111368</v>
          </cell>
          <cell r="B1337" t="str">
            <v>Deolinda Coelho De Moura Sousa</v>
          </cell>
          <cell r="C1337" t="str">
            <v>Jose Manuel Freitas</v>
          </cell>
          <cell r="D1337">
            <v>211111368</v>
          </cell>
        </row>
        <row r="1338">
          <cell r="A1338">
            <v>211111369</v>
          </cell>
          <cell r="B1338" t="str">
            <v>Maria Alcina G.Campelos Fernandes</v>
          </cell>
          <cell r="C1338" t="str">
            <v>Manuel Miranda</v>
          </cell>
          <cell r="D1338">
            <v>211111369</v>
          </cell>
        </row>
        <row r="1339">
          <cell r="A1339">
            <v>211111370</v>
          </cell>
          <cell r="B1339" t="str">
            <v>Talentos De Sempre - Exportação E</v>
          </cell>
          <cell r="C1339" t="str">
            <v>Bracar</v>
          </cell>
          <cell r="D1339">
            <v>211111370</v>
          </cell>
        </row>
        <row r="1340">
          <cell r="A1340">
            <v>211111371</v>
          </cell>
          <cell r="B1340" t="str">
            <v>Açucar Amargo-Supermercados,Lda</v>
          </cell>
          <cell r="C1340" t="str">
            <v>Isabel Matos</v>
          </cell>
          <cell r="D1340">
            <v>211111371</v>
          </cell>
        </row>
        <row r="1341">
          <cell r="A1341">
            <v>211111372</v>
          </cell>
          <cell r="B1341" t="str">
            <v>Fernando Manuel Costa Capitão</v>
          </cell>
          <cell r="C1341" t="str">
            <v>Isabel Matos</v>
          </cell>
          <cell r="D1341">
            <v>211111372</v>
          </cell>
        </row>
        <row r="1342">
          <cell r="A1342">
            <v>211111373</v>
          </cell>
          <cell r="B1342" t="str">
            <v>Henrique Mendes Ribeiro - Mm,Lda</v>
          </cell>
          <cell r="C1342" t="str">
            <v>Neusa 2</v>
          </cell>
          <cell r="D1342">
            <v>211111373</v>
          </cell>
        </row>
        <row r="1343">
          <cell r="A1343">
            <v>211111374</v>
          </cell>
          <cell r="B1343" t="str">
            <v>Joaquim Ferreira Da Costa</v>
          </cell>
          <cell r="C1343" t="str">
            <v>Ricardo G.Silva</v>
          </cell>
          <cell r="D1343">
            <v>211111374</v>
          </cell>
        </row>
        <row r="1344">
          <cell r="A1344">
            <v>211111375</v>
          </cell>
          <cell r="B1344" t="str">
            <v>Talhedefoice - Unipessoal, Lda</v>
          </cell>
          <cell r="C1344" t="str">
            <v>Isabel Matos</v>
          </cell>
          <cell r="D1344">
            <v>211111375</v>
          </cell>
        </row>
        <row r="1345">
          <cell r="A1345">
            <v>211111376</v>
          </cell>
          <cell r="B1345" t="str">
            <v>P. Castro &amp; Silva, Lda</v>
          </cell>
          <cell r="C1345" t="str">
            <v>Contencioso</v>
          </cell>
          <cell r="D1345">
            <v>211111376</v>
          </cell>
        </row>
        <row r="1346">
          <cell r="A1346">
            <v>211111377</v>
          </cell>
          <cell r="B1346" t="str">
            <v>Mimos Frescos-Talhos Unipessoal,Lda</v>
          </cell>
          <cell r="C1346" t="str">
            <v>Manuel Miranda</v>
          </cell>
          <cell r="D1346">
            <v>211111377</v>
          </cell>
        </row>
        <row r="1347">
          <cell r="A1347">
            <v>211111378</v>
          </cell>
          <cell r="B1347" t="str">
            <v>Carlos Alberto Ramos De Oliveira</v>
          </cell>
          <cell r="C1347" t="str">
            <v>Isabel Matos</v>
          </cell>
          <cell r="D1347">
            <v>211111378</v>
          </cell>
        </row>
        <row r="1348">
          <cell r="A1348">
            <v>211111379</v>
          </cell>
          <cell r="B1348" t="str">
            <v>Maria Emília Garcia, Unip., Lda</v>
          </cell>
          <cell r="C1348" t="str">
            <v>Bracar</v>
          </cell>
          <cell r="D1348">
            <v>211111379</v>
          </cell>
        </row>
        <row r="1349">
          <cell r="A1349">
            <v>211111380</v>
          </cell>
          <cell r="B1349" t="str">
            <v>Famalimar</v>
          </cell>
          <cell r="C1349" t="str">
            <v>Bracar</v>
          </cell>
          <cell r="D1349">
            <v>211111380</v>
          </cell>
        </row>
        <row r="1350">
          <cell r="A1350">
            <v>211111381</v>
          </cell>
          <cell r="B1350" t="str">
            <v>Maria Adelaide Machado De Sousa</v>
          </cell>
          <cell r="C1350" t="str">
            <v>Bracar</v>
          </cell>
          <cell r="D1350">
            <v>211111381</v>
          </cell>
        </row>
        <row r="1351">
          <cell r="A1351">
            <v>211111382</v>
          </cell>
          <cell r="B1351" t="str">
            <v>Adriano Gomes Miranda</v>
          </cell>
          <cell r="C1351" t="str">
            <v>Isabel Matos</v>
          </cell>
          <cell r="D1351">
            <v>211111382</v>
          </cell>
        </row>
        <row r="1352">
          <cell r="A1352">
            <v>211111383</v>
          </cell>
          <cell r="B1352" t="str">
            <v>Armanda Salgueirinho &amp; Filhos, Lda</v>
          </cell>
          <cell r="C1352" t="str">
            <v>Isabel Matos</v>
          </cell>
          <cell r="D1352">
            <v>211111383</v>
          </cell>
        </row>
        <row r="1353">
          <cell r="A1353">
            <v>211111385</v>
          </cell>
          <cell r="B1353" t="str">
            <v>Visishop Unipessoal, Lda</v>
          </cell>
          <cell r="C1353" t="str">
            <v>Nuno Cruz</v>
          </cell>
          <cell r="D1353">
            <v>211111385</v>
          </cell>
        </row>
        <row r="1354">
          <cell r="A1354">
            <v>211111386</v>
          </cell>
          <cell r="B1354" t="str">
            <v>João Alfredo Gonçalves Magalhães</v>
          </cell>
          <cell r="C1354" t="str">
            <v>Bracar</v>
          </cell>
          <cell r="D1354">
            <v>211111386</v>
          </cell>
        </row>
        <row r="1355">
          <cell r="A1355">
            <v>211111387</v>
          </cell>
          <cell r="B1355" t="str">
            <v>Amadeu Sá, Lda</v>
          </cell>
          <cell r="C1355" t="str">
            <v>Paulo Costa</v>
          </cell>
          <cell r="D1355">
            <v>211111387</v>
          </cell>
        </row>
        <row r="1356">
          <cell r="A1356">
            <v>211111388</v>
          </cell>
          <cell r="B1356" t="str">
            <v>Paulo Jorge Alves Pacheco</v>
          </cell>
          <cell r="C1356" t="str">
            <v>Isabel Matos</v>
          </cell>
          <cell r="D1356">
            <v>211111388</v>
          </cell>
        </row>
        <row r="1357">
          <cell r="A1357">
            <v>211111389</v>
          </cell>
          <cell r="B1357" t="str">
            <v>Zulmira Moreira Nunes De Castro</v>
          </cell>
          <cell r="C1357" t="str">
            <v>Isabel Matos</v>
          </cell>
          <cell r="D1357">
            <v>211111389</v>
          </cell>
        </row>
        <row r="1358">
          <cell r="A1358">
            <v>211111390</v>
          </cell>
          <cell r="B1358" t="str">
            <v>Meatprova - Com.Carnes Unip.,Lda</v>
          </cell>
          <cell r="C1358" t="str">
            <v>Bracar</v>
          </cell>
          <cell r="D1358">
            <v>211111390</v>
          </cell>
        </row>
        <row r="1359">
          <cell r="A1359">
            <v>211111391</v>
          </cell>
          <cell r="B1359" t="str">
            <v>Francisco Ribeiro Machado</v>
          </cell>
          <cell r="C1359" t="str">
            <v>Isabel Matos</v>
          </cell>
          <cell r="D1359">
            <v>211111391</v>
          </cell>
        </row>
        <row r="1360">
          <cell r="A1360">
            <v>211111392</v>
          </cell>
          <cell r="B1360" t="str">
            <v>António Manuel Moutinho De Castro</v>
          </cell>
          <cell r="C1360" t="str">
            <v>Isabel Matos</v>
          </cell>
          <cell r="D1360">
            <v>211111392</v>
          </cell>
        </row>
        <row r="1361">
          <cell r="A1361">
            <v>211111393</v>
          </cell>
          <cell r="B1361" t="str">
            <v>Modelcarn-Soc.Modelar Prod.Alim,Sa</v>
          </cell>
          <cell r="C1361" t="str">
            <v>Ricardo G.Silva</v>
          </cell>
          <cell r="D1361">
            <v>211111393</v>
          </cell>
        </row>
        <row r="1362">
          <cell r="A1362">
            <v>211111394</v>
          </cell>
          <cell r="B1362" t="str">
            <v>Desafio À Mesa - Charcutaria,Lda</v>
          </cell>
          <cell r="C1362" t="str">
            <v>Bracar</v>
          </cell>
          <cell r="D1362">
            <v>211111394</v>
          </cell>
        </row>
        <row r="1363">
          <cell r="A1363">
            <v>211111395</v>
          </cell>
          <cell r="B1363" t="str">
            <v>Marco António Fernandes Soares</v>
          </cell>
          <cell r="C1363" t="str">
            <v>Bracar</v>
          </cell>
          <cell r="D1363">
            <v>211111395</v>
          </cell>
        </row>
        <row r="1364">
          <cell r="A1364">
            <v>211111396</v>
          </cell>
          <cell r="B1364" t="str">
            <v>Talho Raul Matias Cardoso,Unip.Lda</v>
          </cell>
          <cell r="C1364" t="str">
            <v>Filipe Gaspar</v>
          </cell>
          <cell r="D1364">
            <v>211111396</v>
          </cell>
        </row>
        <row r="1365">
          <cell r="A1365">
            <v>211111397</v>
          </cell>
          <cell r="B1365" t="str">
            <v>Miguel Saldanha -  Talhos Unip.,Lda</v>
          </cell>
          <cell r="C1365" t="str">
            <v>Isabel Matos</v>
          </cell>
          <cell r="D1365">
            <v>211111397</v>
          </cell>
        </row>
        <row r="1366">
          <cell r="A1366">
            <v>211111398</v>
          </cell>
          <cell r="B1366" t="str">
            <v>Paulo Jorge Oliv. Ferreira Unip,Lda</v>
          </cell>
          <cell r="C1366" t="str">
            <v>Neusa Silva</v>
          </cell>
          <cell r="D1366">
            <v>211111398</v>
          </cell>
        </row>
        <row r="1367">
          <cell r="A1367">
            <v>211111399</v>
          </cell>
          <cell r="B1367" t="str">
            <v>Freitas &amp; Sampaio &amp; C., Lda</v>
          </cell>
          <cell r="C1367" t="str">
            <v>Bracar</v>
          </cell>
          <cell r="D1367">
            <v>211111399</v>
          </cell>
        </row>
        <row r="1368">
          <cell r="A1368">
            <v>211111400</v>
          </cell>
          <cell r="B1368" t="str">
            <v>Rui Manuel Leal Pereira Unip.Lda</v>
          </cell>
          <cell r="C1368" t="str">
            <v>Bracar</v>
          </cell>
          <cell r="D1368">
            <v>211111400</v>
          </cell>
        </row>
        <row r="1369">
          <cell r="A1369">
            <v>211111401</v>
          </cell>
          <cell r="B1369" t="str">
            <v>Paula Alexandra Rocha Unip., Lda</v>
          </cell>
          <cell r="C1369" t="str">
            <v>Bracar</v>
          </cell>
          <cell r="D1369">
            <v>211111401</v>
          </cell>
        </row>
        <row r="1370">
          <cell r="A1370">
            <v>211111402</v>
          </cell>
          <cell r="B1370" t="str">
            <v>Matadouro Central Entre Douro E</v>
          </cell>
          <cell r="C1370" t="str">
            <v>Bracar</v>
          </cell>
          <cell r="D1370">
            <v>211111402</v>
          </cell>
        </row>
        <row r="1371">
          <cell r="A1371">
            <v>211111403</v>
          </cell>
          <cell r="B1371" t="str">
            <v>Talho Schotten, Lda</v>
          </cell>
          <cell r="C1371" t="str">
            <v>Bracar</v>
          </cell>
          <cell r="D1371">
            <v>211111403</v>
          </cell>
        </row>
        <row r="1372">
          <cell r="A1372">
            <v>211111404</v>
          </cell>
          <cell r="B1372" t="str">
            <v>Supertalho Da Estação, Lda</v>
          </cell>
          <cell r="C1372" t="str">
            <v>Pedro Fonseca</v>
          </cell>
          <cell r="D1372">
            <v>211111404</v>
          </cell>
        </row>
        <row r="1373">
          <cell r="A1373">
            <v>211111405</v>
          </cell>
          <cell r="B1373" t="str">
            <v>João Da Silva Lima</v>
          </cell>
          <cell r="C1373" t="str">
            <v>Bracar</v>
          </cell>
          <cell r="D1373">
            <v>211111405</v>
          </cell>
        </row>
        <row r="1374">
          <cell r="A1374">
            <v>211111406</v>
          </cell>
          <cell r="B1374" t="str">
            <v>Fernando Pereira Abreu, Unip.Lda</v>
          </cell>
          <cell r="C1374" t="str">
            <v>Bracar</v>
          </cell>
          <cell r="D1374">
            <v>211111406</v>
          </cell>
        </row>
        <row r="1375">
          <cell r="A1375">
            <v>211111407</v>
          </cell>
          <cell r="B1375" t="str">
            <v>Manuel Ricardo Monte Vale</v>
          </cell>
          <cell r="C1375" t="str">
            <v>Isabel Matos</v>
          </cell>
          <cell r="D1375">
            <v>211111407</v>
          </cell>
        </row>
        <row r="1376">
          <cell r="A1376">
            <v>211111408</v>
          </cell>
          <cell r="B1376" t="str">
            <v>Mpmurtosa Supermercados Unip.Lda</v>
          </cell>
          <cell r="C1376" t="str">
            <v>Bruno Brito</v>
          </cell>
          <cell r="D1376">
            <v>211111408</v>
          </cell>
        </row>
        <row r="1377">
          <cell r="A1377">
            <v>211111409</v>
          </cell>
          <cell r="B1377" t="str">
            <v>Canorte 3-Produtos Alimentares, Lda</v>
          </cell>
          <cell r="C1377" t="str">
            <v>Filipe Gaspar</v>
          </cell>
          <cell r="D1377">
            <v>211111409</v>
          </cell>
        </row>
        <row r="1378">
          <cell r="A1378">
            <v>211111410</v>
          </cell>
          <cell r="B1378" t="str">
            <v>Lima 5 Comércio De Produtos</v>
          </cell>
          <cell r="C1378" t="str">
            <v>Filipe Gaspar</v>
          </cell>
          <cell r="D1378">
            <v>211111410</v>
          </cell>
        </row>
        <row r="1379">
          <cell r="A1379">
            <v>211111411</v>
          </cell>
          <cell r="B1379" t="str">
            <v>Nutribusca-Supermercados, Lda</v>
          </cell>
          <cell r="C1379" t="str">
            <v>Bracar</v>
          </cell>
          <cell r="D1379">
            <v>211111411</v>
          </cell>
        </row>
        <row r="1380">
          <cell r="A1380">
            <v>211111412</v>
          </cell>
          <cell r="B1380" t="str">
            <v>Jose Fernando Da Silva Carvalho</v>
          </cell>
          <cell r="C1380" t="str">
            <v>Isabel Matos</v>
          </cell>
          <cell r="D1380">
            <v>211111412</v>
          </cell>
        </row>
        <row r="1381">
          <cell r="A1381">
            <v>211111413</v>
          </cell>
          <cell r="B1381" t="str">
            <v>Tiago Alves Maximiano</v>
          </cell>
          <cell r="C1381" t="str">
            <v>Bracar</v>
          </cell>
          <cell r="D1381">
            <v>211111413</v>
          </cell>
        </row>
        <row r="1382">
          <cell r="A1382">
            <v>211111414</v>
          </cell>
          <cell r="B1382" t="str">
            <v>Pedro Miguel Paiva Queirós</v>
          </cell>
          <cell r="C1382" t="str">
            <v>Bracar</v>
          </cell>
          <cell r="D1382">
            <v>211111414</v>
          </cell>
        </row>
        <row r="1383">
          <cell r="A1383">
            <v>211111415</v>
          </cell>
          <cell r="B1383" t="str">
            <v>Confeitaria Pastelaria Do Arco, Lda</v>
          </cell>
          <cell r="C1383" t="str">
            <v>Bracar</v>
          </cell>
          <cell r="D1383">
            <v>211111415</v>
          </cell>
        </row>
        <row r="1384">
          <cell r="A1384">
            <v>211111416</v>
          </cell>
          <cell r="B1384" t="str">
            <v>Sónia &amp; Carlos Pinto-Talhos,Lda</v>
          </cell>
          <cell r="C1384" t="str">
            <v>Filipe Gaspar</v>
          </cell>
          <cell r="D1384">
            <v>211111416</v>
          </cell>
        </row>
        <row r="1385">
          <cell r="A1385">
            <v>211111417</v>
          </cell>
          <cell r="B1385" t="str">
            <v>Fernando Pinto &amp; Carlos Pinto,</v>
          </cell>
          <cell r="C1385" t="str">
            <v>Bracar</v>
          </cell>
          <cell r="D1385">
            <v>211111417</v>
          </cell>
        </row>
        <row r="1386">
          <cell r="A1386">
            <v>211111418</v>
          </cell>
          <cell r="B1386" t="str">
            <v>Tavorosas Dist. Alimentar, Lda.</v>
          </cell>
          <cell r="C1386" t="str">
            <v>Isabel Matos</v>
          </cell>
          <cell r="D1386">
            <v>211111418</v>
          </cell>
        </row>
        <row r="1387">
          <cell r="A1387">
            <v>211111419</v>
          </cell>
          <cell r="B1387" t="str">
            <v>Padaria E Pastelaria Do Rio Selho</v>
          </cell>
          <cell r="D1387">
            <v>211111419</v>
          </cell>
        </row>
        <row r="1388">
          <cell r="A1388">
            <v>211111420</v>
          </cell>
          <cell r="B1388" t="str">
            <v>Fátima Maria Sousa Correia</v>
          </cell>
          <cell r="C1388" t="str">
            <v>Isabel Matos</v>
          </cell>
          <cell r="D1388">
            <v>211111420</v>
          </cell>
        </row>
        <row r="1389">
          <cell r="A1389">
            <v>211111421</v>
          </cell>
          <cell r="B1389" t="str">
            <v>Abel Fernando M. Dias</v>
          </cell>
          <cell r="C1389" t="str">
            <v>Bracar</v>
          </cell>
          <cell r="D1389">
            <v>211111421</v>
          </cell>
        </row>
        <row r="1390">
          <cell r="A1390">
            <v>211111422</v>
          </cell>
          <cell r="B1390" t="str">
            <v>António Pinto Leite, Lda</v>
          </cell>
          <cell r="C1390" t="str">
            <v>Neusa 2</v>
          </cell>
          <cell r="D1390">
            <v>211111422</v>
          </cell>
        </row>
        <row r="1391">
          <cell r="A1391">
            <v>211111423</v>
          </cell>
          <cell r="B1391" t="str">
            <v>Talho Cruz Das Bouças Unip., Lda</v>
          </cell>
          <cell r="C1391" t="str">
            <v>Ricardo G.Silva</v>
          </cell>
          <cell r="D1391">
            <v>211111423</v>
          </cell>
        </row>
        <row r="1392">
          <cell r="A1392">
            <v>211111424</v>
          </cell>
          <cell r="B1392" t="str">
            <v>Joaquim Fernando Teixeira Unip.,Lda</v>
          </cell>
          <cell r="C1392" t="str">
            <v>Luis Barbosa</v>
          </cell>
          <cell r="D1392">
            <v>211111424</v>
          </cell>
        </row>
        <row r="1393">
          <cell r="A1393">
            <v>211111425</v>
          </cell>
          <cell r="B1393" t="str">
            <v>Talho Joia, Lda</v>
          </cell>
          <cell r="C1393" t="str">
            <v>Lino Vieira</v>
          </cell>
          <cell r="D1393">
            <v>211111425</v>
          </cell>
        </row>
        <row r="1394">
          <cell r="A1394">
            <v>211111426</v>
          </cell>
          <cell r="B1394" t="str">
            <v>Antonio José Da Cunha Morais</v>
          </cell>
          <cell r="C1394" t="str">
            <v>Lino Vieira</v>
          </cell>
          <cell r="D1394">
            <v>211111426</v>
          </cell>
        </row>
        <row r="1395">
          <cell r="A1395">
            <v>211111427</v>
          </cell>
          <cell r="B1395" t="str">
            <v>Arminda Pereira Fernandes</v>
          </cell>
          <cell r="C1395" t="str">
            <v>Neusa 2</v>
          </cell>
          <cell r="D1395">
            <v>211111427</v>
          </cell>
        </row>
        <row r="1396">
          <cell r="A1396">
            <v>211111428</v>
          </cell>
          <cell r="B1396" t="str">
            <v>Torres &amp; Rosa Ii, Lda</v>
          </cell>
          <cell r="C1396" t="str">
            <v>Isabel Matos</v>
          </cell>
          <cell r="D1396">
            <v>211111428</v>
          </cell>
        </row>
        <row r="1397">
          <cell r="A1397">
            <v>211111429</v>
          </cell>
          <cell r="B1397" t="str">
            <v>Torres &amp; Rosa I, Lda</v>
          </cell>
          <cell r="C1397" t="str">
            <v>Isabel Matos</v>
          </cell>
          <cell r="D1397">
            <v>211111429</v>
          </cell>
        </row>
        <row r="1398">
          <cell r="A1398">
            <v>211111430</v>
          </cell>
          <cell r="B1398" t="str">
            <v>Talho Central De Amarante, Lda</v>
          </cell>
          <cell r="C1398" t="str">
            <v>Lino Vieira</v>
          </cell>
          <cell r="D1398">
            <v>211111430</v>
          </cell>
        </row>
        <row r="1399">
          <cell r="A1399">
            <v>211111431</v>
          </cell>
          <cell r="B1399" t="str">
            <v>Maria Clara Cunha Moura</v>
          </cell>
          <cell r="C1399" t="str">
            <v>Lino Vieira</v>
          </cell>
          <cell r="D1399">
            <v>211111431</v>
          </cell>
        </row>
        <row r="1400">
          <cell r="A1400">
            <v>211111432</v>
          </cell>
          <cell r="B1400" t="str">
            <v>Talhos Carreira &amp; Alves, Lda</v>
          </cell>
          <cell r="C1400" t="str">
            <v>Bruno Brito</v>
          </cell>
          <cell r="D1400">
            <v>211111432</v>
          </cell>
        </row>
        <row r="1401">
          <cell r="A1401">
            <v>211111433</v>
          </cell>
          <cell r="B1401" t="str">
            <v>Zeferino Manuel Soares Moreira</v>
          </cell>
          <cell r="C1401" t="str">
            <v>Filipe Gaspar</v>
          </cell>
          <cell r="D1401">
            <v>211111433</v>
          </cell>
        </row>
        <row r="1402">
          <cell r="A1402">
            <v>211111434</v>
          </cell>
          <cell r="B1402" t="str">
            <v>Silverio Sousa &amp; Felicidade, Lda</v>
          </cell>
          <cell r="C1402" t="str">
            <v>Bracar</v>
          </cell>
          <cell r="D1402">
            <v>211111434</v>
          </cell>
        </row>
        <row r="1403">
          <cell r="A1403">
            <v>211111435</v>
          </cell>
          <cell r="B1403" t="str">
            <v>Minimercado S.Gonçalo, Lda</v>
          </cell>
          <cell r="C1403" t="str">
            <v>Isabel Matos</v>
          </cell>
          <cell r="D1403">
            <v>211111435</v>
          </cell>
        </row>
        <row r="1404">
          <cell r="A1404">
            <v>211111436</v>
          </cell>
          <cell r="B1404" t="str">
            <v>Supertalho De Cedro, Lda</v>
          </cell>
          <cell r="C1404" t="str">
            <v>Lino Vieira</v>
          </cell>
          <cell r="D1404">
            <v>211111436</v>
          </cell>
        </row>
        <row r="1405">
          <cell r="A1405">
            <v>211111437</v>
          </cell>
          <cell r="B1405" t="str">
            <v>Maria Deolinda Silva Oliveira</v>
          </cell>
          <cell r="C1405" t="str">
            <v>Bracar</v>
          </cell>
          <cell r="D1405">
            <v>211111437</v>
          </cell>
        </row>
        <row r="1406">
          <cell r="A1406">
            <v>211111438</v>
          </cell>
          <cell r="B1406" t="str">
            <v>Manuel De Sousa Rodrigues</v>
          </cell>
          <cell r="C1406" t="str">
            <v>Bruno Brito</v>
          </cell>
          <cell r="D1406">
            <v>211111438</v>
          </cell>
        </row>
        <row r="1407">
          <cell r="A1407">
            <v>211111439</v>
          </cell>
          <cell r="B1407" t="str">
            <v>João Sereno &amp; Morais, Lda</v>
          </cell>
          <cell r="C1407" t="str">
            <v>Bruno Brito</v>
          </cell>
          <cell r="D1407">
            <v>211111439</v>
          </cell>
        </row>
        <row r="1408">
          <cell r="A1408">
            <v>211111440</v>
          </cell>
          <cell r="B1408" t="str">
            <v>Supermercado De Gatão, Lda</v>
          </cell>
          <cell r="C1408" t="str">
            <v>Lino Vieira</v>
          </cell>
          <cell r="D1408">
            <v>211111440</v>
          </cell>
        </row>
        <row r="1409">
          <cell r="A1409">
            <v>211111441</v>
          </cell>
          <cell r="B1409" t="str">
            <v>Alvaro Nora Da Silva</v>
          </cell>
          <cell r="C1409" t="str">
            <v>Lino Vieira</v>
          </cell>
          <cell r="D1409">
            <v>211111441</v>
          </cell>
        </row>
        <row r="1410">
          <cell r="A1410">
            <v>211111442</v>
          </cell>
          <cell r="B1410" t="str">
            <v>Manuel Albano Moreira Costa</v>
          </cell>
          <cell r="C1410" t="str">
            <v>Lino Vieira</v>
          </cell>
          <cell r="D1410">
            <v>211111442</v>
          </cell>
        </row>
        <row r="1411">
          <cell r="A1411">
            <v>211111443</v>
          </cell>
          <cell r="B1411" t="str">
            <v>Amandio Oliveira Pereira</v>
          </cell>
          <cell r="C1411" t="str">
            <v>Lino Vieira</v>
          </cell>
          <cell r="D1411">
            <v>211111443</v>
          </cell>
        </row>
        <row r="1412">
          <cell r="A1412">
            <v>211111444</v>
          </cell>
          <cell r="B1412" t="str">
            <v>Tabela Campestre, Lda</v>
          </cell>
          <cell r="C1412" t="str">
            <v>Lino Vieira</v>
          </cell>
          <cell r="D1412">
            <v>211111444</v>
          </cell>
        </row>
        <row r="1413">
          <cell r="A1413">
            <v>211111445</v>
          </cell>
          <cell r="B1413" t="str">
            <v>Talho Milhões Comercio  Carnes, Lda</v>
          </cell>
          <cell r="C1413" t="str">
            <v>Lino Vieira</v>
          </cell>
          <cell r="D1413">
            <v>211111445</v>
          </cell>
        </row>
        <row r="1414">
          <cell r="A1414">
            <v>211111446</v>
          </cell>
          <cell r="B1414" t="str">
            <v>António Felicidade  Com.Carnes, Lda</v>
          </cell>
          <cell r="C1414" t="str">
            <v>Lino Vieira</v>
          </cell>
          <cell r="D1414">
            <v>211111446</v>
          </cell>
        </row>
        <row r="1415">
          <cell r="A1415">
            <v>211111447</v>
          </cell>
          <cell r="B1415" t="str">
            <v>Carnes Sá Da Bandeira, Lda.</v>
          </cell>
          <cell r="C1415" t="str">
            <v>Lino Vieira</v>
          </cell>
          <cell r="D1415">
            <v>211111447</v>
          </cell>
        </row>
        <row r="1416">
          <cell r="A1416">
            <v>211111448</v>
          </cell>
          <cell r="B1416" t="str">
            <v>O Cantinho De Argoncilhe, Lda.</v>
          </cell>
          <cell r="C1416" t="str">
            <v>Bracar</v>
          </cell>
          <cell r="D1416">
            <v>211111448</v>
          </cell>
        </row>
        <row r="1417">
          <cell r="A1417">
            <v>211111449</v>
          </cell>
          <cell r="B1417" t="str">
            <v>Talho Patrãozinho, Unip., Lda</v>
          </cell>
          <cell r="C1417" t="str">
            <v>Bruno Brito</v>
          </cell>
          <cell r="D1417">
            <v>211111449</v>
          </cell>
        </row>
        <row r="1418">
          <cell r="A1418">
            <v>211111450</v>
          </cell>
          <cell r="B1418" t="str">
            <v>Alvaro Manuel Rodrigues Da Costa</v>
          </cell>
          <cell r="C1418" t="str">
            <v>Lino Vieira</v>
          </cell>
          <cell r="D1418">
            <v>211111450</v>
          </cell>
        </row>
        <row r="1419">
          <cell r="A1419">
            <v>211111451</v>
          </cell>
          <cell r="B1419" t="str">
            <v>J.C.M.C..Com. De Carnes, Unip.Lda</v>
          </cell>
          <cell r="C1419" t="str">
            <v>Lino Vieira</v>
          </cell>
          <cell r="D1419">
            <v>211111451</v>
          </cell>
        </row>
        <row r="1420">
          <cell r="A1420">
            <v>211111452</v>
          </cell>
          <cell r="B1420" t="str">
            <v>J.C.M.C..Com. De Carnes, Unip.Lda</v>
          </cell>
          <cell r="C1420" t="str">
            <v>Lino Vieira</v>
          </cell>
          <cell r="D1420">
            <v>211111452</v>
          </cell>
        </row>
        <row r="1421">
          <cell r="A1421">
            <v>211111453</v>
          </cell>
          <cell r="B1421" t="str">
            <v>J.C.M.C..Com. De Carnes, Unip.Lda</v>
          </cell>
          <cell r="C1421" t="str">
            <v>Lino Vieira</v>
          </cell>
          <cell r="D1421">
            <v>211111453</v>
          </cell>
        </row>
        <row r="1422">
          <cell r="A1422">
            <v>211111454</v>
          </cell>
          <cell r="B1422" t="str">
            <v>Barreira &amp; Pinelo, Lda</v>
          </cell>
          <cell r="C1422" t="str">
            <v>Lino Vieira</v>
          </cell>
          <cell r="D1422">
            <v>211111454</v>
          </cell>
        </row>
        <row r="1423">
          <cell r="A1423">
            <v>211111455</v>
          </cell>
          <cell r="B1423" t="str">
            <v>Manuel Alves Amorim</v>
          </cell>
          <cell r="C1423" t="str">
            <v>Bracar</v>
          </cell>
          <cell r="D1423">
            <v>211111455</v>
          </cell>
        </row>
        <row r="1424">
          <cell r="A1424">
            <v>211111456</v>
          </cell>
          <cell r="B1424" t="str">
            <v>Joaquim Azevedo Ferreira</v>
          </cell>
          <cell r="C1424" t="str">
            <v>Joaquim Ferreira</v>
          </cell>
          <cell r="D1424">
            <v>211111456</v>
          </cell>
        </row>
        <row r="1425">
          <cell r="A1425">
            <v>211111457</v>
          </cell>
          <cell r="B1425" t="str">
            <v>Sabores Da Margem, Lda</v>
          </cell>
          <cell r="C1425" t="str">
            <v>Bracar</v>
          </cell>
          <cell r="D1425">
            <v>211111457</v>
          </cell>
        </row>
        <row r="1426">
          <cell r="A1426">
            <v>211111458</v>
          </cell>
          <cell r="B1426" t="str">
            <v>Margarida &amp; Leite, Lda</v>
          </cell>
          <cell r="C1426" t="str">
            <v>Lino Vieira</v>
          </cell>
          <cell r="D1426">
            <v>211111458</v>
          </cell>
        </row>
        <row r="1427">
          <cell r="A1427">
            <v>211111459</v>
          </cell>
          <cell r="B1427" t="str">
            <v>Pauta De Requinte Unipessoal, Lda</v>
          </cell>
          <cell r="C1427" t="str">
            <v>Lino Vieira</v>
          </cell>
          <cell r="D1427">
            <v>211111459</v>
          </cell>
        </row>
        <row r="1428">
          <cell r="A1428">
            <v>211111460</v>
          </cell>
          <cell r="B1428" t="str">
            <v>Marina Alexandra Moreira Ferreira</v>
          </cell>
          <cell r="C1428" t="str">
            <v>Lino Vieira</v>
          </cell>
          <cell r="D1428">
            <v>211111460</v>
          </cell>
        </row>
        <row r="1429">
          <cell r="A1429">
            <v>211111461</v>
          </cell>
          <cell r="B1429" t="str">
            <v>Talho Vitorino De: Daniel F.Barros</v>
          </cell>
          <cell r="C1429" t="str">
            <v>Bracar</v>
          </cell>
          <cell r="D1429">
            <v>211111461</v>
          </cell>
        </row>
        <row r="1430">
          <cell r="A1430">
            <v>211111462</v>
          </cell>
          <cell r="B1430" t="str">
            <v>David Silva, Lda</v>
          </cell>
          <cell r="C1430" t="str">
            <v>Pedro Fonseca</v>
          </cell>
          <cell r="D1430">
            <v>211111462</v>
          </cell>
        </row>
        <row r="1431">
          <cell r="A1431">
            <v>211111463</v>
          </cell>
          <cell r="B1431" t="str">
            <v>Maria Antonieta-Produtos Alim.,Lda</v>
          </cell>
          <cell r="C1431" t="str">
            <v>Bracar</v>
          </cell>
          <cell r="D1431">
            <v>211111463</v>
          </cell>
        </row>
        <row r="1432">
          <cell r="A1432">
            <v>211111464</v>
          </cell>
          <cell r="B1432" t="str">
            <v>Dacar - Preparação E Fabrico</v>
          </cell>
          <cell r="C1432" t="str">
            <v>Bracar</v>
          </cell>
          <cell r="D1432">
            <v>211111464</v>
          </cell>
        </row>
        <row r="1433">
          <cell r="A1433">
            <v>211111465</v>
          </cell>
          <cell r="B1433" t="str">
            <v>Manuel Dias Da Cunha</v>
          </cell>
          <cell r="C1433" t="str">
            <v>Filipe Gaspar</v>
          </cell>
          <cell r="D1433">
            <v>211111465</v>
          </cell>
        </row>
        <row r="1434">
          <cell r="A1434">
            <v>211111466</v>
          </cell>
          <cell r="B1434" t="str">
            <v>Carlos Alberto Costa Oliveira</v>
          </cell>
          <cell r="C1434" t="str">
            <v>Paulo Costa</v>
          </cell>
          <cell r="D1434">
            <v>211111466</v>
          </cell>
        </row>
        <row r="1435">
          <cell r="A1435">
            <v>211111467</v>
          </cell>
          <cell r="B1435" t="str">
            <v>Joaquim José Miranda Moreira</v>
          </cell>
          <cell r="C1435" t="str">
            <v>Neusa Silva</v>
          </cell>
          <cell r="D1435">
            <v>211111467</v>
          </cell>
        </row>
        <row r="1436">
          <cell r="A1436">
            <v>211111468</v>
          </cell>
          <cell r="B1436" t="str">
            <v>António C.F.Miranda-Unipessoal,Lda</v>
          </cell>
          <cell r="C1436" t="str">
            <v>Ricardo G.Silva</v>
          </cell>
          <cell r="D1436">
            <v>211111468</v>
          </cell>
        </row>
        <row r="1437">
          <cell r="A1437">
            <v>211111469</v>
          </cell>
          <cell r="B1437" t="str">
            <v>Francisco Novais Miranda &amp; Cia,Lda</v>
          </cell>
          <cell r="C1437" t="str">
            <v>Lino Vieira</v>
          </cell>
          <cell r="D1437">
            <v>211111469</v>
          </cell>
        </row>
        <row r="1438">
          <cell r="A1438">
            <v>211111470</v>
          </cell>
          <cell r="B1438" t="str">
            <v>Partido Comunista Português</v>
          </cell>
          <cell r="C1438" t="str">
            <v>Bracar</v>
          </cell>
          <cell r="D1438">
            <v>211111470</v>
          </cell>
        </row>
        <row r="1439">
          <cell r="A1439">
            <v>211111471</v>
          </cell>
          <cell r="B1439" t="str">
            <v>Vanderlei Mauricio Da Costa</v>
          </cell>
          <cell r="C1439" t="str">
            <v>Bracar</v>
          </cell>
          <cell r="D1439">
            <v>211111471</v>
          </cell>
        </row>
        <row r="1440">
          <cell r="A1440">
            <v>211111472</v>
          </cell>
          <cell r="B1440" t="str">
            <v>Sygenta C. P. , Lda</v>
          </cell>
          <cell r="C1440" t="str">
            <v>Bracar</v>
          </cell>
          <cell r="D1440">
            <v>211111472</v>
          </cell>
        </row>
        <row r="1441">
          <cell r="A1441">
            <v>211111473</v>
          </cell>
          <cell r="B1441" t="str">
            <v>Fagricoop Coop.Agricola E Dos</v>
          </cell>
          <cell r="D1441">
            <v>211111473</v>
          </cell>
        </row>
        <row r="1442">
          <cell r="A1442">
            <v>211111474</v>
          </cell>
          <cell r="B1442" t="str">
            <v>Salsicharia Soares &amp; Damião, Lda</v>
          </cell>
          <cell r="C1442" t="str">
            <v>Bracar</v>
          </cell>
          <cell r="D1442">
            <v>211111474</v>
          </cell>
        </row>
        <row r="1443">
          <cell r="A1443">
            <v>211111475</v>
          </cell>
          <cell r="B1443" t="str">
            <v>Nuno Miguel Simões De Jesus</v>
          </cell>
          <cell r="C1443" t="str">
            <v>Bracar</v>
          </cell>
          <cell r="D1443">
            <v>211111475</v>
          </cell>
        </row>
        <row r="1444">
          <cell r="A1444">
            <v>211111476</v>
          </cell>
          <cell r="B1444" t="str">
            <v>Vitor Manuel Lima Laranjeira</v>
          </cell>
          <cell r="C1444" t="str">
            <v>Neusa Silva</v>
          </cell>
          <cell r="D1444">
            <v>211111476</v>
          </cell>
        </row>
        <row r="1445">
          <cell r="A1445">
            <v>211111477</v>
          </cell>
          <cell r="B1445" t="str">
            <v>Pastelaria Doce Ribeira</v>
          </cell>
          <cell r="C1445" t="str">
            <v>Bracar</v>
          </cell>
          <cell r="D1445">
            <v>211111477</v>
          </cell>
        </row>
        <row r="1446">
          <cell r="A1446">
            <v>211111478</v>
          </cell>
          <cell r="B1446" t="str">
            <v>Nunicarnes-Ind.E Com.De Carnes,Lda</v>
          </cell>
          <cell r="C1446" t="str">
            <v>Paulo Costa</v>
          </cell>
          <cell r="D1446">
            <v>211111478</v>
          </cell>
        </row>
        <row r="1447">
          <cell r="A1447">
            <v>211111479</v>
          </cell>
          <cell r="B1447" t="str">
            <v>Susana Carvalho &amp; Florisa Reis,Lda</v>
          </cell>
          <cell r="C1447" t="str">
            <v>Lino Vieira</v>
          </cell>
          <cell r="D1447">
            <v>211111479</v>
          </cell>
        </row>
        <row r="1448">
          <cell r="A1448">
            <v>211111480</v>
          </cell>
          <cell r="B1448" t="str">
            <v>José Luis Branco-Com.Congelados,Lda</v>
          </cell>
          <cell r="C1448" t="str">
            <v>Isabel Matos</v>
          </cell>
          <cell r="D1448">
            <v>211111480</v>
          </cell>
        </row>
        <row r="1449">
          <cell r="A1449">
            <v>211111481</v>
          </cell>
          <cell r="B1449" t="str">
            <v>Herminio Da Silva Duarte</v>
          </cell>
          <cell r="C1449" t="str">
            <v>Lino Vieira</v>
          </cell>
          <cell r="D1449">
            <v>211111481</v>
          </cell>
        </row>
        <row r="1450">
          <cell r="A1450">
            <v>211111482</v>
          </cell>
          <cell r="B1450" t="str">
            <v>Manuel José Domingues De Sousa</v>
          </cell>
          <cell r="C1450" t="str">
            <v>Bruno Brito</v>
          </cell>
          <cell r="D1450">
            <v>211111482</v>
          </cell>
        </row>
        <row r="1451">
          <cell r="A1451">
            <v>211111483</v>
          </cell>
          <cell r="B1451" t="str">
            <v>Distrihoreca Unipessoal, Lda</v>
          </cell>
          <cell r="C1451" t="str">
            <v>Contencioso</v>
          </cell>
          <cell r="D1451">
            <v>211111483</v>
          </cell>
        </row>
        <row r="1452">
          <cell r="A1452">
            <v>211111484</v>
          </cell>
          <cell r="B1452" t="str">
            <v>Oliveira &amp; Costa Fernandes</v>
          </cell>
          <cell r="C1452" t="str">
            <v>Bracar</v>
          </cell>
          <cell r="D1452">
            <v>211111484</v>
          </cell>
        </row>
        <row r="1453">
          <cell r="A1453">
            <v>211111485</v>
          </cell>
          <cell r="B1453" t="str">
            <v>Gaivota Livre-Prod.Alimentares,Lda</v>
          </cell>
          <cell r="C1453" t="str">
            <v>Bracar</v>
          </cell>
          <cell r="D1453">
            <v>211111485</v>
          </cell>
        </row>
        <row r="1454">
          <cell r="A1454">
            <v>211111486</v>
          </cell>
          <cell r="B1454" t="str">
            <v>Sodiparedes-Supermercados,Lda</v>
          </cell>
          <cell r="C1454" t="str">
            <v>Bracar</v>
          </cell>
          <cell r="D1454">
            <v>211111486</v>
          </cell>
        </row>
        <row r="1455">
          <cell r="A1455">
            <v>211111487</v>
          </cell>
          <cell r="B1455" t="str">
            <v>Talho Alves Rodrigues, Lda</v>
          </cell>
          <cell r="C1455" t="str">
            <v>Lino Vieira</v>
          </cell>
          <cell r="D1455">
            <v>211111487</v>
          </cell>
        </row>
        <row r="1456">
          <cell r="A1456">
            <v>211111488</v>
          </cell>
          <cell r="B1456" t="str">
            <v>Cbtsp, Lda</v>
          </cell>
          <cell r="C1456" t="str">
            <v>Lino Vieira</v>
          </cell>
          <cell r="D1456">
            <v>211111488</v>
          </cell>
        </row>
        <row r="1457">
          <cell r="A1457">
            <v>211111489</v>
          </cell>
          <cell r="B1457" t="str">
            <v>Talho Cerqueira Unipessoal, Lda</v>
          </cell>
          <cell r="C1457" t="str">
            <v>Lino Vieira</v>
          </cell>
          <cell r="D1457">
            <v>211111489</v>
          </cell>
        </row>
        <row r="1458">
          <cell r="A1458">
            <v>211111490</v>
          </cell>
          <cell r="B1458" t="str">
            <v>Eusébio Henrique Campos Lima</v>
          </cell>
          <cell r="C1458" t="str">
            <v>Lino Vieira</v>
          </cell>
          <cell r="D1458">
            <v>211111490</v>
          </cell>
        </row>
        <row r="1459">
          <cell r="A1459">
            <v>211111491</v>
          </cell>
          <cell r="B1459" t="str">
            <v>Superm. Eduarda Marinho, Unip.Lda</v>
          </cell>
          <cell r="C1459" t="str">
            <v>Ricardo G.Silva</v>
          </cell>
          <cell r="D1459">
            <v>211111491</v>
          </cell>
        </row>
        <row r="1460">
          <cell r="A1460">
            <v>211111492</v>
          </cell>
          <cell r="B1460" t="str">
            <v>Carlos Filipe Silva Costa</v>
          </cell>
          <cell r="C1460" t="str">
            <v>Bracar</v>
          </cell>
          <cell r="D1460">
            <v>211111492</v>
          </cell>
        </row>
        <row r="1461">
          <cell r="A1461">
            <v>211111493</v>
          </cell>
          <cell r="B1461" t="str">
            <v>Carla Nazaré &amp; Jorge Mesquita,Lda</v>
          </cell>
          <cell r="C1461" t="str">
            <v>Bruno Brito</v>
          </cell>
          <cell r="D1461">
            <v>211111493</v>
          </cell>
        </row>
        <row r="1462">
          <cell r="A1462">
            <v>211111494</v>
          </cell>
          <cell r="B1462" t="str">
            <v>Bons Costumes Unipessoal, Lda</v>
          </cell>
          <cell r="C1462" t="str">
            <v>Bracar</v>
          </cell>
          <cell r="D1462">
            <v>211111494</v>
          </cell>
        </row>
        <row r="1463">
          <cell r="A1463">
            <v>211111495</v>
          </cell>
          <cell r="B1463" t="str">
            <v>Gadelho Tavares, Lda</v>
          </cell>
          <cell r="C1463" t="str">
            <v>Pedro Fonseca</v>
          </cell>
          <cell r="D1463">
            <v>211111495</v>
          </cell>
        </row>
        <row r="1464">
          <cell r="A1464">
            <v>211111496</v>
          </cell>
          <cell r="B1464" t="str">
            <v>Marcelino Pedro Ferreira Pinto De</v>
          </cell>
          <cell r="C1464" t="str">
            <v>Isabel Matos</v>
          </cell>
          <cell r="D1464">
            <v>211111496</v>
          </cell>
        </row>
        <row r="1465">
          <cell r="A1465">
            <v>211111497</v>
          </cell>
          <cell r="B1465" t="str">
            <v>Artur Martins Costa</v>
          </cell>
          <cell r="C1465" t="str">
            <v>Bracar</v>
          </cell>
          <cell r="D1465">
            <v>211111497</v>
          </cell>
        </row>
        <row r="1466">
          <cell r="A1466">
            <v>211111498</v>
          </cell>
          <cell r="B1466" t="str">
            <v>Margarida Maria Moreira De Campos</v>
          </cell>
          <cell r="C1466" t="str">
            <v>Bracar</v>
          </cell>
          <cell r="D1466">
            <v>211111498</v>
          </cell>
        </row>
        <row r="1467">
          <cell r="A1467">
            <v>211111499</v>
          </cell>
          <cell r="B1467" t="str">
            <v>Mario Valdemar Gonçalves De Sá</v>
          </cell>
          <cell r="C1467" t="str">
            <v>Bracar</v>
          </cell>
          <cell r="D1467">
            <v>211111499</v>
          </cell>
        </row>
        <row r="1468">
          <cell r="A1468">
            <v>211111500</v>
          </cell>
          <cell r="B1468" t="str">
            <v>Guilherme Ferreira Sequeira</v>
          </cell>
          <cell r="C1468" t="str">
            <v>Lino Vieira</v>
          </cell>
          <cell r="D1468">
            <v>211111500</v>
          </cell>
        </row>
        <row r="1469">
          <cell r="A1469">
            <v>211111501</v>
          </cell>
          <cell r="B1469" t="str">
            <v>Sónia &amp; Carlos Pinto-Talhos,Lda</v>
          </cell>
          <cell r="C1469" t="str">
            <v>Filipe Gaspar</v>
          </cell>
          <cell r="D1469">
            <v>211111501</v>
          </cell>
        </row>
        <row r="1470">
          <cell r="A1470">
            <v>211111502</v>
          </cell>
          <cell r="B1470" t="str">
            <v>Hilário José Marques Duque</v>
          </cell>
          <cell r="C1470" t="str">
            <v>Ricardo G.Silva</v>
          </cell>
          <cell r="D1470">
            <v>211111502</v>
          </cell>
        </row>
        <row r="1471">
          <cell r="A1471">
            <v>211111503</v>
          </cell>
          <cell r="B1471" t="str">
            <v>Cipercarnes, Lda</v>
          </cell>
          <cell r="C1471" t="str">
            <v>Bracar</v>
          </cell>
          <cell r="D1471">
            <v>211111503</v>
          </cell>
        </row>
        <row r="1472">
          <cell r="A1472">
            <v>211111504</v>
          </cell>
          <cell r="B1472" t="str">
            <v>Adelino Pereira Campos</v>
          </cell>
          <cell r="C1472" t="str">
            <v>Bracar</v>
          </cell>
          <cell r="D1472">
            <v>211111504</v>
          </cell>
        </row>
        <row r="1473">
          <cell r="A1473">
            <v>211111505</v>
          </cell>
          <cell r="B1473" t="str">
            <v>Ana Da Costa Lopes</v>
          </cell>
          <cell r="C1473" t="str">
            <v>Bracar</v>
          </cell>
          <cell r="D1473">
            <v>211111505</v>
          </cell>
        </row>
        <row r="1474">
          <cell r="A1474">
            <v>211111506</v>
          </cell>
          <cell r="B1474" t="str">
            <v>Msro, Lda</v>
          </cell>
          <cell r="C1474" t="str">
            <v>Paulo Costa</v>
          </cell>
          <cell r="D1474">
            <v>211111506</v>
          </cell>
        </row>
        <row r="1475">
          <cell r="A1475">
            <v>211111507</v>
          </cell>
          <cell r="B1475" t="str">
            <v>Talho Minhoto, Lda</v>
          </cell>
          <cell r="C1475" t="str">
            <v>Bracar</v>
          </cell>
          <cell r="D1475">
            <v>211111507</v>
          </cell>
        </row>
        <row r="1476">
          <cell r="A1476">
            <v>211111508</v>
          </cell>
          <cell r="B1476" t="str">
            <v>Maria Elisabete Fangueiro Pereira</v>
          </cell>
          <cell r="C1476" t="str">
            <v>Bracar</v>
          </cell>
          <cell r="D1476">
            <v>211111508</v>
          </cell>
        </row>
        <row r="1477">
          <cell r="A1477">
            <v>211111509</v>
          </cell>
          <cell r="B1477" t="str">
            <v>Zeferino Furtado Da Silva</v>
          </cell>
          <cell r="C1477" t="str">
            <v>Isabel Matos</v>
          </cell>
          <cell r="D1477">
            <v>211111509</v>
          </cell>
        </row>
        <row r="1478">
          <cell r="A1478">
            <v>211111510</v>
          </cell>
          <cell r="B1478" t="str">
            <v>Fronteira Dos Temperos Fumados</v>
          </cell>
          <cell r="C1478" t="str">
            <v>Bracar</v>
          </cell>
          <cell r="D1478">
            <v>211111510</v>
          </cell>
        </row>
        <row r="1479">
          <cell r="A1479">
            <v>211111511</v>
          </cell>
          <cell r="B1479" t="str">
            <v>Talhos Ermida - Unipessoal, Lda</v>
          </cell>
          <cell r="C1479" t="str">
            <v>Bracar</v>
          </cell>
          <cell r="D1479">
            <v>211111511</v>
          </cell>
        </row>
        <row r="1480">
          <cell r="A1480">
            <v>211111512</v>
          </cell>
          <cell r="B1480" t="str">
            <v>Talhos Ermida - Unipessoal, Lda</v>
          </cell>
          <cell r="C1480" t="str">
            <v>Filipe Gaspar</v>
          </cell>
          <cell r="D1480">
            <v>211111512</v>
          </cell>
        </row>
        <row r="1481">
          <cell r="A1481">
            <v>211111513</v>
          </cell>
          <cell r="B1481" t="str">
            <v>Loureiro Da Silva &amp; Irmãos, Lda</v>
          </cell>
          <cell r="C1481" t="str">
            <v>Pedro Fonseca</v>
          </cell>
          <cell r="D1481">
            <v>211111513</v>
          </cell>
        </row>
        <row r="1482">
          <cell r="A1482">
            <v>211111514</v>
          </cell>
          <cell r="B1482" t="str">
            <v>José Gadelho De Castro &amp; Filhos Lda</v>
          </cell>
          <cell r="C1482" t="str">
            <v>Isabel Matos</v>
          </cell>
          <cell r="D1482">
            <v>211111514</v>
          </cell>
        </row>
        <row r="1483">
          <cell r="A1483">
            <v>211111515</v>
          </cell>
          <cell r="B1483" t="str">
            <v>Nelson Filipe Soares Inácio</v>
          </cell>
          <cell r="C1483" t="str">
            <v>Lino Vieira</v>
          </cell>
          <cell r="D1483">
            <v>211111515</v>
          </cell>
        </row>
        <row r="1484">
          <cell r="A1484">
            <v>211111516</v>
          </cell>
          <cell r="B1484" t="str">
            <v>Irene Lurdes Gonçalves Cerqueira</v>
          </cell>
          <cell r="C1484" t="str">
            <v>Ricardo G.Silva</v>
          </cell>
          <cell r="D1484">
            <v>211111516</v>
          </cell>
        </row>
        <row r="1485">
          <cell r="A1485">
            <v>211111517</v>
          </cell>
          <cell r="B1485" t="str">
            <v>Quinta De Jugais, Lda</v>
          </cell>
          <cell r="C1485" t="str">
            <v>Vitor Almeida</v>
          </cell>
          <cell r="D1485">
            <v>211111517</v>
          </cell>
        </row>
        <row r="1486">
          <cell r="A1486">
            <v>211111518</v>
          </cell>
          <cell r="B1486" t="str">
            <v>Consumidor Final</v>
          </cell>
          <cell r="C1486" t="str">
            <v>Bracar</v>
          </cell>
          <cell r="D1486">
            <v>211111518</v>
          </cell>
        </row>
        <row r="1487">
          <cell r="A1487">
            <v>211111519</v>
          </cell>
          <cell r="B1487" t="str">
            <v>Kylari - Minimercado Unipessoal,Lda</v>
          </cell>
          <cell r="C1487" t="str">
            <v>Neusa Silva</v>
          </cell>
          <cell r="D1487">
            <v>211111519</v>
          </cell>
        </row>
        <row r="1488">
          <cell r="A1488">
            <v>211111520</v>
          </cell>
          <cell r="B1488" t="str">
            <v>Máximo Lima, Lda</v>
          </cell>
          <cell r="C1488" t="str">
            <v>Bracar</v>
          </cell>
          <cell r="D1488">
            <v>211111520</v>
          </cell>
        </row>
        <row r="1489">
          <cell r="A1489">
            <v>211111521</v>
          </cell>
          <cell r="B1489" t="str">
            <v>Joaquim Pereira Rodrigues</v>
          </cell>
          <cell r="C1489" t="str">
            <v>Isabel Matos</v>
          </cell>
          <cell r="D1489">
            <v>211111521</v>
          </cell>
        </row>
        <row r="1490">
          <cell r="A1490">
            <v>211111522</v>
          </cell>
          <cell r="B1490" t="str">
            <v>António Jorge F. Moreira-Unip.,Lda</v>
          </cell>
          <cell r="C1490" t="str">
            <v>Bracar</v>
          </cell>
          <cell r="D1490">
            <v>211111522</v>
          </cell>
        </row>
        <row r="1491">
          <cell r="A1491">
            <v>211111523</v>
          </cell>
          <cell r="B1491" t="str">
            <v>Paraíso Da Fama, Lda</v>
          </cell>
          <cell r="C1491" t="str">
            <v>Bracar</v>
          </cell>
          <cell r="D1491">
            <v>211111523</v>
          </cell>
        </row>
        <row r="1492">
          <cell r="A1492">
            <v>211111524</v>
          </cell>
          <cell r="B1492" t="str">
            <v>Exclusivatradição, Lda</v>
          </cell>
          <cell r="C1492" t="str">
            <v>Luis Barbosa</v>
          </cell>
          <cell r="D1492">
            <v>211111524</v>
          </cell>
        </row>
        <row r="1493">
          <cell r="A1493">
            <v>211111525</v>
          </cell>
          <cell r="B1493" t="str">
            <v>Rosinha Dos Chouriços Enchidos</v>
          </cell>
          <cell r="C1493" t="str">
            <v>Bracar</v>
          </cell>
          <cell r="D1493">
            <v>211111525</v>
          </cell>
        </row>
        <row r="1494">
          <cell r="A1494">
            <v>211111526</v>
          </cell>
          <cell r="B1494" t="str">
            <v>Superaves - Supermercados, Lda.</v>
          </cell>
          <cell r="C1494" t="str">
            <v>Bracar</v>
          </cell>
          <cell r="D1494">
            <v>211111526</v>
          </cell>
        </row>
        <row r="1495">
          <cell r="A1495">
            <v>211111527</v>
          </cell>
          <cell r="B1495" t="str">
            <v>Mario Resende Silva-Unipessoal,Lda</v>
          </cell>
          <cell r="C1495" t="str">
            <v>Bracar</v>
          </cell>
          <cell r="D1495">
            <v>211111527</v>
          </cell>
        </row>
        <row r="1496">
          <cell r="A1496">
            <v>211111528</v>
          </cell>
          <cell r="B1496" t="str">
            <v>Receitas Gulosas, Lda</v>
          </cell>
          <cell r="C1496" t="str">
            <v>Bracar</v>
          </cell>
          <cell r="D1496">
            <v>211111528</v>
          </cell>
        </row>
        <row r="1497">
          <cell r="A1497">
            <v>211111529</v>
          </cell>
          <cell r="B1497" t="str">
            <v>Sérgio Silva Azevedo, Lda</v>
          </cell>
          <cell r="C1497" t="str">
            <v>Isabel Matos</v>
          </cell>
          <cell r="D1497">
            <v>211111529</v>
          </cell>
        </row>
        <row r="1498">
          <cell r="A1498">
            <v>211111530</v>
          </cell>
          <cell r="B1498" t="str">
            <v>Anatomia Do Sucesso-Com.Carnes,Lda</v>
          </cell>
          <cell r="C1498" t="str">
            <v>Pedro Fonseca</v>
          </cell>
          <cell r="D1498">
            <v>211111530</v>
          </cell>
        </row>
        <row r="1499">
          <cell r="A1499">
            <v>211111531</v>
          </cell>
          <cell r="B1499" t="str">
            <v>Lima &amp; Faria, Lda</v>
          </cell>
          <cell r="C1499" t="str">
            <v>Bracar</v>
          </cell>
          <cell r="D1499">
            <v>211111531</v>
          </cell>
        </row>
        <row r="1500">
          <cell r="A1500">
            <v>211111532</v>
          </cell>
          <cell r="B1500" t="str">
            <v>Luis R &amp; Azevedo, Lda.</v>
          </cell>
          <cell r="C1500" t="str">
            <v>Bracar</v>
          </cell>
          <cell r="D1500">
            <v>211111532</v>
          </cell>
        </row>
        <row r="1501">
          <cell r="A1501">
            <v>211111533</v>
          </cell>
          <cell r="B1501" t="str">
            <v>José Fernando Da Silva Ramos</v>
          </cell>
          <cell r="C1501" t="str">
            <v>Isabel Matos</v>
          </cell>
          <cell r="D1501">
            <v>211111533</v>
          </cell>
        </row>
        <row r="1502">
          <cell r="A1502">
            <v>211111534</v>
          </cell>
          <cell r="B1502" t="str">
            <v>Preço Maravilha Alimentar, Lda</v>
          </cell>
          <cell r="C1502" t="str">
            <v>Manuel Miranda</v>
          </cell>
          <cell r="D1502">
            <v>211111534</v>
          </cell>
        </row>
        <row r="1503">
          <cell r="A1503">
            <v>211111535</v>
          </cell>
          <cell r="B1503" t="str">
            <v>Junta De Freguesia Do Louro</v>
          </cell>
          <cell r="D1503">
            <v>211111535</v>
          </cell>
        </row>
        <row r="1504">
          <cell r="A1504">
            <v>211111536</v>
          </cell>
          <cell r="B1504" t="str">
            <v>Sabores Invisiveis- Unipessoal, Lda</v>
          </cell>
          <cell r="C1504" t="str">
            <v>Bracar</v>
          </cell>
          <cell r="D1504">
            <v>211111536</v>
          </cell>
        </row>
        <row r="1505">
          <cell r="A1505">
            <v>211111537</v>
          </cell>
          <cell r="B1505" t="str">
            <v>Miguel Antonio Moreira-Unip.,Lda</v>
          </cell>
          <cell r="C1505" t="str">
            <v>Ricardo G.Silva</v>
          </cell>
          <cell r="D1505">
            <v>211111537</v>
          </cell>
        </row>
        <row r="1506">
          <cell r="A1506">
            <v>211111538</v>
          </cell>
          <cell r="B1506" t="str">
            <v>Albino Gonçalo De Sousa Amor</v>
          </cell>
          <cell r="C1506" t="str">
            <v>Lino Vieira</v>
          </cell>
          <cell r="D1506">
            <v>211111538</v>
          </cell>
        </row>
        <row r="1507">
          <cell r="A1507">
            <v>211111539</v>
          </cell>
          <cell r="B1507" t="str">
            <v>Feliz Empreendedor-Unipessoal,Lda</v>
          </cell>
          <cell r="C1507" t="str">
            <v>Neusa 2</v>
          </cell>
          <cell r="D1507">
            <v>211111539</v>
          </cell>
        </row>
        <row r="1508">
          <cell r="A1508">
            <v>211111540</v>
          </cell>
          <cell r="B1508" t="str">
            <v>Tudo Pronto Unipessoal,Lda</v>
          </cell>
          <cell r="C1508" t="str">
            <v>Bracar</v>
          </cell>
          <cell r="D1508">
            <v>211111540</v>
          </cell>
        </row>
        <row r="1509">
          <cell r="A1509">
            <v>211111541</v>
          </cell>
          <cell r="B1509" t="str">
            <v>Carlos Alberto Soares Guimarães</v>
          </cell>
          <cell r="C1509" t="str">
            <v>Lino Vieira</v>
          </cell>
          <cell r="D1509">
            <v>211111541</v>
          </cell>
        </row>
        <row r="1510">
          <cell r="A1510">
            <v>211111542</v>
          </cell>
          <cell r="B1510" t="str">
            <v>Virgílio C.Moreira, Lda</v>
          </cell>
          <cell r="C1510" t="str">
            <v>Bracar</v>
          </cell>
          <cell r="D1510">
            <v>211111542</v>
          </cell>
        </row>
        <row r="1511">
          <cell r="A1511">
            <v>211111543</v>
          </cell>
          <cell r="B1511" t="str">
            <v>Valor Paralelo, Lda.</v>
          </cell>
          <cell r="C1511" t="str">
            <v>Ricardo G.Silva</v>
          </cell>
          <cell r="D1511">
            <v>211111543</v>
          </cell>
        </row>
        <row r="1512">
          <cell r="A1512">
            <v>211111544</v>
          </cell>
          <cell r="B1512" t="str">
            <v>Paniantas - Padaria São Tiago Antas</v>
          </cell>
          <cell r="C1512" t="str">
            <v>Bracar</v>
          </cell>
          <cell r="D1512">
            <v>211111544</v>
          </cell>
        </row>
        <row r="1513">
          <cell r="A1513">
            <v>211111545</v>
          </cell>
          <cell r="B1513" t="str">
            <v>Salsicharia Beira Serra, Lda</v>
          </cell>
          <cell r="C1513" t="str">
            <v>Bracar</v>
          </cell>
          <cell r="D1513">
            <v>211111545</v>
          </cell>
        </row>
        <row r="1514">
          <cell r="A1514">
            <v>211111546</v>
          </cell>
          <cell r="B1514" t="str">
            <v>Ribasabores - Indust.De Carnes,Lda.</v>
          </cell>
          <cell r="C1514" t="str">
            <v>Bracar</v>
          </cell>
          <cell r="D1514">
            <v>211111546</v>
          </cell>
        </row>
        <row r="1515">
          <cell r="A1515">
            <v>211111547</v>
          </cell>
          <cell r="B1515" t="str">
            <v>Sandra Maria Faria Maia</v>
          </cell>
          <cell r="C1515" t="str">
            <v>Neusa Silva</v>
          </cell>
          <cell r="D1515">
            <v>211111547</v>
          </cell>
        </row>
        <row r="1516">
          <cell r="A1516">
            <v>211111548</v>
          </cell>
          <cell r="B1516" t="str">
            <v>M.Silva-Recolha Subprodutos, Lda</v>
          </cell>
          <cell r="C1516" t="str">
            <v>Bracar</v>
          </cell>
          <cell r="D1516">
            <v>211111548</v>
          </cell>
        </row>
        <row r="1517">
          <cell r="A1517">
            <v>211111549</v>
          </cell>
          <cell r="B1517" t="str">
            <v>Intercalendário - Supermercados,Lda</v>
          </cell>
          <cell r="C1517" t="str">
            <v>Bracar</v>
          </cell>
          <cell r="D1517">
            <v>211111549</v>
          </cell>
        </row>
        <row r="1518">
          <cell r="A1518">
            <v>211111550</v>
          </cell>
          <cell r="B1518" t="str">
            <v>Largeprotein Unipessoal, Lda</v>
          </cell>
          <cell r="C1518" t="str">
            <v>Isabel Matos</v>
          </cell>
          <cell r="D1518">
            <v>211111550</v>
          </cell>
        </row>
        <row r="1519">
          <cell r="A1519">
            <v>211111551</v>
          </cell>
          <cell r="B1519" t="str">
            <v>Talho Ponte D'Anta ,Lda</v>
          </cell>
          <cell r="C1519" t="str">
            <v>Bracar</v>
          </cell>
          <cell r="D1519">
            <v>211111551</v>
          </cell>
        </row>
        <row r="1520">
          <cell r="A1520">
            <v>211111552</v>
          </cell>
          <cell r="B1520" t="str">
            <v>Luis Leal E Filhos S.A.</v>
          </cell>
          <cell r="C1520" t="str">
            <v>Bracar</v>
          </cell>
          <cell r="D1520">
            <v>211111552</v>
          </cell>
        </row>
        <row r="1521">
          <cell r="A1521">
            <v>211111553</v>
          </cell>
          <cell r="B1521" t="str">
            <v>Sergio Rui Quaresma De Pinho</v>
          </cell>
          <cell r="C1521" t="str">
            <v>Bracar</v>
          </cell>
          <cell r="D1521">
            <v>211111553</v>
          </cell>
        </row>
        <row r="1522">
          <cell r="A1522">
            <v>211111554</v>
          </cell>
          <cell r="B1522" t="str">
            <v>Albino Leite Da Silva Machado</v>
          </cell>
          <cell r="C1522" t="str">
            <v>Lino Vieira</v>
          </cell>
          <cell r="D1522">
            <v>211111554</v>
          </cell>
        </row>
        <row r="1523">
          <cell r="A1523">
            <v>211111555</v>
          </cell>
          <cell r="B1523" t="str">
            <v>Fernando Jorge Brites Pacheco</v>
          </cell>
          <cell r="C1523" t="str">
            <v>Lino Vieira</v>
          </cell>
          <cell r="D1523">
            <v>211111555</v>
          </cell>
        </row>
        <row r="1524">
          <cell r="A1524">
            <v>211111556</v>
          </cell>
          <cell r="B1524" t="str">
            <v>Telbac Teixeira &amp; Leite Bacalhau E</v>
          </cell>
          <cell r="C1524" t="str">
            <v>Ricardo G.Silva</v>
          </cell>
          <cell r="D1524">
            <v>211111556</v>
          </cell>
        </row>
        <row r="1525">
          <cell r="A1525">
            <v>211111557</v>
          </cell>
          <cell r="B1525" t="str">
            <v>Sandimcar-Comércio Alimentar,Lda</v>
          </cell>
          <cell r="C1525" t="str">
            <v>Paulo Costa</v>
          </cell>
          <cell r="D1525">
            <v>211111557</v>
          </cell>
        </row>
        <row r="1526">
          <cell r="A1526">
            <v>211111558</v>
          </cell>
          <cell r="B1526" t="str">
            <v>Rosa Da Cunha Faria De Sá</v>
          </cell>
          <cell r="C1526" t="str">
            <v>Bracar</v>
          </cell>
          <cell r="D1526">
            <v>211111558</v>
          </cell>
        </row>
        <row r="1527">
          <cell r="A1527">
            <v>211111559</v>
          </cell>
          <cell r="B1527" t="str">
            <v>Dupla Famosa - Unipessoal,Lda</v>
          </cell>
          <cell r="C1527" t="str">
            <v>Ricardo G.Silva</v>
          </cell>
          <cell r="D1527">
            <v>211111559</v>
          </cell>
        </row>
        <row r="1528">
          <cell r="A1528">
            <v>211111560</v>
          </cell>
          <cell r="B1528" t="str">
            <v>Agostinho Ferreira De Carvalho</v>
          </cell>
          <cell r="C1528" t="str">
            <v>Bracar</v>
          </cell>
          <cell r="D1528">
            <v>211111560</v>
          </cell>
        </row>
        <row r="1529">
          <cell r="A1529">
            <v>211111561</v>
          </cell>
          <cell r="B1529" t="str">
            <v>Andrea Silva Costa Barbosa</v>
          </cell>
          <cell r="C1529" t="str">
            <v>Lino Vieira</v>
          </cell>
          <cell r="D1529">
            <v>211111561</v>
          </cell>
        </row>
        <row r="1530">
          <cell r="A1530">
            <v>211111562</v>
          </cell>
          <cell r="B1530" t="str">
            <v>Nuno Filipe Moreira De Castro</v>
          </cell>
          <cell r="C1530" t="str">
            <v>Bracar</v>
          </cell>
          <cell r="D1530">
            <v>211111562</v>
          </cell>
        </row>
        <row r="1531">
          <cell r="A1531">
            <v>211111563</v>
          </cell>
          <cell r="B1531" t="str">
            <v>Pedro Amorim Vieira Unip.,Lda</v>
          </cell>
          <cell r="C1531" t="str">
            <v>Bracar</v>
          </cell>
          <cell r="D1531">
            <v>211111563</v>
          </cell>
        </row>
        <row r="1532">
          <cell r="A1532">
            <v>211111564</v>
          </cell>
          <cell r="B1532" t="str">
            <v>Raporal - Rações De Portugal, S.A.</v>
          </cell>
          <cell r="C1532" t="str">
            <v>Bracar</v>
          </cell>
          <cell r="D1532">
            <v>211111564</v>
          </cell>
        </row>
        <row r="1533">
          <cell r="A1533">
            <v>211111565</v>
          </cell>
          <cell r="B1533" t="str">
            <v>Sinal Mágico - Supermercados,Lda</v>
          </cell>
          <cell r="C1533" t="str">
            <v>Manuel Miranda</v>
          </cell>
          <cell r="D1533">
            <v>211111565</v>
          </cell>
        </row>
        <row r="1534">
          <cell r="A1534">
            <v>211111566</v>
          </cell>
          <cell r="B1534" t="str">
            <v>Meatrading-Comércio De Carnes,Lda</v>
          </cell>
          <cell r="C1534" t="str">
            <v>Bracar</v>
          </cell>
          <cell r="D1534">
            <v>211111566</v>
          </cell>
        </row>
        <row r="1535">
          <cell r="A1535">
            <v>211111567</v>
          </cell>
          <cell r="B1535" t="str">
            <v>Surpresaparalela Supermercado</v>
          </cell>
          <cell r="C1535" t="str">
            <v>Ricardo G.Silva</v>
          </cell>
          <cell r="D1535">
            <v>211111567</v>
          </cell>
        </row>
        <row r="1536">
          <cell r="A1536">
            <v>211111568</v>
          </cell>
          <cell r="B1536" t="str">
            <v>Sábias Reliquias Talho - Unip.,Lda</v>
          </cell>
          <cell r="C1536" t="str">
            <v>Bracar</v>
          </cell>
          <cell r="D1536">
            <v>211111568</v>
          </cell>
        </row>
        <row r="1537">
          <cell r="A1537">
            <v>211111569</v>
          </cell>
          <cell r="B1537" t="str">
            <v>CAMINHOS DEDICADOS UNIPESSOAL,LDA</v>
          </cell>
          <cell r="C1537" t="str">
            <v>Manuel Miranda</v>
          </cell>
          <cell r="D1537">
            <v>211111569</v>
          </cell>
        </row>
        <row r="1538">
          <cell r="A1538">
            <v>211111570</v>
          </cell>
          <cell r="B1538" t="str">
            <v>Consumidor Final</v>
          </cell>
          <cell r="C1538" t="str">
            <v>Bracar</v>
          </cell>
          <cell r="D1538">
            <v>211111570</v>
          </cell>
        </row>
        <row r="1539">
          <cell r="A1539">
            <v>211111571</v>
          </cell>
          <cell r="B1539" t="str">
            <v>Consumidor Final</v>
          </cell>
          <cell r="C1539" t="str">
            <v>Bracar</v>
          </cell>
          <cell r="D1539">
            <v>211111571</v>
          </cell>
        </row>
        <row r="1540">
          <cell r="A1540">
            <v>211111572</v>
          </cell>
          <cell r="B1540" t="str">
            <v>Rodrigues &amp; Araújo, Lda</v>
          </cell>
          <cell r="C1540" t="str">
            <v>Pedro Fonseca</v>
          </cell>
          <cell r="D1540">
            <v>211111572</v>
          </cell>
        </row>
        <row r="1541">
          <cell r="A1541">
            <v>211111573</v>
          </cell>
          <cell r="B1541" t="str">
            <v>Carla Lopes - Produtos Aliment.,Lda</v>
          </cell>
          <cell r="C1541" t="str">
            <v>Bracar</v>
          </cell>
          <cell r="D1541">
            <v>211111573</v>
          </cell>
        </row>
        <row r="1542">
          <cell r="A1542">
            <v>211111574</v>
          </cell>
          <cell r="B1542" t="str">
            <v>Cafe Snack Bar Soares &amp; Torres,Lda</v>
          </cell>
          <cell r="C1542" t="str">
            <v>Paulo Costa</v>
          </cell>
          <cell r="D1542">
            <v>211111574</v>
          </cell>
        </row>
        <row r="1543">
          <cell r="A1543">
            <v>211111575</v>
          </cell>
          <cell r="B1543" t="str">
            <v>Albino Pereira Teixeira</v>
          </cell>
          <cell r="C1543" t="str">
            <v>Bracar</v>
          </cell>
          <cell r="D1543">
            <v>211111575</v>
          </cell>
        </row>
        <row r="1544">
          <cell r="A1544">
            <v>211111576</v>
          </cell>
          <cell r="B1544" t="str">
            <v>Maria Emília Da Silva</v>
          </cell>
          <cell r="D1544">
            <v>211111576</v>
          </cell>
        </row>
        <row r="1545">
          <cell r="A1545">
            <v>211111577</v>
          </cell>
          <cell r="B1545" t="str">
            <v>Carnes Com Osso Tenro Unip.,Lda</v>
          </cell>
          <cell r="C1545" t="str">
            <v>Bruno Brito</v>
          </cell>
          <cell r="D1545">
            <v>211111577</v>
          </cell>
        </row>
        <row r="1546">
          <cell r="A1546">
            <v>211111578</v>
          </cell>
          <cell r="B1546" t="str">
            <v>Talho Felix &amp; Nelson, Lda</v>
          </cell>
          <cell r="C1546" t="str">
            <v>Neusa Silva</v>
          </cell>
          <cell r="D1546">
            <v>211111578</v>
          </cell>
        </row>
        <row r="1547">
          <cell r="A1547">
            <v>211111579</v>
          </cell>
          <cell r="B1547" t="str">
            <v>Coutauto-Rep. De Automóveis, Lda</v>
          </cell>
          <cell r="C1547" t="str">
            <v>Bracar</v>
          </cell>
          <cell r="D1547">
            <v>211111579</v>
          </cell>
        </row>
        <row r="1548">
          <cell r="A1548">
            <v>211111580</v>
          </cell>
          <cell r="B1548" t="str">
            <v>Amadeu Alves Unipessoal, Lda</v>
          </cell>
          <cell r="C1548" t="str">
            <v>Lino Vieira</v>
          </cell>
          <cell r="D1548">
            <v>211111580</v>
          </cell>
        </row>
        <row r="1549">
          <cell r="A1549">
            <v>211111581</v>
          </cell>
          <cell r="B1549" t="str">
            <v>José Manuel Miranda Gonçalves</v>
          </cell>
          <cell r="C1549" t="str">
            <v>Lino Vieira</v>
          </cell>
          <cell r="D1549">
            <v>211111581</v>
          </cell>
        </row>
        <row r="1550">
          <cell r="A1550">
            <v>211111582</v>
          </cell>
          <cell r="B1550" t="str">
            <v>Nelson Filipe Cunha Brito</v>
          </cell>
          <cell r="C1550" t="str">
            <v>Bracar</v>
          </cell>
          <cell r="D1550">
            <v>211111582</v>
          </cell>
        </row>
        <row r="1551">
          <cell r="A1551">
            <v>211111583</v>
          </cell>
          <cell r="B1551" t="str">
            <v>Cabazdeluz Comércio De Carnes,Lda</v>
          </cell>
          <cell r="C1551" t="str">
            <v>Bracar</v>
          </cell>
          <cell r="D1551">
            <v>211111583</v>
          </cell>
        </row>
        <row r="1552">
          <cell r="A1552">
            <v>211111584</v>
          </cell>
          <cell r="B1552" t="str">
            <v>Sergio Miguel Campos Lima</v>
          </cell>
          <cell r="C1552" t="str">
            <v>Lino Vieira</v>
          </cell>
          <cell r="D1552">
            <v>211111584</v>
          </cell>
        </row>
        <row r="1553">
          <cell r="A1553">
            <v>211111585</v>
          </cell>
          <cell r="B1553" t="str">
            <v>Fumeiro Encosta De Santiago,Lda</v>
          </cell>
          <cell r="C1553" t="str">
            <v>Bracar</v>
          </cell>
          <cell r="D1553">
            <v>211111585</v>
          </cell>
        </row>
        <row r="1554">
          <cell r="A1554">
            <v>211111586</v>
          </cell>
          <cell r="B1554" t="str">
            <v>Manuel Jorge Coelho Barbosa</v>
          </cell>
          <cell r="C1554" t="str">
            <v>Bracar</v>
          </cell>
          <cell r="D1554">
            <v>211111586</v>
          </cell>
        </row>
        <row r="1555">
          <cell r="A1555">
            <v>211111587</v>
          </cell>
          <cell r="B1555" t="str">
            <v>Feliciano Quintela, Unipessoal Lda.</v>
          </cell>
          <cell r="C1555" t="str">
            <v>Bracar</v>
          </cell>
          <cell r="D1555">
            <v>211111587</v>
          </cell>
        </row>
        <row r="1556">
          <cell r="A1556">
            <v>211111588</v>
          </cell>
          <cell r="B1556" t="str">
            <v>Macro-Frio, Comercio Internacional</v>
          </cell>
          <cell r="C1556" t="str">
            <v>Vânia Silva</v>
          </cell>
          <cell r="D1556">
            <v>211111588</v>
          </cell>
        </row>
        <row r="1557">
          <cell r="A1557">
            <v>211111589</v>
          </cell>
          <cell r="B1557" t="str">
            <v>Julio Pereira De Amorim</v>
          </cell>
          <cell r="C1557" t="str">
            <v>Neusa 2</v>
          </cell>
          <cell r="D1557">
            <v>211111589</v>
          </cell>
        </row>
        <row r="1558">
          <cell r="A1558">
            <v>211111590</v>
          </cell>
          <cell r="B1558" t="str">
            <v>Avelino Pinto Seguros, Lda.</v>
          </cell>
          <cell r="D1558">
            <v>211111590</v>
          </cell>
        </row>
        <row r="1559">
          <cell r="A1559">
            <v>211111591</v>
          </cell>
          <cell r="B1559" t="str">
            <v>Julio Pinto Talho Central Unip.,Lda</v>
          </cell>
          <cell r="C1559" t="str">
            <v>Pedro Fonseca</v>
          </cell>
          <cell r="D1559">
            <v>211111591</v>
          </cell>
        </row>
        <row r="1560">
          <cell r="A1560">
            <v>211111592</v>
          </cell>
          <cell r="B1560" t="str">
            <v>Azevedo &amp; Gonçalves, Lda</v>
          </cell>
          <cell r="C1560" t="str">
            <v>Neusa 2</v>
          </cell>
          <cell r="D1560">
            <v>211111592</v>
          </cell>
        </row>
        <row r="1561">
          <cell r="A1561">
            <v>211111593</v>
          </cell>
          <cell r="B1561" t="str">
            <v>Tabela Fenomenal - Comércio De</v>
          </cell>
          <cell r="C1561" t="str">
            <v>Lino Vieira</v>
          </cell>
          <cell r="D1561">
            <v>211111593</v>
          </cell>
        </row>
        <row r="1562">
          <cell r="A1562">
            <v>211111594</v>
          </cell>
          <cell r="B1562" t="str">
            <v>Talho Albino Amor - Unipessoal,Lda</v>
          </cell>
          <cell r="C1562" t="str">
            <v>Ricardo G.Silva</v>
          </cell>
          <cell r="D1562">
            <v>211111594</v>
          </cell>
        </row>
        <row r="1563">
          <cell r="A1563">
            <v>211111595</v>
          </cell>
          <cell r="B1563" t="str">
            <v>Nbc-Supermercado Unipessoal,Lda</v>
          </cell>
          <cell r="C1563" t="str">
            <v>Manuel Miranda</v>
          </cell>
          <cell r="D1563">
            <v>211111595</v>
          </cell>
        </row>
        <row r="1564">
          <cell r="A1564">
            <v>211111596</v>
          </cell>
          <cell r="B1564" t="str">
            <v>Fernando Pires Teixeira Leite</v>
          </cell>
          <cell r="C1564" t="str">
            <v>Pedro Fonseca</v>
          </cell>
          <cell r="D1564">
            <v>211111596</v>
          </cell>
        </row>
        <row r="1565">
          <cell r="A1565">
            <v>211111597</v>
          </cell>
          <cell r="B1565" t="str">
            <v>Associaçao Columbófila Distrito</v>
          </cell>
          <cell r="C1565" t="str">
            <v>Bracar</v>
          </cell>
          <cell r="D1565">
            <v>211111597</v>
          </cell>
        </row>
        <row r="1566">
          <cell r="A1566">
            <v>211111598</v>
          </cell>
          <cell r="B1566" t="str">
            <v>Herculano Macedo - Produtos</v>
          </cell>
          <cell r="C1566" t="str">
            <v>Manuel Miranda</v>
          </cell>
          <cell r="D1566">
            <v>211111598</v>
          </cell>
        </row>
        <row r="1567">
          <cell r="A1567">
            <v>211111599</v>
          </cell>
          <cell r="B1567" t="str">
            <v>José António Moreira Soares</v>
          </cell>
          <cell r="C1567" t="str">
            <v>Paulo Costa</v>
          </cell>
          <cell r="D1567">
            <v>211111599</v>
          </cell>
        </row>
        <row r="1568">
          <cell r="A1568">
            <v>211111600</v>
          </cell>
          <cell r="B1568" t="str">
            <v>Julio Paulo Silva Unipessoal, Lda</v>
          </cell>
          <cell r="C1568" t="str">
            <v>Ricardo G.Silva</v>
          </cell>
          <cell r="D1568">
            <v>211111600</v>
          </cell>
        </row>
        <row r="1569">
          <cell r="A1569">
            <v>211111601</v>
          </cell>
          <cell r="B1569" t="str">
            <v>Talho Da Ucha - Pedro Machado</v>
          </cell>
          <cell r="C1569" t="str">
            <v>Bracar</v>
          </cell>
          <cell r="D1569">
            <v>211111601</v>
          </cell>
        </row>
        <row r="1570">
          <cell r="A1570">
            <v>211111602</v>
          </cell>
          <cell r="B1570" t="str">
            <v>Nuno Carlos Da Costa Parente Sordo</v>
          </cell>
          <cell r="C1570" t="str">
            <v>Bracar</v>
          </cell>
          <cell r="D1570">
            <v>211111602</v>
          </cell>
        </row>
        <row r="1571">
          <cell r="A1571">
            <v>211111603</v>
          </cell>
          <cell r="B1571" t="str">
            <v>Soarauto-J. Soares E Rodrigues, Lda</v>
          </cell>
          <cell r="C1571" t="str">
            <v>Bracar</v>
          </cell>
          <cell r="D1571">
            <v>211111603</v>
          </cell>
        </row>
        <row r="1572">
          <cell r="A1572">
            <v>211111604</v>
          </cell>
          <cell r="B1572" t="str">
            <v>Cruz Vermelha Portuguesa Delegação</v>
          </cell>
          <cell r="D1572">
            <v>211111604</v>
          </cell>
        </row>
        <row r="1573">
          <cell r="A1573">
            <v>211111605</v>
          </cell>
          <cell r="B1573" t="str">
            <v>Talhadas Perfeitas, Lda</v>
          </cell>
          <cell r="C1573" t="str">
            <v>Manuel Miranda</v>
          </cell>
          <cell r="D1573">
            <v>211111605</v>
          </cell>
        </row>
        <row r="1574">
          <cell r="A1574">
            <v>211111606</v>
          </cell>
          <cell r="B1574" t="str">
            <v>Ccvr.Br, Lda</v>
          </cell>
          <cell r="C1574" t="str">
            <v>Bracar</v>
          </cell>
          <cell r="D1574">
            <v>211111606</v>
          </cell>
        </row>
        <row r="1575">
          <cell r="A1575">
            <v>211111607</v>
          </cell>
          <cell r="B1575" t="str">
            <v>Famaprotagonista, Lda</v>
          </cell>
          <cell r="C1575" t="str">
            <v>Ricardo G.Silva</v>
          </cell>
          <cell r="D1575">
            <v>211111607</v>
          </cell>
        </row>
        <row r="1576">
          <cell r="A1576">
            <v>211111608</v>
          </cell>
          <cell r="B1576" t="str">
            <v>José Carlos Da Silva Gonçalves</v>
          </cell>
          <cell r="C1576" t="str">
            <v>Bracar</v>
          </cell>
          <cell r="D1576">
            <v>211111608</v>
          </cell>
        </row>
        <row r="1577">
          <cell r="A1577">
            <v>211111609</v>
          </cell>
          <cell r="B1577" t="str">
            <v>Antonio Martins Cardoso</v>
          </cell>
          <cell r="C1577" t="str">
            <v>Filipe Gaspar</v>
          </cell>
          <cell r="D1577">
            <v>211111609</v>
          </cell>
        </row>
        <row r="1578">
          <cell r="A1578">
            <v>211111610</v>
          </cell>
          <cell r="B1578" t="str">
            <v>Na Vanguarda Do Sucesso, Lda</v>
          </cell>
          <cell r="C1578" t="str">
            <v>Bruno Brito</v>
          </cell>
          <cell r="D1578">
            <v>211111610</v>
          </cell>
        </row>
        <row r="1579">
          <cell r="A1579">
            <v>211111611</v>
          </cell>
          <cell r="B1579" t="str">
            <v>Semear Emoções Unipessoal, Lda</v>
          </cell>
          <cell r="C1579" t="str">
            <v>Filipe Gaspar</v>
          </cell>
          <cell r="D1579">
            <v>211111611</v>
          </cell>
        </row>
        <row r="1580">
          <cell r="A1580">
            <v>211111612</v>
          </cell>
          <cell r="B1580" t="str">
            <v>Confeitaria Lulu, Lda</v>
          </cell>
          <cell r="C1580" t="str">
            <v>Filipe Gaspar</v>
          </cell>
          <cell r="D1580">
            <v>211111612</v>
          </cell>
        </row>
        <row r="1581">
          <cell r="A1581">
            <v>211111613</v>
          </cell>
          <cell r="B1581" t="str">
            <v>Rui Manuel Antunes Da Silva</v>
          </cell>
          <cell r="C1581" t="str">
            <v>Bruno Brito</v>
          </cell>
          <cell r="D1581">
            <v>211111613</v>
          </cell>
        </row>
        <row r="1582">
          <cell r="A1582">
            <v>211111614</v>
          </cell>
          <cell r="B1582" t="str">
            <v>Forno Mágico-Rest.E Panif., Lda</v>
          </cell>
          <cell r="C1582" t="str">
            <v>Manuel Miranda</v>
          </cell>
          <cell r="D1582">
            <v>211111614</v>
          </cell>
        </row>
        <row r="1583">
          <cell r="A1583">
            <v>211111615</v>
          </cell>
          <cell r="B1583" t="str">
            <v>Nuno Miguel De Sousa Magalhães</v>
          </cell>
          <cell r="C1583" t="str">
            <v>Filipe Gaspar</v>
          </cell>
          <cell r="D1583">
            <v>211111615</v>
          </cell>
        </row>
        <row r="1584">
          <cell r="A1584">
            <v>211111616</v>
          </cell>
          <cell r="B1584" t="str">
            <v>Astroquimera-Comércio De Carnes,Lda</v>
          </cell>
          <cell r="C1584" t="str">
            <v>Filipe Gaspar</v>
          </cell>
          <cell r="D1584">
            <v>211111616</v>
          </cell>
        </row>
        <row r="1585">
          <cell r="A1585">
            <v>211111617</v>
          </cell>
          <cell r="B1585" t="str">
            <v>A. Oliveira &amp; Rodrigues, Lda.</v>
          </cell>
          <cell r="C1585" t="str">
            <v>Bracar</v>
          </cell>
          <cell r="D1585">
            <v>211111617</v>
          </cell>
        </row>
        <row r="1586">
          <cell r="A1586">
            <v>211111618</v>
          </cell>
          <cell r="B1586" t="str">
            <v>Fim De Século Pão Quente, Lda.</v>
          </cell>
          <cell r="C1586" t="str">
            <v>Bruno Brito</v>
          </cell>
          <cell r="D1586">
            <v>211111618</v>
          </cell>
        </row>
        <row r="1587">
          <cell r="A1587">
            <v>211111619</v>
          </cell>
          <cell r="B1587" t="str">
            <v>Talho Santa Maria Adelaide, Lda.</v>
          </cell>
          <cell r="C1587" t="str">
            <v>Filipe Gaspar</v>
          </cell>
          <cell r="D1587">
            <v>211111619</v>
          </cell>
        </row>
        <row r="1588">
          <cell r="A1588">
            <v>211111620</v>
          </cell>
          <cell r="B1588" t="str">
            <v>Joaquim Ribeiro Velhote, Lda.</v>
          </cell>
          <cell r="C1588" t="str">
            <v>Filipe Gaspar</v>
          </cell>
          <cell r="D1588">
            <v>211111620</v>
          </cell>
        </row>
        <row r="1589">
          <cell r="A1589">
            <v>211111621</v>
          </cell>
          <cell r="B1589" t="str">
            <v>Pote D'Aromas Unipessoal,Lda</v>
          </cell>
          <cell r="C1589" t="str">
            <v>Filipe Gaspar</v>
          </cell>
          <cell r="D1589">
            <v>211111621</v>
          </cell>
        </row>
        <row r="1590">
          <cell r="A1590">
            <v>211111622</v>
          </cell>
          <cell r="B1590" t="str">
            <v>Velvet Terrace Unipessoal,Lda</v>
          </cell>
          <cell r="C1590" t="str">
            <v>Bracar</v>
          </cell>
          <cell r="D1590">
            <v>211111622</v>
          </cell>
        </row>
        <row r="1591">
          <cell r="A1591">
            <v>211111623</v>
          </cell>
          <cell r="B1591" t="str">
            <v>Amauri Jorge Baptista Leite</v>
          </cell>
          <cell r="C1591" t="str">
            <v>Luis Barbosa</v>
          </cell>
          <cell r="D1591">
            <v>211111623</v>
          </cell>
        </row>
        <row r="1592">
          <cell r="A1592">
            <v>211111624</v>
          </cell>
          <cell r="B1592" t="str">
            <v>Alto Das Torres Indústria De</v>
          </cell>
          <cell r="C1592" t="str">
            <v>Filipe Gaspar</v>
          </cell>
          <cell r="D1592">
            <v>211111624</v>
          </cell>
        </row>
        <row r="1593">
          <cell r="A1593">
            <v>211111625</v>
          </cell>
          <cell r="B1593" t="str">
            <v>Casa Do Coucieiro Enchidos</v>
          </cell>
          <cell r="C1593" t="str">
            <v>Paulo Costa</v>
          </cell>
          <cell r="D1593">
            <v>211111625</v>
          </cell>
        </row>
        <row r="1594">
          <cell r="A1594">
            <v>211111626</v>
          </cell>
          <cell r="B1594" t="str">
            <v>Canelcarn - Entreposto Comercial De</v>
          </cell>
          <cell r="C1594" t="str">
            <v>Manuel Miranda</v>
          </cell>
          <cell r="D1594">
            <v>211111626</v>
          </cell>
        </row>
        <row r="1595">
          <cell r="A1595">
            <v>211111627</v>
          </cell>
          <cell r="B1595" t="str">
            <v>Leonel De Jesus</v>
          </cell>
          <cell r="C1595" t="str">
            <v>Pedro Fonseca</v>
          </cell>
          <cell r="D1595">
            <v>211111627</v>
          </cell>
        </row>
        <row r="1596">
          <cell r="A1596">
            <v>211111628</v>
          </cell>
          <cell r="B1596" t="str">
            <v>Penavila-Padaria Pastelaria De</v>
          </cell>
          <cell r="C1596" t="str">
            <v>Neusa Silva</v>
          </cell>
          <cell r="D1596">
            <v>211111628</v>
          </cell>
        </row>
        <row r="1597">
          <cell r="A1597">
            <v>211111629</v>
          </cell>
          <cell r="B1597" t="str">
            <v>Flor De S.Bernardo Padaria E</v>
          </cell>
          <cell r="C1597" t="str">
            <v>Bruno Brito</v>
          </cell>
          <cell r="D1597">
            <v>211111629</v>
          </cell>
        </row>
        <row r="1598">
          <cell r="A1598">
            <v>211111630</v>
          </cell>
          <cell r="B1598" t="str">
            <v>Tendênciapetecivel - Unipessoal,Lda</v>
          </cell>
          <cell r="C1598" t="str">
            <v>Manuel Miranda</v>
          </cell>
          <cell r="D1598">
            <v>211111630</v>
          </cell>
        </row>
        <row r="1599">
          <cell r="A1599">
            <v>211111631</v>
          </cell>
          <cell r="B1599" t="str">
            <v>A.L.Marinho, Lda.</v>
          </cell>
          <cell r="C1599" t="str">
            <v>Pedro Fonseca</v>
          </cell>
          <cell r="D1599">
            <v>211111631</v>
          </cell>
        </row>
        <row r="1600">
          <cell r="A1600">
            <v>211111632</v>
          </cell>
          <cell r="B1600" t="str">
            <v>Dulce &amp; Maia, Lda</v>
          </cell>
          <cell r="C1600" t="str">
            <v>Bracar</v>
          </cell>
          <cell r="D1600">
            <v>211111632</v>
          </cell>
        </row>
        <row r="1601">
          <cell r="A1601">
            <v>211111633</v>
          </cell>
          <cell r="B1601" t="str">
            <v>Maria De Lurdes Pinto De Oliveira</v>
          </cell>
          <cell r="C1601" t="str">
            <v>Filipe Gaspar</v>
          </cell>
          <cell r="D1601">
            <v>211111633</v>
          </cell>
        </row>
        <row r="1602">
          <cell r="A1602">
            <v>211111634</v>
          </cell>
          <cell r="B1602" t="str">
            <v>Meireles &amp; Meireles, Lda</v>
          </cell>
          <cell r="C1602" t="str">
            <v>Bracar</v>
          </cell>
          <cell r="D1602">
            <v>211111634</v>
          </cell>
        </row>
        <row r="1603">
          <cell r="A1603">
            <v>211111635</v>
          </cell>
          <cell r="B1603" t="str">
            <v>Versátilpalpite, Lda</v>
          </cell>
          <cell r="C1603" t="str">
            <v>Filipe Gaspar</v>
          </cell>
          <cell r="D1603">
            <v>211111635</v>
          </cell>
        </row>
        <row r="1604">
          <cell r="A1604">
            <v>211111636</v>
          </cell>
          <cell r="B1604" t="str">
            <v>Alexandre Maquinez Miranda</v>
          </cell>
          <cell r="C1604" t="str">
            <v>Bracar</v>
          </cell>
          <cell r="D1604">
            <v>211111636</v>
          </cell>
        </row>
        <row r="1605">
          <cell r="A1605">
            <v>211111637</v>
          </cell>
          <cell r="B1605" t="str">
            <v>Restaurante Fentelhas, Lda</v>
          </cell>
          <cell r="C1605" t="str">
            <v>Bracar</v>
          </cell>
          <cell r="D1605">
            <v>211111637</v>
          </cell>
        </row>
        <row r="1606">
          <cell r="A1606">
            <v>211111638</v>
          </cell>
          <cell r="B1606" t="str">
            <v>Gadelho De Castro, S.A.</v>
          </cell>
          <cell r="C1606" t="str">
            <v>Pedro Fonseca</v>
          </cell>
          <cell r="D1606">
            <v>211111638</v>
          </cell>
        </row>
        <row r="1607">
          <cell r="A1607">
            <v>211111639</v>
          </cell>
          <cell r="B1607" t="str">
            <v>Arca-Associação Recreativa E</v>
          </cell>
          <cell r="C1607" t="str">
            <v>Bracar</v>
          </cell>
          <cell r="D1607">
            <v>211111639</v>
          </cell>
        </row>
        <row r="1608">
          <cell r="A1608">
            <v>211111640</v>
          </cell>
          <cell r="B1608" t="str">
            <v>Salsicharia Ideal Oliveirense,Lda</v>
          </cell>
          <cell r="C1608" t="str">
            <v>Bracar</v>
          </cell>
          <cell r="D1608">
            <v>211111640</v>
          </cell>
        </row>
        <row r="1609">
          <cell r="A1609">
            <v>211111641</v>
          </cell>
          <cell r="B1609" t="str">
            <v>Joaquim António Pontes Lemos</v>
          </cell>
          <cell r="C1609" t="str">
            <v>Bracar</v>
          </cell>
          <cell r="D1609">
            <v>211111641</v>
          </cell>
        </row>
        <row r="1610">
          <cell r="A1610">
            <v>211111642</v>
          </cell>
          <cell r="B1610" t="str">
            <v>Circulplateia - Unipessoal,Lda</v>
          </cell>
          <cell r="C1610" t="str">
            <v>Bracar</v>
          </cell>
          <cell r="D1610">
            <v>211111642</v>
          </cell>
        </row>
        <row r="1611">
          <cell r="A1611">
            <v>211111643</v>
          </cell>
          <cell r="B1611" t="str">
            <v>Detalhes Com Tradição, Lda</v>
          </cell>
          <cell r="C1611" t="str">
            <v>Bracar</v>
          </cell>
          <cell r="D1611">
            <v>211111643</v>
          </cell>
        </row>
        <row r="1612">
          <cell r="A1612">
            <v>211111644</v>
          </cell>
          <cell r="B1612" t="str">
            <v>Sandra Cristina Da Silva Freire</v>
          </cell>
          <cell r="C1612" t="str">
            <v>Bracar</v>
          </cell>
          <cell r="D1612">
            <v>211111644</v>
          </cell>
        </row>
        <row r="1613">
          <cell r="A1613">
            <v>211111645</v>
          </cell>
          <cell r="B1613" t="str">
            <v>Adegas Actividades Hoteleiras,Lda</v>
          </cell>
          <cell r="C1613" t="str">
            <v>Filipe Gaspar</v>
          </cell>
          <cell r="D1613">
            <v>211111645</v>
          </cell>
        </row>
        <row r="1614">
          <cell r="A1614">
            <v>211111646</v>
          </cell>
          <cell r="B1614" t="str">
            <v>Requinte Provável Carnes Unip.,Lda</v>
          </cell>
          <cell r="C1614" t="str">
            <v>Ricardo G.Silva</v>
          </cell>
          <cell r="D1614">
            <v>211111646</v>
          </cell>
        </row>
        <row r="1615">
          <cell r="A1615">
            <v>211111647</v>
          </cell>
          <cell r="B1615" t="str">
            <v>Famameat-Comércio E Transformação</v>
          </cell>
          <cell r="C1615" t="str">
            <v>Ricardo G.Silva</v>
          </cell>
          <cell r="D1615">
            <v>211111647</v>
          </cell>
        </row>
        <row r="1616">
          <cell r="A1616">
            <v>211111648</v>
          </cell>
          <cell r="B1616" t="str">
            <v>Manuel Braga Vilas-Boas Gonçalves</v>
          </cell>
          <cell r="C1616" t="str">
            <v>Bracar</v>
          </cell>
          <cell r="D1616">
            <v>211111648</v>
          </cell>
        </row>
        <row r="1617">
          <cell r="A1617">
            <v>211111649</v>
          </cell>
          <cell r="B1617" t="str">
            <v>Ricardo Filipe Gonçalves Rodrigues</v>
          </cell>
          <cell r="C1617" t="str">
            <v>Bracar</v>
          </cell>
          <cell r="D1617">
            <v>211111649</v>
          </cell>
        </row>
        <row r="1618">
          <cell r="A1618">
            <v>211111650</v>
          </cell>
          <cell r="B1618" t="str">
            <v>Magistralplateia, Lda</v>
          </cell>
          <cell r="C1618" t="str">
            <v>Neusa Silva</v>
          </cell>
          <cell r="D1618">
            <v>211111650</v>
          </cell>
        </row>
        <row r="1619">
          <cell r="A1619">
            <v>211111651</v>
          </cell>
          <cell r="B1619" t="str">
            <v>Município De Vila Nova De Famalicão</v>
          </cell>
          <cell r="C1619" t="str">
            <v>Bracar</v>
          </cell>
          <cell r="D1619">
            <v>211111651</v>
          </cell>
        </row>
        <row r="1620">
          <cell r="A1620">
            <v>211111652</v>
          </cell>
          <cell r="B1620" t="str">
            <v>José Henrique Ferreira Gomes</v>
          </cell>
          <cell r="C1620" t="str">
            <v>Bracar</v>
          </cell>
          <cell r="D1620">
            <v>211111652</v>
          </cell>
        </row>
        <row r="1621">
          <cell r="A1621">
            <v>211111653</v>
          </cell>
          <cell r="B1621" t="str">
            <v>Referência Positiva-Com.Carne,Lda</v>
          </cell>
          <cell r="C1621" t="str">
            <v>Bracar</v>
          </cell>
          <cell r="D1621">
            <v>211111653</v>
          </cell>
        </row>
        <row r="1622">
          <cell r="A1622">
            <v>211111654</v>
          </cell>
          <cell r="B1622" t="str">
            <v>Churrascaria Lafões, Lda</v>
          </cell>
          <cell r="C1622" t="str">
            <v>Neusa Silva</v>
          </cell>
          <cell r="D1622">
            <v>211111654</v>
          </cell>
        </row>
        <row r="1623">
          <cell r="A1623">
            <v>211111655</v>
          </cell>
          <cell r="B1623" t="str">
            <v>José António Rodrigues Alves</v>
          </cell>
          <cell r="C1623" t="str">
            <v>Luis Barbosa</v>
          </cell>
          <cell r="D1623">
            <v>211111655</v>
          </cell>
        </row>
        <row r="1624">
          <cell r="A1624">
            <v>211111656</v>
          </cell>
          <cell r="B1624" t="str">
            <v>Midouro-Sociedade Panificadora,Lda</v>
          </cell>
          <cell r="C1624" t="str">
            <v>Manuel Miranda</v>
          </cell>
          <cell r="D1624">
            <v>211111656</v>
          </cell>
        </row>
        <row r="1625">
          <cell r="A1625">
            <v>211111657</v>
          </cell>
          <cell r="B1625" t="str">
            <v>Giveoportunity Unipessoal, Lda</v>
          </cell>
          <cell r="C1625" t="str">
            <v>Mathieu Grilo</v>
          </cell>
          <cell r="D1625">
            <v>211111657</v>
          </cell>
        </row>
        <row r="1626">
          <cell r="A1626">
            <v>211111658</v>
          </cell>
          <cell r="B1626" t="str">
            <v>Maria Dos Anjos Da Silva Gomes</v>
          </cell>
          <cell r="C1626" t="str">
            <v>Mathieu Grilo</v>
          </cell>
          <cell r="D1626">
            <v>211111658</v>
          </cell>
        </row>
        <row r="1627">
          <cell r="A1627">
            <v>211111659</v>
          </cell>
          <cell r="B1627" t="str">
            <v>Refúgio Campestre Unipessoal,Lda</v>
          </cell>
          <cell r="C1627" t="str">
            <v>Mathieu Grilo</v>
          </cell>
          <cell r="D1627">
            <v>211111659</v>
          </cell>
        </row>
        <row r="1628">
          <cell r="A1628">
            <v>211111660</v>
          </cell>
          <cell r="B1628" t="str">
            <v>Talhos Boi Bravo, Unipessoal Lda</v>
          </cell>
          <cell r="C1628" t="str">
            <v>Manuel Miranda</v>
          </cell>
          <cell r="D1628">
            <v>211111660</v>
          </cell>
        </row>
        <row r="1629">
          <cell r="A1629">
            <v>211111661</v>
          </cell>
          <cell r="B1629" t="str">
            <v>Carnesalgado, Unipessoal Lda</v>
          </cell>
          <cell r="C1629" t="str">
            <v>Ricardo G.Silva</v>
          </cell>
          <cell r="D1629">
            <v>211111661</v>
          </cell>
        </row>
        <row r="1630">
          <cell r="A1630">
            <v>211111662</v>
          </cell>
          <cell r="B1630" t="str">
            <v>Smbelga-Estabel.Restauração, Lda</v>
          </cell>
          <cell r="C1630" t="str">
            <v>Neusa Silva</v>
          </cell>
          <cell r="D1630">
            <v>211111662</v>
          </cell>
        </row>
        <row r="1631">
          <cell r="A1631">
            <v>211111663</v>
          </cell>
          <cell r="B1631" t="str">
            <v>Nuno Miguel Afonso Moreira</v>
          </cell>
          <cell r="C1631" t="str">
            <v>Ricardo G.Silva</v>
          </cell>
          <cell r="D1631">
            <v>211111663</v>
          </cell>
        </row>
        <row r="1632">
          <cell r="A1632">
            <v>211111664</v>
          </cell>
          <cell r="B1632" t="str">
            <v>Memórias Transparentes, Lda</v>
          </cell>
          <cell r="C1632" t="str">
            <v>Ricardo G.Silva</v>
          </cell>
          <cell r="D1632">
            <v>211111664</v>
          </cell>
        </row>
        <row r="1633">
          <cell r="A1633">
            <v>211111665</v>
          </cell>
          <cell r="B1633" t="str">
            <v>Herculano Veloso Unipessoal,Lda</v>
          </cell>
          <cell r="C1633" t="str">
            <v>Ricardo G.Silva</v>
          </cell>
          <cell r="D1633">
            <v>211111665</v>
          </cell>
        </row>
        <row r="1634">
          <cell r="A1634">
            <v>211111666</v>
          </cell>
          <cell r="B1634" t="str">
            <v>Armindo Soares Da Silva</v>
          </cell>
          <cell r="C1634" t="str">
            <v>Neusa Silva</v>
          </cell>
          <cell r="D1634">
            <v>211111666</v>
          </cell>
        </row>
        <row r="1635">
          <cell r="A1635">
            <v>211111667</v>
          </cell>
          <cell r="B1635" t="str">
            <v>João Batista Martins</v>
          </cell>
          <cell r="C1635" t="str">
            <v>Bracar</v>
          </cell>
          <cell r="D1635">
            <v>211111667</v>
          </cell>
        </row>
        <row r="1636">
          <cell r="A1636">
            <v>211111668</v>
          </cell>
          <cell r="B1636" t="str">
            <v>Jaime António Gonç.Alves Carvalho</v>
          </cell>
          <cell r="C1636" t="str">
            <v>Ricardo G.Silva</v>
          </cell>
          <cell r="D1636">
            <v>211111668</v>
          </cell>
        </row>
        <row r="1637">
          <cell r="A1637">
            <v>211111669</v>
          </cell>
          <cell r="B1637" t="str">
            <v>Futuro Em Relevo, Lda</v>
          </cell>
          <cell r="C1637" t="str">
            <v>Pedro Fonseca</v>
          </cell>
          <cell r="D1637">
            <v>211111669</v>
          </cell>
        </row>
        <row r="1638">
          <cell r="A1638">
            <v>211111670</v>
          </cell>
          <cell r="B1638" t="str">
            <v>Costa &amp; Sampaio Costa,Lda</v>
          </cell>
          <cell r="C1638" t="str">
            <v>Neusa 2</v>
          </cell>
          <cell r="D1638">
            <v>211111670</v>
          </cell>
        </row>
        <row r="1639">
          <cell r="A1639">
            <v>211111671</v>
          </cell>
          <cell r="B1639" t="str">
            <v>David Manuel Gomes - Unipessoal,Lda</v>
          </cell>
          <cell r="C1639" t="str">
            <v>Neusa 2</v>
          </cell>
          <cell r="D1639">
            <v>211111671</v>
          </cell>
        </row>
        <row r="1640">
          <cell r="A1640">
            <v>211111672</v>
          </cell>
          <cell r="B1640" t="str">
            <v>Talho Da Eira, Lda</v>
          </cell>
          <cell r="C1640" t="str">
            <v>Neusa 2</v>
          </cell>
          <cell r="D1640">
            <v>211111672</v>
          </cell>
        </row>
        <row r="1641">
          <cell r="A1641">
            <v>211111673</v>
          </cell>
          <cell r="B1641" t="str">
            <v>Cometa Verde-Comércio De Carnes,Lda</v>
          </cell>
          <cell r="C1641" t="str">
            <v>Contencioso</v>
          </cell>
          <cell r="D1641">
            <v>211111673</v>
          </cell>
        </row>
        <row r="1642">
          <cell r="A1642">
            <v>211111674</v>
          </cell>
          <cell r="B1642" t="str">
            <v>Assoc. Pais E Encarreg.Educação</v>
          </cell>
          <cell r="C1642" t="str">
            <v>Bracar</v>
          </cell>
          <cell r="D1642">
            <v>211111674</v>
          </cell>
        </row>
        <row r="1643">
          <cell r="A1643">
            <v>211111675</v>
          </cell>
          <cell r="B1643" t="str">
            <v>Talho Ribeiro-Herança Indivisa De</v>
          </cell>
          <cell r="C1643" t="str">
            <v>Neusa 2</v>
          </cell>
          <cell r="D1643">
            <v>211111675</v>
          </cell>
        </row>
        <row r="1644">
          <cell r="A1644">
            <v>211111676</v>
          </cell>
          <cell r="B1644" t="str">
            <v>Clube De Ténis De Braga</v>
          </cell>
          <cell r="C1644" t="str">
            <v>Bracar</v>
          </cell>
          <cell r="D1644">
            <v>211111676</v>
          </cell>
        </row>
        <row r="1645">
          <cell r="A1645">
            <v>211111677</v>
          </cell>
          <cell r="B1645" t="str">
            <v>Ingredienteficaz, Unipessoal Lda</v>
          </cell>
          <cell r="C1645" t="str">
            <v>Ricardo G.Silva</v>
          </cell>
          <cell r="D1645">
            <v>211111677</v>
          </cell>
        </row>
        <row r="1646">
          <cell r="A1646">
            <v>211111678</v>
          </cell>
          <cell r="B1646" t="str">
            <v>Sabores Do Vez-Fumeiro Tradicional</v>
          </cell>
          <cell r="C1646" t="str">
            <v>Luis Barbosa</v>
          </cell>
          <cell r="D1646">
            <v>211111678</v>
          </cell>
        </row>
        <row r="1647">
          <cell r="A1647">
            <v>211111679</v>
          </cell>
          <cell r="B1647" t="str">
            <v>Tania Cristina Azevedo Serralva</v>
          </cell>
          <cell r="C1647" t="str">
            <v>Bracar</v>
          </cell>
          <cell r="D1647">
            <v>211111679</v>
          </cell>
        </row>
        <row r="1648">
          <cell r="A1648">
            <v>211111680</v>
          </cell>
          <cell r="B1648" t="str">
            <v>Carnes Jacinto Ribeiro, Lda.</v>
          </cell>
          <cell r="C1648" t="str">
            <v>Neusa 2</v>
          </cell>
          <cell r="D1648">
            <v>211111680</v>
          </cell>
        </row>
        <row r="1649">
          <cell r="A1649">
            <v>211111681</v>
          </cell>
          <cell r="B1649" t="str">
            <v>Jncosta-Industria Carnes, Lda.</v>
          </cell>
          <cell r="C1649" t="str">
            <v>Neusa Silva</v>
          </cell>
          <cell r="D1649">
            <v>211111681</v>
          </cell>
        </row>
        <row r="1650">
          <cell r="A1650">
            <v>211111682</v>
          </cell>
          <cell r="B1650" t="str">
            <v>Tradições Barquenses, Unip.,Lda</v>
          </cell>
          <cell r="C1650" t="str">
            <v>Neusa 2</v>
          </cell>
          <cell r="D1650">
            <v>211111682</v>
          </cell>
        </row>
        <row r="1651">
          <cell r="A1651">
            <v>211111683</v>
          </cell>
          <cell r="B1651" t="str">
            <v>Sensação D'Eleição Unipessoal,Lda</v>
          </cell>
          <cell r="C1651" t="str">
            <v>Ricardo G.Silva</v>
          </cell>
          <cell r="D1651">
            <v>211111683</v>
          </cell>
        </row>
        <row r="1652">
          <cell r="A1652">
            <v>211111684</v>
          </cell>
          <cell r="B1652" t="str">
            <v>Carlos Manuel Dias Fernandes</v>
          </cell>
          <cell r="C1652" t="str">
            <v>Neusa 2</v>
          </cell>
          <cell r="D1652">
            <v>211111684</v>
          </cell>
        </row>
        <row r="1653">
          <cell r="A1653">
            <v>211111685</v>
          </cell>
          <cell r="B1653" t="str">
            <v>Alcides Manuel Da Cruz Rosete</v>
          </cell>
          <cell r="C1653" t="str">
            <v>Filipe Gaspar</v>
          </cell>
          <cell r="D1653">
            <v>211111685</v>
          </cell>
        </row>
        <row r="1654">
          <cell r="A1654">
            <v>211111686</v>
          </cell>
          <cell r="B1654" t="str">
            <v>Questão Apelativa - Unipessoal,Lda</v>
          </cell>
          <cell r="C1654" t="str">
            <v>Bracar</v>
          </cell>
          <cell r="D1654">
            <v>211111686</v>
          </cell>
        </row>
        <row r="1655">
          <cell r="A1655">
            <v>211111687</v>
          </cell>
          <cell r="B1655" t="str">
            <v>Maria Felisbela Sá P.Oliveira</v>
          </cell>
          <cell r="C1655" t="str">
            <v>Paulo Costa</v>
          </cell>
          <cell r="D1655">
            <v>211111687</v>
          </cell>
        </row>
        <row r="1656">
          <cell r="A1656">
            <v>211111688</v>
          </cell>
          <cell r="B1656" t="str">
            <v>Carlos Manuel Ribeiro Marinho</v>
          </cell>
          <cell r="C1656" t="str">
            <v>Bracar</v>
          </cell>
          <cell r="D1656">
            <v>211111688</v>
          </cell>
        </row>
        <row r="1657">
          <cell r="A1657">
            <v>211111689</v>
          </cell>
          <cell r="B1657" t="str">
            <v>Dinâmica Sensação Comércio De</v>
          </cell>
          <cell r="C1657" t="str">
            <v>Bracar</v>
          </cell>
          <cell r="D1657">
            <v>211111689</v>
          </cell>
        </row>
        <row r="1658">
          <cell r="A1658">
            <v>211111690</v>
          </cell>
          <cell r="B1658" t="str">
            <v>Surpresa Com Certeza - Unip.,Lda</v>
          </cell>
          <cell r="C1658" t="str">
            <v>Paulo Costa</v>
          </cell>
          <cell r="D1658">
            <v>211111690</v>
          </cell>
        </row>
        <row r="1659">
          <cell r="A1659">
            <v>211111691</v>
          </cell>
          <cell r="B1659" t="str">
            <v>Fernandes &amp; Fernandes, Lda.</v>
          </cell>
          <cell r="C1659" t="str">
            <v>Bracar</v>
          </cell>
          <cell r="D1659">
            <v>211111691</v>
          </cell>
        </row>
        <row r="1660">
          <cell r="A1660">
            <v>211111692</v>
          </cell>
          <cell r="B1660" t="str">
            <v>Talho Leonor Coelho,Lda</v>
          </cell>
          <cell r="C1660" t="str">
            <v>Bracar</v>
          </cell>
          <cell r="D1660">
            <v>211111692</v>
          </cell>
        </row>
        <row r="1661">
          <cell r="A1661">
            <v>211111693</v>
          </cell>
          <cell r="B1661" t="str">
            <v>Surpresalcance, Lda</v>
          </cell>
          <cell r="C1661" t="str">
            <v>Bracar</v>
          </cell>
          <cell r="D1661">
            <v>211111693</v>
          </cell>
        </row>
        <row r="1662">
          <cell r="A1662">
            <v>211111694</v>
          </cell>
          <cell r="B1662" t="str">
            <v>Talho Felix &amp; Nelson 2, Lda</v>
          </cell>
          <cell r="C1662" t="str">
            <v>Neusa Silva</v>
          </cell>
          <cell r="D1662">
            <v>211111694</v>
          </cell>
        </row>
        <row r="1663">
          <cell r="A1663">
            <v>211111695</v>
          </cell>
          <cell r="B1663" t="str">
            <v>Rafael Miranda Unipessoal, Lda</v>
          </cell>
          <cell r="C1663" t="str">
            <v>Neusa Silva</v>
          </cell>
          <cell r="D1663">
            <v>211111695</v>
          </cell>
        </row>
        <row r="1664">
          <cell r="A1664">
            <v>211111696</v>
          </cell>
          <cell r="B1664" t="str">
            <v>Bruna Sofia Vasconcelos Brás</v>
          </cell>
          <cell r="C1664" t="str">
            <v>Bracar</v>
          </cell>
          <cell r="D1664">
            <v>211111696</v>
          </cell>
        </row>
        <row r="1665">
          <cell r="A1665">
            <v>211111697</v>
          </cell>
          <cell r="B1665" t="str">
            <v>Filipe Pereira &amp; Sousa-Superm.,Lda</v>
          </cell>
          <cell r="C1665" t="str">
            <v>Neusa 2</v>
          </cell>
          <cell r="D1665">
            <v>211111697</v>
          </cell>
        </row>
        <row r="1666">
          <cell r="A1666">
            <v>211111698</v>
          </cell>
          <cell r="B1666" t="str">
            <v>Horizonte Medieval, Lda</v>
          </cell>
          <cell r="C1666" t="str">
            <v>Mathieu Grilo</v>
          </cell>
          <cell r="D1666">
            <v>211111698</v>
          </cell>
        </row>
        <row r="1667">
          <cell r="A1667">
            <v>211111699</v>
          </cell>
          <cell r="B1667" t="str">
            <v>Escolhas Da Manhã, Lda</v>
          </cell>
          <cell r="C1667" t="str">
            <v>Neusa Silva</v>
          </cell>
          <cell r="D1667">
            <v>211111699</v>
          </cell>
        </row>
        <row r="1668">
          <cell r="A1668">
            <v>211111700</v>
          </cell>
          <cell r="B1668" t="str">
            <v>Talhos Dãocarnes-Unipessoal, Lda</v>
          </cell>
          <cell r="C1668" t="str">
            <v>Bracar</v>
          </cell>
          <cell r="D1668">
            <v>211111700</v>
          </cell>
        </row>
        <row r="1669">
          <cell r="A1669">
            <v>211111701</v>
          </cell>
          <cell r="B1669" t="str">
            <v>Districosta, Lda</v>
          </cell>
          <cell r="C1669" t="str">
            <v>Mathieu Grilo</v>
          </cell>
          <cell r="D1669">
            <v>211111701</v>
          </cell>
        </row>
        <row r="1670">
          <cell r="A1670">
            <v>211111702</v>
          </cell>
          <cell r="B1670" t="str">
            <v>Pastelaria Montalegrense, Lda</v>
          </cell>
          <cell r="C1670" t="str">
            <v>Luis Barbosa</v>
          </cell>
          <cell r="D1670">
            <v>211111702</v>
          </cell>
        </row>
        <row r="1671">
          <cell r="A1671">
            <v>211111703</v>
          </cell>
          <cell r="B1671" t="str">
            <v>Talho Jacinto Pascoal, Lda</v>
          </cell>
          <cell r="C1671" t="str">
            <v>Neusa Silva</v>
          </cell>
          <cell r="D1671">
            <v>211111703</v>
          </cell>
        </row>
        <row r="1672">
          <cell r="A1672">
            <v>211111704</v>
          </cell>
          <cell r="B1672" t="str">
            <v>Fábrica Da Igreja Da Paróquia</v>
          </cell>
          <cell r="C1672" t="str">
            <v>Bracar</v>
          </cell>
          <cell r="D1672">
            <v>211111704</v>
          </cell>
        </row>
        <row r="1673">
          <cell r="A1673">
            <v>211111705</v>
          </cell>
          <cell r="B1673" t="str">
            <v>Costa &amp; Nogueira Unipessoal, Lda.</v>
          </cell>
          <cell r="C1673" t="str">
            <v>Mathieu Grilo</v>
          </cell>
          <cell r="D1673">
            <v>211111705</v>
          </cell>
        </row>
        <row r="1674">
          <cell r="A1674">
            <v>211111706</v>
          </cell>
          <cell r="B1674" t="str">
            <v>Fumeiro Florindo Carnes E Enchidos</v>
          </cell>
          <cell r="C1674" t="str">
            <v>Bruno Brito</v>
          </cell>
          <cell r="D1674">
            <v>211111706</v>
          </cell>
        </row>
        <row r="1675">
          <cell r="A1675">
            <v>211111707</v>
          </cell>
          <cell r="B1675" t="str">
            <v>Mr.Food-Produtos Alimentares,Lda</v>
          </cell>
          <cell r="C1675" t="str">
            <v>Manuel Russo</v>
          </cell>
          <cell r="D1675">
            <v>211111707</v>
          </cell>
        </row>
        <row r="1676">
          <cell r="A1676">
            <v>211111708</v>
          </cell>
          <cell r="B1676" t="str">
            <v>Nelson Miguel Moreira Azevedo</v>
          </cell>
          <cell r="C1676" t="str">
            <v>Ricardo G.Silva</v>
          </cell>
          <cell r="D1676">
            <v>211111708</v>
          </cell>
        </row>
        <row r="1677">
          <cell r="A1677">
            <v>211111709</v>
          </cell>
          <cell r="B1677" t="str">
            <v>Lilicarnes-Com.De Carnes, Unip.,Lda</v>
          </cell>
          <cell r="C1677" t="str">
            <v>Pedro Fonseca</v>
          </cell>
          <cell r="D1677">
            <v>211111709</v>
          </cell>
        </row>
        <row r="1678">
          <cell r="A1678">
            <v>211111710</v>
          </cell>
          <cell r="B1678" t="str">
            <v>Lourinho-Conserva De Carne, Lda</v>
          </cell>
          <cell r="C1678" t="str">
            <v>Paulo Costa</v>
          </cell>
          <cell r="D1678">
            <v>211111710</v>
          </cell>
        </row>
        <row r="1679">
          <cell r="A1679">
            <v>211111711</v>
          </cell>
          <cell r="B1679" t="str">
            <v>José Macedo Ribeiro</v>
          </cell>
          <cell r="C1679" t="str">
            <v>Neusa 2</v>
          </cell>
          <cell r="D1679">
            <v>211111711</v>
          </cell>
        </row>
        <row r="1680">
          <cell r="A1680">
            <v>211111712</v>
          </cell>
          <cell r="B1680" t="str">
            <v>José S. Rodrigues</v>
          </cell>
          <cell r="C1680" t="str">
            <v>Pedro Fonseca</v>
          </cell>
          <cell r="D1680">
            <v>211111712</v>
          </cell>
        </row>
        <row r="1681">
          <cell r="A1681">
            <v>211111713</v>
          </cell>
          <cell r="B1681" t="str">
            <v>Lactoguifões - Comércio De</v>
          </cell>
          <cell r="C1681" t="str">
            <v>Vânia Silva</v>
          </cell>
          <cell r="D1681">
            <v>211111713</v>
          </cell>
        </row>
        <row r="1682">
          <cell r="A1682">
            <v>211111714</v>
          </cell>
          <cell r="B1682" t="str">
            <v>Casa Do Burgo</v>
          </cell>
          <cell r="C1682" t="str">
            <v>Manuel Russo</v>
          </cell>
          <cell r="D1682">
            <v>211111714</v>
          </cell>
        </row>
        <row r="1683">
          <cell r="A1683">
            <v>211111715</v>
          </cell>
          <cell r="B1683" t="str">
            <v>Aventura Cativante, Lda</v>
          </cell>
          <cell r="C1683" t="str">
            <v>Pedro Fonseca</v>
          </cell>
          <cell r="D1683">
            <v>211111715</v>
          </cell>
        </row>
        <row r="1684">
          <cell r="A1684">
            <v>211111716</v>
          </cell>
          <cell r="B1684" t="str">
            <v>Feliz Azáfama, Lda</v>
          </cell>
          <cell r="C1684" t="str">
            <v>Bracar</v>
          </cell>
          <cell r="D1684">
            <v>211111716</v>
          </cell>
        </row>
        <row r="1685">
          <cell r="A1685">
            <v>211111717</v>
          </cell>
          <cell r="B1685" t="str">
            <v>Exótico &amp; Audaz, Lda</v>
          </cell>
          <cell r="C1685" t="str">
            <v>Bracar</v>
          </cell>
          <cell r="D1685">
            <v>211111717</v>
          </cell>
        </row>
        <row r="1686">
          <cell r="A1686">
            <v>211111718</v>
          </cell>
          <cell r="B1686" t="str">
            <v>Pentágono Real-Comércio E Distrib.</v>
          </cell>
          <cell r="C1686" t="str">
            <v>Manuel Russo</v>
          </cell>
          <cell r="D1686">
            <v>211111718</v>
          </cell>
        </row>
        <row r="1687">
          <cell r="A1687">
            <v>211111719</v>
          </cell>
          <cell r="B1687" t="str">
            <v>Matisilva - Carnes, Lda</v>
          </cell>
          <cell r="C1687" t="str">
            <v>Bracar</v>
          </cell>
          <cell r="D1687">
            <v>211111719</v>
          </cell>
        </row>
        <row r="1688">
          <cell r="A1688">
            <v>211111720</v>
          </cell>
          <cell r="B1688" t="str">
            <v>Aviarmada - Comércio De Produtos</v>
          </cell>
          <cell r="C1688" t="str">
            <v>Vânia Silva</v>
          </cell>
          <cell r="D1688">
            <v>211111720</v>
          </cell>
        </row>
        <row r="1689">
          <cell r="A1689">
            <v>211111721</v>
          </cell>
          <cell r="B1689" t="str">
            <v>Ribeiro Machado - Produtos</v>
          </cell>
          <cell r="C1689" t="str">
            <v>Manuel Russo</v>
          </cell>
          <cell r="D1689">
            <v>211111721</v>
          </cell>
        </row>
        <row r="1690">
          <cell r="A1690">
            <v>211111722</v>
          </cell>
          <cell r="B1690" t="str">
            <v>Sogostinhos-Indústria Alimentar,Sa</v>
          </cell>
          <cell r="C1690" t="str">
            <v>Paulo Costa</v>
          </cell>
          <cell r="D1690">
            <v>211111722</v>
          </cell>
        </row>
        <row r="1691">
          <cell r="A1691">
            <v>211111723</v>
          </cell>
          <cell r="B1691" t="str">
            <v>Gaveta De Tradições Unip., Lda</v>
          </cell>
          <cell r="C1691" t="str">
            <v>Bracar</v>
          </cell>
          <cell r="D1691">
            <v>211111723</v>
          </cell>
        </row>
        <row r="1692">
          <cell r="A1692">
            <v>211111724</v>
          </cell>
          <cell r="B1692" t="str">
            <v>Manhãs Elegantes-Unip., Lda</v>
          </cell>
          <cell r="C1692" t="str">
            <v>Neusa Silva</v>
          </cell>
          <cell r="D1692">
            <v>211111724</v>
          </cell>
        </row>
        <row r="1693">
          <cell r="A1693">
            <v>211111725</v>
          </cell>
          <cell r="B1693" t="str">
            <v>Carnes Maiatas, Lda</v>
          </cell>
          <cell r="C1693" t="str">
            <v>Contencioso</v>
          </cell>
          <cell r="D1693">
            <v>211111725</v>
          </cell>
        </row>
        <row r="1694">
          <cell r="A1694">
            <v>211111726</v>
          </cell>
          <cell r="B1694" t="str">
            <v>Carlos Regada Unipessoal, Lda</v>
          </cell>
          <cell r="C1694" t="str">
            <v>Bracar</v>
          </cell>
          <cell r="D1694">
            <v>211111726</v>
          </cell>
        </row>
        <row r="1695">
          <cell r="A1695">
            <v>211111727</v>
          </cell>
          <cell r="B1695" t="str">
            <v>Italmarket, Lda</v>
          </cell>
          <cell r="C1695" t="str">
            <v>Manuel Russo</v>
          </cell>
          <cell r="D1695">
            <v>211111727</v>
          </cell>
        </row>
        <row r="1696">
          <cell r="A1696">
            <v>211111728</v>
          </cell>
          <cell r="B1696" t="str">
            <v>Helder Filipe Jardim Pereira</v>
          </cell>
          <cell r="C1696" t="str">
            <v>Bracar</v>
          </cell>
          <cell r="D1696">
            <v>211111728</v>
          </cell>
        </row>
        <row r="1697">
          <cell r="A1697">
            <v>211111729</v>
          </cell>
          <cell r="B1697" t="str">
            <v>Josefa Costa, Lda</v>
          </cell>
          <cell r="C1697" t="str">
            <v>Bracar</v>
          </cell>
          <cell r="D1697">
            <v>211111729</v>
          </cell>
        </row>
        <row r="1698">
          <cell r="A1698">
            <v>211111730</v>
          </cell>
          <cell r="B1698" t="str">
            <v>Conquista Fenomenal, Lda</v>
          </cell>
          <cell r="C1698" t="str">
            <v>Bracar</v>
          </cell>
          <cell r="D1698">
            <v>211111730</v>
          </cell>
        </row>
        <row r="1699">
          <cell r="A1699">
            <v>211111731</v>
          </cell>
          <cell r="B1699" t="str">
            <v>Charme E Orgulho Restaurante</v>
          </cell>
          <cell r="C1699" t="str">
            <v>Bracar</v>
          </cell>
          <cell r="D1699">
            <v>211111731</v>
          </cell>
        </row>
        <row r="1700">
          <cell r="A1700">
            <v>211111732</v>
          </cell>
          <cell r="B1700" t="str">
            <v>Talho Concorrência 2 - Comércio De Carnes Unipessoal,Lda</v>
          </cell>
          <cell r="C1700" t="str">
            <v>Bruno Brito</v>
          </cell>
          <cell r="D1700">
            <v>211111732</v>
          </cell>
        </row>
        <row r="1701">
          <cell r="A1701">
            <v>211111733</v>
          </cell>
          <cell r="B1701" t="str">
            <v>José Peixoto Gomes - Talho,</v>
          </cell>
          <cell r="C1701" t="str">
            <v>Bracar</v>
          </cell>
          <cell r="D1701">
            <v>211111733</v>
          </cell>
        </row>
        <row r="1702">
          <cell r="A1702">
            <v>211111734</v>
          </cell>
          <cell r="B1702" t="str">
            <v>Talho Da Trancosa, Lda</v>
          </cell>
          <cell r="C1702" t="str">
            <v>Neusa Silva</v>
          </cell>
          <cell r="D1702">
            <v>211111734</v>
          </cell>
        </row>
        <row r="1703">
          <cell r="A1703">
            <v>211111735</v>
          </cell>
          <cell r="B1703" t="str">
            <v>Boi Alegre, Unipessoal Lda</v>
          </cell>
          <cell r="C1703" t="str">
            <v>Manuel Miranda</v>
          </cell>
          <cell r="D1703">
            <v>211111735</v>
          </cell>
        </row>
        <row r="1704">
          <cell r="A1704">
            <v>211111736</v>
          </cell>
          <cell r="B1704" t="str">
            <v>Adolfo Da Silva Azevedo</v>
          </cell>
          <cell r="C1704" t="str">
            <v>Bracar</v>
          </cell>
          <cell r="D1704">
            <v>211111736</v>
          </cell>
        </row>
        <row r="1705">
          <cell r="A1705">
            <v>211111737</v>
          </cell>
          <cell r="B1705" t="str">
            <v>Cristina M. M. - Produtos Alimentares - Unip. Lda</v>
          </cell>
          <cell r="C1705" t="str">
            <v>Pedro Fonseca</v>
          </cell>
          <cell r="D1705">
            <v>211111737</v>
          </cell>
        </row>
        <row r="1706">
          <cell r="A1706">
            <v>211111738</v>
          </cell>
          <cell r="B1706" t="str">
            <v>José Miguel &amp; Luis G.Pereira, Lda</v>
          </cell>
          <cell r="C1706" t="str">
            <v>Bracar</v>
          </cell>
          <cell r="D1706">
            <v>211111738</v>
          </cell>
        </row>
        <row r="1707">
          <cell r="A1707">
            <v>211111739</v>
          </cell>
          <cell r="B1707" t="str">
            <v>Saner - Sociedade Alimentar Do</v>
          </cell>
          <cell r="C1707" t="str">
            <v>Vânia Silva</v>
          </cell>
          <cell r="D1707">
            <v>211111739</v>
          </cell>
        </row>
        <row r="1708">
          <cell r="A1708">
            <v>211111740</v>
          </cell>
          <cell r="B1708" t="str">
            <v>Segredos Ibéricos-Comercialização</v>
          </cell>
          <cell r="C1708" t="str">
            <v>Bracar</v>
          </cell>
          <cell r="D1708">
            <v>211111740</v>
          </cell>
        </row>
        <row r="1709">
          <cell r="A1709">
            <v>211111741</v>
          </cell>
          <cell r="B1709" t="str">
            <v>Fernando Macedo Vaz Unipessoal,Lda</v>
          </cell>
          <cell r="C1709" t="str">
            <v>Bracar</v>
          </cell>
          <cell r="D1709">
            <v>211111741</v>
          </cell>
        </row>
        <row r="1710">
          <cell r="A1710">
            <v>211111742</v>
          </cell>
          <cell r="B1710" t="str">
            <v>Miracorvo Talhos Unipessoal, Lda</v>
          </cell>
          <cell r="C1710" t="str">
            <v>Ricardo G.Silva</v>
          </cell>
          <cell r="D1710">
            <v>211111742</v>
          </cell>
        </row>
        <row r="1711">
          <cell r="A1711">
            <v>211111743</v>
          </cell>
          <cell r="B1711" t="str">
            <v>Santos &amp; Dias, Lda</v>
          </cell>
          <cell r="C1711" t="str">
            <v>Bruno Brito</v>
          </cell>
          <cell r="D1711">
            <v>211111743</v>
          </cell>
        </row>
        <row r="1712">
          <cell r="A1712">
            <v>211111744</v>
          </cell>
          <cell r="B1712" t="str">
            <v>Detalhes Comparados Unipessoal,Lda</v>
          </cell>
          <cell r="C1712" t="str">
            <v>Neusa Silva</v>
          </cell>
          <cell r="D1712">
            <v>211111744</v>
          </cell>
        </row>
        <row r="1713">
          <cell r="A1713">
            <v>211111745</v>
          </cell>
          <cell r="B1713" t="str">
            <v>Imponentriunfo, Lda</v>
          </cell>
          <cell r="C1713" t="str">
            <v>Neusa Silva</v>
          </cell>
          <cell r="D1713">
            <v>211111745</v>
          </cell>
        </row>
        <row r="1714">
          <cell r="A1714">
            <v>211111746</v>
          </cell>
          <cell r="B1714" t="str">
            <v>Supermercado E Talho Chá De</v>
          </cell>
          <cell r="C1714" t="str">
            <v>Luis Barbosa</v>
          </cell>
          <cell r="D1714">
            <v>211111746</v>
          </cell>
        </row>
        <row r="1715">
          <cell r="A1715">
            <v>211111747</v>
          </cell>
          <cell r="B1715" t="str">
            <v>F. T. A. - Indústria De Fumeiro</v>
          </cell>
          <cell r="C1715" t="str">
            <v>Bracar</v>
          </cell>
          <cell r="D1715">
            <v>211111747</v>
          </cell>
        </row>
        <row r="1716">
          <cell r="A1716">
            <v>211111748</v>
          </cell>
          <cell r="B1716" t="str">
            <v>Sabores Entrelaçados - Unip.,Lda</v>
          </cell>
          <cell r="C1716" t="str">
            <v>Bruno Brito</v>
          </cell>
          <cell r="D1716">
            <v>211111748</v>
          </cell>
        </row>
        <row r="1717">
          <cell r="A1717">
            <v>211111749</v>
          </cell>
          <cell r="B1717" t="str">
            <v>Freskus &amp; Pitoreskus Comércio De</v>
          </cell>
          <cell r="C1717" t="str">
            <v>Pedro Fonseca</v>
          </cell>
          <cell r="D1717">
            <v>211111749</v>
          </cell>
        </row>
        <row r="1718">
          <cell r="A1718">
            <v>211111750</v>
          </cell>
          <cell r="B1718" t="str">
            <v>Silva Freitas &amp; Martins Coelho, Lda</v>
          </cell>
          <cell r="C1718" t="str">
            <v>Neusa Silva</v>
          </cell>
          <cell r="D1718">
            <v>211111750</v>
          </cell>
        </row>
        <row r="1719">
          <cell r="A1719">
            <v>211111751</v>
          </cell>
          <cell r="B1719" t="str">
            <v>Iobom-Distribuição De Produtos</v>
          </cell>
          <cell r="C1719" t="str">
            <v>Vânia Silva</v>
          </cell>
          <cell r="D1719">
            <v>211111751</v>
          </cell>
        </row>
        <row r="1720">
          <cell r="A1720">
            <v>211111752</v>
          </cell>
          <cell r="B1720" t="str">
            <v>Vitipan-Produtos Alimentares, Lda</v>
          </cell>
          <cell r="C1720" t="str">
            <v>Bracar</v>
          </cell>
          <cell r="D1720">
            <v>211111752</v>
          </cell>
        </row>
        <row r="1721">
          <cell r="A1721">
            <v>211111753</v>
          </cell>
          <cell r="B1721" t="str">
            <v>Nortenho-Produtos Alimentares,Lda</v>
          </cell>
          <cell r="C1721" t="str">
            <v>Manuel Russo</v>
          </cell>
          <cell r="D1721">
            <v>211111753</v>
          </cell>
        </row>
        <row r="1722">
          <cell r="A1722">
            <v>211111754</v>
          </cell>
          <cell r="B1722" t="str">
            <v>Restaurante D.Luis Unipessoal,Lda</v>
          </cell>
          <cell r="C1722" t="str">
            <v>Neusa 2</v>
          </cell>
          <cell r="D1722">
            <v>211111754</v>
          </cell>
        </row>
        <row r="1723">
          <cell r="A1723">
            <v>211111755</v>
          </cell>
          <cell r="B1723" t="str">
            <v>Enigma Necessário, Lda</v>
          </cell>
          <cell r="C1723" t="str">
            <v>Ricardo G.Silva</v>
          </cell>
          <cell r="D1723">
            <v>211111755</v>
          </cell>
        </row>
        <row r="1724">
          <cell r="A1724">
            <v>211111756</v>
          </cell>
          <cell r="B1724" t="str">
            <v>Mariscorvo-Produtos Alimentares,Lda</v>
          </cell>
          <cell r="C1724" t="str">
            <v>Manuel Russo</v>
          </cell>
          <cell r="D1724">
            <v>211111756</v>
          </cell>
        </row>
        <row r="1725">
          <cell r="A1725">
            <v>211111757</v>
          </cell>
          <cell r="B1725" t="str">
            <v>Índice De Frescura, Lda</v>
          </cell>
          <cell r="C1725" t="str">
            <v>Ricardo G.Silva</v>
          </cell>
          <cell r="D1725">
            <v>211111757</v>
          </cell>
        </row>
        <row r="1726">
          <cell r="A1726">
            <v>211111758</v>
          </cell>
          <cell r="B1726" t="str">
            <v>Paulo António Vieira Lopes</v>
          </cell>
          <cell r="C1726" t="str">
            <v>Neusa Silva</v>
          </cell>
          <cell r="D1726">
            <v>211111758</v>
          </cell>
        </row>
        <row r="1727">
          <cell r="A1727">
            <v>211111759</v>
          </cell>
          <cell r="B1727" t="str">
            <v>Manuel Francisco Vieira Marques</v>
          </cell>
          <cell r="C1727" t="str">
            <v>Manuel Russo</v>
          </cell>
          <cell r="D1727">
            <v>211111759</v>
          </cell>
        </row>
        <row r="1728">
          <cell r="A1728">
            <v>211111760</v>
          </cell>
          <cell r="B1728" t="str">
            <v>Jorge Paulo Rocha Da Costa</v>
          </cell>
          <cell r="C1728" t="str">
            <v>Bracar</v>
          </cell>
          <cell r="D1728">
            <v>211111760</v>
          </cell>
        </row>
        <row r="1729">
          <cell r="A1729">
            <v>211111761</v>
          </cell>
          <cell r="B1729" t="str">
            <v>R. S. Carnes Unipessoal,Lda</v>
          </cell>
          <cell r="C1729" t="str">
            <v>Bracar</v>
          </cell>
          <cell r="D1729">
            <v>211111761</v>
          </cell>
        </row>
        <row r="1730">
          <cell r="A1730">
            <v>211111762</v>
          </cell>
          <cell r="B1730" t="str">
            <v>Sílaba Provável, Lda</v>
          </cell>
          <cell r="C1730" t="str">
            <v>Neusa 2</v>
          </cell>
          <cell r="D1730">
            <v>211111762</v>
          </cell>
        </row>
        <row r="1731">
          <cell r="A1731">
            <v>211111763</v>
          </cell>
          <cell r="B1731" t="str">
            <v>Vilas &amp; Fernandes, Lda</v>
          </cell>
          <cell r="C1731" t="str">
            <v>Neusa 2</v>
          </cell>
          <cell r="D1731">
            <v>211111763</v>
          </cell>
        </row>
        <row r="1732">
          <cell r="A1732">
            <v>211111764</v>
          </cell>
          <cell r="B1732" t="str">
            <v>Hugo André Azevedo Coelho</v>
          </cell>
          <cell r="C1732" t="str">
            <v>Bracar</v>
          </cell>
          <cell r="D1732">
            <v>211111764</v>
          </cell>
        </row>
        <row r="1733">
          <cell r="A1733">
            <v>211111765</v>
          </cell>
          <cell r="B1733" t="str">
            <v>Razão E Aptidão, Lda</v>
          </cell>
          <cell r="C1733" t="str">
            <v>Bracar</v>
          </cell>
          <cell r="D1733">
            <v>211111765</v>
          </cell>
        </row>
        <row r="1734">
          <cell r="A1734">
            <v>211111766</v>
          </cell>
          <cell r="B1734" t="str">
            <v>Joaquim Barros, Lda.</v>
          </cell>
          <cell r="C1734" t="str">
            <v>Manuel Russo</v>
          </cell>
          <cell r="D1734">
            <v>211111766</v>
          </cell>
        </row>
        <row r="1735">
          <cell r="A1735">
            <v>211111767</v>
          </cell>
          <cell r="B1735" t="str">
            <v>Sicasal, Ind.E Com. De Carnes, Sa</v>
          </cell>
          <cell r="C1735" t="str">
            <v>Bracar</v>
          </cell>
          <cell r="D1735">
            <v>211111767</v>
          </cell>
        </row>
        <row r="1736">
          <cell r="A1736">
            <v>211111768</v>
          </cell>
          <cell r="B1736" t="str">
            <v>Abraços Que Aproximam, Lda</v>
          </cell>
          <cell r="C1736" t="str">
            <v>Neusa Silva</v>
          </cell>
          <cell r="D1736">
            <v>211111768</v>
          </cell>
        </row>
        <row r="1737">
          <cell r="A1737">
            <v>211111769</v>
          </cell>
          <cell r="B1737" t="str">
            <v>Talhos Tinoco Pereira-Unip.,Lda</v>
          </cell>
          <cell r="C1737" t="str">
            <v>Neusa Silva</v>
          </cell>
          <cell r="D1737">
            <v>211111769</v>
          </cell>
        </row>
        <row r="1738">
          <cell r="A1738">
            <v>211111770</v>
          </cell>
          <cell r="B1738" t="str">
            <v>Avelino Caldeira Lourenço</v>
          </cell>
          <cell r="C1738" t="str">
            <v>Neusa Silva</v>
          </cell>
          <cell r="D1738">
            <v>211111770</v>
          </cell>
        </row>
        <row r="1739">
          <cell r="A1739">
            <v>211111771</v>
          </cell>
          <cell r="B1739" t="str">
            <v>António De Araújo</v>
          </cell>
          <cell r="C1739" t="str">
            <v>Neusa Silva</v>
          </cell>
          <cell r="D1739">
            <v>211111771</v>
          </cell>
        </row>
        <row r="1740">
          <cell r="A1740">
            <v>211111772</v>
          </cell>
          <cell r="B1740" t="str">
            <v>Restaurante Rochacamelo, Lda</v>
          </cell>
          <cell r="C1740" t="str">
            <v>Neusa Silva</v>
          </cell>
          <cell r="D1740">
            <v>211111772</v>
          </cell>
        </row>
        <row r="1741">
          <cell r="A1741">
            <v>211111773</v>
          </cell>
          <cell r="B1741" t="str">
            <v>Maria Deolinda Rodrigues Gomes</v>
          </cell>
          <cell r="C1741" t="str">
            <v>Neusa Silva</v>
          </cell>
          <cell r="D1741">
            <v>211111773</v>
          </cell>
        </row>
        <row r="1742">
          <cell r="A1742">
            <v>211111774</v>
          </cell>
          <cell r="B1742" t="str">
            <v>Vitor José Lopes Ribeiro</v>
          </cell>
          <cell r="C1742" t="str">
            <v>Bruno Brito</v>
          </cell>
          <cell r="D1742">
            <v>211111774</v>
          </cell>
        </row>
        <row r="1743">
          <cell r="A1743">
            <v>211111775</v>
          </cell>
          <cell r="B1743" t="str">
            <v>Melo &amp; Serpa, Lda.</v>
          </cell>
          <cell r="C1743" t="str">
            <v>Manuel Russo</v>
          </cell>
          <cell r="D1743">
            <v>211111775</v>
          </cell>
        </row>
        <row r="1744">
          <cell r="A1744">
            <v>211111776</v>
          </cell>
          <cell r="B1744" t="str">
            <v>Pinto Ferreira &amp; Azevedo, Lda.</v>
          </cell>
          <cell r="C1744" t="str">
            <v>Ricardo G.Silva</v>
          </cell>
          <cell r="D1744">
            <v>211111776</v>
          </cell>
        </row>
        <row r="1745">
          <cell r="A1745">
            <v>211111777</v>
          </cell>
          <cell r="B1745" t="str">
            <v>Manuel Alberto Da Silva Lemos</v>
          </cell>
          <cell r="D1745">
            <v>211111777</v>
          </cell>
        </row>
        <row r="1746">
          <cell r="A1746">
            <v>211111778</v>
          </cell>
          <cell r="B1746" t="str">
            <v>Horizontirresístivel Unip.,Lda</v>
          </cell>
          <cell r="C1746" t="str">
            <v>Manuel Russo</v>
          </cell>
          <cell r="D1746">
            <v>211111778</v>
          </cell>
        </row>
        <row r="1747">
          <cell r="A1747">
            <v>211111779</v>
          </cell>
          <cell r="B1747" t="str">
            <v>Eduardo, Lima &amp; Ca, Sa</v>
          </cell>
          <cell r="C1747" t="str">
            <v>Manuel Russo</v>
          </cell>
          <cell r="D1747">
            <v>211111779</v>
          </cell>
        </row>
        <row r="1748">
          <cell r="A1748">
            <v>211111780</v>
          </cell>
          <cell r="B1748" t="str">
            <v>Manuel Brites De Figueiredo</v>
          </cell>
          <cell r="C1748" t="str">
            <v>Bracar</v>
          </cell>
          <cell r="D1748">
            <v>211111780</v>
          </cell>
        </row>
        <row r="1749">
          <cell r="A1749">
            <v>211111781</v>
          </cell>
          <cell r="B1749" t="str">
            <v>Maria Teresa Alves Lima</v>
          </cell>
          <cell r="C1749" t="str">
            <v>Neusa 2</v>
          </cell>
          <cell r="D1749">
            <v>211111781</v>
          </cell>
        </row>
        <row r="1750">
          <cell r="A1750">
            <v>211111782</v>
          </cell>
          <cell r="B1750" t="str">
            <v>Jorge Loureiro- Com.Carnes, Lda</v>
          </cell>
          <cell r="C1750" t="str">
            <v>Bracar</v>
          </cell>
          <cell r="D1750">
            <v>211111782</v>
          </cell>
        </row>
        <row r="1751">
          <cell r="A1751">
            <v>211111783</v>
          </cell>
          <cell r="B1751" t="str">
            <v>Maria Aldina Ferrei.Duarte Ribeiro</v>
          </cell>
          <cell r="C1751" t="str">
            <v>Bracar</v>
          </cell>
          <cell r="D1751">
            <v>211111783</v>
          </cell>
        </row>
        <row r="1752">
          <cell r="A1752">
            <v>211111784</v>
          </cell>
          <cell r="B1752" t="str">
            <v>Mepral - Mercantil De Produtos</v>
          </cell>
          <cell r="C1752" t="str">
            <v>Manuel Russo</v>
          </cell>
          <cell r="D1752">
            <v>211111784</v>
          </cell>
        </row>
        <row r="1753">
          <cell r="A1753">
            <v>211111785</v>
          </cell>
          <cell r="B1753" t="str">
            <v>Manuel Lopes - Cabeça De Casal</v>
          </cell>
          <cell r="C1753" t="str">
            <v>Neusa 2</v>
          </cell>
          <cell r="D1753">
            <v>211111785</v>
          </cell>
        </row>
        <row r="1754">
          <cell r="A1754">
            <v>211111786</v>
          </cell>
          <cell r="B1754" t="str">
            <v>Manuel João Gonçalves Martins</v>
          </cell>
          <cell r="C1754" t="str">
            <v>Luis Barbosa</v>
          </cell>
          <cell r="D1754">
            <v>211111786</v>
          </cell>
        </row>
        <row r="1755">
          <cell r="A1755">
            <v>211111787</v>
          </cell>
          <cell r="B1755" t="str">
            <v>Meireles &amp; Sobrinho, Lda</v>
          </cell>
          <cell r="C1755" t="str">
            <v>Bracar</v>
          </cell>
          <cell r="D1755">
            <v>211111787</v>
          </cell>
        </row>
        <row r="1756">
          <cell r="A1756">
            <v>211111788</v>
          </cell>
          <cell r="B1756" t="str">
            <v>António Barroso Amorim, Herdeiros</v>
          </cell>
          <cell r="C1756" t="str">
            <v>Neusa 2</v>
          </cell>
          <cell r="D1756">
            <v>211111788</v>
          </cell>
        </row>
        <row r="1757">
          <cell r="A1757">
            <v>211111789</v>
          </cell>
          <cell r="B1757" t="str">
            <v>Talhos Carniantuã De Henriques &amp;</v>
          </cell>
          <cell r="C1757" t="str">
            <v>Bracar</v>
          </cell>
          <cell r="D1757">
            <v>211111789</v>
          </cell>
        </row>
        <row r="1758">
          <cell r="A1758">
            <v>211111790</v>
          </cell>
          <cell r="B1758" t="str">
            <v>Sodicanelas-Supermercados, Lda</v>
          </cell>
          <cell r="C1758" t="str">
            <v>Bracar</v>
          </cell>
          <cell r="D1758">
            <v>211111790</v>
          </cell>
        </row>
        <row r="1759">
          <cell r="A1759">
            <v>211111791</v>
          </cell>
          <cell r="B1759" t="str">
            <v>Carnes Rui Oliveira Unip.,Lda</v>
          </cell>
          <cell r="C1759" t="str">
            <v>Bracar</v>
          </cell>
          <cell r="D1759">
            <v>211111791</v>
          </cell>
        </row>
        <row r="1760">
          <cell r="A1760">
            <v>211111792</v>
          </cell>
          <cell r="B1760" t="str">
            <v>Angelo Francisco Viana Valente</v>
          </cell>
          <cell r="C1760" t="str">
            <v>Bracar</v>
          </cell>
          <cell r="D1760">
            <v>211111792</v>
          </cell>
        </row>
        <row r="1761">
          <cell r="A1761">
            <v>211111793</v>
          </cell>
          <cell r="B1761" t="str">
            <v>Claudino Eusébio Da Silva</v>
          </cell>
          <cell r="C1761" t="str">
            <v>Luis Barbosa</v>
          </cell>
          <cell r="D1761">
            <v>211111793</v>
          </cell>
        </row>
        <row r="1762">
          <cell r="A1762">
            <v>211111794</v>
          </cell>
          <cell r="B1762" t="str">
            <v>Sonhos Pioneiros, Lda</v>
          </cell>
          <cell r="C1762" t="str">
            <v>Bruno Brito</v>
          </cell>
          <cell r="D1762">
            <v>211111794</v>
          </cell>
        </row>
        <row r="1763">
          <cell r="A1763">
            <v>211111795</v>
          </cell>
          <cell r="B1763" t="str">
            <v>Prósperoriginal-Unipessoal, Lda</v>
          </cell>
          <cell r="C1763" t="str">
            <v>Bruno Brito</v>
          </cell>
          <cell r="D1763">
            <v>211111795</v>
          </cell>
        </row>
        <row r="1764">
          <cell r="A1764">
            <v>211111796</v>
          </cell>
          <cell r="B1764" t="str">
            <v>Dinis Basilio Martins Silva</v>
          </cell>
          <cell r="C1764" t="str">
            <v>Bracar</v>
          </cell>
          <cell r="D1764">
            <v>211111796</v>
          </cell>
        </row>
        <row r="1765">
          <cell r="A1765">
            <v>211111797</v>
          </cell>
          <cell r="B1765" t="str">
            <v>Superfiel - Supermercados, Lda</v>
          </cell>
          <cell r="C1765" t="str">
            <v>Bracar</v>
          </cell>
          <cell r="D1765">
            <v>211111797</v>
          </cell>
        </row>
        <row r="1766">
          <cell r="A1766">
            <v>211111798</v>
          </cell>
          <cell r="B1766" t="str">
            <v>Pastelaria Caneiros De José</v>
          </cell>
          <cell r="C1766" t="str">
            <v>Ricardo G.Silva</v>
          </cell>
          <cell r="D1766">
            <v>211111798</v>
          </cell>
        </row>
        <row r="1767">
          <cell r="A1767">
            <v>211111799</v>
          </cell>
          <cell r="B1767" t="str">
            <v>Vitor Esteves Unipessoal, Lda</v>
          </cell>
          <cell r="C1767" t="str">
            <v>Neusa 2</v>
          </cell>
          <cell r="D1767">
            <v>211111799</v>
          </cell>
        </row>
        <row r="1768">
          <cell r="A1768">
            <v>211111800</v>
          </cell>
          <cell r="B1768" t="str">
            <v>Ingrediente Saliente - Talhos</v>
          </cell>
          <cell r="C1768" t="str">
            <v>Bruno Brito</v>
          </cell>
          <cell r="D1768">
            <v>211111800</v>
          </cell>
        </row>
        <row r="1769">
          <cell r="A1769">
            <v>211111801</v>
          </cell>
          <cell r="B1769" t="str">
            <v>João Martinho Pinheiro De Freitas</v>
          </cell>
          <cell r="C1769" t="str">
            <v>Neusa 2</v>
          </cell>
          <cell r="D1769">
            <v>211111801</v>
          </cell>
        </row>
        <row r="1770">
          <cell r="A1770">
            <v>211111802</v>
          </cell>
          <cell r="B1770" t="str">
            <v>Marlene De Assunção Santos Correia</v>
          </cell>
          <cell r="C1770" t="str">
            <v>Bracar</v>
          </cell>
          <cell r="D1770">
            <v>211111802</v>
          </cell>
        </row>
        <row r="1771">
          <cell r="A1771">
            <v>211111803</v>
          </cell>
          <cell r="B1771" t="str">
            <v>Mª Helena Gonçalves Fern.Tavares</v>
          </cell>
          <cell r="C1771" t="str">
            <v>Luis Barbosa</v>
          </cell>
          <cell r="D1771">
            <v>211111803</v>
          </cell>
        </row>
        <row r="1772">
          <cell r="A1772">
            <v>211111804</v>
          </cell>
          <cell r="B1772" t="str">
            <v>José Pires &amp; Rodrigues, Lda</v>
          </cell>
          <cell r="C1772" t="str">
            <v>Neusa 2</v>
          </cell>
          <cell r="D1772">
            <v>211111804</v>
          </cell>
        </row>
        <row r="1773">
          <cell r="A1773">
            <v>211111805</v>
          </cell>
          <cell r="B1773" t="str">
            <v>Audácia Campestre-Talhos Unip.,Lda</v>
          </cell>
          <cell r="C1773" t="str">
            <v>Luis Barbosa</v>
          </cell>
          <cell r="D1773">
            <v>211111805</v>
          </cell>
        </row>
        <row r="1774">
          <cell r="A1774">
            <v>211111806</v>
          </cell>
          <cell r="B1774" t="str">
            <v>Padaria Pastelaria Veiga, S.A.</v>
          </cell>
          <cell r="C1774" t="str">
            <v>Luis Barbosa</v>
          </cell>
          <cell r="D1774">
            <v>211111806</v>
          </cell>
        </row>
        <row r="1775">
          <cell r="A1775">
            <v>211111807</v>
          </cell>
          <cell r="B1775" t="str">
            <v>Congelbraga-Produt.Alimentares,Lda</v>
          </cell>
          <cell r="C1775" t="str">
            <v>Manuel Russo</v>
          </cell>
          <cell r="D1775">
            <v>211111807</v>
          </cell>
        </row>
        <row r="1776">
          <cell r="A1776">
            <v>211111808</v>
          </cell>
          <cell r="B1776" t="str">
            <v>Lopes Pereira &amp; Pereira, Lda</v>
          </cell>
          <cell r="C1776" t="str">
            <v>Bracar</v>
          </cell>
          <cell r="D1776">
            <v>211111808</v>
          </cell>
        </row>
        <row r="1777">
          <cell r="A1777">
            <v>211111809</v>
          </cell>
          <cell r="B1777" t="str">
            <v>Machado &amp; Guimarães, Lda</v>
          </cell>
          <cell r="C1777" t="str">
            <v>Paulo Costa</v>
          </cell>
          <cell r="D1777">
            <v>211111809</v>
          </cell>
        </row>
        <row r="1778">
          <cell r="A1778">
            <v>211111810</v>
          </cell>
          <cell r="B1778" t="str">
            <v>Infortrónica Unip., Lda</v>
          </cell>
          <cell r="C1778" t="str">
            <v>Bracar</v>
          </cell>
          <cell r="D1778">
            <v>211111810</v>
          </cell>
        </row>
        <row r="1779">
          <cell r="A1779">
            <v>211111811</v>
          </cell>
          <cell r="B1779" t="str">
            <v>Hábitos Refinados - Comércio De</v>
          </cell>
          <cell r="C1779" t="str">
            <v>Luis Barbosa</v>
          </cell>
          <cell r="D1779">
            <v>211111811</v>
          </cell>
        </row>
        <row r="1780">
          <cell r="A1780">
            <v>211111812</v>
          </cell>
          <cell r="B1780" t="str">
            <v>Atalhos E Nuances Unipessoal, Lda</v>
          </cell>
          <cell r="C1780" t="str">
            <v>Bracar</v>
          </cell>
          <cell r="D1780">
            <v>211111812</v>
          </cell>
        </row>
        <row r="1781">
          <cell r="A1781">
            <v>211111813</v>
          </cell>
          <cell r="B1781" t="str">
            <v>J. Gonçalves &amp; Martins, Lda.</v>
          </cell>
          <cell r="C1781" t="str">
            <v>Ricardo G.Silva</v>
          </cell>
          <cell r="D1781">
            <v>211111813</v>
          </cell>
        </row>
        <row r="1782">
          <cell r="A1782">
            <v>211111814</v>
          </cell>
          <cell r="B1782" t="str">
            <v>Talho Termas, Lda</v>
          </cell>
          <cell r="C1782" t="str">
            <v>Neusa Silva</v>
          </cell>
          <cell r="D1782">
            <v>211111814</v>
          </cell>
        </row>
        <row r="1783">
          <cell r="A1783">
            <v>211111815</v>
          </cell>
          <cell r="B1783" t="str">
            <v>Finecook Ingredients, Lda</v>
          </cell>
          <cell r="C1783" t="str">
            <v>Vânia Silva</v>
          </cell>
          <cell r="D1783">
            <v>211111815</v>
          </cell>
        </row>
        <row r="1784">
          <cell r="A1784">
            <v>211111816</v>
          </cell>
          <cell r="B1784" t="str">
            <v>Porcelta-Industria De Carnes, Lda</v>
          </cell>
          <cell r="C1784" t="str">
            <v>Bracar</v>
          </cell>
          <cell r="D1784">
            <v>211111816</v>
          </cell>
        </row>
        <row r="1785">
          <cell r="A1785">
            <v>211111817</v>
          </cell>
          <cell r="B1785" t="str">
            <v>Temperos Corajosos Unip.,Lda</v>
          </cell>
          <cell r="C1785" t="str">
            <v>Luis Barbosa</v>
          </cell>
          <cell r="D1785">
            <v>211111817</v>
          </cell>
        </row>
        <row r="1786">
          <cell r="A1786">
            <v>211111818</v>
          </cell>
          <cell r="B1786" t="str">
            <v>Fernando José Oliveira Amorim Costa</v>
          </cell>
          <cell r="C1786" t="str">
            <v>Bracar</v>
          </cell>
          <cell r="D1786">
            <v>211111818</v>
          </cell>
        </row>
        <row r="1787">
          <cell r="A1787">
            <v>211111819</v>
          </cell>
          <cell r="B1787" t="str">
            <v>Leitões Amauri, Lda</v>
          </cell>
          <cell r="C1787" t="str">
            <v>Ricardo G.Silva</v>
          </cell>
          <cell r="D1787">
            <v>211111819</v>
          </cell>
        </row>
        <row r="1788">
          <cell r="A1788">
            <v>211111820</v>
          </cell>
          <cell r="B1788" t="str">
            <v>Sorrifruta Unipessoal,Lda</v>
          </cell>
          <cell r="C1788" t="str">
            <v>Bracar</v>
          </cell>
          <cell r="D1788">
            <v>211111820</v>
          </cell>
        </row>
        <row r="1789">
          <cell r="A1789">
            <v>211111821</v>
          </cell>
          <cell r="B1789" t="str">
            <v>Rosto D'Outono, Lda</v>
          </cell>
          <cell r="C1789" t="str">
            <v>Bracar</v>
          </cell>
          <cell r="D1789">
            <v>211111821</v>
          </cell>
        </row>
        <row r="1790">
          <cell r="A1790">
            <v>211111822</v>
          </cell>
          <cell r="B1790" t="str">
            <v>Margarida Da Cunha Silva</v>
          </cell>
          <cell r="C1790" t="str">
            <v>Ricardo G.Silva</v>
          </cell>
          <cell r="D1790">
            <v>211111822</v>
          </cell>
        </row>
        <row r="1791">
          <cell r="A1791">
            <v>211111823</v>
          </cell>
          <cell r="B1791" t="str">
            <v>Nelson Joaquim Sampaio Rodrigues</v>
          </cell>
          <cell r="C1791" t="str">
            <v>Ricardo G.Silva</v>
          </cell>
          <cell r="D1791">
            <v>211111823</v>
          </cell>
        </row>
        <row r="1792">
          <cell r="A1792">
            <v>211111824</v>
          </cell>
          <cell r="B1792" t="str">
            <v>Miranda &amp; Ricardo, Unipessoal Lda</v>
          </cell>
          <cell r="C1792" t="str">
            <v>Bracar</v>
          </cell>
          <cell r="D1792">
            <v>211111824</v>
          </cell>
        </row>
        <row r="1793">
          <cell r="A1793">
            <v>211111825</v>
          </cell>
          <cell r="B1793" t="str">
            <v>Domingos &amp; Santos, Lda</v>
          </cell>
          <cell r="C1793" t="str">
            <v>Manuel Russo</v>
          </cell>
          <cell r="D1793">
            <v>211111825</v>
          </cell>
        </row>
        <row r="1794">
          <cell r="A1794">
            <v>211111826</v>
          </cell>
          <cell r="B1794" t="str">
            <v>Rijo Freire &amp; Silva, Lda</v>
          </cell>
          <cell r="C1794" t="str">
            <v>Manuel Russo</v>
          </cell>
          <cell r="D1794">
            <v>211111826</v>
          </cell>
        </row>
        <row r="1795">
          <cell r="A1795">
            <v>211111827</v>
          </cell>
          <cell r="B1795" t="str">
            <v>Avibom - Avícola, S.A.</v>
          </cell>
          <cell r="C1795" t="str">
            <v>Ricardo G.Silva</v>
          </cell>
          <cell r="D1795">
            <v>211111827</v>
          </cell>
        </row>
        <row r="1796">
          <cell r="A1796">
            <v>211111828</v>
          </cell>
          <cell r="B1796" t="str">
            <v>A.M. Agostinho Moura Unip.,Lda</v>
          </cell>
          <cell r="C1796" t="str">
            <v>Ricardo G.Silva</v>
          </cell>
          <cell r="D1796">
            <v>211111828</v>
          </cell>
        </row>
        <row r="1797">
          <cell r="A1797">
            <v>211111829</v>
          </cell>
          <cell r="B1797" t="str">
            <v>Congelados Douro Sul, Lda.</v>
          </cell>
          <cell r="C1797" t="str">
            <v>Manuel Miranda</v>
          </cell>
          <cell r="D1797">
            <v>211111829</v>
          </cell>
        </row>
        <row r="1798">
          <cell r="A1798">
            <v>211111830</v>
          </cell>
          <cell r="B1798" t="str">
            <v>Carlos M. Rebelo Ribeiro Unip.,Lda</v>
          </cell>
          <cell r="C1798" t="str">
            <v>Ricardo G.Silva</v>
          </cell>
          <cell r="D1798">
            <v>211111830</v>
          </cell>
        </row>
        <row r="1799">
          <cell r="A1799">
            <v>211111831</v>
          </cell>
          <cell r="B1799" t="str">
            <v>L.H.R., Lda</v>
          </cell>
          <cell r="C1799" t="str">
            <v>Manuel Russo</v>
          </cell>
          <cell r="D1799">
            <v>211111831</v>
          </cell>
        </row>
        <row r="1800">
          <cell r="A1800">
            <v>211111832</v>
          </cell>
          <cell r="B1800" t="str">
            <v>Navarras - Supermercados, Lda</v>
          </cell>
          <cell r="C1800" t="str">
            <v>Ricardo G.Silva</v>
          </cell>
          <cell r="D1800">
            <v>211111832</v>
          </cell>
        </row>
        <row r="1801">
          <cell r="A1801">
            <v>211111833</v>
          </cell>
          <cell r="B1801" t="str">
            <v>Godcarnes-Com.De Carnes Unip.,Lda</v>
          </cell>
          <cell r="C1801" t="str">
            <v>Bracar</v>
          </cell>
          <cell r="D1801">
            <v>211111833</v>
          </cell>
        </row>
        <row r="1802">
          <cell r="A1802">
            <v>211111834</v>
          </cell>
          <cell r="B1802" t="str">
            <v>Dr.António José Xavier Ferreira</v>
          </cell>
          <cell r="C1802" t="str">
            <v>Bracar</v>
          </cell>
          <cell r="D1802">
            <v>211111834</v>
          </cell>
        </row>
        <row r="1803">
          <cell r="A1803">
            <v>211111835</v>
          </cell>
          <cell r="B1803" t="str">
            <v>Abilio José Oliveira Passos</v>
          </cell>
          <cell r="C1803" t="str">
            <v>Bracar</v>
          </cell>
          <cell r="D1803">
            <v>211111835</v>
          </cell>
        </row>
        <row r="1804">
          <cell r="A1804">
            <v>211111836</v>
          </cell>
          <cell r="B1804" t="str">
            <v>Fernando Dias, Lda</v>
          </cell>
          <cell r="C1804" t="str">
            <v>Bracar</v>
          </cell>
          <cell r="D1804">
            <v>211111836</v>
          </cell>
        </row>
        <row r="1805">
          <cell r="A1805">
            <v>211111837</v>
          </cell>
          <cell r="B1805" t="str">
            <v>Teresa Raquel Ferreira Da Silva</v>
          </cell>
          <cell r="C1805" t="str">
            <v>Bracar</v>
          </cell>
          <cell r="D1805">
            <v>211111837</v>
          </cell>
        </row>
        <row r="1806">
          <cell r="A1806">
            <v>211111838</v>
          </cell>
          <cell r="B1806" t="str">
            <v>Tsed Unipessoal,Lda</v>
          </cell>
          <cell r="C1806" t="str">
            <v>Bracar</v>
          </cell>
          <cell r="D1806">
            <v>211111838</v>
          </cell>
        </row>
        <row r="1807">
          <cell r="A1807">
            <v>211111839</v>
          </cell>
          <cell r="B1807" t="str">
            <v>N'Treg, Lda</v>
          </cell>
          <cell r="C1807" t="str">
            <v>Pedro Fonseca</v>
          </cell>
          <cell r="D1807">
            <v>211111839</v>
          </cell>
        </row>
        <row r="1808">
          <cell r="A1808">
            <v>211111840</v>
          </cell>
          <cell r="B1808" t="str">
            <v>Cecília Belinho Soares</v>
          </cell>
          <cell r="C1808" t="str">
            <v>Ricardo G.Silva</v>
          </cell>
          <cell r="D1808">
            <v>211111840</v>
          </cell>
        </row>
        <row r="1809">
          <cell r="A1809">
            <v>211111841</v>
          </cell>
          <cell r="B1809" t="str">
            <v>Jorge Alves Pacheco, Unipessoal,Lda</v>
          </cell>
          <cell r="C1809" t="str">
            <v>Pedro Fonseca</v>
          </cell>
          <cell r="D1809">
            <v>211111841</v>
          </cell>
        </row>
        <row r="1810">
          <cell r="A1810">
            <v>211111842</v>
          </cell>
          <cell r="B1810" t="str">
            <v>Associação De Pais E Encarregados</v>
          </cell>
          <cell r="C1810" t="str">
            <v>Bracar</v>
          </cell>
          <cell r="D1810">
            <v>211111842</v>
          </cell>
        </row>
        <row r="1811">
          <cell r="A1811">
            <v>211111843</v>
          </cell>
          <cell r="B1811" t="str">
            <v>Sandra Maria Da Silva Costa</v>
          </cell>
          <cell r="C1811" t="str">
            <v>Luis Barbosa</v>
          </cell>
          <cell r="D1811">
            <v>211111843</v>
          </cell>
        </row>
        <row r="1812">
          <cell r="A1812">
            <v>211111844</v>
          </cell>
          <cell r="B1812" t="str">
            <v>Doce Rotina-Pastelaria, Lda</v>
          </cell>
          <cell r="C1812" t="str">
            <v>Paulo Costa</v>
          </cell>
          <cell r="D1812">
            <v>211111844</v>
          </cell>
        </row>
        <row r="1813">
          <cell r="A1813">
            <v>211111845</v>
          </cell>
          <cell r="B1813" t="str">
            <v>Maria Carolina Machado Alves</v>
          </cell>
          <cell r="C1813" t="str">
            <v>Luis Barbosa</v>
          </cell>
          <cell r="D1813">
            <v>211111845</v>
          </cell>
        </row>
        <row r="1814">
          <cell r="A1814">
            <v>211111846</v>
          </cell>
          <cell r="B1814" t="str">
            <v>Lucia Manuela Silva Sousa</v>
          </cell>
          <cell r="C1814" t="str">
            <v>Luis Barbosa</v>
          </cell>
          <cell r="D1814">
            <v>211111846</v>
          </cell>
        </row>
        <row r="1815">
          <cell r="A1815">
            <v>211111847</v>
          </cell>
          <cell r="B1815" t="str">
            <v>Sinonimovalor-Talhos E Supermercado</v>
          </cell>
          <cell r="C1815" t="str">
            <v>Manuel Miranda</v>
          </cell>
          <cell r="D1815">
            <v>211111847</v>
          </cell>
        </row>
        <row r="1816">
          <cell r="A1816">
            <v>211111848</v>
          </cell>
          <cell r="B1816" t="str">
            <v>Francisco José D'Anello Dias</v>
          </cell>
          <cell r="C1816" t="str">
            <v>Bracar</v>
          </cell>
          <cell r="D1816">
            <v>211111848</v>
          </cell>
        </row>
        <row r="1817">
          <cell r="A1817">
            <v>211111849</v>
          </cell>
          <cell r="B1817" t="str">
            <v>Carnes Gadelho, Lda</v>
          </cell>
          <cell r="C1817" t="str">
            <v>Pedro Fonseca</v>
          </cell>
          <cell r="D1817">
            <v>211111849</v>
          </cell>
        </row>
        <row r="1818">
          <cell r="A1818">
            <v>211111850</v>
          </cell>
          <cell r="B1818" t="str">
            <v>Ritmos Do Passado - Unipessoal,Lda</v>
          </cell>
          <cell r="C1818" t="str">
            <v>Manuel Miranda</v>
          </cell>
          <cell r="D1818">
            <v>211111850</v>
          </cell>
        </row>
        <row r="1819">
          <cell r="A1819">
            <v>211111851</v>
          </cell>
          <cell r="B1819" t="str">
            <v>Monte Dos Leitões, Sociedade De</v>
          </cell>
          <cell r="C1819" t="str">
            <v>Ricardo G.Silva</v>
          </cell>
          <cell r="D1819">
            <v>211111851</v>
          </cell>
        </row>
        <row r="1820">
          <cell r="A1820">
            <v>211111852</v>
          </cell>
          <cell r="B1820" t="str">
            <v>Saraivas-Comércio De Produtos</v>
          </cell>
          <cell r="C1820" t="str">
            <v>Manuel Russo</v>
          </cell>
          <cell r="D1820">
            <v>211111852</v>
          </cell>
        </row>
        <row r="1821">
          <cell r="A1821">
            <v>211111853</v>
          </cell>
          <cell r="B1821" t="str">
            <v>Momentos Atentos Unipessoal, Lda</v>
          </cell>
          <cell r="C1821" t="str">
            <v>Ricardo G.Silva</v>
          </cell>
          <cell r="D1821">
            <v>211111853</v>
          </cell>
        </row>
        <row r="1822">
          <cell r="A1822">
            <v>211111854</v>
          </cell>
          <cell r="B1822" t="str">
            <v>Maria Filomena Azevedo Ribeiro</v>
          </cell>
          <cell r="C1822" t="str">
            <v>Bracar</v>
          </cell>
          <cell r="D1822">
            <v>211111854</v>
          </cell>
        </row>
        <row r="1823">
          <cell r="A1823">
            <v>211111855</v>
          </cell>
          <cell r="B1823" t="str">
            <v>Joao Pedro Rodrigues Costa</v>
          </cell>
          <cell r="C1823" t="str">
            <v>Bracar</v>
          </cell>
          <cell r="D1823">
            <v>211111855</v>
          </cell>
        </row>
        <row r="1824">
          <cell r="A1824">
            <v>211111856</v>
          </cell>
          <cell r="B1824" t="str">
            <v>Táctica E Cortesia, Lda</v>
          </cell>
          <cell r="C1824" t="str">
            <v>Ricardo G.Silva</v>
          </cell>
          <cell r="D1824">
            <v>211111856</v>
          </cell>
        </row>
        <row r="1825">
          <cell r="A1825">
            <v>211111857</v>
          </cell>
          <cell r="B1825" t="str">
            <v>Pétalafresca Unipessoal, Lda</v>
          </cell>
          <cell r="C1825" t="str">
            <v>Pedro Fonseca</v>
          </cell>
          <cell r="D1825">
            <v>211111857</v>
          </cell>
        </row>
        <row r="1826">
          <cell r="A1826">
            <v>211111858</v>
          </cell>
          <cell r="B1826" t="str">
            <v>Maratona De Sorrisos Unipessoal,Lda</v>
          </cell>
          <cell r="C1826" t="str">
            <v>Vânia Silva</v>
          </cell>
          <cell r="D1826">
            <v>211111858</v>
          </cell>
        </row>
        <row r="1827">
          <cell r="A1827">
            <v>211111859</v>
          </cell>
          <cell r="B1827" t="str">
            <v>Palavraliciante - Comércio De</v>
          </cell>
          <cell r="C1827" t="str">
            <v>Bracar</v>
          </cell>
          <cell r="D1827">
            <v>211111859</v>
          </cell>
        </row>
        <row r="1828">
          <cell r="A1828">
            <v>211111860</v>
          </cell>
          <cell r="B1828" t="str">
            <v>J.P.R., Lda</v>
          </cell>
          <cell r="C1828" t="str">
            <v>Bracar</v>
          </cell>
          <cell r="D1828">
            <v>211111860</v>
          </cell>
        </row>
        <row r="1829">
          <cell r="A1829">
            <v>211111861</v>
          </cell>
          <cell r="B1829" t="str">
            <v>Jaime António Soares Balsa</v>
          </cell>
          <cell r="C1829" t="str">
            <v>Bracar</v>
          </cell>
          <cell r="D1829">
            <v>211111861</v>
          </cell>
        </row>
        <row r="1830">
          <cell r="A1830">
            <v>211111862</v>
          </cell>
          <cell r="B1830" t="str">
            <v>Quebrafolia - Unipessoal,Lda</v>
          </cell>
          <cell r="C1830" t="str">
            <v>Ricardo G.Silva</v>
          </cell>
          <cell r="D1830">
            <v>211111862</v>
          </cell>
        </row>
        <row r="1831">
          <cell r="A1831">
            <v>211111863</v>
          </cell>
          <cell r="B1831" t="str">
            <v>Rómulo Fonseca, Soc.Unip., Lda</v>
          </cell>
          <cell r="C1831" t="str">
            <v>Bracar</v>
          </cell>
          <cell r="D1831">
            <v>211111863</v>
          </cell>
        </row>
        <row r="1832">
          <cell r="A1832">
            <v>211111864</v>
          </cell>
          <cell r="B1832" t="str">
            <v>Sampaio &amp; Pinheiro Unip., Lda</v>
          </cell>
          <cell r="C1832" t="str">
            <v>Luis Barbosa</v>
          </cell>
          <cell r="D1832">
            <v>211111864</v>
          </cell>
        </row>
        <row r="1833">
          <cell r="A1833">
            <v>211111865</v>
          </cell>
          <cell r="B1833" t="str">
            <v>Maria Emília De Macedo</v>
          </cell>
          <cell r="C1833" t="str">
            <v>Bracar</v>
          </cell>
          <cell r="D1833">
            <v>211111865</v>
          </cell>
        </row>
        <row r="1834">
          <cell r="A1834">
            <v>211111866</v>
          </cell>
          <cell r="B1834" t="str">
            <v>Ferreira &amp; Ferreira, Lda</v>
          </cell>
          <cell r="C1834" t="str">
            <v>Bracar</v>
          </cell>
          <cell r="D1834">
            <v>211111866</v>
          </cell>
        </row>
        <row r="1835">
          <cell r="A1835">
            <v>211111867</v>
          </cell>
          <cell r="B1835" t="str">
            <v>Talho Morado - Unipessoal, Lda</v>
          </cell>
          <cell r="C1835" t="str">
            <v>Bracar</v>
          </cell>
          <cell r="D1835">
            <v>211111867</v>
          </cell>
        </row>
        <row r="1836">
          <cell r="A1836">
            <v>211111868</v>
          </cell>
          <cell r="B1836" t="str">
            <v>Sicarze-Sociedade Industrial De</v>
          </cell>
          <cell r="C1836" t="str">
            <v>Manuel Russo</v>
          </cell>
          <cell r="D1836">
            <v>211111868</v>
          </cell>
        </row>
        <row r="1837">
          <cell r="A1837">
            <v>211111869</v>
          </cell>
          <cell r="B1837" t="str">
            <v>Momentos Paralelos - Unipessoal,Lda</v>
          </cell>
          <cell r="C1837" t="str">
            <v>Ricardo G.Silva</v>
          </cell>
          <cell r="D1837">
            <v>211111869</v>
          </cell>
        </row>
        <row r="1838">
          <cell r="A1838">
            <v>211111870</v>
          </cell>
          <cell r="B1838" t="str">
            <v>Doce D'Antas-Padaria E Pastel., Lda</v>
          </cell>
          <cell r="C1838" t="str">
            <v>Bracar</v>
          </cell>
          <cell r="D1838">
            <v>211111870</v>
          </cell>
        </row>
        <row r="1839">
          <cell r="A1839">
            <v>211111871</v>
          </cell>
          <cell r="B1839" t="str">
            <v>Trapotop, Lda</v>
          </cell>
          <cell r="C1839" t="str">
            <v>Bracar</v>
          </cell>
          <cell r="D1839">
            <v>211111871</v>
          </cell>
        </row>
        <row r="1840">
          <cell r="A1840">
            <v>211111872</v>
          </cell>
          <cell r="B1840" t="str">
            <v>Marino &amp; Fátima, Lda.</v>
          </cell>
          <cell r="C1840" t="str">
            <v>Pedro Fonseca</v>
          </cell>
          <cell r="D1840">
            <v>211111872</v>
          </cell>
        </row>
        <row r="1841">
          <cell r="A1841">
            <v>211111873</v>
          </cell>
          <cell r="B1841" t="str">
            <v>Talho "O Cometa Vermelho", Lda</v>
          </cell>
          <cell r="C1841" t="str">
            <v>Bracar</v>
          </cell>
          <cell r="D1841">
            <v>211111873</v>
          </cell>
        </row>
        <row r="1842">
          <cell r="A1842">
            <v>211111874</v>
          </cell>
          <cell r="B1842" t="str">
            <v>Ftd Alimentação, S.A.</v>
          </cell>
          <cell r="C1842" t="str">
            <v>Pedro Fonseca</v>
          </cell>
          <cell r="D1842">
            <v>211111874</v>
          </cell>
        </row>
        <row r="1843">
          <cell r="A1843">
            <v>211111875</v>
          </cell>
          <cell r="B1843" t="str">
            <v>Amadeu Rodrigues, Unipessoal Lda</v>
          </cell>
          <cell r="C1843" t="str">
            <v>Ricardo G.Silva</v>
          </cell>
          <cell r="D1843">
            <v>211111875</v>
          </cell>
        </row>
        <row r="1844">
          <cell r="A1844">
            <v>211111876</v>
          </cell>
          <cell r="B1844" t="str">
            <v>Silvino Magalhães Carvalho</v>
          </cell>
          <cell r="C1844" t="str">
            <v>Luis Barbosa</v>
          </cell>
          <cell r="D1844">
            <v>211111876</v>
          </cell>
        </row>
        <row r="1845">
          <cell r="A1845">
            <v>211111877</v>
          </cell>
          <cell r="B1845" t="str">
            <v>Ana Maria De Jesus O.Fernandes</v>
          </cell>
          <cell r="C1845" t="str">
            <v>Bracar</v>
          </cell>
          <cell r="D1845">
            <v>211111877</v>
          </cell>
        </row>
        <row r="1846">
          <cell r="A1846">
            <v>211111878</v>
          </cell>
          <cell r="B1846" t="str">
            <v>Belita Supermercados, Lda</v>
          </cell>
          <cell r="C1846" t="str">
            <v>Ricardo G.Silva</v>
          </cell>
          <cell r="D1846">
            <v>211111878</v>
          </cell>
        </row>
        <row r="1847">
          <cell r="A1847">
            <v>211111879</v>
          </cell>
          <cell r="B1847" t="str">
            <v>Mimos Frescos 2, Lda</v>
          </cell>
          <cell r="C1847" t="str">
            <v>Manuel Miranda</v>
          </cell>
          <cell r="D1847">
            <v>211111879</v>
          </cell>
        </row>
        <row r="1848">
          <cell r="A1848">
            <v>211111880</v>
          </cell>
          <cell r="B1848" t="str">
            <v>Nortycôa-Unipessoal Lda</v>
          </cell>
          <cell r="C1848" t="str">
            <v>Vânia Silva</v>
          </cell>
          <cell r="D1848">
            <v>211111880</v>
          </cell>
        </row>
        <row r="1849">
          <cell r="A1849">
            <v>211111881</v>
          </cell>
          <cell r="B1849" t="str">
            <v>Preciosos Sabores, Lda</v>
          </cell>
          <cell r="C1849" t="str">
            <v>Ricardo G.Silva</v>
          </cell>
          <cell r="D1849">
            <v>211111881</v>
          </cell>
        </row>
        <row r="1850">
          <cell r="A1850">
            <v>211111882</v>
          </cell>
          <cell r="B1850" t="str">
            <v>José Miguel Pereira</v>
          </cell>
          <cell r="C1850" t="str">
            <v>Bracar</v>
          </cell>
          <cell r="D1850">
            <v>211111882</v>
          </cell>
        </row>
        <row r="1851">
          <cell r="A1851">
            <v>211111883</v>
          </cell>
          <cell r="B1851" t="str">
            <v>José Joaquim Costa Moreira</v>
          </cell>
          <cell r="C1851" t="str">
            <v>Bracar</v>
          </cell>
          <cell r="D1851">
            <v>211111883</v>
          </cell>
        </row>
        <row r="1852">
          <cell r="A1852">
            <v>211111884</v>
          </cell>
          <cell r="B1852" t="str">
            <v>José Joaquim Pereira De Freitas</v>
          </cell>
          <cell r="C1852" t="str">
            <v>Bracar</v>
          </cell>
          <cell r="D1852">
            <v>211111884</v>
          </cell>
        </row>
        <row r="1853">
          <cell r="A1853">
            <v>211111885</v>
          </cell>
          <cell r="B1853" t="str">
            <v>Gidacarnes II Talhos, Lda</v>
          </cell>
          <cell r="C1853" t="str">
            <v>Ricardo G.Silva</v>
          </cell>
          <cell r="D1853">
            <v>211111885</v>
          </cell>
        </row>
        <row r="1854">
          <cell r="A1854">
            <v>211111886</v>
          </cell>
          <cell r="B1854" t="str">
            <v>Torre Selvagem - Unipessoal,Lda</v>
          </cell>
          <cell r="C1854" t="str">
            <v>Bracar</v>
          </cell>
          <cell r="D1854">
            <v>211111886</v>
          </cell>
        </row>
        <row r="1855">
          <cell r="A1855">
            <v>211111887</v>
          </cell>
          <cell r="B1855" t="str">
            <v>Ricardo Alexandre Martins Teixeira</v>
          </cell>
          <cell r="C1855" t="str">
            <v>Bruno Brito</v>
          </cell>
          <cell r="D1855">
            <v>211111887</v>
          </cell>
        </row>
        <row r="1856">
          <cell r="A1856">
            <v>211111888</v>
          </cell>
          <cell r="B1856" t="str">
            <v>Dominantexemplo Unipessoal, Lda</v>
          </cell>
          <cell r="C1856" t="str">
            <v>Paulo Costa</v>
          </cell>
          <cell r="D1856">
            <v>211111888</v>
          </cell>
        </row>
        <row r="1857">
          <cell r="A1857">
            <v>211111889</v>
          </cell>
          <cell r="B1857" t="str">
            <v>Primeat, Lda</v>
          </cell>
          <cell r="C1857" t="str">
            <v>Bracar</v>
          </cell>
          <cell r="D1857">
            <v>211111889</v>
          </cell>
        </row>
        <row r="1858">
          <cell r="A1858">
            <v>211111890</v>
          </cell>
          <cell r="B1858" t="str">
            <v>Óbviadrenalina, Unipessoal Lda</v>
          </cell>
          <cell r="C1858" t="str">
            <v>Bracar</v>
          </cell>
          <cell r="D1858">
            <v>211111890</v>
          </cell>
        </row>
        <row r="1859">
          <cell r="A1859">
            <v>211111891</v>
          </cell>
          <cell r="B1859" t="str">
            <v>Junta De Freguesia De Priscos</v>
          </cell>
          <cell r="C1859" t="str">
            <v>Bracar</v>
          </cell>
          <cell r="D1859">
            <v>211111891</v>
          </cell>
        </row>
        <row r="1860">
          <cell r="A1860">
            <v>211111892</v>
          </cell>
          <cell r="B1860" t="str">
            <v>Albino Novais Unipessoal, Lda</v>
          </cell>
          <cell r="C1860" t="str">
            <v>Paulo Costa</v>
          </cell>
          <cell r="D1860">
            <v>211111892</v>
          </cell>
        </row>
        <row r="1861">
          <cell r="A1861">
            <v>211111893</v>
          </cell>
          <cell r="B1861" t="str">
            <v>Botikal Unipessoal, Lda</v>
          </cell>
          <cell r="C1861" t="str">
            <v>Bracar</v>
          </cell>
          <cell r="D1861">
            <v>211111893</v>
          </cell>
        </row>
        <row r="1862">
          <cell r="A1862">
            <v>211111894</v>
          </cell>
          <cell r="B1862" t="str">
            <v>O Sabor Das Carnes Unip.,Lda</v>
          </cell>
          <cell r="C1862" t="str">
            <v>Ricardo G.Silva</v>
          </cell>
          <cell r="D1862">
            <v>211111894</v>
          </cell>
        </row>
        <row r="1863">
          <cell r="A1863">
            <v>211111895</v>
          </cell>
          <cell r="B1863" t="str">
            <v>Sagrada Frescura-Comércio De</v>
          </cell>
          <cell r="C1863" t="str">
            <v>Manuel Miranda</v>
          </cell>
          <cell r="D1863">
            <v>211111895</v>
          </cell>
        </row>
        <row r="1864">
          <cell r="A1864">
            <v>211111896</v>
          </cell>
          <cell r="B1864" t="str">
            <v>Talho Tradição Nacional, Lda</v>
          </cell>
          <cell r="C1864" t="str">
            <v>Susana Almeida</v>
          </cell>
          <cell r="D1864">
            <v>211111896</v>
          </cell>
        </row>
        <row r="1865">
          <cell r="A1865">
            <v>211111897</v>
          </cell>
          <cell r="B1865" t="str">
            <v>José Júlio Da Silva Pereira</v>
          </cell>
          <cell r="C1865" t="str">
            <v>Bracar</v>
          </cell>
          <cell r="D1865">
            <v>211111897</v>
          </cell>
        </row>
        <row r="1866">
          <cell r="A1866">
            <v>211111898</v>
          </cell>
          <cell r="B1866" t="str">
            <v>Cativar Tendências, Lda</v>
          </cell>
          <cell r="C1866" t="str">
            <v>Ricardo G.Silva</v>
          </cell>
          <cell r="D1866">
            <v>211111898</v>
          </cell>
        </row>
        <row r="1867">
          <cell r="A1867">
            <v>211111899</v>
          </cell>
          <cell r="B1867" t="str">
            <v>Talho Terras De Nobrega Unip.,Lda</v>
          </cell>
          <cell r="C1867" t="str">
            <v>Ricardo G.Silva</v>
          </cell>
          <cell r="D1867">
            <v>211111899</v>
          </cell>
        </row>
        <row r="1868">
          <cell r="A1868">
            <v>211111900</v>
          </cell>
          <cell r="B1868" t="str">
            <v>Rute Teixeira, Unipessoal Lda.</v>
          </cell>
          <cell r="C1868" t="str">
            <v>Contencioso</v>
          </cell>
          <cell r="D1868">
            <v>211111900</v>
          </cell>
        </row>
        <row r="1869">
          <cell r="A1869">
            <v>211111901</v>
          </cell>
          <cell r="B1869" t="str">
            <v>Margem Cruzada, Lda</v>
          </cell>
          <cell r="C1869" t="str">
            <v>Ricardo G.Silva</v>
          </cell>
          <cell r="D1869">
            <v>211111901</v>
          </cell>
        </row>
        <row r="1870">
          <cell r="A1870">
            <v>211111902</v>
          </cell>
          <cell r="B1870" t="str">
            <v>Fernando Manuel Salazar Dia</v>
          </cell>
          <cell r="C1870" t="str">
            <v>Ricardo G.Silva</v>
          </cell>
          <cell r="D1870">
            <v>211111902</v>
          </cell>
        </row>
        <row r="1871">
          <cell r="A1871">
            <v>211111903</v>
          </cell>
          <cell r="B1871" t="str">
            <v>Pacheco Supermercados, Lda</v>
          </cell>
          <cell r="C1871" t="str">
            <v>Ricardo G.Silva</v>
          </cell>
          <cell r="D1871">
            <v>211111903</v>
          </cell>
        </row>
        <row r="1872">
          <cell r="A1872">
            <v>211111904</v>
          </cell>
          <cell r="B1872" t="str">
            <v>Maria De Fátima Gonçalves Cruz</v>
          </cell>
          <cell r="C1872" t="str">
            <v>Ricardo G.Silva</v>
          </cell>
          <cell r="D1872">
            <v>211111904</v>
          </cell>
        </row>
        <row r="1873">
          <cell r="A1873">
            <v>211111905</v>
          </cell>
          <cell r="B1873" t="str">
            <v>Álvaro Manuel Sousa Gomes</v>
          </cell>
          <cell r="C1873" t="str">
            <v>Ricardo G.Silva</v>
          </cell>
          <cell r="D1873">
            <v>211111905</v>
          </cell>
        </row>
        <row r="1874">
          <cell r="A1874">
            <v>211111906</v>
          </cell>
          <cell r="B1874" t="str">
            <v>Bemiranda Comércio De Carnes, Lda</v>
          </cell>
          <cell r="C1874" t="str">
            <v>Ricardo G.Silva</v>
          </cell>
          <cell r="D1874">
            <v>211111906</v>
          </cell>
        </row>
        <row r="1875">
          <cell r="A1875">
            <v>211111907</v>
          </cell>
          <cell r="B1875" t="str">
            <v>Rodrigo Demétrio Da Silva Unip.,Lda</v>
          </cell>
          <cell r="C1875" t="str">
            <v>Ricardo G.Silva</v>
          </cell>
          <cell r="D1875">
            <v>211111907</v>
          </cell>
        </row>
        <row r="1876">
          <cell r="A1876">
            <v>211111908</v>
          </cell>
          <cell r="B1876" t="str">
            <v>Casticarnes Comércio De Carnes, Lda</v>
          </cell>
          <cell r="C1876" t="str">
            <v>Ricardo G.Silva</v>
          </cell>
          <cell r="D1876">
            <v>211111908</v>
          </cell>
        </row>
        <row r="1877">
          <cell r="A1877">
            <v>211111909</v>
          </cell>
          <cell r="B1877" t="str">
            <v>A.F.Macedo Supermercados Unip., Lda</v>
          </cell>
          <cell r="C1877" t="str">
            <v>Ricardo G.Silva</v>
          </cell>
          <cell r="D1877">
            <v>211111909</v>
          </cell>
        </row>
        <row r="1878">
          <cell r="A1878">
            <v>211111910</v>
          </cell>
          <cell r="B1878" t="str">
            <v>Pastelaria Doce Pimentinha, Lda</v>
          </cell>
          <cell r="C1878" t="str">
            <v>Ricardo G.Silva</v>
          </cell>
          <cell r="D1878">
            <v>211111910</v>
          </cell>
        </row>
        <row r="1879">
          <cell r="A1879">
            <v>211111911</v>
          </cell>
          <cell r="B1879" t="str">
            <v>Mercadinhos Adriano Supermercados,</v>
          </cell>
          <cell r="C1879" t="str">
            <v>Vânia Silva</v>
          </cell>
          <cell r="D1879">
            <v>211111911</v>
          </cell>
        </row>
        <row r="1880">
          <cell r="A1880">
            <v>211111912</v>
          </cell>
          <cell r="B1880" t="str">
            <v>Desejo Perspicaz-Unipessoal,Lda</v>
          </cell>
          <cell r="C1880" t="str">
            <v>Ricardo G.Silva</v>
          </cell>
          <cell r="D1880">
            <v>211111912</v>
          </cell>
        </row>
        <row r="1881">
          <cell r="A1881">
            <v>211111913</v>
          </cell>
          <cell r="B1881" t="str">
            <v>José Campos De Carvalho</v>
          </cell>
          <cell r="C1881" t="str">
            <v>Bracar</v>
          </cell>
          <cell r="D1881">
            <v>211111913</v>
          </cell>
        </row>
        <row r="1882">
          <cell r="A1882">
            <v>211111914</v>
          </cell>
          <cell r="B1882" t="str">
            <v>Comércio De Carnes Tourão Unip.,Lda</v>
          </cell>
          <cell r="C1882" t="str">
            <v>Manuel Miranda</v>
          </cell>
          <cell r="D1882">
            <v>211111914</v>
          </cell>
        </row>
        <row r="1883">
          <cell r="A1883">
            <v>211111915</v>
          </cell>
          <cell r="B1883" t="str">
            <v>Carnes Eduana, Lda</v>
          </cell>
          <cell r="C1883" t="str">
            <v>Ricardo G.Silva</v>
          </cell>
          <cell r="D1883">
            <v>211111915</v>
          </cell>
        </row>
        <row r="1884">
          <cell r="A1884">
            <v>211111916</v>
          </cell>
          <cell r="B1884" t="str">
            <v>Comércio De Géneros Alimentares,Lda</v>
          </cell>
          <cell r="C1884" t="str">
            <v>Ricardo G.Silva</v>
          </cell>
          <cell r="D1884">
            <v>211111916</v>
          </cell>
        </row>
        <row r="1885">
          <cell r="A1885">
            <v>211111917</v>
          </cell>
          <cell r="B1885" t="str">
            <v>Joaquim Viriato Sousa Gomes</v>
          </cell>
          <cell r="C1885" t="str">
            <v>Ricardo G.Silva</v>
          </cell>
          <cell r="D1885">
            <v>211111917</v>
          </cell>
        </row>
        <row r="1886">
          <cell r="A1886">
            <v>211111918</v>
          </cell>
          <cell r="B1886" t="str">
            <v>Pedro Miguel Freitas Unip., Lda</v>
          </cell>
          <cell r="C1886" t="str">
            <v>Ricardo G.Silva</v>
          </cell>
          <cell r="D1886">
            <v>211111918</v>
          </cell>
        </row>
        <row r="1887">
          <cell r="A1887">
            <v>211111919</v>
          </cell>
          <cell r="B1887" t="str">
            <v>À Sombra Da Tradição Unip., Lda</v>
          </cell>
          <cell r="C1887" t="str">
            <v>Paulo Costa</v>
          </cell>
          <cell r="D1887">
            <v>211111919</v>
          </cell>
        </row>
        <row r="1888">
          <cell r="A1888">
            <v>211111920</v>
          </cell>
          <cell r="B1888" t="str">
            <v>Talho Macano Unipessoal, Lda</v>
          </cell>
          <cell r="C1888" t="str">
            <v>Manuel Miranda</v>
          </cell>
          <cell r="D1888">
            <v>211111920</v>
          </cell>
        </row>
        <row r="1889">
          <cell r="A1889">
            <v>211111921</v>
          </cell>
          <cell r="B1889" t="str">
            <v>Martins De Castro &amp; Abreu,Lda.</v>
          </cell>
          <cell r="C1889" t="str">
            <v>Ricardo G.Silva</v>
          </cell>
          <cell r="D1889">
            <v>211111921</v>
          </cell>
        </row>
        <row r="1890">
          <cell r="A1890">
            <v>211111922</v>
          </cell>
          <cell r="B1890" t="str">
            <v>Alvaro Luis Fernandes De Sousa</v>
          </cell>
          <cell r="C1890" t="str">
            <v>Ricardo G.Silva</v>
          </cell>
          <cell r="D1890">
            <v>211111922</v>
          </cell>
        </row>
        <row r="1891">
          <cell r="A1891">
            <v>211111923</v>
          </cell>
          <cell r="B1891" t="str">
            <v>Puras &amp; Frescas Unipessoal,Lda</v>
          </cell>
          <cell r="C1891" t="str">
            <v>Ricardo G.Silva</v>
          </cell>
          <cell r="D1891">
            <v>211111923</v>
          </cell>
        </row>
        <row r="1892">
          <cell r="A1892">
            <v>211111924</v>
          </cell>
          <cell r="B1892" t="str">
            <v>Ruído D'Aromas Unipessoal, Lda</v>
          </cell>
          <cell r="C1892" t="str">
            <v>Ricardo G.Silva</v>
          </cell>
          <cell r="D1892">
            <v>211111924</v>
          </cell>
        </row>
        <row r="1893">
          <cell r="A1893">
            <v>211111925</v>
          </cell>
          <cell r="B1893" t="str">
            <v>Pedro Miguel Mateus &amp; Gonçalves,Lda</v>
          </cell>
          <cell r="C1893" t="str">
            <v>Ricardo G.Silva</v>
          </cell>
          <cell r="D1893">
            <v>211111925</v>
          </cell>
        </row>
        <row r="1894">
          <cell r="A1894">
            <v>211111926</v>
          </cell>
          <cell r="B1894" t="str">
            <v>Isaura &amp; Lopes - Supermercados, Lda</v>
          </cell>
          <cell r="C1894" t="str">
            <v>Ricardo G.Silva</v>
          </cell>
          <cell r="D1894">
            <v>211111926</v>
          </cell>
        </row>
        <row r="1895">
          <cell r="A1895">
            <v>211111927</v>
          </cell>
          <cell r="B1895" t="str">
            <v>Talho 5 Outubro, Lda</v>
          </cell>
          <cell r="C1895" t="str">
            <v>Ricardo G.Silva</v>
          </cell>
          <cell r="D1895">
            <v>211111927</v>
          </cell>
        </row>
        <row r="1896">
          <cell r="A1896">
            <v>211111928</v>
          </cell>
          <cell r="B1896" t="str">
            <v>Eduana (Ii) Unipessoal, Lda</v>
          </cell>
          <cell r="C1896" t="str">
            <v>Ricardo G.Silva</v>
          </cell>
          <cell r="D1896">
            <v>211111928</v>
          </cell>
        </row>
        <row r="1897">
          <cell r="A1897">
            <v>211111929</v>
          </cell>
          <cell r="B1897" t="str">
            <v>Azáfama Apetecível, Lda</v>
          </cell>
          <cell r="C1897" t="str">
            <v>Ricardo G.Silva</v>
          </cell>
          <cell r="D1897">
            <v>211111929</v>
          </cell>
        </row>
        <row r="1898">
          <cell r="A1898">
            <v>211111930</v>
          </cell>
          <cell r="B1898" t="str">
            <v>João Paulo Teixeira, Unip. Lda</v>
          </cell>
          <cell r="C1898" t="str">
            <v>Bracar</v>
          </cell>
          <cell r="D1898">
            <v>211111930</v>
          </cell>
        </row>
        <row r="1899">
          <cell r="A1899">
            <v>211111931</v>
          </cell>
          <cell r="B1899" t="str">
            <v>Manuel Ribeiro Amaral, Unip. Lda</v>
          </cell>
          <cell r="C1899" t="str">
            <v>Vânia Silva</v>
          </cell>
          <cell r="D1899">
            <v>211111931</v>
          </cell>
        </row>
        <row r="1900">
          <cell r="A1900">
            <v>211111932</v>
          </cell>
          <cell r="B1900" t="str">
            <v>Mário Jorge Moreira Mota</v>
          </cell>
          <cell r="C1900" t="str">
            <v>Ricardo G.Silva</v>
          </cell>
          <cell r="D1900">
            <v>211111932</v>
          </cell>
        </row>
        <row r="1901">
          <cell r="A1901">
            <v>211111933</v>
          </cell>
          <cell r="B1901" t="str">
            <v>Olhar Soberbo, Lda</v>
          </cell>
          <cell r="C1901" t="str">
            <v>Pedro Fonseca</v>
          </cell>
          <cell r="D1901">
            <v>211111933</v>
          </cell>
        </row>
        <row r="1902">
          <cell r="A1902">
            <v>211111934</v>
          </cell>
          <cell r="B1902" t="str">
            <v>Aromas Gulosos Unipessoal, Lda</v>
          </cell>
          <cell r="C1902" t="str">
            <v>Bracar</v>
          </cell>
          <cell r="D1902">
            <v>211111934</v>
          </cell>
        </row>
        <row r="1903">
          <cell r="A1903">
            <v>211111935</v>
          </cell>
          <cell r="B1903" t="str">
            <v>Talhos Dias-Comércio De Carnes,Lda</v>
          </cell>
          <cell r="C1903" t="str">
            <v>Bruno Brito</v>
          </cell>
          <cell r="D1903">
            <v>211111935</v>
          </cell>
        </row>
        <row r="1904">
          <cell r="A1904">
            <v>211111936</v>
          </cell>
          <cell r="B1904" t="str">
            <v>Supermercado E Talho Horizonte</v>
          </cell>
          <cell r="C1904" t="str">
            <v>Bracar</v>
          </cell>
          <cell r="D1904">
            <v>211111936</v>
          </cell>
        </row>
        <row r="1905">
          <cell r="A1905">
            <v>211111937</v>
          </cell>
          <cell r="B1905" t="str">
            <v>Isaac José Oliveira - Unipessoal, Lda.</v>
          </cell>
          <cell r="C1905" t="str">
            <v>Bruno Brito</v>
          </cell>
          <cell r="D1905">
            <v>211111937</v>
          </cell>
        </row>
        <row r="1906">
          <cell r="A1906">
            <v>211111938</v>
          </cell>
          <cell r="B1906" t="str">
            <v>Pavão Elegante, Lda</v>
          </cell>
          <cell r="C1906" t="str">
            <v>Bracar</v>
          </cell>
          <cell r="D1906">
            <v>211111938</v>
          </cell>
        </row>
        <row r="1907">
          <cell r="A1907">
            <v>211111939</v>
          </cell>
          <cell r="B1907" t="str">
            <v>Alberto José Abreu De Carvalho</v>
          </cell>
          <cell r="C1907" t="str">
            <v>Bracar</v>
          </cell>
          <cell r="D1907">
            <v>211111939</v>
          </cell>
        </row>
        <row r="1908">
          <cell r="A1908">
            <v>211111940</v>
          </cell>
          <cell r="B1908" t="str">
            <v>Armando Manuel Maia Unipessoal,Lda</v>
          </cell>
          <cell r="C1908" t="str">
            <v>Ricardo G.Silva</v>
          </cell>
          <cell r="D1908">
            <v>211111940</v>
          </cell>
        </row>
        <row r="1909">
          <cell r="A1909">
            <v>211111941</v>
          </cell>
          <cell r="B1909" t="str">
            <v>A M D Queirós Comércio De Carnes</v>
          </cell>
          <cell r="C1909" t="str">
            <v>Pedro Fonseca</v>
          </cell>
          <cell r="D1909">
            <v>211111941</v>
          </cell>
        </row>
        <row r="1910">
          <cell r="A1910">
            <v>211111942</v>
          </cell>
          <cell r="B1910" t="str">
            <v>Gabriel André Pereira Unip., Lda</v>
          </cell>
          <cell r="C1910" t="str">
            <v>Pedro Fonseca</v>
          </cell>
          <cell r="D1910">
            <v>211111942</v>
          </cell>
        </row>
        <row r="1911">
          <cell r="A1911">
            <v>211111943</v>
          </cell>
          <cell r="B1911" t="str">
            <v>Gelfer Unipessoal, Lda</v>
          </cell>
          <cell r="C1911" t="str">
            <v>Paulo Costa</v>
          </cell>
          <cell r="D1911">
            <v>211111943</v>
          </cell>
        </row>
        <row r="1912">
          <cell r="A1912">
            <v>211111944</v>
          </cell>
          <cell r="B1912" t="str">
            <v>Lactigaia, Lda</v>
          </cell>
          <cell r="C1912" t="str">
            <v>Bruno Brito</v>
          </cell>
          <cell r="D1912">
            <v>211111944</v>
          </cell>
        </row>
        <row r="1913">
          <cell r="A1913">
            <v>211111945</v>
          </cell>
          <cell r="B1913" t="str">
            <v>Joaquim Carneiro Machado</v>
          </cell>
          <cell r="C1913" t="str">
            <v>Manuel Russo</v>
          </cell>
          <cell r="D1913">
            <v>211111945</v>
          </cell>
        </row>
        <row r="1914">
          <cell r="A1914">
            <v>211111946</v>
          </cell>
          <cell r="B1914" t="str">
            <v>Verdadeira Intuição, Lda</v>
          </cell>
          <cell r="C1914" t="str">
            <v>Bruno Brito</v>
          </cell>
          <cell r="D1914">
            <v>211111946</v>
          </cell>
        </row>
        <row r="1915">
          <cell r="A1915">
            <v>211111947</v>
          </cell>
          <cell r="B1915" t="str">
            <v>Casa Dos Profiteroles - Comércio E</v>
          </cell>
          <cell r="C1915" t="str">
            <v>Pedro Fonseca</v>
          </cell>
          <cell r="D1915">
            <v>211111947</v>
          </cell>
        </row>
        <row r="1916">
          <cell r="A1916">
            <v>211111948</v>
          </cell>
          <cell r="B1916" t="str">
            <v>A. R. Novais, Lda.</v>
          </cell>
          <cell r="C1916" t="str">
            <v>Ricardo G.Silva</v>
          </cell>
          <cell r="D1916">
            <v>211111948</v>
          </cell>
        </row>
        <row r="1917">
          <cell r="A1917">
            <v>211111949</v>
          </cell>
          <cell r="B1917" t="str">
            <v>Paulo Soares &amp; Silvia Nunes, Lda</v>
          </cell>
          <cell r="C1917" t="str">
            <v>Ricardo G.Silva</v>
          </cell>
          <cell r="D1917">
            <v>211111949</v>
          </cell>
        </row>
        <row r="1918">
          <cell r="A1918">
            <v>211111950</v>
          </cell>
          <cell r="B1918" t="str">
            <v>Forno Da Portela Unip.,Lda</v>
          </cell>
          <cell r="C1918" t="str">
            <v>Bruno Brito</v>
          </cell>
          <cell r="D1918">
            <v>211111950</v>
          </cell>
        </row>
        <row r="1919">
          <cell r="A1919">
            <v>211111951</v>
          </cell>
          <cell r="B1919" t="str">
            <v>António Garcês Cunha Unip.,Lda</v>
          </cell>
          <cell r="C1919" t="str">
            <v>Pedro Fonseca</v>
          </cell>
          <cell r="D1919">
            <v>211111951</v>
          </cell>
        </row>
        <row r="1920">
          <cell r="A1920">
            <v>211111952</v>
          </cell>
          <cell r="B1920" t="str">
            <v>Joaquim Sousa Carneiro</v>
          </cell>
          <cell r="C1920" t="str">
            <v>Bruno Brito</v>
          </cell>
          <cell r="D1920">
            <v>211111952</v>
          </cell>
        </row>
        <row r="1921">
          <cell r="A1921">
            <v>211111953</v>
          </cell>
          <cell r="B1921" t="str">
            <v>Carnes S. Sousa Unip., Lda</v>
          </cell>
          <cell r="C1921" t="str">
            <v>Bruno Brito</v>
          </cell>
          <cell r="D1921">
            <v>211111953</v>
          </cell>
        </row>
        <row r="1922">
          <cell r="A1922">
            <v>211111954</v>
          </cell>
          <cell r="B1922" t="str">
            <v>Sofia Alves Unip., Lda</v>
          </cell>
          <cell r="C1922" t="str">
            <v>Pedro Fonseca</v>
          </cell>
          <cell r="D1922">
            <v>211111954</v>
          </cell>
        </row>
        <row r="1923">
          <cell r="A1923">
            <v>211111955</v>
          </cell>
          <cell r="B1923" t="str">
            <v>Talho Acm - Sociedade Unip.,Lda</v>
          </cell>
          <cell r="C1923" t="str">
            <v>Ricardo G.Silva</v>
          </cell>
          <cell r="D1923">
            <v>211111955</v>
          </cell>
        </row>
        <row r="1924">
          <cell r="A1924">
            <v>211111956</v>
          </cell>
          <cell r="B1924" t="str">
            <v>Santos &amp; Mateus, Lda</v>
          </cell>
          <cell r="C1924" t="str">
            <v>Bruno Brito</v>
          </cell>
          <cell r="D1924">
            <v>211111956</v>
          </cell>
        </row>
        <row r="1925">
          <cell r="A1925">
            <v>211111957</v>
          </cell>
          <cell r="B1925" t="str">
            <v>Oliveira &amp; Novais, Lda</v>
          </cell>
          <cell r="C1925" t="str">
            <v>Manuel Miranda</v>
          </cell>
          <cell r="D1925">
            <v>211111957</v>
          </cell>
        </row>
        <row r="1926">
          <cell r="A1926">
            <v>211111958</v>
          </cell>
          <cell r="B1926" t="str">
            <v>Mário Luis Ferreira Sampaio</v>
          </cell>
          <cell r="C1926" t="str">
            <v>Pedro Fonseca</v>
          </cell>
          <cell r="D1926">
            <v>211111958</v>
          </cell>
        </row>
        <row r="1927">
          <cell r="A1927">
            <v>211111959</v>
          </cell>
          <cell r="B1927" t="str">
            <v>Francisco Lopes Magalhães</v>
          </cell>
          <cell r="C1927" t="str">
            <v>Ricardo G.Silva</v>
          </cell>
          <cell r="D1927">
            <v>211111959</v>
          </cell>
        </row>
        <row r="1928">
          <cell r="A1928">
            <v>211111960</v>
          </cell>
          <cell r="B1928" t="str">
            <v>João Beleza Prod. Alimentares, Lda</v>
          </cell>
          <cell r="C1928" t="str">
            <v>Bruno Brito</v>
          </cell>
          <cell r="D1928">
            <v>211111960</v>
          </cell>
        </row>
        <row r="1929">
          <cell r="A1929">
            <v>211111961</v>
          </cell>
          <cell r="B1929" t="str">
            <v>Manuel Santos Moreira</v>
          </cell>
          <cell r="C1929" t="str">
            <v>Bruno Brito</v>
          </cell>
          <cell r="D1929">
            <v>211111961</v>
          </cell>
        </row>
        <row r="1930">
          <cell r="A1930">
            <v>211111962</v>
          </cell>
          <cell r="B1930" t="str">
            <v>Nuno Miguel Moreira Campos</v>
          </cell>
          <cell r="C1930" t="str">
            <v>Ricardo G.Silva</v>
          </cell>
          <cell r="D1930">
            <v>211111962</v>
          </cell>
        </row>
        <row r="1931">
          <cell r="A1931">
            <v>211111963</v>
          </cell>
          <cell r="B1931" t="str">
            <v>Talho José Ferreira Unip., Lda</v>
          </cell>
          <cell r="C1931" t="str">
            <v>Pedro Fonseca</v>
          </cell>
          <cell r="D1931">
            <v>211111963</v>
          </cell>
        </row>
        <row r="1932">
          <cell r="A1932">
            <v>211111964</v>
          </cell>
          <cell r="B1932" t="str">
            <v>Maria Celeste Oliveira Ferreira Dos</v>
          </cell>
          <cell r="C1932" t="str">
            <v>Bruno Brito</v>
          </cell>
          <cell r="D1932">
            <v>211111964</v>
          </cell>
        </row>
        <row r="1933">
          <cell r="A1933">
            <v>211111965</v>
          </cell>
          <cell r="B1933" t="str">
            <v>António Manuel De Magalhães Barbosa</v>
          </cell>
          <cell r="C1933" t="str">
            <v>Bruno Brito</v>
          </cell>
          <cell r="D1933">
            <v>211111965</v>
          </cell>
        </row>
        <row r="1934">
          <cell r="A1934">
            <v>211111966</v>
          </cell>
          <cell r="B1934" t="str">
            <v>Super - Talho Por Do Sol, Lda.</v>
          </cell>
          <cell r="C1934" t="str">
            <v>Bruno Brito</v>
          </cell>
          <cell r="D1934">
            <v>211111966</v>
          </cell>
        </row>
        <row r="1935">
          <cell r="A1935">
            <v>211111967</v>
          </cell>
          <cell r="B1935" t="str">
            <v>Penafiel Carnes, Lda</v>
          </cell>
          <cell r="C1935" t="str">
            <v>Bruno Brito</v>
          </cell>
          <cell r="D1935">
            <v>211111967</v>
          </cell>
        </row>
        <row r="1936">
          <cell r="A1936">
            <v>211111968</v>
          </cell>
          <cell r="B1936" t="str">
            <v>Bernardino Moreira De Sousa</v>
          </cell>
          <cell r="C1936" t="str">
            <v>Pedro Fonseca</v>
          </cell>
          <cell r="D1936">
            <v>211111968</v>
          </cell>
        </row>
        <row r="1937">
          <cell r="A1937">
            <v>211111969</v>
          </cell>
          <cell r="B1937" t="str">
            <v>Manuel Magalhães Da Silva</v>
          </cell>
          <cell r="C1937" t="str">
            <v>Bruno Brito</v>
          </cell>
          <cell r="D1937">
            <v>211111969</v>
          </cell>
        </row>
        <row r="1938">
          <cell r="A1938">
            <v>211111970</v>
          </cell>
          <cell r="B1938" t="str">
            <v>Alice Manuela Da Silva Pereira</v>
          </cell>
          <cell r="C1938" t="str">
            <v>Bruno Brito</v>
          </cell>
          <cell r="D1938">
            <v>211111970</v>
          </cell>
        </row>
        <row r="1939">
          <cell r="A1939">
            <v>211111971</v>
          </cell>
          <cell r="B1939" t="str">
            <v>António De Sousa Ferreira</v>
          </cell>
          <cell r="C1939" t="str">
            <v>Pedro Fonseca</v>
          </cell>
          <cell r="D1939">
            <v>211111971</v>
          </cell>
        </row>
        <row r="1940">
          <cell r="A1940">
            <v>211111972</v>
          </cell>
          <cell r="B1940" t="str">
            <v>Grama D'Exemplos - Unipessoal,Lda</v>
          </cell>
          <cell r="C1940" t="str">
            <v>Pedro Fonseca</v>
          </cell>
          <cell r="D1940">
            <v>211111972</v>
          </cell>
        </row>
        <row r="1941">
          <cell r="A1941">
            <v>211111973</v>
          </cell>
          <cell r="B1941" t="str">
            <v>Cândida Maria Ferr.Martins Rocha</v>
          </cell>
          <cell r="C1941" t="str">
            <v>Pedro Fonseca</v>
          </cell>
          <cell r="D1941">
            <v>211111973</v>
          </cell>
        </row>
        <row r="1942">
          <cell r="A1942">
            <v>211111974</v>
          </cell>
          <cell r="B1942" t="str">
            <v>J. Barbosa Talho Sr.ª Do Vale - Unipessoal, Lda.</v>
          </cell>
          <cell r="C1942" t="str">
            <v>Bruno Brito</v>
          </cell>
          <cell r="D1942">
            <v>211111974</v>
          </cell>
        </row>
        <row r="1943">
          <cell r="A1943">
            <v>211111975</v>
          </cell>
          <cell r="B1943" t="str">
            <v>Ricardo Botelho, Unipessoal Lda</v>
          </cell>
          <cell r="C1943" t="str">
            <v>Bracar</v>
          </cell>
          <cell r="D1943">
            <v>211111975</v>
          </cell>
        </row>
        <row r="1944">
          <cell r="A1944">
            <v>211111976</v>
          </cell>
          <cell r="B1944" t="str">
            <v>Fc&amp;Ff - Comércio Carnes Unip.,Lda</v>
          </cell>
          <cell r="C1944" t="str">
            <v>Pedro Fonseca</v>
          </cell>
          <cell r="D1944">
            <v>211111976</v>
          </cell>
        </row>
        <row r="1945">
          <cell r="A1945">
            <v>211111977</v>
          </cell>
          <cell r="B1945" t="str">
            <v>Talho Estádio - Comércio De Carnes, Lda.</v>
          </cell>
          <cell r="C1945" t="str">
            <v>Bruno Brito</v>
          </cell>
          <cell r="D1945">
            <v>211111977</v>
          </cell>
        </row>
        <row r="1946">
          <cell r="A1946">
            <v>211111978</v>
          </cell>
          <cell r="B1946" t="str">
            <v>Serafim Fernando Nunes Da Costa</v>
          </cell>
          <cell r="C1946" t="str">
            <v>Pedro Fonseca</v>
          </cell>
          <cell r="D1946">
            <v>211111978</v>
          </cell>
        </row>
        <row r="1947">
          <cell r="A1947">
            <v>211111979</v>
          </cell>
          <cell r="B1947" t="str">
            <v>Fernando &amp; Filomena- Comércio De</v>
          </cell>
          <cell r="C1947" t="str">
            <v>Bruno Brito</v>
          </cell>
          <cell r="D1947">
            <v>211111979</v>
          </cell>
        </row>
        <row r="1948">
          <cell r="A1948">
            <v>211111980</v>
          </cell>
          <cell r="B1948" t="str">
            <v>Diogo Humberto Duarte S. Rocha</v>
          </cell>
          <cell r="C1948" t="str">
            <v>Bruno Brito</v>
          </cell>
          <cell r="D1948">
            <v>211111980</v>
          </cell>
        </row>
        <row r="1949">
          <cell r="A1949">
            <v>211111981</v>
          </cell>
          <cell r="B1949" t="str">
            <v>Maria Antónia Pereira Bessa</v>
          </cell>
          <cell r="C1949" t="str">
            <v>Bruno Brito</v>
          </cell>
          <cell r="D1949">
            <v>211111981</v>
          </cell>
        </row>
        <row r="1950">
          <cell r="A1950">
            <v>211111982</v>
          </cell>
          <cell r="B1950" t="str">
            <v>Joaquim Machado &amp; Filhos, Lda</v>
          </cell>
          <cell r="C1950" t="str">
            <v>Pedro Fonseca</v>
          </cell>
          <cell r="D1950">
            <v>211111982</v>
          </cell>
        </row>
        <row r="1951">
          <cell r="A1951">
            <v>211111983</v>
          </cell>
          <cell r="B1951" t="str">
            <v>Aviparedes Comercio De Carnes,Lda</v>
          </cell>
          <cell r="C1951" t="str">
            <v>Luis Fonseca</v>
          </cell>
          <cell r="D1951">
            <v>211111983</v>
          </cell>
        </row>
        <row r="1952">
          <cell r="A1952">
            <v>211111984</v>
          </cell>
          <cell r="B1952" t="str">
            <v>Talho Central De Canelas, Lda</v>
          </cell>
          <cell r="C1952" t="str">
            <v>Bruno Brito</v>
          </cell>
          <cell r="D1952">
            <v>211111984</v>
          </cell>
        </row>
        <row r="1953">
          <cell r="A1953">
            <v>211111985</v>
          </cell>
          <cell r="B1953" t="str">
            <v>José Manuel Da Silva Moreira</v>
          </cell>
          <cell r="C1953" t="str">
            <v>Manuel Miranda</v>
          </cell>
          <cell r="D1953">
            <v>211111985</v>
          </cell>
        </row>
        <row r="1954">
          <cell r="A1954">
            <v>211111986</v>
          </cell>
          <cell r="B1954" t="str">
            <v>Mauricio Soares Ribeiro</v>
          </cell>
          <cell r="C1954" t="str">
            <v>Bracar</v>
          </cell>
          <cell r="D1954">
            <v>211111986</v>
          </cell>
        </row>
        <row r="1955">
          <cell r="A1955">
            <v>211111987</v>
          </cell>
          <cell r="B1955" t="str">
            <v>Avelino Gomes Da Silva Pedrosa,Lda</v>
          </cell>
          <cell r="C1955" t="str">
            <v>Manuel Russo</v>
          </cell>
          <cell r="D1955">
            <v>211111987</v>
          </cell>
        </row>
        <row r="1956">
          <cell r="A1956">
            <v>211111988</v>
          </cell>
          <cell r="B1956" t="str">
            <v>Corgatalho-Manuel Augusto Unip.Lda</v>
          </cell>
          <cell r="C1956" t="str">
            <v>Bruno Brito</v>
          </cell>
          <cell r="D1956">
            <v>211111988</v>
          </cell>
        </row>
        <row r="1957">
          <cell r="A1957">
            <v>211111989</v>
          </cell>
          <cell r="B1957" t="str">
            <v>Gulosarraial- Comércio De Carnes</v>
          </cell>
          <cell r="C1957" t="str">
            <v>Pedro Fonseca</v>
          </cell>
          <cell r="D1957">
            <v>211111989</v>
          </cell>
        </row>
        <row r="1958">
          <cell r="A1958">
            <v>211111990</v>
          </cell>
          <cell r="B1958" t="str">
            <v>Talho Estrela Do Norte Unip.,Lda</v>
          </cell>
          <cell r="C1958" t="str">
            <v>Contencioso</v>
          </cell>
          <cell r="D1958">
            <v>211111990</v>
          </cell>
        </row>
        <row r="1959">
          <cell r="A1959">
            <v>211111991</v>
          </cell>
          <cell r="B1959" t="str">
            <v>Talho Sérgio Santos Unip.Lda</v>
          </cell>
          <cell r="C1959" t="str">
            <v>Pedro Fonseca</v>
          </cell>
          <cell r="D1959">
            <v>211111991</v>
          </cell>
        </row>
        <row r="1960">
          <cell r="A1960">
            <v>211111992</v>
          </cell>
          <cell r="B1960" t="str">
            <v>Talho Santo António, Lda</v>
          </cell>
          <cell r="C1960" t="str">
            <v>Ricardo G.Silva</v>
          </cell>
          <cell r="D1960">
            <v>211111992</v>
          </cell>
        </row>
        <row r="1961">
          <cell r="A1961">
            <v>211111993</v>
          </cell>
          <cell r="B1961" t="str">
            <v>Momentos Paralelos - Unipessoal,Lda</v>
          </cell>
          <cell r="C1961" t="str">
            <v>Ricardo G.Silva</v>
          </cell>
          <cell r="D1961">
            <v>211111993</v>
          </cell>
        </row>
        <row r="1962">
          <cell r="A1962">
            <v>211111994</v>
          </cell>
          <cell r="B1962" t="str">
            <v>Momentos Paralelos - Unipessoal,Lda</v>
          </cell>
          <cell r="C1962" t="str">
            <v>Ricardo G.Silva</v>
          </cell>
          <cell r="D1962">
            <v>211111994</v>
          </cell>
        </row>
        <row r="1963">
          <cell r="A1963">
            <v>211111995</v>
          </cell>
          <cell r="B1963" t="str">
            <v>Miguel Alberto Da Silva Madureira</v>
          </cell>
          <cell r="C1963" t="str">
            <v>Ricardo G.Silva</v>
          </cell>
          <cell r="D1963">
            <v>211111995</v>
          </cell>
        </row>
        <row r="1964">
          <cell r="A1964">
            <v>211111996</v>
          </cell>
          <cell r="B1964" t="str">
            <v>Pcsm - Comércio Carnes,Lda</v>
          </cell>
          <cell r="C1964" t="str">
            <v>Pedro Fonseca</v>
          </cell>
          <cell r="D1964">
            <v>211111996</v>
          </cell>
        </row>
        <row r="1965">
          <cell r="A1965">
            <v>211111997</v>
          </cell>
          <cell r="B1965" t="str">
            <v>Memórias Transparentes, Lda</v>
          </cell>
          <cell r="C1965" t="str">
            <v>Ricardo G.Silva</v>
          </cell>
          <cell r="D1965">
            <v>211111997</v>
          </cell>
        </row>
        <row r="1966">
          <cell r="A1966">
            <v>211111998</v>
          </cell>
          <cell r="B1966" t="str">
            <v>José Pereira &amp; Cunha, Lda</v>
          </cell>
          <cell r="C1966" t="str">
            <v>Manuel Miranda</v>
          </cell>
          <cell r="D1966">
            <v>211111998</v>
          </cell>
        </row>
        <row r="1967">
          <cell r="A1967">
            <v>211111999</v>
          </cell>
          <cell r="B1967" t="str">
            <v>Virtudes E Cumplicidades Unip.,Lda</v>
          </cell>
          <cell r="C1967" t="str">
            <v>Ricardo G.Silva</v>
          </cell>
          <cell r="D1967">
            <v>211111999</v>
          </cell>
        </row>
        <row r="1968">
          <cell r="A1968">
            <v>211112000</v>
          </cell>
          <cell r="B1968" t="str">
            <v>Grama D'Exemplos - Unipessoal,Lda</v>
          </cell>
          <cell r="C1968" t="str">
            <v>Pedro Fonseca</v>
          </cell>
          <cell r="D1968">
            <v>211112000</v>
          </cell>
        </row>
        <row r="1969">
          <cell r="A1969">
            <v>211112001</v>
          </cell>
          <cell r="B1969" t="str">
            <v>Talho Santo António, Lda</v>
          </cell>
          <cell r="C1969" t="str">
            <v>Ricardo G.Silva</v>
          </cell>
          <cell r="D1969">
            <v>211112001</v>
          </cell>
        </row>
        <row r="1970">
          <cell r="A1970">
            <v>211112002</v>
          </cell>
          <cell r="B1970" t="str">
            <v>Talhos Stº Ovidio Unipessoal, Lda</v>
          </cell>
          <cell r="C1970" t="str">
            <v>Bruno Brito</v>
          </cell>
          <cell r="D1970">
            <v>211112002</v>
          </cell>
        </row>
        <row r="1971">
          <cell r="A1971">
            <v>211112003</v>
          </cell>
          <cell r="B1971" t="str">
            <v>Carlos Da Cunha</v>
          </cell>
          <cell r="C1971" t="str">
            <v>Bracar</v>
          </cell>
          <cell r="D1971">
            <v>211112003</v>
          </cell>
        </row>
        <row r="1972">
          <cell r="A1972">
            <v>211112004</v>
          </cell>
          <cell r="B1972" t="str">
            <v>Interviana-Supermercados,Lda</v>
          </cell>
          <cell r="C1972" t="str">
            <v>Paulo Costa</v>
          </cell>
          <cell r="D1972">
            <v>211112004</v>
          </cell>
        </row>
        <row r="1973">
          <cell r="A1973">
            <v>211112005</v>
          </cell>
          <cell r="B1973" t="str">
            <v>Talho Pato Dourado, Lda</v>
          </cell>
          <cell r="C1973" t="str">
            <v>Bruno Brito</v>
          </cell>
          <cell r="D1973">
            <v>211112005</v>
          </cell>
        </row>
        <row r="1974">
          <cell r="A1974">
            <v>211112006</v>
          </cell>
          <cell r="B1974" t="str">
            <v>Suavevantagem - Unipessoal,Lda</v>
          </cell>
          <cell r="C1974" t="str">
            <v>Bruno Brito</v>
          </cell>
          <cell r="D1974">
            <v>211112006</v>
          </cell>
        </row>
        <row r="1975">
          <cell r="A1975">
            <v>211112007</v>
          </cell>
          <cell r="B1975" t="str">
            <v>Talhos Ferraz &amp; Pinto Lda</v>
          </cell>
          <cell r="C1975" t="str">
            <v>Pedro Fonseca</v>
          </cell>
          <cell r="D1975">
            <v>211112007</v>
          </cell>
        </row>
        <row r="1976">
          <cell r="A1976">
            <v>211112008</v>
          </cell>
          <cell r="B1976" t="str">
            <v>António De Sousa Ferreira 2</v>
          </cell>
          <cell r="C1976" t="str">
            <v>Pedro Fonseca</v>
          </cell>
          <cell r="D1976">
            <v>211112008</v>
          </cell>
        </row>
        <row r="1977">
          <cell r="A1977">
            <v>211112009</v>
          </cell>
          <cell r="B1977" t="str">
            <v>António Jorge Tavares Da Cruz</v>
          </cell>
          <cell r="C1977" t="str">
            <v>Bruno Brito</v>
          </cell>
          <cell r="D1977">
            <v>211112009</v>
          </cell>
        </row>
        <row r="1978">
          <cell r="A1978">
            <v>211112010</v>
          </cell>
          <cell r="B1978" t="str">
            <v>Maria Teresa Pacheco Morais</v>
          </cell>
          <cell r="C1978" t="str">
            <v>Pedro Fonseca</v>
          </cell>
          <cell r="D1978">
            <v>211112010</v>
          </cell>
        </row>
        <row r="1979">
          <cell r="A1979">
            <v>211112011</v>
          </cell>
          <cell r="B1979" t="str">
            <v>Pedro Jorge M. M. Unipessoal, Lda</v>
          </cell>
          <cell r="C1979" t="str">
            <v>Ricardo G.Silva</v>
          </cell>
          <cell r="D1979">
            <v>211112011</v>
          </cell>
        </row>
        <row r="1980">
          <cell r="A1980">
            <v>211112012</v>
          </cell>
          <cell r="B1980" t="str">
            <v>Célia Francisca Ribeiro Carvalho</v>
          </cell>
          <cell r="C1980" t="str">
            <v>Bracar</v>
          </cell>
          <cell r="D1980">
            <v>211112012</v>
          </cell>
        </row>
        <row r="1981">
          <cell r="A1981">
            <v>211112013</v>
          </cell>
          <cell r="B1981" t="str">
            <v>Carlos Alberto Bouça Soares Dias</v>
          </cell>
          <cell r="C1981" t="str">
            <v>Bracar</v>
          </cell>
          <cell r="D1981">
            <v>211112013</v>
          </cell>
        </row>
        <row r="1982">
          <cell r="A1982">
            <v>211112014</v>
          </cell>
          <cell r="B1982" t="str">
            <v>Sousa &amp; Pimenta - Talho, Lda</v>
          </cell>
          <cell r="C1982" t="str">
            <v>Ricardo G.Silva</v>
          </cell>
          <cell r="D1982">
            <v>211112014</v>
          </cell>
        </row>
        <row r="1983">
          <cell r="A1983">
            <v>211112015</v>
          </cell>
          <cell r="B1983" t="str">
            <v>Carnes Rural</v>
          </cell>
          <cell r="C1983" t="str">
            <v>Ricardo G.Silva</v>
          </cell>
          <cell r="D1983">
            <v>211112015</v>
          </cell>
        </row>
        <row r="1984">
          <cell r="A1984">
            <v>211112016</v>
          </cell>
          <cell r="B1984" t="str">
            <v>Sidónio &amp; Elisabete, Lda</v>
          </cell>
          <cell r="C1984" t="str">
            <v>Ricardo G.Silva</v>
          </cell>
          <cell r="D1984">
            <v>211112016</v>
          </cell>
        </row>
        <row r="1985">
          <cell r="A1985">
            <v>211112017</v>
          </cell>
          <cell r="B1985" t="str">
            <v>Costa &amp; Vasconcelos Unip., Lda</v>
          </cell>
          <cell r="C1985" t="str">
            <v>Ricardo G.Silva</v>
          </cell>
          <cell r="D1985">
            <v>211112017</v>
          </cell>
        </row>
        <row r="1986">
          <cell r="A1986">
            <v>211112018</v>
          </cell>
          <cell r="B1986" t="str">
            <v>José Guedes &amp; Morais, Lda</v>
          </cell>
          <cell r="C1986" t="str">
            <v>Pedro Fonseca</v>
          </cell>
          <cell r="D1986">
            <v>211112018</v>
          </cell>
        </row>
        <row r="1987">
          <cell r="A1987">
            <v>211112019</v>
          </cell>
          <cell r="B1987" t="str">
            <v>José Guedes &amp; Morais, Lda</v>
          </cell>
          <cell r="C1987" t="str">
            <v>Pedro Fonseca</v>
          </cell>
          <cell r="D1987">
            <v>211112019</v>
          </cell>
        </row>
        <row r="1988">
          <cell r="A1988">
            <v>211112020</v>
          </cell>
          <cell r="B1988" t="str">
            <v>Relevocaprichoso Unip.,Lda</v>
          </cell>
          <cell r="C1988" t="str">
            <v>Pedro Fonseca</v>
          </cell>
          <cell r="D1988">
            <v>211112020</v>
          </cell>
        </row>
        <row r="1989">
          <cell r="A1989">
            <v>211112021</v>
          </cell>
          <cell r="B1989" t="str">
            <v>Debate Rebelde, Lda</v>
          </cell>
          <cell r="C1989" t="str">
            <v>Pedro Fonseca</v>
          </cell>
          <cell r="D1989">
            <v>211112021</v>
          </cell>
        </row>
        <row r="1990">
          <cell r="A1990">
            <v>211112022</v>
          </cell>
          <cell r="B1990" t="str">
            <v>José Pereira</v>
          </cell>
          <cell r="C1990" t="str">
            <v>Paulo Costa</v>
          </cell>
          <cell r="D1990">
            <v>211112022</v>
          </cell>
        </row>
        <row r="1991">
          <cell r="A1991">
            <v>211112023</v>
          </cell>
          <cell r="B1991" t="str">
            <v>Maria Pires Da Cruz Ribeiro</v>
          </cell>
          <cell r="C1991" t="str">
            <v>Paulo Costa</v>
          </cell>
          <cell r="D1991">
            <v>211112023</v>
          </cell>
        </row>
        <row r="1992">
          <cell r="A1992">
            <v>211112024</v>
          </cell>
          <cell r="B1992" t="str">
            <v>Frutas Duarte, Lda</v>
          </cell>
          <cell r="C1992" t="str">
            <v>Pedro Fonseca</v>
          </cell>
          <cell r="D1992">
            <v>211112024</v>
          </cell>
        </row>
        <row r="1993">
          <cell r="A1993">
            <v>211112025</v>
          </cell>
          <cell r="B1993" t="str">
            <v>Pedro Miguel Barbosa C. Guimarães</v>
          </cell>
          <cell r="C1993" t="str">
            <v>Bracar</v>
          </cell>
          <cell r="D1993">
            <v>211112025</v>
          </cell>
        </row>
        <row r="1994">
          <cell r="A1994">
            <v>211112026</v>
          </cell>
          <cell r="B1994" t="str">
            <v>Talho Origens Do Antuã, Unip. Lda</v>
          </cell>
          <cell r="C1994" t="str">
            <v>Bruno Brito</v>
          </cell>
          <cell r="D1994">
            <v>211112026</v>
          </cell>
        </row>
        <row r="1995">
          <cell r="A1995">
            <v>211112027</v>
          </cell>
          <cell r="B1995" t="str">
            <v>Dulce Melo Marques - Enchidos</v>
          </cell>
          <cell r="C1995" t="str">
            <v>Bruno Brito</v>
          </cell>
          <cell r="D1995">
            <v>211112027</v>
          </cell>
        </row>
        <row r="1996">
          <cell r="A1996">
            <v>211112028</v>
          </cell>
          <cell r="B1996" t="str">
            <v>Salgado &amp; Lopes, Lda</v>
          </cell>
          <cell r="C1996" t="str">
            <v>Ricardo G.Silva</v>
          </cell>
          <cell r="D1996">
            <v>211112028</v>
          </cell>
        </row>
        <row r="1997">
          <cell r="A1997">
            <v>211112029</v>
          </cell>
          <cell r="B1997" t="str">
            <v>Paulo Jorge Pinheiro Nogueira</v>
          </cell>
          <cell r="C1997" t="str">
            <v>Ricardo G.Silva</v>
          </cell>
          <cell r="D1997">
            <v>211112029</v>
          </cell>
        </row>
        <row r="1998">
          <cell r="A1998">
            <v>211112030</v>
          </cell>
          <cell r="B1998" t="str">
            <v>Roberto Fernando Salgado Costa</v>
          </cell>
          <cell r="C1998" t="str">
            <v>Ricardo G.Silva</v>
          </cell>
          <cell r="D1998">
            <v>211112030</v>
          </cell>
        </row>
        <row r="1999">
          <cell r="A1999">
            <v>211112031</v>
          </cell>
          <cell r="B1999" t="str">
            <v>António Neto Leal</v>
          </cell>
          <cell r="C1999" t="str">
            <v>Contencioso</v>
          </cell>
          <cell r="D1999">
            <v>211112031</v>
          </cell>
        </row>
        <row r="2000">
          <cell r="A2000">
            <v>211112032</v>
          </cell>
          <cell r="B2000" t="str">
            <v>José Fernando Mendes Magalhães</v>
          </cell>
          <cell r="C2000" t="str">
            <v>Bracar</v>
          </cell>
          <cell r="D2000">
            <v>211112032</v>
          </cell>
        </row>
        <row r="2001">
          <cell r="A2001">
            <v>211112033</v>
          </cell>
          <cell r="B2001" t="str">
            <v>José António Da Costa Assunção</v>
          </cell>
          <cell r="C2001" t="str">
            <v>Bracar</v>
          </cell>
          <cell r="D2001">
            <v>211112033</v>
          </cell>
        </row>
        <row r="2002">
          <cell r="A2002">
            <v>211112034</v>
          </cell>
          <cell r="B2002" t="str">
            <v>Famaves - Comércio De Carnes, Lda</v>
          </cell>
          <cell r="C2002" t="str">
            <v>Paulo Costa</v>
          </cell>
          <cell r="D2002">
            <v>211112034</v>
          </cell>
        </row>
        <row r="2003">
          <cell r="A2003">
            <v>211112035</v>
          </cell>
          <cell r="B2003" t="str">
            <v>Vontadefusiva, Lda</v>
          </cell>
          <cell r="C2003" t="str">
            <v>Contencioso</v>
          </cell>
          <cell r="D2003">
            <v>211112035</v>
          </cell>
        </row>
        <row r="2004">
          <cell r="A2004">
            <v>211112036</v>
          </cell>
          <cell r="B2004" t="str">
            <v>Manuel Fernando P. Barbosa Leão</v>
          </cell>
          <cell r="C2004" t="str">
            <v>Bracar</v>
          </cell>
          <cell r="D2004">
            <v>211112036</v>
          </cell>
        </row>
        <row r="2005">
          <cell r="A2005">
            <v>211112037</v>
          </cell>
          <cell r="B2005" t="str">
            <v>António Neto Leal</v>
          </cell>
          <cell r="C2005" t="str">
            <v>Contencioso</v>
          </cell>
          <cell r="D2005">
            <v>211112037</v>
          </cell>
        </row>
        <row r="2006">
          <cell r="A2006">
            <v>211112038</v>
          </cell>
          <cell r="B2006" t="str">
            <v>Joaquim Jorge Freitas Faria</v>
          </cell>
          <cell r="C2006" t="str">
            <v>Bracar</v>
          </cell>
          <cell r="D2006">
            <v>211112038</v>
          </cell>
        </row>
        <row r="2007">
          <cell r="A2007">
            <v>211112039</v>
          </cell>
          <cell r="B2007" t="str">
            <v>Manuel Amaro Caetano, Lda</v>
          </cell>
          <cell r="C2007" t="str">
            <v>Bracar</v>
          </cell>
          <cell r="D2007">
            <v>211112039</v>
          </cell>
        </row>
        <row r="2008">
          <cell r="A2008">
            <v>211112040</v>
          </cell>
          <cell r="B2008" t="str">
            <v>Saltimbatível - Unipessoal,Lda</v>
          </cell>
          <cell r="C2008" t="str">
            <v>Bruno Brito</v>
          </cell>
          <cell r="D2008">
            <v>211112040</v>
          </cell>
        </row>
        <row r="2009">
          <cell r="A2009">
            <v>211112041</v>
          </cell>
          <cell r="B2009" t="str">
            <v>Sucatas Real Da Silva Cruz, Lda</v>
          </cell>
          <cell r="C2009" t="str">
            <v>Bracar</v>
          </cell>
          <cell r="D2009">
            <v>211112041</v>
          </cell>
        </row>
        <row r="2010">
          <cell r="A2010">
            <v>211112042</v>
          </cell>
          <cell r="B2010" t="str">
            <v>Maria Isilda Da Silva Lopes</v>
          </cell>
          <cell r="C2010" t="str">
            <v>Ricardo G.Silva</v>
          </cell>
          <cell r="D2010">
            <v>211112042</v>
          </cell>
        </row>
        <row r="2011">
          <cell r="A2011">
            <v>211112043</v>
          </cell>
          <cell r="B2011" t="str">
            <v>Speedyfood Service Lda.</v>
          </cell>
          <cell r="C2011" t="str">
            <v>Vânia Silva</v>
          </cell>
          <cell r="D2011">
            <v>211112043</v>
          </cell>
        </row>
        <row r="2012">
          <cell r="A2012">
            <v>211112044</v>
          </cell>
          <cell r="B2012" t="str">
            <v>Joaquim Miguel Araújo Pereira</v>
          </cell>
          <cell r="C2012" t="str">
            <v>Ricardo G.Silva</v>
          </cell>
          <cell r="D2012">
            <v>211112044</v>
          </cell>
        </row>
        <row r="2013">
          <cell r="A2013">
            <v>211112045</v>
          </cell>
          <cell r="B2013" t="str">
            <v>Léguas Suculentas - Unipessoal Lda.</v>
          </cell>
          <cell r="C2013" t="str">
            <v>Bruno Brito</v>
          </cell>
          <cell r="D2013">
            <v>211112045</v>
          </cell>
        </row>
        <row r="2014">
          <cell r="A2014">
            <v>211112046</v>
          </cell>
          <cell r="B2014" t="str">
            <v>Tl - Unipessoal, Lda</v>
          </cell>
          <cell r="C2014" t="str">
            <v>Ricardo G.Silva</v>
          </cell>
          <cell r="D2014">
            <v>211112046</v>
          </cell>
        </row>
        <row r="2015">
          <cell r="A2015">
            <v>211112047</v>
          </cell>
          <cell r="B2015" t="str">
            <v>Partida Decisiva, Lda</v>
          </cell>
          <cell r="C2015" t="str">
            <v>Ricardo G.Silva</v>
          </cell>
          <cell r="D2015">
            <v>211112047</v>
          </cell>
        </row>
        <row r="2016">
          <cell r="A2016">
            <v>211112048</v>
          </cell>
          <cell r="B2016" t="str">
            <v>Talho Francisco Xavier, Unip. Lda</v>
          </cell>
          <cell r="C2016" t="str">
            <v>Ricardo G.Silva</v>
          </cell>
          <cell r="D2016">
            <v>211112048</v>
          </cell>
        </row>
        <row r="2017">
          <cell r="A2017">
            <v>211112049</v>
          </cell>
          <cell r="B2017" t="str">
            <v>Cristina Azevedo Silva,Unip.Lda</v>
          </cell>
          <cell r="C2017" t="str">
            <v>Bracar</v>
          </cell>
          <cell r="D2017">
            <v>211112049</v>
          </cell>
        </row>
        <row r="2018">
          <cell r="A2018">
            <v>211112050</v>
          </cell>
          <cell r="B2018" t="str">
            <v>Alimentar Desafios-Comércio De</v>
          </cell>
          <cell r="C2018" t="str">
            <v>Manuel Miranda</v>
          </cell>
          <cell r="D2018">
            <v>211112050</v>
          </cell>
        </row>
        <row r="2019">
          <cell r="A2019">
            <v>211112051</v>
          </cell>
          <cell r="B2019" t="str">
            <v>António Pinto Barros</v>
          </cell>
          <cell r="C2019" t="str">
            <v>Bruno Brito</v>
          </cell>
          <cell r="D2019">
            <v>211112051</v>
          </cell>
        </row>
        <row r="2020">
          <cell r="A2020">
            <v>211112052</v>
          </cell>
          <cell r="B2020" t="str">
            <v>Mtz, Lda</v>
          </cell>
          <cell r="C2020" t="str">
            <v>Ricardo G.Silva</v>
          </cell>
          <cell r="D2020">
            <v>211112052</v>
          </cell>
        </row>
        <row r="2021">
          <cell r="A2021">
            <v>211112053</v>
          </cell>
          <cell r="B2021" t="str">
            <v>Maria Celeste Ferreira &amp; Ferreira, Lda.</v>
          </cell>
          <cell r="C2021" t="str">
            <v>Bruno Brito</v>
          </cell>
          <cell r="D2021">
            <v>211112053</v>
          </cell>
        </row>
        <row r="2022">
          <cell r="A2022">
            <v>211112054</v>
          </cell>
          <cell r="B2022" t="str">
            <v>Cenários Do Costume - Unip.Lda</v>
          </cell>
          <cell r="C2022" t="str">
            <v>Bracar</v>
          </cell>
          <cell r="D2022">
            <v>211112054</v>
          </cell>
        </row>
        <row r="2023">
          <cell r="A2023">
            <v>211112055</v>
          </cell>
          <cell r="B2023" t="str">
            <v>Partida Decisiva, Lda</v>
          </cell>
          <cell r="C2023" t="str">
            <v>Ricardo G.Silva</v>
          </cell>
          <cell r="D2023">
            <v>211112055</v>
          </cell>
        </row>
        <row r="2024">
          <cell r="A2024">
            <v>211112056</v>
          </cell>
          <cell r="B2024" t="str">
            <v>Partida Decisiva, Lda</v>
          </cell>
          <cell r="C2024" t="str">
            <v>Ricardo G.Silva</v>
          </cell>
          <cell r="D2024">
            <v>211112056</v>
          </cell>
        </row>
        <row r="2025">
          <cell r="A2025">
            <v>211112057</v>
          </cell>
          <cell r="B2025" t="str">
            <v>José Alberto Faria, Unip. Lda</v>
          </cell>
          <cell r="C2025" t="str">
            <v>Ricardo G.Silva</v>
          </cell>
          <cell r="D2025">
            <v>211112057</v>
          </cell>
        </row>
        <row r="2026">
          <cell r="A2026">
            <v>211112058</v>
          </cell>
          <cell r="B2026" t="str">
            <v>Superparedes - Supermercados, Lda</v>
          </cell>
          <cell r="C2026" t="str">
            <v>Bruno Brito</v>
          </cell>
          <cell r="D2026">
            <v>211112058</v>
          </cell>
        </row>
        <row r="2027">
          <cell r="A2027">
            <v>211112059</v>
          </cell>
          <cell r="B2027" t="str">
            <v>Paulo Jorge De Sousa Pinto</v>
          </cell>
          <cell r="C2027" t="str">
            <v>Manuel Miranda</v>
          </cell>
          <cell r="D2027">
            <v>211112059</v>
          </cell>
        </row>
        <row r="2028">
          <cell r="A2028">
            <v>211112060</v>
          </cell>
          <cell r="B2028" t="str">
            <v>António Neto Leal</v>
          </cell>
          <cell r="C2028" t="str">
            <v>Contencioso</v>
          </cell>
          <cell r="D2028">
            <v>211112060</v>
          </cell>
        </row>
        <row r="2029">
          <cell r="A2029">
            <v>211112061</v>
          </cell>
          <cell r="B2029" t="str">
            <v>Fatias De Cortesia, Lda</v>
          </cell>
          <cell r="C2029" t="str">
            <v>Bruno Brito</v>
          </cell>
          <cell r="D2029">
            <v>211112061</v>
          </cell>
        </row>
        <row r="2030">
          <cell r="A2030">
            <v>211112062</v>
          </cell>
          <cell r="B2030" t="str">
            <v>Talho Do Bessa-Unip. Lda</v>
          </cell>
          <cell r="C2030" t="str">
            <v>Pedro Fonseca</v>
          </cell>
          <cell r="D2030">
            <v>211112062</v>
          </cell>
        </row>
        <row r="2031">
          <cell r="A2031">
            <v>211112063</v>
          </cell>
          <cell r="B2031" t="str">
            <v>Verdefelino, Lda</v>
          </cell>
          <cell r="C2031" t="str">
            <v>Bracar</v>
          </cell>
          <cell r="D2031">
            <v>211112063</v>
          </cell>
        </row>
        <row r="2032">
          <cell r="A2032">
            <v>211112064</v>
          </cell>
          <cell r="B2032" t="str">
            <v>Traço Salgado Carnes Unipessoal,Lda</v>
          </cell>
          <cell r="C2032" t="str">
            <v>Ricardo G.Silva</v>
          </cell>
          <cell r="D2032">
            <v>211112064</v>
          </cell>
        </row>
        <row r="2033">
          <cell r="A2033">
            <v>211112065</v>
          </cell>
          <cell r="B2033" t="str">
            <v>Oliveira Martins Alves, Lda</v>
          </cell>
          <cell r="C2033" t="str">
            <v>Bracar</v>
          </cell>
          <cell r="D2033">
            <v>211112065</v>
          </cell>
        </row>
        <row r="2034">
          <cell r="A2034">
            <v>211112066</v>
          </cell>
          <cell r="B2034" t="str">
            <v>Pedro Miguel Meireles Ferreira</v>
          </cell>
          <cell r="C2034" t="str">
            <v>Bruno Brito</v>
          </cell>
          <cell r="D2034">
            <v>211112066</v>
          </cell>
        </row>
        <row r="2035">
          <cell r="A2035">
            <v>211112067</v>
          </cell>
          <cell r="B2035" t="str">
            <v>Paulo Jorge P. Nogueira, Unip.,Lda</v>
          </cell>
          <cell r="C2035" t="str">
            <v>Ricardo G.Silva</v>
          </cell>
          <cell r="D2035">
            <v>211112067</v>
          </cell>
        </row>
        <row r="2036">
          <cell r="A2036">
            <v>211112068</v>
          </cell>
          <cell r="B2036" t="str">
            <v>Helder António Bastos Picão</v>
          </cell>
          <cell r="C2036" t="str">
            <v>Ricardo G.Silva</v>
          </cell>
          <cell r="D2036">
            <v>211112068</v>
          </cell>
        </row>
        <row r="2037">
          <cell r="A2037">
            <v>211112069</v>
          </cell>
          <cell r="B2037" t="str">
            <v>Euroabate-Matadouro Industrial, Lda</v>
          </cell>
          <cell r="C2037" t="str">
            <v>Bracar</v>
          </cell>
          <cell r="D2037">
            <v>211112069</v>
          </cell>
        </row>
        <row r="2038">
          <cell r="A2038">
            <v>211112070</v>
          </cell>
          <cell r="B2038" t="str">
            <v>Teresa J. Peixoto De Sousa Machado</v>
          </cell>
          <cell r="C2038" t="str">
            <v>Ricardo G.Silva</v>
          </cell>
          <cell r="D2038">
            <v>211112070</v>
          </cell>
        </row>
        <row r="2039">
          <cell r="A2039">
            <v>211112071</v>
          </cell>
          <cell r="B2039" t="str">
            <v>Norfumados Unipessoal, Lda</v>
          </cell>
          <cell r="C2039" t="str">
            <v>Bracar</v>
          </cell>
          <cell r="D2039">
            <v>211112071</v>
          </cell>
        </row>
        <row r="2040">
          <cell r="A2040">
            <v>211112072</v>
          </cell>
          <cell r="B2040" t="str">
            <v>André &amp; Sandra, Lda</v>
          </cell>
          <cell r="C2040" t="str">
            <v>Ricardo G.Silva</v>
          </cell>
          <cell r="D2040">
            <v>211112072</v>
          </cell>
        </row>
        <row r="2041">
          <cell r="A2041">
            <v>211112073</v>
          </cell>
          <cell r="B2041" t="str">
            <v>Talhos Heroísmo, Lda</v>
          </cell>
          <cell r="C2041" t="str">
            <v>Pedro Fonseca</v>
          </cell>
          <cell r="D2041">
            <v>211112073</v>
          </cell>
        </row>
        <row r="2042">
          <cell r="A2042">
            <v>211112074</v>
          </cell>
          <cell r="B2042" t="str">
            <v>Gosto Disciplinado - Talhos Lda</v>
          </cell>
          <cell r="C2042" t="str">
            <v>Pedro Fonseca</v>
          </cell>
          <cell r="D2042">
            <v>211112074</v>
          </cell>
        </row>
        <row r="2043">
          <cell r="A2043">
            <v>211112075</v>
          </cell>
          <cell r="B2043" t="str">
            <v>Bruno Miguel Torres Soares</v>
          </cell>
          <cell r="C2043" t="str">
            <v>Paulo Costa</v>
          </cell>
          <cell r="D2043">
            <v>211112075</v>
          </cell>
        </row>
        <row r="2044">
          <cell r="A2044">
            <v>211112076</v>
          </cell>
          <cell r="B2044" t="str">
            <v>Vitor Manuel De Oliveira Ferreira</v>
          </cell>
          <cell r="C2044" t="str">
            <v>Pedro Fonseca</v>
          </cell>
          <cell r="D2044">
            <v>211112076</v>
          </cell>
        </row>
        <row r="2045">
          <cell r="A2045">
            <v>211112077</v>
          </cell>
          <cell r="B2045" t="str">
            <v>De Pasto Talhos, Lda</v>
          </cell>
          <cell r="C2045" t="str">
            <v>Ricardo G.Silva</v>
          </cell>
          <cell r="D2045">
            <v>211112077</v>
          </cell>
        </row>
        <row r="2046">
          <cell r="A2046">
            <v>211112078</v>
          </cell>
          <cell r="B2046" t="str">
            <v>Supermercados J.C. Oliveira,</v>
          </cell>
          <cell r="C2046" t="str">
            <v>Manuel Miranda</v>
          </cell>
          <cell r="D2046">
            <v>211112078</v>
          </cell>
        </row>
        <row r="2047">
          <cell r="A2047">
            <v>211112079</v>
          </cell>
          <cell r="B2047" t="str">
            <v>Afonso Ferreira &amp; Constantino</v>
          </cell>
          <cell r="C2047" t="str">
            <v>Bracar</v>
          </cell>
          <cell r="D2047">
            <v>211112079</v>
          </cell>
        </row>
        <row r="2048">
          <cell r="A2048">
            <v>211112080</v>
          </cell>
          <cell r="B2048" t="str">
            <v>Delfina Rodrigues Dos Santos</v>
          </cell>
          <cell r="C2048" t="str">
            <v>Bracar</v>
          </cell>
          <cell r="D2048">
            <v>211112080</v>
          </cell>
        </row>
        <row r="2049">
          <cell r="A2049">
            <v>211112081</v>
          </cell>
          <cell r="B2049" t="str">
            <v>Maria Alice Gonçalves Sousa</v>
          </cell>
          <cell r="C2049" t="str">
            <v>Bracar</v>
          </cell>
          <cell r="D2049">
            <v>211112081</v>
          </cell>
        </row>
        <row r="2050">
          <cell r="A2050">
            <v>211112082</v>
          </cell>
          <cell r="B2050" t="str">
            <v>Maria Alice Cardoso Silva</v>
          </cell>
          <cell r="C2050" t="str">
            <v>Bracar</v>
          </cell>
          <cell r="D2050">
            <v>211112082</v>
          </cell>
        </row>
        <row r="2051">
          <cell r="A2051">
            <v>211112083</v>
          </cell>
          <cell r="B2051" t="str">
            <v>Tempo De Refúgio, Unipessoal Lda</v>
          </cell>
          <cell r="C2051" t="str">
            <v>Manuel Miranda</v>
          </cell>
          <cell r="D2051">
            <v>211112083</v>
          </cell>
        </row>
        <row r="2052">
          <cell r="A2052">
            <v>211112084</v>
          </cell>
          <cell r="B2052" t="str">
            <v>Manuel António Martins</v>
          </cell>
          <cell r="C2052" t="str">
            <v>Ricardo G.Silva</v>
          </cell>
          <cell r="D2052">
            <v>211112084</v>
          </cell>
        </row>
        <row r="2053">
          <cell r="A2053">
            <v>211112085</v>
          </cell>
          <cell r="B2053" t="str">
            <v>Empiminho - Comércio De Equipament.</v>
          </cell>
          <cell r="C2053" t="str">
            <v>Bracar</v>
          </cell>
          <cell r="D2053">
            <v>211112085</v>
          </cell>
        </row>
        <row r="2054">
          <cell r="A2054">
            <v>211112086</v>
          </cell>
          <cell r="B2054" t="str">
            <v>Manuel Ferreira Monteiro</v>
          </cell>
          <cell r="C2054" t="str">
            <v>Ricardo G.Silva</v>
          </cell>
          <cell r="D2054">
            <v>211112086</v>
          </cell>
        </row>
        <row r="2055">
          <cell r="A2055">
            <v>211112087</v>
          </cell>
          <cell r="B2055" t="str">
            <v>Marco Paulo Magalhães Ferreira</v>
          </cell>
          <cell r="C2055" t="str">
            <v>Bracar</v>
          </cell>
          <cell r="D2055">
            <v>211112087</v>
          </cell>
        </row>
        <row r="2056">
          <cell r="A2056">
            <v>211112088</v>
          </cell>
          <cell r="B2056" t="str">
            <v>Servibarreiras-Comércio E Serviços</v>
          </cell>
          <cell r="C2056" t="str">
            <v>Contencioso</v>
          </cell>
          <cell r="D2056">
            <v>211112088</v>
          </cell>
        </row>
        <row r="2057">
          <cell r="A2057">
            <v>211112089</v>
          </cell>
          <cell r="B2057" t="str">
            <v>Frisicarnes - Produtores De Carnes</v>
          </cell>
          <cell r="C2057" t="str">
            <v>Ricardo G.Silva</v>
          </cell>
          <cell r="D2057">
            <v>211112089</v>
          </cell>
        </row>
        <row r="2058">
          <cell r="A2058">
            <v>211112090</v>
          </cell>
          <cell r="B2058" t="str">
            <v>Época Emergente, Lda</v>
          </cell>
          <cell r="C2058" t="str">
            <v>Manuel Miranda</v>
          </cell>
          <cell r="D2058">
            <v>211112090</v>
          </cell>
        </row>
        <row r="2059">
          <cell r="A2059">
            <v>211112091</v>
          </cell>
          <cell r="B2059" t="str">
            <v>Blocofrio Produtos Alimentares, Lda</v>
          </cell>
          <cell r="C2059" t="str">
            <v>Manuel Russo</v>
          </cell>
          <cell r="D2059">
            <v>211112091</v>
          </cell>
        </row>
        <row r="2060">
          <cell r="A2060">
            <v>211112092</v>
          </cell>
          <cell r="B2060" t="str">
            <v>Mimos Frescos 3, Lda</v>
          </cell>
          <cell r="C2060" t="str">
            <v>Manuel Miranda</v>
          </cell>
          <cell r="D2060">
            <v>211112092</v>
          </cell>
        </row>
        <row r="2061">
          <cell r="A2061">
            <v>211112093</v>
          </cell>
          <cell r="B2061" t="str">
            <v>Diálogo Louvável, Unipessoal Lda</v>
          </cell>
          <cell r="C2061" t="str">
            <v>Ricardo G.Silva</v>
          </cell>
          <cell r="D2061">
            <v>211112093</v>
          </cell>
        </row>
        <row r="2062">
          <cell r="A2062">
            <v>211112094</v>
          </cell>
          <cell r="B2062" t="str">
            <v>Rodrigo &amp; Carmen, Lda</v>
          </cell>
          <cell r="C2062" t="str">
            <v>Ricardo G.Silva</v>
          </cell>
          <cell r="D2062">
            <v>211112094</v>
          </cell>
        </row>
        <row r="2063">
          <cell r="A2063">
            <v>211112095</v>
          </cell>
          <cell r="B2063" t="str">
            <v>Domingos Jesus Pereira Picão</v>
          </cell>
          <cell r="C2063" t="str">
            <v>Ricardo G.Silva</v>
          </cell>
          <cell r="D2063">
            <v>211112095</v>
          </cell>
        </row>
        <row r="2064">
          <cell r="A2064">
            <v>211112096</v>
          </cell>
          <cell r="B2064" t="str">
            <v>Pedro Miguel Da Silva Lamarão</v>
          </cell>
          <cell r="C2064" t="str">
            <v>Bruno Brito</v>
          </cell>
          <cell r="D2064">
            <v>211112096</v>
          </cell>
        </row>
        <row r="2065">
          <cell r="A2065">
            <v>211112097</v>
          </cell>
          <cell r="B2065" t="str">
            <v>Objetivos Mouriscos, Lda</v>
          </cell>
          <cell r="C2065" t="str">
            <v>Bracar</v>
          </cell>
          <cell r="D2065">
            <v>211112097</v>
          </cell>
        </row>
        <row r="2066">
          <cell r="A2066">
            <v>211112098</v>
          </cell>
          <cell r="B2066" t="str">
            <v>Pankir-Indústria E Com.De Produtos</v>
          </cell>
          <cell r="C2066" t="str">
            <v>Ricardo G.Silva</v>
          </cell>
          <cell r="D2066">
            <v>211112098</v>
          </cell>
        </row>
        <row r="2067">
          <cell r="A2067">
            <v>211112099</v>
          </cell>
          <cell r="B2067" t="str">
            <v>Agrocrismar Unipessoal,Lda</v>
          </cell>
          <cell r="C2067" t="str">
            <v>Bracar</v>
          </cell>
          <cell r="D2067">
            <v>211112099</v>
          </cell>
        </row>
        <row r="2068">
          <cell r="A2068">
            <v>211112100</v>
          </cell>
          <cell r="B2068" t="str">
            <v>Pedro Cardoso Carneiro Unip.,Lda</v>
          </cell>
          <cell r="C2068" t="str">
            <v>Ricardo G.Silva</v>
          </cell>
          <cell r="D2068">
            <v>211112100</v>
          </cell>
        </row>
        <row r="2069">
          <cell r="A2069">
            <v>211112101</v>
          </cell>
          <cell r="B2069" t="str">
            <v>Albino De Sá Miranda Barroso</v>
          </cell>
          <cell r="C2069" t="str">
            <v>Ricardo G.Silva</v>
          </cell>
          <cell r="D2069">
            <v>211112101</v>
          </cell>
        </row>
        <row r="2070">
          <cell r="A2070">
            <v>211112102</v>
          </cell>
          <cell r="B2070" t="str">
            <v>Davide Antonio Da Cunha Monteiro</v>
          </cell>
          <cell r="C2070" t="str">
            <v>Ricardo G.Silva</v>
          </cell>
          <cell r="D2070">
            <v>211112102</v>
          </cell>
        </row>
        <row r="2071">
          <cell r="A2071">
            <v>211112103</v>
          </cell>
          <cell r="B2071" t="str">
            <v>Maria Natália Bastos Moreira</v>
          </cell>
          <cell r="C2071" t="str">
            <v>Ricardo G.Silva</v>
          </cell>
          <cell r="D2071">
            <v>211112103</v>
          </cell>
        </row>
        <row r="2072">
          <cell r="A2072">
            <v>211112104</v>
          </cell>
          <cell r="B2072" t="str">
            <v>Helena &amp; Paulo, Lda</v>
          </cell>
          <cell r="C2072" t="str">
            <v>Ricardo G.Silva</v>
          </cell>
          <cell r="D2072">
            <v>211112104</v>
          </cell>
        </row>
        <row r="2073">
          <cell r="A2073">
            <v>211112105</v>
          </cell>
          <cell r="B2073" t="str">
            <v>Rosa Maria Da Silva Mendes</v>
          </cell>
          <cell r="C2073" t="str">
            <v>Paulo Costa</v>
          </cell>
          <cell r="D2073">
            <v>211112105</v>
          </cell>
        </row>
        <row r="2074">
          <cell r="A2074">
            <v>211112106</v>
          </cell>
          <cell r="B2074" t="str">
            <v>Varofumeiro-Enchidos Regionais Do</v>
          </cell>
          <cell r="C2074" t="str">
            <v>Ricardo G.Silva</v>
          </cell>
          <cell r="D2074">
            <v>211112106</v>
          </cell>
        </row>
        <row r="2075">
          <cell r="A2075">
            <v>211112107</v>
          </cell>
          <cell r="B2075" t="str">
            <v>Jolifa-Precozinhados,Lda</v>
          </cell>
          <cell r="C2075" t="str">
            <v>Contencioso</v>
          </cell>
          <cell r="D2075">
            <v>211112107</v>
          </cell>
        </row>
        <row r="2076">
          <cell r="A2076">
            <v>211112108</v>
          </cell>
          <cell r="B2076" t="str">
            <v>Moura Fernandes - Supermercados</v>
          </cell>
          <cell r="C2076" t="str">
            <v>Paulo Costa</v>
          </cell>
          <cell r="D2076">
            <v>211112108</v>
          </cell>
        </row>
        <row r="2077">
          <cell r="A2077">
            <v>211112109</v>
          </cell>
          <cell r="B2077" t="str">
            <v>Albino Manuel Fernandes Carvalho</v>
          </cell>
          <cell r="C2077" t="str">
            <v>Manuel Miranda</v>
          </cell>
          <cell r="D2077">
            <v>211112109</v>
          </cell>
        </row>
        <row r="2078">
          <cell r="A2078">
            <v>211112110</v>
          </cell>
          <cell r="B2078" t="str">
            <v>Pastelaria E Confeitaria</v>
          </cell>
          <cell r="C2078" t="str">
            <v>Bracar</v>
          </cell>
          <cell r="D2078">
            <v>211112110</v>
          </cell>
        </row>
        <row r="2079">
          <cell r="A2079">
            <v>211112111</v>
          </cell>
          <cell r="B2079" t="str">
            <v>Joaquim Gonçalves Marques &amp; Ca Lda</v>
          </cell>
          <cell r="C2079" t="str">
            <v>Pedro Fonseca</v>
          </cell>
          <cell r="D2079">
            <v>211112111</v>
          </cell>
        </row>
        <row r="2080">
          <cell r="A2080">
            <v>211112112</v>
          </cell>
          <cell r="B2080" t="str">
            <v>Ricardo Manuel Guedes De Oliveira</v>
          </cell>
          <cell r="C2080" t="str">
            <v>Bruno Brito</v>
          </cell>
          <cell r="D2080">
            <v>211112112</v>
          </cell>
        </row>
        <row r="2081">
          <cell r="A2081">
            <v>211112113</v>
          </cell>
          <cell r="B2081" t="str">
            <v>Carnes Meireles Do Minho, S.A.</v>
          </cell>
          <cell r="C2081" t="str">
            <v>Pedro Fonseca</v>
          </cell>
          <cell r="D2081">
            <v>211112113</v>
          </cell>
        </row>
        <row r="2082">
          <cell r="A2082">
            <v>211112114</v>
          </cell>
          <cell r="B2082" t="str">
            <v>Confiança Sustentavel, Lda.</v>
          </cell>
          <cell r="C2082" t="str">
            <v>Bruno Brito</v>
          </cell>
          <cell r="D2082">
            <v>211112114</v>
          </cell>
        </row>
        <row r="2083">
          <cell r="A2083">
            <v>211112115</v>
          </cell>
          <cell r="B2083" t="str">
            <v>Aparencia Harmoniosa, Lda.</v>
          </cell>
          <cell r="C2083" t="str">
            <v>Ricardo G.Silva</v>
          </cell>
          <cell r="D2083">
            <v>211112115</v>
          </cell>
        </row>
        <row r="2084">
          <cell r="A2084">
            <v>211112116</v>
          </cell>
          <cell r="B2084" t="str">
            <v>David Christian Coelho</v>
          </cell>
          <cell r="C2084" t="str">
            <v>Bracar</v>
          </cell>
          <cell r="D2084">
            <v>211112116</v>
          </cell>
        </row>
        <row r="2085">
          <cell r="A2085">
            <v>211112117</v>
          </cell>
          <cell r="B2085" t="str">
            <v>Aderito Nuno Fernandes Lopes</v>
          </cell>
          <cell r="C2085" t="str">
            <v>Paulo Costa</v>
          </cell>
          <cell r="D2085">
            <v>211112117</v>
          </cell>
        </row>
        <row r="2086">
          <cell r="A2086">
            <v>211112118</v>
          </cell>
          <cell r="B2086" t="str">
            <v>Costa &amp; Gomes, Lda</v>
          </cell>
          <cell r="C2086" t="str">
            <v>Manuel Miranda</v>
          </cell>
          <cell r="D2086">
            <v>211112118</v>
          </cell>
        </row>
        <row r="2087">
          <cell r="A2087">
            <v>211112119</v>
          </cell>
          <cell r="B2087" t="str">
            <v>Carnes Meireles Do Minho, Sa</v>
          </cell>
          <cell r="C2087" t="str">
            <v>Pedro Fonseca</v>
          </cell>
          <cell r="D2087">
            <v>211112119</v>
          </cell>
        </row>
        <row r="2088">
          <cell r="A2088">
            <v>211112120</v>
          </cell>
          <cell r="B2088" t="str">
            <v>Carnes Meireles Do Minho, Sa</v>
          </cell>
          <cell r="C2088" t="str">
            <v>Pedro Fonseca</v>
          </cell>
          <cell r="D2088">
            <v>211112120</v>
          </cell>
        </row>
        <row r="2089">
          <cell r="A2089">
            <v>211112121</v>
          </cell>
          <cell r="B2089" t="str">
            <v>Carnes Da Rendeira, Lda</v>
          </cell>
          <cell r="C2089" t="str">
            <v>Pedro Fonseca</v>
          </cell>
          <cell r="D2089">
            <v>211112121</v>
          </cell>
        </row>
        <row r="2090">
          <cell r="A2090">
            <v>211112122</v>
          </cell>
          <cell r="B2090" t="str">
            <v>Auto Mercado Lampião Azul-Comércio</v>
          </cell>
          <cell r="C2090" t="str">
            <v>Pedro Fonseca</v>
          </cell>
          <cell r="D2090">
            <v>211112122</v>
          </cell>
        </row>
        <row r="2091">
          <cell r="A2091">
            <v>211112123</v>
          </cell>
          <cell r="B2091" t="str">
            <v>César Manuel Leite Saldanha</v>
          </cell>
          <cell r="C2091" t="str">
            <v>Pedro Fonseca</v>
          </cell>
          <cell r="D2091">
            <v>211112123</v>
          </cell>
        </row>
        <row r="2092">
          <cell r="A2092">
            <v>211112124</v>
          </cell>
          <cell r="B2092" t="str">
            <v>Luis Manuel Monteiro Tomé Pata</v>
          </cell>
          <cell r="C2092" t="str">
            <v>Pedro Fonseca</v>
          </cell>
          <cell r="D2092">
            <v>211112124</v>
          </cell>
        </row>
        <row r="2093">
          <cell r="A2093">
            <v>211112125</v>
          </cell>
          <cell r="B2093" t="str">
            <v>Heróis E Foliões - Unipessoal Lda</v>
          </cell>
          <cell r="C2093" t="str">
            <v>Pedro Fonseca</v>
          </cell>
          <cell r="D2093">
            <v>211112125</v>
          </cell>
        </row>
        <row r="2094">
          <cell r="A2094">
            <v>211112126</v>
          </cell>
          <cell r="B2094" t="str">
            <v>Talho Central Do Carvalhido, Lda</v>
          </cell>
          <cell r="C2094" t="str">
            <v>Pedro Fonseca</v>
          </cell>
          <cell r="D2094">
            <v>211112126</v>
          </cell>
        </row>
        <row r="2095">
          <cell r="A2095">
            <v>211112127</v>
          </cell>
          <cell r="B2095" t="str">
            <v>Carnes Ribapena, Lda</v>
          </cell>
          <cell r="C2095" t="str">
            <v>Pedro Fonseca</v>
          </cell>
          <cell r="D2095">
            <v>211112127</v>
          </cell>
        </row>
        <row r="2096">
          <cell r="A2096">
            <v>211112128</v>
          </cell>
          <cell r="B2096" t="str">
            <v>Bigbife-Comércio De Carnes</v>
          </cell>
          <cell r="C2096" t="str">
            <v>Pedro Fonseca</v>
          </cell>
          <cell r="D2096">
            <v>211112128</v>
          </cell>
        </row>
        <row r="2097">
          <cell r="A2097">
            <v>211112129</v>
          </cell>
          <cell r="B2097" t="str">
            <v>Carnes Meireles Do Minho, S.A.</v>
          </cell>
          <cell r="C2097" t="str">
            <v>Pedro Fonseca</v>
          </cell>
          <cell r="D2097">
            <v>211112129</v>
          </cell>
        </row>
        <row r="2098">
          <cell r="A2098">
            <v>211112130</v>
          </cell>
          <cell r="B2098" t="str">
            <v>Código Dísponivel, Lda</v>
          </cell>
          <cell r="C2098" t="str">
            <v>Bracar</v>
          </cell>
          <cell r="D2098">
            <v>211112130</v>
          </cell>
        </row>
        <row r="2099">
          <cell r="A2099">
            <v>211112131</v>
          </cell>
          <cell r="B2099" t="str">
            <v>Sasa - Produtos De Géneros Alimentícios, Lda.</v>
          </cell>
          <cell r="C2099" t="str">
            <v>Vânia Silva</v>
          </cell>
          <cell r="D2099">
            <v>211112131</v>
          </cell>
        </row>
        <row r="2100">
          <cell r="A2100">
            <v>211112132</v>
          </cell>
          <cell r="B2100" t="str">
            <v>Paulo Jorge Magalhães Miranda</v>
          </cell>
          <cell r="C2100" t="str">
            <v>Ricardo G.Silva</v>
          </cell>
          <cell r="D2100">
            <v>211112132</v>
          </cell>
        </row>
        <row r="2101">
          <cell r="A2101">
            <v>211112133</v>
          </cell>
          <cell r="B2101" t="str">
            <v>Carnes Meireles Do Minho, S.A.</v>
          </cell>
          <cell r="C2101" t="str">
            <v>Pedro Fonseca</v>
          </cell>
          <cell r="D2101">
            <v>211112133</v>
          </cell>
        </row>
        <row r="2102">
          <cell r="A2102">
            <v>211112134</v>
          </cell>
          <cell r="B2102" t="str">
            <v>Adão Manuel Cerqueira</v>
          </cell>
          <cell r="C2102" t="str">
            <v>Pedro Fonseca</v>
          </cell>
          <cell r="D2102">
            <v>211112134</v>
          </cell>
        </row>
        <row r="2103">
          <cell r="A2103">
            <v>211112135</v>
          </cell>
          <cell r="B2103" t="str">
            <v>Gramas D´Ilusão, Lda</v>
          </cell>
          <cell r="C2103" t="str">
            <v>Contencioso</v>
          </cell>
          <cell r="D2103">
            <v>211112135</v>
          </cell>
        </row>
        <row r="2104">
          <cell r="A2104">
            <v>211112136</v>
          </cell>
          <cell r="B2104" t="str">
            <v>Mês Adoçicado, Lda</v>
          </cell>
          <cell r="C2104" t="str">
            <v>Ricardo G.Silva</v>
          </cell>
          <cell r="D2104">
            <v>211112136</v>
          </cell>
        </row>
        <row r="2105">
          <cell r="A2105">
            <v>211112137</v>
          </cell>
          <cell r="B2105" t="str">
            <v>S &amp; P - Sandes &amp; Pratos</v>
          </cell>
          <cell r="C2105" t="str">
            <v>Bruno Brito</v>
          </cell>
          <cell r="D2105">
            <v>211112137</v>
          </cell>
        </row>
        <row r="2106">
          <cell r="A2106">
            <v>211112138</v>
          </cell>
          <cell r="B2106" t="str">
            <v>José Filipe Martins</v>
          </cell>
          <cell r="C2106" t="str">
            <v>Ricardo G.Silva</v>
          </cell>
          <cell r="D2106">
            <v>211112138</v>
          </cell>
        </row>
        <row r="2107">
          <cell r="A2107">
            <v>211112139</v>
          </cell>
          <cell r="B2107" t="str">
            <v>Banda Musical De Tecla</v>
          </cell>
          <cell r="C2107" t="str">
            <v>Ricardo G.Silva</v>
          </cell>
          <cell r="D2107">
            <v>211112139</v>
          </cell>
        </row>
        <row r="2108">
          <cell r="A2108">
            <v>211112140</v>
          </cell>
          <cell r="B2108" t="str">
            <v>Rogerio E Delfina, Lda</v>
          </cell>
          <cell r="C2108" t="str">
            <v>Pedro Fonseca</v>
          </cell>
          <cell r="D2108">
            <v>211112140</v>
          </cell>
        </row>
        <row r="2109">
          <cell r="A2109">
            <v>211112141</v>
          </cell>
          <cell r="B2109" t="str">
            <v>Vontade E Competência, Lda</v>
          </cell>
          <cell r="C2109" t="str">
            <v>Pedro Fonseca</v>
          </cell>
          <cell r="D2109">
            <v>211112141</v>
          </cell>
        </row>
        <row r="2110">
          <cell r="A2110">
            <v>211112142</v>
          </cell>
          <cell r="B2110" t="str">
            <v>Comifrio-Produtos Pré-Cozinhados,Sa</v>
          </cell>
          <cell r="C2110" t="str">
            <v>Vitor Almeida</v>
          </cell>
          <cell r="D2110">
            <v>211112142</v>
          </cell>
        </row>
        <row r="2111">
          <cell r="A2111">
            <v>211112143</v>
          </cell>
          <cell r="B2111" t="str">
            <v>Carnes Meireles Do Minho, S.A.</v>
          </cell>
          <cell r="C2111" t="str">
            <v>Pedro Fonseca</v>
          </cell>
          <cell r="D2111">
            <v>211112143</v>
          </cell>
        </row>
        <row r="2112">
          <cell r="A2112">
            <v>211112144</v>
          </cell>
          <cell r="B2112" t="str">
            <v>José Henrique Gomes, Unip. Lda</v>
          </cell>
          <cell r="C2112" t="str">
            <v>Ricardo G.Silva</v>
          </cell>
          <cell r="D2112">
            <v>211112144</v>
          </cell>
        </row>
        <row r="2113">
          <cell r="A2113">
            <v>211112145</v>
          </cell>
          <cell r="B2113" t="str">
            <v>Aroma Pomposo Unipessoal, Lda.</v>
          </cell>
          <cell r="C2113" t="str">
            <v>Manuel Miranda</v>
          </cell>
          <cell r="D2113">
            <v>211112145</v>
          </cell>
        </row>
        <row r="2114">
          <cell r="A2114">
            <v>211112146</v>
          </cell>
          <cell r="B2114" t="str">
            <v>Soguima - Com. Ind. Alimentar, S.A.</v>
          </cell>
          <cell r="C2114" t="str">
            <v>Bracar</v>
          </cell>
          <cell r="D2114">
            <v>211112146</v>
          </cell>
        </row>
        <row r="2115">
          <cell r="A2115">
            <v>211112147</v>
          </cell>
          <cell r="B2115" t="str">
            <v>Futuro Combativo Unipessoal, Lda.</v>
          </cell>
          <cell r="C2115" t="str">
            <v>Manuel Miranda</v>
          </cell>
          <cell r="D2115">
            <v>211112147</v>
          </cell>
        </row>
        <row r="2116">
          <cell r="A2116">
            <v>211112148</v>
          </cell>
          <cell r="B2116" t="str">
            <v>António N.Nobrega II- Indústria E</v>
          </cell>
          <cell r="C2116" t="str">
            <v>Vânia Silva</v>
          </cell>
          <cell r="D2116">
            <v>211112148</v>
          </cell>
        </row>
        <row r="2117">
          <cell r="A2117">
            <v>211112149</v>
          </cell>
          <cell r="B2117" t="str">
            <v>Restaurante O Bebedouro</v>
          </cell>
          <cell r="C2117" t="str">
            <v>Bracar</v>
          </cell>
          <cell r="D2117">
            <v>211112149</v>
          </cell>
        </row>
        <row r="2118">
          <cell r="A2118">
            <v>211112150</v>
          </cell>
          <cell r="B2118" t="str">
            <v>Francisco Xavier Barros Anjos</v>
          </cell>
          <cell r="C2118" t="str">
            <v>Ricardo G.Silva</v>
          </cell>
          <cell r="D2118">
            <v>211112150</v>
          </cell>
        </row>
        <row r="2119">
          <cell r="A2119">
            <v>211112151</v>
          </cell>
          <cell r="B2119" t="str">
            <v>Glacialis Soc.Unipessoal,Lda</v>
          </cell>
          <cell r="C2119" t="str">
            <v>Vânia Silva</v>
          </cell>
          <cell r="D2119">
            <v>211112151</v>
          </cell>
        </row>
        <row r="2120">
          <cell r="A2120">
            <v>211112152</v>
          </cell>
          <cell r="B2120" t="str">
            <v>Lowpeska, Lda</v>
          </cell>
          <cell r="C2120" t="str">
            <v>Vânia Silva</v>
          </cell>
          <cell r="D2120">
            <v>211112152</v>
          </cell>
        </row>
        <row r="2121">
          <cell r="A2121">
            <v>211112153</v>
          </cell>
          <cell r="B2121" t="str">
            <v>Maria Manuela Moreira Unip., Lda</v>
          </cell>
          <cell r="C2121" t="str">
            <v>Paulo Costa</v>
          </cell>
          <cell r="D2121">
            <v>211112153</v>
          </cell>
        </row>
        <row r="2122">
          <cell r="A2122">
            <v>211112154</v>
          </cell>
          <cell r="B2122" t="str">
            <v>José Vilhena - Meat Trading, Lda</v>
          </cell>
          <cell r="C2122" t="str">
            <v>Joana Reis</v>
          </cell>
          <cell r="D2122">
            <v>211112154</v>
          </cell>
        </row>
        <row r="2123">
          <cell r="A2123">
            <v>211112155</v>
          </cell>
          <cell r="B2123" t="str">
            <v>Frimário-Produtos Alimentares, Lda</v>
          </cell>
          <cell r="C2123" t="str">
            <v>Vânia Silva</v>
          </cell>
          <cell r="D2123">
            <v>211112155</v>
          </cell>
        </row>
        <row r="2124">
          <cell r="A2124">
            <v>211112156</v>
          </cell>
          <cell r="B2124" t="str">
            <v>Carnes Meireles Do Minho, S.A.</v>
          </cell>
          <cell r="C2124" t="str">
            <v>Pedro Fonseca</v>
          </cell>
          <cell r="D2124">
            <v>211112156</v>
          </cell>
        </row>
        <row r="2125">
          <cell r="A2125">
            <v>211112157</v>
          </cell>
          <cell r="B2125" t="str">
            <v>O Seu Supermercado, Lda</v>
          </cell>
          <cell r="C2125" t="str">
            <v>Pedro Fonseca</v>
          </cell>
          <cell r="D2125">
            <v>211112157</v>
          </cell>
        </row>
        <row r="2126">
          <cell r="A2126">
            <v>211112158</v>
          </cell>
          <cell r="B2126" t="str">
            <v>Frescura Abundante Unip.,Lda</v>
          </cell>
          <cell r="C2126" t="str">
            <v>Ricardo G.Silva</v>
          </cell>
          <cell r="D2126">
            <v>211112158</v>
          </cell>
        </row>
        <row r="2127">
          <cell r="A2127">
            <v>211112159</v>
          </cell>
          <cell r="B2127" t="str">
            <v>Deltagel-Produtos Alimentares,S.A.</v>
          </cell>
          <cell r="C2127" t="str">
            <v>Vânia Silva</v>
          </cell>
          <cell r="D2127">
            <v>211112159</v>
          </cell>
        </row>
        <row r="2128">
          <cell r="A2128">
            <v>211112160</v>
          </cell>
          <cell r="B2128" t="str">
            <v>T2 Trading, Lda</v>
          </cell>
          <cell r="C2128" t="str">
            <v>Joana Reis</v>
          </cell>
          <cell r="D2128">
            <v>211112160</v>
          </cell>
        </row>
        <row r="2129">
          <cell r="A2129">
            <v>211112161</v>
          </cell>
          <cell r="B2129" t="str">
            <v>Joel Ferreira Dinis</v>
          </cell>
          <cell r="C2129" t="str">
            <v>Bracar</v>
          </cell>
          <cell r="D2129">
            <v>211112161</v>
          </cell>
        </row>
        <row r="2130">
          <cell r="A2130">
            <v>211112162</v>
          </cell>
          <cell r="B2130" t="str">
            <v>Sf - Gestão De Resíduos, Lda</v>
          </cell>
          <cell r="C2130" t="str">
            <v>Bracar</v>
          </cell>
          <cell r="D2130">
            <v>211112162</v>
          </cell>
        </row>
        <row r="2131">
          <cell r="A2131">
            <v>211112163</v>
          </cell>
          <cell r="B2131" t="str">
            <v>Ideias Empenhadas, Unipessoal, Lda.</v>
          </cell>
          <cell r="C2131" t="str">
            <v>Pedro Fonseca</v>
          </cell>
          <cell r="D2131">
            <v>211112163</v>
          </cell>
        </row>
        <row r="2132">
          <cell r="A2132">
            <v>211112164</v>
          </cell>
          <cell r="B2132" t="str">
            <v>Carnes Meireles Do Minho, S.A.</v>
          </cell>
          <cell r="C2132" t="str">
            <v>Pedro Fonseca</v>
          </cell>
          <cell r="D2132">
            <v>211112164</v>
          </cell>
        </row>
        <row r="2133">
          <cell r="A2133">
            <v>211112165</v>
          </cell>
          <cell r="B2133" t="str">
            <v>Gostosalvorada - Lda</v>
          </cell>
          <cell r="C2133" t="str">
            <v>Manuel Miranda</v>
          </cell>
          <cell r="D2133">
            <v>211112165</v>
          </cell>
        </row>
        <row r="2134">
          <cell r="A2134">
            <v>211112166</v>
          </cell>
          <cell r="B2134" t="str">
            <v>Beiragel-Produtos Alimentares</v>
          </cell>
          <cell r="C2134" t="str">
            <v>Vânia Silva</v>
          </cell>
          <cell r="D2134">
            <v>211112166</v>
          </cell>
        </row>
        <row r="2135">
          <cell r="A2135">
            <v>211112167</v>
          </cell>
          <cell r="B2135" t="str">
            <v>Salpitalhos - Comercio, Lda</v>
          </cell>
          <cell r="C2135" t="str">
            <v>Manuel Miranda</v>
          </cell>
          <cell r="D2135">
            <v>211112167</v>
          </cell>
        </row>
        <row r="2136">
          <cell r="A2136">
            <v>211112168</v>
          </cell>
          <cell r="B2136" t="str">
            <v>Friguarda-Produtos Congelados,Lda</v>
          </cell>
          <cell r="C2136" t="str">
            <v>Vânia Silva</v>
          </cell>
          <cell r="D2136">
            <v>211112168</v>
          </cell>
        </row>
        <row r="2137">
          <cell r="A2137">
            <v>211112169</v>
          </cell>
          <cell r="B2137" t="str">
            <v>Foodcare-Comércio Internacional, Sa</v>
          </cell>
          <cell r="C2137" t="str">
            <v>Joana Reis</v>
          </cell>
          <cell r="D2137">
            <v>211112169</v>
          </cell>
        </row>
        <row r="2138">
          <cell r="A2138">
            <v>211112170</v>
          </cell>
          <cell r="B2138" t="str">
            <v>Geltuga-Fresh And Frozen Food, Lda</v>
          </cell>
          <cell r="C2138" t="str">
            <v>Joana Reis</v>
          </cell>
          <cell r="D2138">
            <v>211112170</v>
          </cell>
        </row>
        <row r="2139">
          <cell r="A2139">
            <v>211112171</v>
          </cell>
          <cell r="B2139" t="str">
            <v>J.R. Pinheiro &amp; Ca, Lda</v>
          </cell>
          <cell r="C2139" t="str">
            <v>Ricardo G.Silva</v>
          </cell>
          <cell r="D2139">
            <v>211112171</v>
          </cell>
        </row>
        <row r="2140">
          <cell r="A2140">
            <v>211112172</v>
          </cell>
          <cell r="B2140" t="str">
            <v>José Ferreira Pereira Unip., Lda</v>
          </cell>
          <cell r="C2140" t="str">
            <v>Ricardo G.Silva</v>
          </cell>
          <cell r="D2140">
            <v>211112172</v>
          </cell>
        </row>
        <row r="2141">
          <cell r="A2141">
            <v>211112173</v>
          </cell>
          <cell r="B2141" t="str">
            <v>José Ribeiro &amp; Pedro Castro, Lda</v>
          </cell>
          <cell r="C2141" t="str">
            <v>Ricardo G.Silva</v>
          </cell>
          <cell r="D2141">
            <v>211112173</v>
          </cell>
        </row>
        <row r="2142">
          <cell r="A2142">
            <v>211112174</v>
          </cell>
          <cell r="B2142" t="str">
            <v>Martins Pereira-Supermercados, Lda</v>
          </cell>
          <cell r="C2142" t="str">
            <v>Ricardo G.Silva</v>
          </cell>
          <cell r="D2142">
            <v>211112174</v>
          </cell>
        </row>
        <row r="2143">
          <cell r="A2143">
            <v>211112175</v>
          </cell>
          <cell r="B2143" t="str">
            <v>Vitor Silva &amp; Cruz, Lda</v>
          </cell>
          <cell r="C2143" t="str">
            <v>Ricardo G.Silva</v>
          </cell>
          <cell r="D2143">
            <v>211112175</v>
          </cell>
        </row>
        <row r="2144">
          <cell r="A2144">
            <v>211112176</v>
          </cell>
          <cell r="B2144" t="str">
            <v>Diogo &amp; Vinha, Lda</v>
          </cell>
          <cell r="C2144" t="str">
            <v>Manuel Miranda</v>
          </cell>
          <cell r="D2144">
            <v>211112176</v>
          </cell>
        </row>
        <row r="2145">
          <cell r="A2145">
            <v>211112177</v>
          </cell>
          <cell r="B2145" t="str">
            <v>Sabordanimação -  Enchidos</v>
          </cell>
          <cell r="C2145" t="str">
            <v>Ricardo G.Silva</v>
          </cell>
          <cell r="D2145">
            <v>211112177</v>
          </cell>
        </row>
        <row r="2146">
          <cell r="A2146">
            <v>211112178</v>
          </cell>
          <cell r="B2146" t="str">
            <v>Fábio André Silva Unip., Lda</v>
          </cell>
          <cell r="C2146" t="str">
            <v>Pedro Fonseca</v>
          </cell>
          <cell r="D2146">
            <v>211112178</v>
          </cell>
        </row>
        <row r="2147">
          <cell r="A2147">
            <v>211112179</v>
          </cell>
          <cell r="B2147" t="str">
            <v>Anvileo Rooftop, Lda</v>
          </cell>
          <cell r="C2147" t="str">
            <v>Pedro Fonseca</v>
          </cell>
          <cell r="D2147">
            <v>211112179</v>
          </cell>
        </row>
        <row r="2148">
          <cell r="A2148">
            <v>211112180</v>
          </cell>
          <cell r="B2148" t="str">
            <v>Rui Manuel Sousa Unip.,Lda</v>
          </cell>
          <cell r="C2148" t="str">
            <v>Contencioso</v>
          </cell>
          <cell r="D2148">
            <v>211112180</v>
          </cell>
        </row>
        <row r="2149">
          <cell r="A2149">
            <v>211112181</v>
          </cell>
          <cell r="B2149" t="str">
            <v>Intrespa Portugal, Lda</v>
          </cell>
          <cell r="C2149" t="str">
            <v>Joana Reis</v>
          </cell>
          <cell r="D2149">
            <v>211112181</v>
          </cell>
        </row>
        <row r="2150">
          <cell r="A2150">
            <v>211112182</v>
          </cell>
          <cell r="B2150" t="str">
            <v>Sara Macedo Unip., Lda</v>
          </cell>
          <cell r="C2150" t="str">
            <v>Paulo Costa</v>
          </cell>
          <cell r="D2150">
            <v>211112182</v>
          </cell>
        </row>
        <row r="2151">
          <cell r="A2151">
            <v>211112183</v>
          </cell>
          <cell r="B2151" t="str">
            <v>Alexandrino P. &amp; Silva Pereira, Lda</v>
          </cell>
          <cell r="C2151" t="str">
            <v>Vânia Silva</v>
          </cell>
          <cell r="D2151">
            <v>211112183</v>
          </cell>
        </row>
        <row r="2152">
          <cell r="A2152">
            <v>211112184</v>
          </cell>
          <cell r="B2152" t="str">
            <v>Pastelaria E Pão Quente Miminho,Lda</v>
          </cell>
          <cell r="C2152" t="str">
            <v>Paulo Costa</v>
          </cell>
          <cell r="D2152">
            <v>211112184</v>
          </cell>
        </row>
        <row r="2153">
          <cell r="A2153">
            <v>211112185</v>
          </cell>
          <cell r="B2153" t="str">
            <v>Afrimore, Unipessoal, Lda</v>
          </cell>
          <cell r="C2153" t="str">
            <v>Joana Reis</v>
          </cell>
          <cell r="D2153">
            <v>211112185</v>
          </cell>
        </row>
        <row r="2154">
          <cell r="A2154">
            <v>211112186</v>
          </cell>
          <cell r="B2154" t="str">
            <v>Wineforce Unipessoal Lda</v>
          </cell>
          <cell r="C2154" t="str">
            <v>Joana Reis</v>
          </cell>
          <cell r="D2154">
            <v>211112186</v>
          </cell>
        </row>
        <row r="2155">
          <cell r="A2155">
            <v>211112187</v>
          </cell>
          <cell r="B2155" t="str">
            <v>C.P. Carnes Da Meadela,Lda</v>
          </cell>
          <cell r="C2155" t="str">
            <v>Ricardo G.Silva</v>
          </cell>
          <cell r="D2155">
            <v>211112187</v>
          </cell>
        </row>
        <row r="2156">
          <cell r="A2156">
            <v>211112188</v>
          </cell>
          <cell r="B2156" t="str">
            <v>Consumintenso Prod.Alimentares, Lda</v>
          </cell>
          <cell r="C2156" t="str">
            <v>Vânia Silva</v>
          </cell>
          <cell r="D2156">
            <v>211112188</v>
          </cell>
        </row>
        <row r="2157">
          <cell r="A2157">
            <v>211112189</v>
          </cell>
          <cell r="B2157" t="str">
            <v>Udo-Charcutaria Alemã Unip.,Lda</v>
          </cell>
          <cell r="C2157" t="str">
            <v>Ricardo G.Silva</v>
          </cell>
          <cell r="D2157">
            <v>211112189</v>
          </cell>
        </row>
        <row r="2158">
          <cell r="A2158">
            <v>211112190</v>
          </cell>
          <cell r="B2158" t="str">
            <v>Uniself, Sa</v>
          </cell>
          <cell r="C2158" t="str">
            <v>Vânia Silva</v>
          </cell>
          <cell r="D2158">
            <v>211112190</v>
          </cell>
        </row>
        <row r="2159">
          <cell r="A2159">
            <v>211112191</v>
          </cell>
          <cell r="B2159" t="str">
            <v>Ramos &amp; Prata, Lda</v>
          </cell>
          <cell r="C2159" t="str">
            <v>Pedro Fonseca</v>
          </cell>
          <cell r="D2159">
            <v>211112191</v>
          </cell>
        </row>
        <row r="2160">
          <cell r="A2160">
            <v>211112192</v>
          </cell>
          <cell r="B2160" t="str">
            <v>Vitor Almeida</v>
          </cell>
          <cell r="C2160" t="str">
            <v>Bracar</v>
          </cell>
          <cell r="D2160">
            <v>211112192</v>
          </cell>
        </row>
        <row r="2161">
          <cell r="A2161">
            <v>211112193</v>
          </cell>
          <cell r="B2161" t="str">
            <v>Nutrimeat S.A.</v>
          </cell>
          <cell r="C2161" t="str">
            <v>Pedro Fonseca</v>
          </cell>
          <cell r="D2161">
            <v>211112193</v>
          </cell>
        </row>
        <row r="2162">
          <cell r="A2162">
            <v>211112194</v>
          </cell>
          <cell r="B2162" t="str">
            <v>Ilhapeixe, Soc. Peixe Da Ilha S.A.</v>
          </cell>
          <cell r="C2162" t="str">
            <v>Vânia Silva</v>
          </cell>
          <cell r="D2162">
            <v>211112194</v>
          </cell>
        </row>
        <row r="2163">
          <cell r="A2163">
            <v>211112195</v>
          </cell>
          <cell r="B2163" t="str">
            <v>Arapeixe 2 Produtos Alimentares Lda</v>
          </cell>
          <cell r="C2163" t="str">
            <v>Vânia Silva</v>
          </cell>
          <cell r="D2163">
            <v>211112195</v>
          </cell>
        </row>
        <row r="2164">
          <cell r="A2164">
            <v>211112196</v>
          </cell>
          <cell r="B2164" t="str">
            <v>Vera Lucia Ribeiro Terra</v>
          </cell>
          <cell r="C2164" t="str">
            <v>Paulo Costa</v>
          </cell>
          <cell r="D2164">
            <v>211112196</v>
          </cell>
        </row>
        <row r="2165">
          <cell r="A2165">
            <v>211112197</v>
          </cell>
          <cell r="B2165" t="str">
            <v>Plailha - Comércio De Produtos</v>
          </cell>
          <cell r="C2165" t="str">
            <v>Vânia Silva</v>
          </cell>
          <cell r="D2165">
            <v>211112197</v>
          </cell>
        </row>
        <row r="2166">
          <cell r="A2166">
            <v>211112198</v>
          </cell>
          <cell r="B2166" t="str">
            <v>O Chicheiro Unipessoal,Lda</v>
          </cell>
          <cell r="C2166" t="str">
            <v>Ricardo G.Silva</v>
          </cell>
          <cell r="D2166">
            <v>211112198</v>
          </cell>
        </row>
        <row r="2167">
          <cell r="A2167">
            <v>211112199</v>
          </cell>
          <cell r="B2167" t="str">
            <v>Foodlinks Com. Int. Unipessoal Lda</v>
          </cell>
          <cell r="C2167" t="str">
            <v>Joana Reis</v>
          </cell>
          <cell r="D2167">
            <v>211112199</v>
          </cell>
        </row>
        <row r="2168">
          <cell r="A2168">
            <v>211112200</v>
          </cell>
          <cell r="B2168" t="str">
            <v>Iberfish-Soc Exp Prod Cong Unip Lda</v>
          </cell>
          <cell r="C2168" t="str">
            <v>Joana Reis</v>
          </cell>
          <cell r="D2168">
            <v>211112200</v>
          </cell>
        </row>
        <row r="2169">
          <cell r="A2169">
            <v>211112201</v>
          </cell>
          <cell r="B2169" t="str">
            <v>Henrique Sérgio Lopes Martins Gomes</v>
          </cell>
          <cell r="C2169" t="str">
            <v>Paulo Costa</v>
          </cell>
          <cell r="D2169">
            <v>211112201</v>
          </cell>
        </row>
        <row r="2170">
          <cell r="A2170">
            <v>211112202</v>
          </cell>
          <cell r="B2170" t="str">
            <v>Manuel Alves &amp; Helder Moreira, Lda</v>
          </cell>
          <cell r="C2170" t="str">
            <v>Ricardo G.Silva</v>
          </cell>
          <cell r="D2170">
            <v>211112202</v>
          </cell>
        </row>
        <row r="2171">
          <cell r="A2171">
            <v>211112203</v>
          </cell>
          <cell r="B2171" t="str">
            <v>Americold Lisboa Transport,</v>
          </cell>
          <cell r="C2171" t="str">
            <v>Bracar</v>
          </cell>
          <cell r="D2171">
            <v>211112203</v>
          </cell>
        </row>
        <row r="2172">
          <cell r="A2172">
            <v>211112204</v>
          </cell>
          <cell r="B2172" t="str">
            <v>Gaivota Esbelta -Unipessoal Lda</v>
          </cell>
          <cell r="C2172" t="str">
            <v>Ricardo G.Silva</v>
          </cell>
          <cell r="D2172">
            <v>211112204</v>
          </cell>
        </row>
        <row r="2173">
          <cell r="A2173">
            <v>211112205</v>
          </cell>
          <cell r="B2173" t="str">
            <v>Alto Cgm, Lda</v>
          </cell>
          <cell r="C2173" t="str">
            <v>Ricardo G.Silva</v>
          </cell>
          <cell r="D2173">
            <v>211112205</v>
          </cell>
        </row>
        <row r="2174">
          <cell r="A2174">
            <v>211112206</v>
          </cell>
          <cell r="B2174" t="str">
            <v>Netocarnes-Indústria De Carnes,Lda</v>
          </cell>
          <cell r="C2174" t="str">
            <v>Pedro Fonseca</v>
          </cell>
          <cell r="D2174">
            <v>211112206</v>
          </cell>
        </row>
        <row r="2175">
          <cell r="A2175">
            <v>211112207</v>
          </cell>
          <cell r="B2175" t="str">
            <v>Irmandade De Nossa Senhora Do Carmo</v>
          </cell>
          <cell r="C2175" t="str">
            <v>Vitor Almeida</v>
          </cell>
          <cell r="D2175">
            <v>211112207</v>
          </cell>
        </row>
        <row r="2176">
          <cell r="A2176">
            <v>211112208</v>
          </cell>
          <cell r="B2176" t="str">
            <v>Partido Social Democrata</v>
          </cell>
          <cell r="C2176" t="str">
            <v>Filipe Ferreira</v>
          </cell>
          <cell r="D2176">
            <v>211112208</v>
          </cell>
        </row>
        <row r="2177">
          <cell r="A2177">
            <v>211112209</v>
          </cell>
          <cell r="B2177" t="str">
            <v>Issa Food, Lda</v>
          </cell>
          <cell r="C2177" t="str">
            <v>Ricardo G.Silva</v>
          </cell>
          <cell r="D2177">
            <v>211112209</v>
          </cell>
        </row>
        <row r="2178">
          <cell r="A2178">
            <v>211112210</v>
          </cell>
          <cell r="B2178" t="str">
            <v>Bexeb, S.A. - Sucursal Em Portugal</v>
          </cell>
          <cell r="C2178" t="str">
            <v>Vânia Silva</v>
          </cell>
          <cell r="D2178">
            <v>211112210</v>
          </cell>
        </row>
        <row r="2179">
          <cell r="A2179">
            <v>211112211</v>
          </cell>
          <cell r="B2179" t="str">
            <v>Rui Malheiro, Lda</v>
          </cell>
          <cell r="C2179" t="str">
            <v>Ricardo G.Silva</v>
          </cell>
          <cell r="D2179">
            <v>211112211</v>
          </cell>
        </row>
        <row r="2180">
          <cell r="A2180">
            <v>211112212</v>
          </cell>
          <cell r="B2180" t="str">
            <v>Campo Da Vila - Restauração, Alojam</v>
          </cell>
          <cell r="C2180" t="str">
            <v>Vânia Silva</v>
          </cell>
          <cell r="D2180">
            <v>211112212</v>
          </cell>
        </row>
        <row r="2181">
          <cell r="A2181">
            <v>211112213</v>
          </cell>
          <cell r="B2181" t="str">
            <v>Gelviana - Produtos Alimentares,Lda</v>
          </cell>
          <cell r="C2181" t="str">
            <v>Joana Reis</v>
          </cell>
          <cell r="D2181">
            <v>211112213</v>
          </cell>
        </row>
        <row r="2182">
          <cell r="A2182">
            <v>211112214</v>
          </cell>
          <cell r="B2182" t="str">
            <v>Frineiva - Comércio De Produtos</v>
          </cell>
          <cell r="C2182" t="str">
            <v>Manuel Russo</v>
          </cell>
          <cell r="D2182">
            <v>211112214</v>
          </cell>
        </row>
        <row r="2183">
          <cell r="A2183">
            <v>211112215</v>
          </cell>
          <cell r="B2183" t="str">
            <v>Testamento Salão De Festas, Sa</v>
          </cell>
          <cell r="C2183" t="str">
            <v>Vitor Almeida</v>
          </cell>
          <cell r="D2183">
            <v>211112215</v>
          </cell>
        </row>
        <row r="2184">
          <cell r="A2184">
            <v>211112216</v>
          </cell>
          <cell r="B2184" t="str">
            <v>Arcol, S.A.</v>
          </cell>
          <cell r="C2184" t="str">
            <v>Vânia Silva</v>
          </cell>
          <cell r="D2184">
            <v>211112216</v>
          </cell>
        </row>
        <row r="2185">
          <cell r="A2185">
            <v>211112217</v>
          </cell>
          <cell r="B2185" t="str">
            <v>O Pradinho-Comércio De Gado, Lda</v>
          </cell>
          <cell r="C2185" t="str">
            <v>Pedro Fonseca</v>
          </cell>
          <cell r="D2185">
            <v>211112217</v>
          </cell>
        </row>
        <row r="2186">
          <cell r="A2186">
            <v>211112218</v>
          </cell>
          <cell r="B2186" t="str">
            <v>Isaac José Abreu De Oliveira</v>
          </cell>
          <cell r="C2186" t="str">
            <v>Bracar</v>
          </cell>
          <cell r="D2186">
            <v>211112218</v>
          </cell>
        </row>
        <row r="2187">
          <cell r="A2187">
            <v>211112219</v>
          </cell>
          <cell r="B2187" t="str">
            <v>Paniprado-Panificadora Do Prado,Lda</v>
          </cell>
          <cell r="C2187" t="str">
            <v>Ricardo G.Silva</v>
          </cell>
          <cell r="D2187">
            <v>211112219</v>
          </cell>
        </row>
        <row r="2188">
          <cell r="A2188">
            <v>211112220</v>
          </cell>
          <cell r="B2188" t="str">
            <v>Armanda Salgueirinho &amp; Filhos, Lda.</v>
          </cell>
          <cell r="C2188" t="str">
            <v>Ricardo G.Silva</v>
          </cell>
          <cell r="D2188">
            <v>211112220</v>
          </cell>
        </row>
        <row r="2189">
          <cell r="A2189">
            <v>211112221</v>
          </cell>
          <cell r="B2189" t="str">
            <v>Armando Filipe De Sousa Barbosa</v>
          </cell>
          <cell r="C2189" t="str">
            <v>Bruno Brito</v>
          </cell>
          <cell r="D2189">
            <v>211112221</v>
          </cell>
        </row>
        <row r="2190">
          <cell r="A2190">
            <v>211112222</v>
          </cell>
          <cell r="B2190" t="str">
            <v>Sevilhana - Restaurante, Snack-Bar</v>
          </cell>
          <cell r="C2190" t="str">
            <v>Ricardo G.Silva</v>
          </cell>
          <cell r="D2190">
            <v>211112222</v>
          </cell>
        </row>
        <row r="2191">
          <cell r="A2191">
            <v>211112223</v>
          </cell>
          <cell r="B2191" t="str">
            <v>Sevilhana Qe, Lda.</v>
          </cell>
          <cell r="C2191" t="str">
            <v>Ricardo G.Silva</v>
          </cell>
          <cell r="D2191">
            <v>211112223</v>
          </cell>
        </row>
        <row r="2192">
          <cell r="A2192">
            <v>211112224</v>
          </cell>
          <cell r="B2192" t="str">
            <v>José Henrique C.Martins Unip.,Lda</v>
          </cell>
          <cell r="C2192" t="str">
            <v>Paulo Costa</v>
          </cell>
          <cell r="D2192">
            <v>211112224</v>
          </cell>
        </row>
        <row r="2193">
          <cell r="A2193">
            <v>211112225</v>
          </cell>
          <cell r="B2193" t="str">
            <v>Gazelle Global, Unipessoal Lda</v>
          </cell>
          <cell r="C2193" t="str">
            <v>Joana Reis</v>
          </cell>
          <cell r="D2193">
            <v>211112225</v>
          </cell>
        </row>
        <row r="2194">
          <cell r="A2194">
            <v>211112227</v>
          </cell>
          <cell r="B2194" t="str">
            <v>Pacheca Hotel Events &amp; Gourmet, Lda</v>
          </cell>
          <cell r="C2194" t="str">
            <v>Vitor Almeida</v>
          </cell>
          <cell r="D2194">
            <v>211112227</v>
          </cell>
        </row>
        <row r="2195">
          <cell r="A2195">
            <v>211112228</v>
          </cell>
          <cell r="B2195" t="str">
            <v>Campo Da Vila - Restauração, Alojam</v>
          </cell>
          <cell r="C2195" t="str">
            <v>Vânia Silva</v>
          </cell>
          <cell r="D2195">
            <v>211112228</v>
          </cell>
        </row>
        <row r="2196">
          <cell r="A2196">
            <v>211112229</v>
          </cell>
          <cell r="B2196" t="str">
            <v>Sara &amp; Ventura, Lda</v>
          </cell>
          <cell r="C2196" t="str">
            <v>Joana Reis</v>
          </cell>
          <cell r="D2196">
            <v>211112229</v>
          </cell>
        </row>
        <row r="2197">
          <cell r="A2197">
            <v>211112230</v>
          </cell>
          <cell r="B2197" t="str">
            <v>Vitor Teixeira Sousa Unip.,Lda</v>
          </cell>
          <cell r="C2197" t="str">
            <v>Ricardo G.Silva</v>
          </cell>
          <cell r="D2197">
            <v>211112230</v>
          </cell>
        </row>
        <row r="2198">
          <cell r="A2198">
            <v>211112231</v>
          </cell>
          <cell r="B2198" t="str">
            <v>Prodigiaroma Unip., Lda</v>
          </cell>
          <cell r="C2198" t="str">
            <v>Ricardo G.Silva</v>
          </cell>
          <cell r="D2198">
            <v>211112231</v>
          </cell>
        </row>
        <row r="2199">
          <cell r="A2199">
            <v>211112232</v>
          </cell>
          <cell r="B2199" t="str">
            <v>Carnes Gadira, Lda</v>
          </cell>
          <cell r="C2199" t="str">
            <v>Contencioso</v>
          </cell>
          <cell r="D2199">
            <v>211112232</v>
          </cell>
        </row>
        <row r="2200">
          <cell r="A2200">
            <v>211112233</v>
          </cell>
          <cell r="B2200" t="str">
            <v>Gentilconteudo, Lda.</v>
          </cell>
          <cell r="C2200" t="str">
            <v>Renato Ferreira</v>
          </cell>
          <cell r="D2200">
            <v>211112233</v>
          </cell>
        </row>
        <row r="2201">
          <cell r="A2201">
            <v>211112234</v>
          </cell>
          <cell r="B2201" t="str">
            <v>Paulo Ricardo Miranda Moreira</v>
          </cell>
          <cell r="C2201" t="str">
            <v>Manuel Miranda</v>
          </cell>
          <cell r="D2201">
            <v>211112234</v>
          </cell>
        </row>
        <row r="2202">
          <cell r="A2202">
            <v>211112235</v>
          </cell>
          <cell r="B2202" t="str">
            <v>Robi &amp; Filhos, Lda.</v>
          </cell>
          <cell r="C2202" t="str">
            <v>Bruno Brito</v>
          </cell>
          <cell r="D2202">
            <v>211112235</v>
          </cell>
        </row>
        <row r="2203">
          <cell r="A2203">
            <v>211112236</v>
          </cell>
          <cell r="B2203" t="str">
            <v>Utilidade Veloz Unipessoal,Lda</v>
          </cell>
          <cell r="C2203" t="str">
            <v>Manuel Miranda</v>
          </cell>
          <cell r="D2203">
            <v>211112236</v>
          </cell>
        </row>
        <row r="2204">
          <cell r="A2204">
            <v>211112237</v>
          </cell>
          <cell r="B2204" t="str">
            <v>Título Recheado - Talho, Lda</v>
          </cell>
          <cell r="C2204" t="str">
            <v>Contencioso</v>
          </cell>
          <cell r="D2204">
            <v>211112237</v>
          </cell>
        </row>
        <row r="2205">
          <cell r="A2205">
            <v>211112238</v>
          </cell>
          <cell r="B2205" t="str">
            <v>José Pedro Ferreira Martins</v>
          </cell>
          <cell r="C2205" t="str">
            <v>Ricardo G.Silva</v>
          </cell>
          <cell r="D2205">
            <v>211112238</v>
          </cell>
        </row>
        <row r="2206">
          <cell r="A2206">
            <v>211112239</v>
          </cell>
          <cell r="B2206" t="str">
            <v>Sandro Rafael Pereira Maia Unip,Lda</v>
          </cell>
          <cell r="C2206" t="str">
            <v>Bruno Brito</v>
          </cell>
          <cell r="D2206">
            <v>211112239</v>
          </cell>
        </row>
        <row r="2207">
          <cell r="A2207">
            <v>211112240</v>
          </cell>
          <cell r="B2207" t="str">
            <v>Carnes Pnr Unip., Lda</v>
          </cell>
          <cell r="C2207" t="str">
            <v>Bruno Brito</v>
          </cell>
          <cell r="D2207">
            <v>211112240</v>
          </cell>
        </row>
        <row r="2208">
          <cell r="A2208">
            <v>211112241</v>
          </cell>
          <cell r="B2208" t="str">
            <v>Lojas Alfredo Seixas, Lda</v>
          </cell>
          <cell r="C2208" t="str">
            <v>Pedro Fonseca</v>
          </cell>
          <cell r="D2208">
            <v>211112241</v>
          </cell>
        </row>
        <row r="2209">
          <cell r="A2209">
            <v>211112242</v>
          </cell>
          <cell r="B2209" t="str">
            <v>Viafood, Lda</v>
          </cell>
          <cell r="C2209" t="str">
            <v>Manuel Miranda</v>
          </cell>
          <cell r="D2209">
            <v>211112242</v>
          </cell>
        </row>
        <row r="2210">
          <cell r="A2210">
            <v>211112243</v>
          </cell>
          <cell r="B2210" t="str">
            <v>Metade Gulosa, Lda</v>
          </cell>
          <cell r="C2210" t="str">
            <v>Bruno Brito</v>
          </cell>
          <cell r="D2210">
            <v>211112243</v>
          </cell>
        </row>
        <row r="2211">
          <cell r="A2211">
            <v>211112244</v>
          </cell>
          <cell r="B2211" t="str">
            <v>Manuel Correia Silva &amp; Filhos, Lda</v>
          </cell>
          <cell r="C2211" t="str">
            <v>Bruno Brito</v>
          </cell>
          <cell r="D2211">
            <v>211112244</v>
          </cell>
        </row>
        <row r="2212">
          <cell r="A2212">
            <v>211112245</v>
          </cell>
          <cell r="B2212" t="str">
            <v>José Agostinho Castro Martins</v>
          </cell>
          <cell r="C2212" t="str">
            <v>Contencioso</v>
          </cell>
          <cell r="D2212">
            <v>211112245</v>
          </cell>
        </row>
        <row r="2213">
          <cell r="A2213">
            <v>211112246</v>
          </cell>
          <cell r="B2213" t="str">
            <v>Joaquim Oliveira Mendes</v>
          </cell>
          <cell r="C2213" t="str">
            <v>Contencioso</v>
          </cell>
          <cell r="D2213">
            <v>211112246</v>
          </cell>
        </row>
        <row r="2214">
          <cell r="A2214">
            <v>211112247</v>
          </cell>
          <cell r="B2214" t="str">
            <v>Mario Manuel Machado De Castro</v>
          </cell>
          <cell r="C2214" t="str">
            <v>Pedro Fonseca</v>
          </cell>
          <cell r="D2214">
            <v>211112247</v>
          </cell>
        </row>
        <row r="2215">
          <cell r="A2215">
            <v>211112248</v>
          </cell>
          <cell r="B2215" t="str">
            <v>Rui Cruz-Com. Prod. Alimentares Lda</v>
          </cell>
          <cell r="C2215" t="str">
            <v>Susana Almeida</v>
          </cell>
          <cell r="D2215">
            <v>211112248</v>
          </cell>
        </row>
        <row r="2216">
          <cell r="A2216">
            <v>211112249</v>
          </cell>
          <cell r="B2216" t="str">
            <v>Sérgio Manuel Saraiva Silva</v>
          </cell>
          <cell r="C2216" t="str">
            <v>Pedro Fonseca</v>
          </cell>
          <cell r="D2216">
            <v>211112249</v>
          </cell>
        </row>
        <row r="2217">
          <cell r="A2217">
            <v>211112250</v>
          </cell>
          <cell r="B2217" t="str">
            <v>Temperoregão Talho Unipessoal Lda</v>
          </cell>
          <cell r="C2217" t="str">
            <v>Susana Almeida</v>
          </cell>
          <cell r="D2217">
            <v>211112250</v>
          </cell>
        </row>
        <row r="2218">
          <cell r="A2218">
            <v>211112251</v>
          </cell>
          <cell r="B2218" t="str">
            <v>A.S.Simões Produtos Alimentares,Lda</v>
          </cell>
          <cell r="C2218" t="str">
            <v>Vânia Silva</v>
          </cell>
          <cell r="D2218">
            <v>211112251</v>
          </cell>
        </row>
        <row r="2219">
          <cell r="A2219">
            <v>211112252</v>
          </cell>
          <cell r="B2219" t="str">
            <v>Nelson Pereira &amp; Filha, Lda</v>
          </cell>
          <cell r="C2219" t="str">
            <v>Manuel Miranda</v>
          </cell>
          <cell r="D2219">
            <v>211112252</v>
          </cell>
        </row>
        <row r="2220">
          <cell r="A2220">
            <v>211112253</v>
          </cell>
          <cell r="B2220" t="str">
            <v>Empenho Glorioso - Unipessoal Lda</v>
          </cell>
          <cell r="C2220" t="str">
            <v>Bruno Brito</v>
          </cell>
          <cell r="D2220">
            <v>211112253</v>
          </cell>
        </row>
        <row r="2221">
          <cell r="A2221">
            <v>211112254</v>
          </cell>
          <cell r="B2221" t="str">
            <v>Elemento Secreto Restauração,Lda</v>
          </cell>
          <cell r="C2221" t="str">
            <v>Ricardo G.Silva</v>
          </cell>
          <cell r="D2221">
            <v>211112254</v>
          </cell>
        </row>
        <row r="2222">
          <cell r="A2222">
            <v>211112255</v>
          </cell>
          <cell r="B2222" t="str">
            <v>Sérgio Carvalho, Unipessoal Lda</v>
          </cell>
          <cell r="C2222" t="str">
            <v>Pedro Fonseca</v>
          </cell>
          <cell r="D2222">
            <v>211112255</v>
          </cell>
        </row>
        <row r="2223">
          <cell r="A2223">
            <v>211112256</v>
          </cell>
          <cell r="B2223" t="str">
            <v>Ludite, S.A.</v>
          </cell>
          <cell r="C2223" t="str">
            <v>Bruno Brito</v>
          </cell>
          <cell r="D2223">
            <v>211112256</v>
          </cell>
        </row>
        <row r="2224">
          <cell r="A2224">
            <v>211112257</v>
          </cell>
          <cell r="B2224" t="str">
            <v>Alberto,Manuel &amp; Ribeiro, Lda</v>
          </cell>
          <cell r="C2224" t="str">
            <v>Manuel Miranda</v>
          </cell>
          <cell r="D2224">
            <v>211112257</v>
          </cell>
        </row>
        <row r="2225">
          <cell r="A2225">
            <v>211112258</v>
          </cell>
          <cell r="B2225" t="str">
            <v>Jpa - Carnes De Cucujães, Lda</v>
          </cell>
          <cell r="C2225" t="str">
            <v>Bruno Brito</v>
          </cell>
          <cell r="D2225">
            <v>211112258</v>
          </cell>
        </row>
        <row r="2226">
          <cell r="A2226">
            <v>211112259</v>
          </cell>
          <cell r="B2226" t="str">
            <v>Maneira Satisfeita - Unip.,Lda</v>
          </cell>
          <cell r="C2226" t="str">
            <v>Bruno Brito</v>
          </cell>
          <cell r="D2226">
            <v>211112259</v>
          </cell>
        </row>
        <row r="2227">
          <cell r="A2227">
            <v>211112260</v>
          </cell>
          <cell r="B2227" t="str">
            <v>Mestre Feiteira, Lda</v>
          </cell>
          <cell r="C2227" t="str">
            <v>Bracar</v>
          </cell>
          <cell r="D2227">
            <v>211112260</v>
          </cell>
        </row>
        <row r="2228">
          <cell r="A2228">
            <v>211112261</v>
          </cell>
          <cell r="B2228" t="str">
            <v>Fernando Sousa Neves Unip. Lda</v>
          </cell>
          <cell r="C2228" t="str">
            <v>Pedro Fonseca</v>
          </cell>
          <cell r="D2228">
            <v>211112261</v>
          </cell>
        </row>
        <row r="2229">
          <cell r="A2229">
            <v>211112262</v>
          </cell>
          <cell r="B2229" t="str">
            <v>José &amp; Marisa, Lda</v>
          </cell>
          <cell r="C2229" t="str">
            <v>Manuel Miranda</v>
          </cell>
          <cell r="D2229">
            <v>211112262</v>
          </cell>
        </row>
        <row r="2230">
          <cell r="A2230">
            <v>211112263</v>
          </cell>
          <cell r="B2230" t="str">
            <v>Colaço &amp; Correia, Lda</v>
          </cell>
          <cell r="C2230" t="str">
            <v>Bruno Brito</v>
          </cell>
          <cell r="D2230">
            <v>211112263</v>
          </cell>
        </row>
        <row r="2231">
          <cell r="A2231">
            <v>211112264</v>
          </cell>
          <cell r="B2231" t="str">
            <v>João Paulo Silva Ribeiro Unip.,Lda</v>
          </cell>
          <cell r="C2231" t="str">
            <v>Contencioso</v>
          </cell>
          <cell r="D2231">
            <v>211112264</v>
          </cell>
        </row>
        <row r="2232">
          <cell r="A2232">
            <v>211112265</v>
          </cell>
          <cell r="B2232" t="str">
            <v>Cunha &amp; Rodrigues, Lda</v>
          </cell>
          <cell r="C2232" t="str">
            <v>Manuel Miranda</v>
          </cell>
          <cell r="D2232">
            <v>211112265</v>
          </cell>
        </row>
        <row r="2233">
          <cell r="A2233">
            <v>211112266</v>
          </cell>
          <cell r="B2233" t="str">
            <v>Carnes Meireles Do Minho, S.A.</v>
          </cell>
          <cell r="C2233" t="str">
            <v>Pedro Fonseca</v>
          </cell>
          <cell r="D2233">
            <v>211112266</v>
          </cell>
        </row>
        <row r="2234">
          <cell r="A2234">
            <v>211112267</v>
          </cell>
          <cell r="B2234" t="str">
            <v>Carlos Manuel Barbosa Pereira</v>
          </cell>
          <cell r="C2234" t="str">
            <v>Bruno Brito</v>
          </cell>
          <cell r="D2234">
            <v>211112267</v>
          </cell>
        </row>
        <row r="2235">
          <cell r="A2235">
            <v>211112268</v>
          </cell>
          <cell r="B2235" t="str">
            <v>Tiago Sousa &amp; Martins,Lda</v>
          </cell>
          <cell r="C2235" t="str">
            <v>Bruno Brito</v>
          </cell>
          <cell r="D2235">
            <v>211112268</v>
          </cell>
        </row>
        <row r="2236">
          <cell r="A2236">
            <v>211112269</v>
          </cell>
          <cell r="B2236" t="str">
            <v>Guimarpeixe-Comércio De Produtos</v>
          </cell>
          <cell r="C2236" t="str">
            <v>Vânia Silva</v>
          </cell>
          <cell r="D2236">
            <v>211112269</v>
          </cell>
        </row>
        <row r="2237">
          <cell r="A2237">
            <v>211112270</v>
          </cell>
          <cell r="B2237" t="str">
            <v>João Gomes &amp; Camarinha, Lda</v>
          </cell>
          <cell r="C2237" t="str">
            <v>Bruno Brito</v>
          </cell>
          <cell r="D2237">
            <v>211112270</v>
          </cell>
        </row>
        <row r="2238">
          <cell r="A2238">
            <v>211112271</v>
          </cell>
          <cell r="B2238" t="str">
            <v>Francisco Pedro Pereira De Castro</v>
          </cell>
          <cell r="C2238" t="str">
            <v>Manuel Miranda</v>
          </cell>
          <cell r="D2238">
            <v>211112271</v>
          </cell>
        </row>
        <row r="2239">
          <cell r="A2239">
            <v>211112272</v>
          </cell>
          <cell r="B2239" t="str">
            <v>J M Sucatas E Reciclagem, Uni.Lda.</v>
          </cell>
          <cell r="C2239" t="str">
            <v>Bracar</v>
          </cell>
          <cell r="D2239">
            <v>211112272</v>
          </cell>
        </row>
        <row r="2240">
          <cell r="A2240">
            <v>211112273</v>
          </cell>
          <cell r="B2240" t="str">
            <v>José Manuel Carvalho De Sousa</v>
          </cell>
          <cell r="C2240" t="str">
            <v>Pedro Fonseca</v>
          </cell>
          <cell r="D2240">
            <v>211112273</v>
          </cell>
        </row>
        <row r="2241">
          <cell r="A2241">
            <v>211112274</v>
          </cell>
          <cell r="B2241" t="str">
            <v>Quilos Exóticos, Lda</v>
          </cell>
          <cell r="C2241" t="str">
            <v>Contencioso</v>
          </cell>
          <cell r="D2241">
            <v>211112274</v>
          </cell>
        </row>
        <row r="2242">
          <cell r="A2242">
            <v>211112275</v>
          </cell>
          <cell r="B2242" t="str">
            <v>Melro Brincalhão Unip.,Lda</v>
          </cell>
          <cell r="C2242" t="str">
            <v>Manuel Miranda</v>
          </cell>
          <cell r="D2242">
            <v>211112275</v>
          </cell>
        </row>
        <row r="2243">
          <cell r="A2243">
            <v>211112276</v>
          </cell>
          <cell r="B2243" t="str">
            <v>Teresa Jesus Freitas Da Costa Cunha</v>
          </cell>
          <cell r="C2243" t="str">
            <v>Bruno Brito</v>
          </cell>
          <cell r="D2243">
            <v>211112276</v>
          </cell>
        </row>
        <row r="2244">
          <cell r="A2244">
            <v>211112277</v>
          </cell>
          <cell r="B2244" t="str">
            <v>Jaime Moreira Cunha Unip., Lda</v>
          </cell>
          <cell r="C2244" t="str">
            <v>Susana Almeida</v>
          </cell>
          <cell r="D2244">
            <v>211112277</v>
          </cell>
        </row>
        <row r="2245">
          <cell r="A2245">
            <v>211112278</v>
          </cell>
          <cell r="B2245" t="str">
            <v>Adrego &amp; Sousa, Lda</v>
          </cell>
          <cell r="C2245" t="str">
            <v>Pedro Fonseca</v>
          </cell>
          <cell r="D2245">
            <v>211112278</v>
          </cell>
        </row>
        <row r="2246">
          <cell r="A2246">
            <v>211112279</v>
          </cell>
          <cell r="B2246" t="str">
            <v>Alfredo Veiga &amp; Olivia, Lda</v>
          </cell>
          <cell r="C2246" t="str">
            <v>Pedro Fonseca</v>
          </cell>
          <cell r="D2246">
            <v>211112279</v>
          </cell>
        </row>
        <row r="2247">
          <cell r="A2247">
            <v>211112280</v>
          </cell>
          <cell r="B2247" t="str">
            <v>Avs - Comercio Carnes, Lda.</v>
          </cell>
          <cell r="C2247" t="str">
            <v>Pedro Fonseca</v>
          </cell>
          <cell r="D2247">
            <v>211112280</v>
          </cell>
        </row>
        <row r="2248">
          <cell r="A2248">
            <v>211112281</v>
          </cell>
          <cell r="B2248" t="str">
            <v>Santos &amp; Jesus, Lda</v>
          </cell>
          <cell r="C2248" t="str">
            <v>Manuel Miranda</v>
          </cell>
          <cell r="D2248">
            <v>211112281</v>
          </cell>
        </row>
        <row r="2249">
          <cell r="A2249">
            <v>211112282</v>
          </cell>
          <cell r="B2249" t="str">
            <v>Associação Teatro Construção</v>
          </cell>
          <cell r="C2249" t="str">
            <v>Vitor Almeida</v>
          </cell>
          <cell r="D2249">
            <v>211112282</v>
          </cell>
        </row>
        <row r="2250">
          <cell r="A2250">
            <v>211112283</v>
          </cell>
          <cell r="B2250" t="str">
            <v>José Lourenço S.Sousa</v>
          </cell>
          <cell r="C2250" t="str">
            <v>Susana Almeida</v>
          </cell>
          <cell r="D2250">
            <v>211112283</v>
          </cell>
        </row>
        <row r="2251">
          <cell r="A2251">
            <v>211112284</v>
          </cell>
          <cell r="B2251" t="str">
            <v>Talho Leixões, Lda</v>
          </cell>
          <cell r="C2251" t="str">
            <v>Manuel Miranda</v>
          </cell>
          <cell r="D2251">
            <v>211112284</v>
          </cell>
        </row>
        <row r="2252">
          <cell r="A2252">
            <v>211112285</v>
          </cell>
          <cell r="B2252" t="str">
            <v>Presente Favorito Supermercados,Lda</v>
          </cell>
          <cell r="C2252" t="str">
            <v>Bruno Brito</v>
          </cell>
          <cell r="D2252">
            <v>211112285</v>
          </cell>
        </row>
        <row r="2253">
          <cell r="A2253">
            <v>211112286</v>
          </cell>
          <cell r="B2253" t="str">
            <v>Recanto Da Carne, Lda</v>
          </cell>
          <cell r="C2253" t="str">
            <v>Bruno Brito</v>
          </cell>
          <cell r="D2253">
            <v>211112286</v>
          </cell>
        </row>
        <row r="2254">
          <cell r="A2254">
            <v>211112287</v>
          </cell>
          <cell r="B2254" t="str">
            <v>Barbosa Ferreira &amp; Moreira Samp Lda</v>
          </cell>
          <cell r="C2254" t="str">
            <v>Contencioso</v>
          </cell>
          <cell r="D2254">
            <v>211112287</v>
          </cell>
        </row>
        <row r="2255">
          <cell r="A2255">
            <v>211112288</v>
          </cell>
          <cell r="B2255" t="str">
            <v>Campibérica Produtos Alimentares, L</v>
          </cell>
          <cell r="C2255" t="str">
            <v>Manuel Miranda</v>
          </cell>
          <cell r="D2255">
            <v>211112288</v>
          </cell>
        </row>
        <row r="2256">
          <cell r="A2256">
            <v>211112289</v>
          </cell>
          <cell r="B2256" t="str">
            <v>Fumeiro Tradicional Alpendurada,Lda</v>
          </cell>
          <cell r="C2256" t="str">
            <v>Manuel Miranda</v>
          </cell>
          <cell r="D2256">
            <v>211112289</v>
          </cell>
        </row>
        <row r="2257">
          <cell r="A2257">
            <v>211112290</v>
          </cell>
          <cell r="B2257" t="str">
            <v>Tudo E Frio-Comércio De Congelados</v>
          </cell>
          <cell r="C2257" t="str">
            <v>Vânia Silva</v>
          </cell>
          <cell r="D2257">
            <v>211112290</v>
          </cell>
        </row>
        <row r="2258">
          <cell r="A2258">
            <v>211112291</v>
          </cell>
          <cell r="B2258" t="str">
            <v>Laurentino Campos Miranda</v>
          </cell>
          <cell r="C2258" t="str">
            <v>Ricardo G.Silva</v>
          </cell>
          <cell r="D2258">
            <v>211112291</v>
          </cell>
        </row>
        <row r="2259">
          <cell r="A2259">
            <v>211112292</v>
          </cell>
          <cell r="B2259" t="str">
            <v>Culto À Natureza - Serviços</v>
          </cell>
          <cell r="C2259" t="str">
            <v>Ricardo G.Silva</v>
          </cell>
          <cell r="D2259">
            <v>211112292</v>
          </cell>
        </row>
        <row r="2260">
          <cell r="A2260">
            <v>211112293</v>
          </cell>
          <cell r="B2260" t="str">
            <v>Rduz-Gestão Global Residuos, S.A.</v>
          </cell>
          <cell r="C2260" t="str">
            <v>Bracar</v>
          </cell>
          <cell r="D2260">
            <v>211112293</v>
          </cell>
        </row>
        <row r="2261">
          <cell r="A2261">
            <v>211112294</v>
          </cell>
          <cell r="B2261" t="str">
            <v>Centro Social Paroquial De Ribeirão</v>
          </cell>
          <cell r="C2261" t="str">
            <v>Vitor Almeida</v>
          </cell>
          <cell r="D2261">
            <v>211112294</v>
          </cell>
        </row>
        <row r="2262">
          <cell r="A2262">
            <v>211112295</v>
          </cell>
          <cell r="B2262" t="str">
            <v>Avelino Hernani Da Silva Oliveira</v>
          </cell>
          <cell r="C2262" t="str">
            <v>Paulo Costa</v>
          </cell>
          <cell r="D2262">
            <v>211112295</v>
          </cell>
        </row>
        <row r="2263">
          <cell r="A2263">
            <v>211112296</v>
          </cell>
          <cell r="B2263" t="str">
            <v>António Torres Fernandes Unip.,Lda</v>
          </cell>
          <cell r="C2263" t="str">
            <v>Ricardo G.Silva</v>
          </cell>
          <cell r="D2263">
            <v>211112296</v>
          </cell>
        </row>
        <row r="2264">
          <cell r="A2264">
            <v>211112297</v>
          </cell>
          <cell r="B2264" t="str">
            <v>Nucleo Do Sporting Clube De</v>
          </cell>
          <cell r="C2264" t="str">
            <v>Ricardo G.Silva</v>
          </cell>
          <cell r="D2264">
            <v>211112297</v>
          </cell>
        </row>
        <row r="2265">
          <cell r="A2265">
            <v>211112298</v>
          </cell>
          <cell r="B2265" t="str">
            <v>Tempero Sofisticado, Lda</v>
          </cell>
          <cell r="C2265" t="str">
            <v>Pedro Fonseca</v>
          </cell>
          <cell r="D2265">
            <v>211112298</v>
          </cell>
        </row>
        <row r="2266">
          <cell r="A2266">
            <v>211112299</v>
          </cell>
          <cell r="B2266" t="str">
            <v>Tempero Sofisticado, Lda</v>
          </cell>
          <cell r="C2266" t="str">
            <v>Pedro Fonseca</v>
          </cell>
          <cell r="D2266">
            <v>211112299</v>
          </cell>
        </row>
        <row r="2267">
          <cell r="A2267">
            <v>211112300</v>
          </cell>
          <cell r="B2267" t="str">
            <v>Tempero Sofisticado, Lda</v>
          </cell>
          <cell r="C2267" t="str">
            <v>Pedro Fonseca</v>
          </cell>
          <cell r="D2267">
            <v>211112300</v>
          </cell>
        </row>
        <row r="2268">
          <cell r="A2268">
            <v>211112301</v>
          </cell>
          <cell r="B2268" t="str">
            <v>Tempero Sofisticado, Lda</v>
          </cell>
          <cell r="C2268" t="str">
            <v>Pedro Fonseca</v>
          </cell>
          <cell r="D2268">
            <v>211112301</v>
          </cell>
        </row>
        <row r="2269">
          <cell r="A2269">
            <v>211112302</v>
          </cell>
          <cell r="B2269" t="str">
            <v>Tempero Sofisticado, Lda</v>
          </cell>
          <cell r="C2269" t="str">
            <v>Pedro Fonseca</v>
          </cell>
          <cell r="D2269">
            <v>211112302</v>
          </cell>
        </row>
        <row r="2270">
          <cell r="A2270">
            <v>211112303</v>
          </cell>
          <cell r="B2270" t="str">
            <v>Tempero Sofisticado, Lda</v>
          </cell>
          <cell r="C2270" t="str">
            <v>Pedro Fonseca</v>
          </cell>
          <cell r="D2270">
            <v>211112303</v>
          </cell>
        </row>
        <row r="2271">
          <cell r="A2271">
            <v>211112304</v>
          </cell>
          <cell r="B2271" t="str">
            <v>Tempero Sofisticado, Lda</v>
          </cell>
          <cell r="C2271" t="str">
            <v>Pedro Fonseca</v>
          </cell>
          <cell r="D2271">
            <v>211112304</v>
          </cell>
        </row>
        <row r="2272">
          <cell r="A2272">
            <v>211112305</v>
          </cell>
          <cell r="B2272" t="str">
            <v>Tempero Sofisticado, Lda</v>
          </cell>
          <cell r="C2272" t="str">
            <v>Pedro Fonseca</v>
          </cell>
          <cell r="D2272">
            <v>211112305</v>
          </cell>
        </row>
        <row r="2273">
          <cell r="A2273">
            <v>211112306</v>
          </cell>
          <cell r="B2273" t="str">
            <v>Tempero Sofisticado, Lda</v>
          </cell>
          <cell r="C2273" t="str">
            <v>Pedro Fonseca</v>
          </cell>
          <cell r="D2273">
            <v>211112306</v>
          </cell>
        </row>
        <row r="2274">
          <cell r="A2274">
            <v>211112307</v>
          </cell>
          <cell r="B2274" t="str">
            <v>Tempero Sofisticado, Lda</v>
          </cell>
          <cell r="C2274" t="str">
            <v>Pedro Fonseca</v>
          </cell>
          <cell r="D2274">
            <v>211112307</v>
          </cell>
        </row>
        <row r="2275">
          <cell r="A2275">
            <v>211112308</v>
          </cell>
          <cell r="B2275" t="str">
            <v>Traditionpoint Unipessoal, Lda</v>
          </cell>
          <cell r="C2275" t="str">
            <v>Contencioso</v>
          </cell>
          <cell r="D2275">
            <v>211112308</v>
          </cell>
        </row>
        <row r="2276">
          <cell r="A2276">
            <v>211112309</v>
          </cell>
          <cell r="B2276" t="str">
            <v>Debate Rebelde, Lda</v>
          </cell>
          <cell r="C2276" t="str">
            <v>Contencioso</v>
          </cell>
          <cell r="D2276">
            <v>211112309</v>
          </cell>
        </row>
        <row r="2277">
          <cell r="A2277">
            <v>211112310</v>
          </cell>
          <cell r="B2277" t="str">
            <v>Talho O Bom Boi</v>
          </cell>
          <cell r="C2277" t="str">
            <v>Pedro Fonseca</v>
          </cell>
          <cell r="D2277">
            <v>211112310</v>
          </cell>
        </row>
        <row r="2278">
          <cell r="A2278">
            <v>211112311</v>
          </cell>
          <cell r="B2278" t="str">
            <v>Sandra Maria Da Silva Teixeira</v>
          </cell>
          <cell r="C2278" t="str">
            <v>Manuel Miranda</v>
          </cell>
          <cell r="D2278">
            <v>211112311</v>
          </cell>
        </row>
        <row r="2279">
          <cell r="A2279">
            <v>211112312</v>
          </cell>
          <cell r="B2279" t="str">
            <v>Carnes Do Toural - Indústria E</v>
          </cell>
          <cell r="C2279" t="str">
            <v>Paulo Costa</v>
          </cell>
          <cell r="D2279">
            <v>211112312</v>
          </cell>
        </row>
        <row r="2280">
          <cell r="A2280">
            <v>211112313</v>
          </cell>
          <cell r="B2280" t="str">
            <v>Barcelmar-Comércio De Produtos</v>
          </cell>
          <cell r="C2280" t="str">
            <v>Vânia Silva</v>
          </cell>
          <cell r="D2280">
            <v>211112313</v>
          </cell>
        </row>
        <row r="2281">
          <cell r="A2281">
            <v>211112314</v>
          </cell>
          <cell r="B2281" t="str">
            <v>Maria Do Rosário Moreira Magalhães</v>
          </cell>
          <cell r="C2281" t="str">
            <v>Ricardo G.Silva</v>
          </cell>
          <cell r="D2281">
            <v>211112314</v>
          </cell>
        </row>
        <row r="2282">
          <cell r="A2282">
            <v>211112315</v>
          </cell>
          <cell r="B2282" t="str">
            <v>Talhos - A.M. Mendonça, Unip.,Lda</v>
          </cell>
          <cell r="C2282" t="str">
            <v>Bruno Brito</v>
          </cell>
          <cell r="D2282">
            <v>211112315</v>
          </cell>
        </row>
        <row r="2283">
          <cell r="A2283">
            <v>211112316</v>
          </cell>
          <cell r="B2283" t="str">
            <v>Raul &amp; José, Lda</v>
          </cell>
          <cell r="C2283" t="str">
            <v>Manuel Miranda</v>
          </cell>
          <cell r="D2283">
            <v>211112316</v>
          </cell>
        </row>
        <row r="2284">
          <cell r="A2284">
            <v>211112317</v>
          </cell>
          <cell r="B2284" t="str">
            <v>António Manuel Vieira Da Silva</v>
          </cell>
          <cell r="C2284" t="str">
            <v>Manuel Miranda</v>
          </cell>
          <cell r="D2284">
            <v>211112317</v>
          </cell>
        </row>
        <row r="2285">
          <cell r="A2285">
            <v>211112318</v>
          </cell>
          <cell r="B2285" t="str">
            <v>Talho Carriço - Soc.Unip.,Lda</v>
          </cell>
          <cell r="C2285" t="str">
            <v>Ricardo G.Silva</v>
          </cell>
          <cell r="D2285">
            <v>211112318</v>
          </cell>
        </row>
        <row r="2286">
          <cell r="A2286">
            <v>211112319</v>
          </cell>
          <cell r="B2286" t="str">
            <v>Macrovila - Food &amp; Beverage, Lda</v>
          </cell>
          <cell r="C2286" t="str">
            <v>Joana Reis</v>
          </cell>
          <cell r="D2286">
            <v>211112319</v>
          </cell>
        </row>
        <row r="2287">
          <cell r="A2287">
            <v>211112320</v>
          </cell>
          <cell r="B2287" t="str">
            <v>Soc. Agricola Quinta Do Passeio,Lda</v>
          </cell>
          <cell r="C2287" t="str">
            <v>Vitor Almeida</v>
          </cell>
          <cell r="D2287">
            <v>211112320</v>
          </cell>
        </row>
        <row r="2288">
          <cell r="A2288">
            <v>211112321</v>
          </cell>
          <cell r="B2288" t="str">
            <v>Pedro Miguel Meireles Ferreira</v>
          </cell>
          <cell r="C2288" t="str">
            <v>Bruno Brito</v>
          </cell>
          <cell r="D2288">
            <v>211112321</v>
          </cell>
        </row>
        <row r="2289">
          <cell r="A2289">
            <v>211112322</v>
          </cell>
          <cell r="B2289" t="str">
            <v>Padaria E Pastel Carlos Ramos, Lda.</v>
          </cell>
          <cell r="C2289" t="str">
            <v>Ricardo G.Silva</v>
          </cell>
          <cell r="D2289">
            <v>211112322</v>
          </cell>
        </row>
        <row r="2290">
          <cell r="A2290">
            <v>211112323</v>
          </cell>
          <cell r="B2290" t="str">
            <v>Oliveira, Leite &amp; Filhos, Lda</v>
          </cell>
          <cell r="C2290" t="str">
            <v>Manuel Miranda</v>
          </cell>
          <cell r="D2290">
            <v>211112323</v>
          </cell>
        </row>
        <row r="2291">
          <cell r="A2291">
            <v>211112324</v>
          </cell>
          <cell r="B2291" t="str">
            <v>Socremer-Soc.Com.Ret.Mer.,Lda</v>
          </cell>
          <cell r="C2291" t="str">
            <v>Bruno Brito</v>
          </cell>
          <cell r="D2291">
            <v>211112324</v>
          </cell>
        </row>
        <row r="2292">
          <cell r="A2292">
            <v>211112325</v>
          </cell>
          <cell r="B2292" t="str">
            <v>Yosyp Trading - Unipessoal Lda</v>
          </cell>
          <cell r="C2292" t="str">
            <v>Ricardo G.Silva</v>
          </cell>
          <cell r="D2292">
            <v>211112325</v>
          </cell>
        </row>
        <row r="2293">
          <cell r="A2293">
            <v>211112326</v>
          </cell>
          <cell r="B2293" t="str">
            <v>Adão Gomes Unipessoal,Lda</v>
          </cell>
          <cell r="C2293" t="str">
            <v>Vitor Almeida</v>
          </cell>
          <cell r="D2293">
            <v>211112326</v>
          </cell>
        </row>
        <row r="2294">
          <cell r="A2294">
            <v>211112327</v>
          </cell>
          <cell r="B2294" t="str">
            <v>Galo Pardo - Talho, Unipessoal Lda</v>
          </cell>
          <cell r="C2294" t="str">
            <v>Ricardo G.Silva</v>
          </cell>
          <cell r="D2294">
            <v>211112327</v>
          </cell>
        </row>
        <row r="2295">
          <cell r="A2295">
            <v>211112328</v>
          </cell>
          <cell r="B2295" t="str">
            <v>Florinda Campos &amp; João Moreira, Lda</v>
          </cell>
          <cell r="C2295" t="str">
            <v>Bruno Brito</v>
          </cell>
          <cell r="D2295">
            <v>211112328</v>
          </cell>
        </row>
        <row r="2296">
          <cell r="A2296">
            <v>211112329</v>
          </cell>
          <cell r="B2296" t="str">
            <v>Vanibru-Comércio De Produtos</v>
          </cell>
          <cell r="C2296" t="str">
            <v>Vânia Silva</v>
          </cell>
          <cell r="D2296">
            <v>211112329</v>
          </cell>
        </row>
        <row r="2297">
          <cell r="A2297">
            <v>211112330</v>
          </cell>
          <cell r="B2297" t="str">
            <v>Itmp Alimentar, S.A.</v>
          </cell>
          <cell r="C2297" t="str">
            <v>Pedro Fonseca</v>
          </cell>
          <cell r="D2297">
            <v>211112330</v>
          </cell>
        </row>
        <row r="2298">
          <cell r="A2298">
            <v>211112331</v>
          </cell>
          <cell r="B2298" t="str">
            <v>Distribui - Comércio E Distribuição</v>
          </cell>
          <cell r="C2298" t="str">
            <v>Manuel Miranda</v>
          </cell>
          <cell r="D2298">
            <v>211112331</v>
          </cell>
        </row>
        <row r="2299">
          <cell r="A2299">
            <v>211112332</v>
          </cell>
          <cell r="B2299" t="str">
            <v>Monte Do Pasto, Lda</v>
          </cell>
          <cell r="C2299" t="str">
            <v>Vânia Silva</v>
          </cell>
          <cell r="D2299">
            <v>211112332</v>
          </cell>
        </row>
        <row r="2300">
          <cell r="A2300">
            <v>211112333</v>
          </cell>
          <cell r="B2300" t="str">
            <v>Surpresas Da Terra, Lda</v>
          </cell>
          <cell r="C2300" t="str">
            <v>Pedro Fonseca</v>
          </cell>
          <cell r="D2300">
            <v>211112333</v>
          </cell>
        </row>
        <row r="2301">
          <cell r="A2301">
            <v>211112334</v>
          </cell>
          <cell r="B2301" t="str">
            <v>Eurocash 2 - Cash And Carry, Lda.</v>
          </cell>
          <cell r="C2301" t="str">
            <v>Vânia Silva</v>
          </cell>
          <cell r="D2301">
            <v>211112334</v>
          </cell>
        </row>
        <row r="2302">
          <cell r="A2302">
            <v>211112335</v>
          </cell>
          <cell r="B2302" t="str">
            <v>Plastisol Cash &amp; Carry, Lda</v>
          </cell>
          <cell r="C2302" t="str">
            <v>Vânia Silva</v>
          </cell>
          <cell r="D2302">
            <v>211112335</v>
          </cell>
        </row>
        <row r="2303">
          <cell r="A2303">
            <v>211112336</v>
          </cell>
          <cell r="B2303" t="str">
            <v>Ricardo Miranda Tavares Consulting</v>
          </cell>
          <cell r="C2303" t="str">
            <v>Daniel Guimarães</v>
          </cell>
          <cell r="D2303">
            <v>211112336</v>
          </cell>
        </row>
        <row r="2304">
          <cell r="A2304">
            <v>211112337</v>
          </cell>
          <cell r="B2304" t="str">
            <v>Filipe Alves Unip., Lda</v>
          </cell>
          <cell r="C2304" t="str">
            <v>Bruno Brito</v>
          </cell>
          <cell r="D2304">
            <v>211112337</v>
          </cell>
        </row>
        <row r="2305">
          <cell r="A2305">
            <v>211112338</v>
          </cell>
          <cell r="B2305" t="str">
            <v>Talho Bom Jesus, Lda</v>
          </cell>
          <cell r="C2305" t="str">
            <v>Manuel Miranda</v>
          </cell>
          <cell r="D2305">
            <v>211112338</v>
          </cell>
        </row>
        <row r="2306">
          <cell r="A2306">
            <v>211112339</v>
          </cell>
          <cell r="B2306" t="str">
            <v>Miguel Freire &amp; Clara Teixeira,Lda</v>
          </cell>
          <cell r="C2306" t="str">
            <v>Bruno Brito</v>
          </cell>
          <cell r="D2306">
            <v>211112339</v>
          </cell>
        </row>
        <row r="2307">
          <cell r="A2307">
            <v>211112340</v>
          </cell>
          <cell r="B2307" t="str">
            <v>Esquina Ponderada, Lda</v>
          </cell>
          <cell r="C2307" t="str">
            <v>Ricardo G.Silva</v>
          </cell>
          <cell r="D2307">
            <v>211112340</v>
          </cell>
        </row>
        <row r="2308">
          <cell r="A2308">
            <v>211112341</v>
          </cell>
          <cell r="B2308" t="str">
            <v>T.S.J. Unip., Lda</v>
          </cell>
          <cell r="C2308" t="str">
            <v>Bruno Brito</v>
          </cell>
          <cell r="D2308">
            <v>211112341</v>
          </cell>
        </row>
        <row r="2309">
          <cell r="A2309">
            <v>211112342</v>
          </cell>
          <cell r="B2309" t="str">
            <v>Eurofumeiro-Sociedade Industrial De</v>
          </cell>
          <cell r="C2309" t="str">
            <v>Pedro Fonseca</v>
          </cell>
          <cell r="D2309">
            <v>211112342</v>
          </cell>
        </row>
        <row r="2310">
          <cell r="A2310">
            <v>211112343</v>
          </cell>
          <cell r="B2310" t="str">
            <v>José Jesus Gomes</v>
          </cell>
          <cell r="C2310" t="str">
            <v>Pedro Fonseca</v>
          </cell>
          <cell r="D2310">
            <v>211112343</v>
          </cell>
        </row>
        <row r="2311">
          <cell r="A2311">
            <v>211112344</v>
          </cell>
          <cell r="B2311" t="str">
            <v>Maria Do Carmo Garcez Da Cunha</v>
          </cell>
          <cell r="C2311" t="str">
            <v>Bruno Brito</v>
          </cell>
          <cell r="D2311">
            <v>211112344</v>
          </cell>
        </row>
        <row r="2312">
          <cell r="A2312">
            <v>211112345</v>
          </cell>
          <cell r="B2312" t="str">
            <v>Padaria Trinas, Lda</v>
          </cell>
          <cell r="C2312" t="str">
            <v>Ricardo G.Silva</v>
          </cell>
          <cell r="D2312">
            <v>211112345</v>
          </cell>
        </row>
        <row r="2313">
          <cell r="A2313">
            <v>211112346</v>
          </cell>
          <cell r="B2313" t="str">
            <v>Talhos Diamil, Lda</v>
          </cell>
          <cell r="C2313" t="str">
            <v>Pedro Fonseca</v>
          </cell>
          <cell r="D2313">
            <v>211112346</v>
          </cell>
        </row>
        <row r="2314">
          <cell r="A2314">
            <v>211112347</v>
          </cell>
          <cell r="B2314" t="str">
            <v>Quinta Dom Curado-Soc.Unip.,Lda</v>
          </cell>
          <cell r="C2314" t="str">
            <v>Ricardo G.Silva</v>
          </cell>
          <cell r="D2314">
            <v>211112347</v>
          </cell>
        </row>
        <row r="2315">
          <cell r="A2315">
            <v>211112348</v>
          </cell>
          <cell r="B2315" t="str">
            <v>Talho Conceição, Lda</v>
          </cell>
          <cell r="C2315" t="str">
            <v>Pedro Fonseca</v>
          </cell>
          <cell r="D2315">
            <v>211112348</v>
          </cell>
        </row>
        <row r="2316">
          <cell r="A2316">
            <v>211112349</v>
          </cell>
          <cell r="B2316" t="str">
            <v>Contraste D'Aromas, Unipessoal Lda</v>
          </cell>
          <cell r="C2316" t="str">
            <v>Vitor Almeida</v>
          </cell>
          <cell r="D2316">
            <v>211112349</v>
          </cell>
        </row>
        <row r="2317">
          <cell r="A2317">
            <v>211112350</v>
          </cell>
          <cell r="B2317" t="str">
            <v>Tabelas &amp; Bagatelas, Lda</v>
          </cell>
          <cell r="C2317" t="str">
            <v>Paulo Costa</v>
          </cell>
          <cell r="D2317">
            <v>211112350</v>
          </cell>
        </row>
        <row r="2318">
          <cell r="A2318">
            <v>211112351</v>
          </cell>
          <cell r="B2318" t="str">
            <v>Silva &amp; Carlos, Lda.</v>
          </cell>
          <cell r="C2318" t="str">
            <v>Vânia Silva</v>
          </cell>
          <cell r="D2318">
            <v>211112351</v>
          </cell>
        </row>
        <row r="2319">
          <cell r="A2319">
            <v>211112352</v>
          </cell>
          <cell r="B2319" t="str">
            <v>Joel Ricardo Milão Machado</v>
          </cell>
          <cell r="C2319" t="str">
            <v>Manuel Miranda</v>
          </cell>
          <cell r="D2319">
            <v>211112352</v>
          </cell>
        </row>
        <row r="2320">
          <cell r="A2320">
            <v>211112353</v>
          </cell>
          <cell r="B2320" t="str">
            <v>Nuno Alexandre B. Maia Unip., Lda</v>
          </cell>
          <cell r="C2320" t="str">
            <v>Bruno Brito</v>
          </cell>
          <cell r="D2320">
            <v>211112353</v>
          </cell>
        </row>
        <row r="2321">
          <cell r="A2321">
            <v>211112354</v>
          </cell>
          <cell r="B2321" t="str">
            <v>Hiperideal Supermercados</v>
          </cell>
          <cell r="C2321" t="str">
            <v>Vânia Silva</v>
          </cell>
          <cell r="D2321">
            <v>211112354</v>
          </cell>
        </row>
        <row r="2322">
          <cell r="A2322">
            <v>211112355</v>
          </cell>
          <cell r="B2322" t="str">
            <v>Fumeiros Ribeiro-Produtos Regionais</v>
          </cell>
          <cell r="C2322" t="str">
            <v>Manuel Miranda</v>
          </cell>
          <cell r="D2322">
            <v>211112355</v>
          </cell>
        </row>
        <row r="2323">
          <cell r="A2323">
            <v>211112356</v>
          </cell>
          <cell r="B2323" t="str">
            <v>César Freitas E Daniela Pinto, Lda</v>
          </cell>
          <cell r="C2323" t="str">
            <v>Manuel Miranda</v>
          </cell>
          <cell r="D2323">
            <v>211112356</v>
          </cell>
        </row>
        <row r="2324">
          <cell r="A2324">
            <v>211112357</v>
          </cell>
          <cell r="B2324" t="str">
            <v>Diamante Real, Lda</v>
          </cell>
          <cell r="C2324" t="str">
            <v>Gabriel Araújo</v>
          </cell>
          <cell r="D2324">
            <v>211112357</v>
          </cell>
        </row>
        <row r="2325">
          <cell r="A2325">
            <v>211112358</v>
          </cell>
          <cell r="B2325" t="str">
            <v>Bruno A. Rocha Unip., Lda</v>
          </cell>
          <cell r="C2325" t="str">
            <v>Pedro Fonseca</v>
          </cell>
          <cell r="D2325">
            <v>211112358</v>
          </cell>
        </row>
        <row r="2326">
          <cell r="A2326">
            <v>211112359</v>
          </cell>
          <cell r="B2326" t="str">
            <v>Francisco Silva Pessegueiro, Lda</v>
          </cell>
          <cell r="C2326" t="str">
            <v>Pedro Fonseca</v>
          </cell>
          <cell r="D2326">
            <v>211112359</v>
          </cell>
        </row>
        <row r="2327">
          <cell r="A2327">
            <v>211112360</v>
          </cell>
          <cell r="B2327" t="str">
            <v>Francisco Pereira Dias Pessegueiro</v>
          </cell>
          <cell r="C2327" t="str">
            <v>Pedro Fonseca</v>
          </cell>
          <cell r="D2327">
            <v>211112360</v>
          </cell>
        </row>
        <row r="2328">
          <cell r="A2328">
            <v>211112361</v>
          </cell>
          <cell r="B2328" t="str">
            <v>Francisco Pereira Dias Pessegueiro</v>
          </cell>
          <cell r="C2328" t="str">
            <v>Pedro Fonseca</v>
          </cell>
          <cell r="D2328">
            <v>211112361</v>
          </cell>
        </row>
        <row r="2329">
          <cell r="A2329">
            <v>211112362</v>
          </cell>
          <cell r="B2329" t="str">
            <v>Realizar Valor, Lda</v>
          </cell>
          <cell r="C2329" t="str">
            <v>Bruno Brito</v>
          </cell>
          <cell r="D2329">
            <v>211112362</v>
          </cell>
        </row>
        <row r="2330">
          <cell r="A2330">
            <v>211112363</v>
          </cell>
          <cell r="B2330" t="str">
            <v>Expoente Próximo, Lda</v>
          </cell>
          <cell r="C2330" t="str">
            <v>Pedro Fonseca</v>
          </cell>
          <cell r="D2330">
            <v>211112363</v>
          </cell>
        </row>
        <row r="2331">
          <cell r="A2331">
            <v>211112364</v>
          </cell>
          <cell r="B2331" t="str">
            <v>Francisco Pereira Dias Pessegueiro</v>
          </cell>
          <cell r="C2331" t="str">
            <v>Pedro Fonseca</v>
          </cell>
          <cell r="D2331">
            <v>211112364</v>
          </cell>
        </row>
        <row r="2332">
          <cell r="A2332">
            <v>211112365</v>
          </cell>
          <cell r="B2332" t="str">
            <v>Francisco Silva Pessegueiro, Lda</v>
          </cell>
          <cell r="C2332" t="str">
            <v>Pedro Fonseca</v>
          </cell>
          <cell r="D2332">
            <v>211112365</v>
          </cell>
        </row>
        <row r="2333">
          <cell r="A2333">
            <v>211112366</v>
          </cell>
          <cell r="B2333" t="str">
            <v>Francisco Pereira Dias Pessegueiro</v>
          </cell>
          <cell r="C2333" t="str">
            <v>Bruno Brito</v>
          </cell>
          <cell r="D2333">
            <v>211112366</v>
          </cell>
        </row>
        <row r="2334">
          <cell r="A2334">
            <v>211112367</v>
          </cell>
          <cell r="B2334" t="str">
            <v>Rodrigues &amp; Tomé, Lda</v>
          </cell>
          <cell r="C2334" t="str">
            <v>Pedro Fonseca</v>
          </cell>
          <cell r="D2334">
            <v>211112367</v>
          </cell>
        </row>
        <row r="2335">
          <cell r="A2335">
            <v>211112368</v>
          </cell>
          <cell r="B2335" t="str">
            <v>Francisco Pereira Dias Pessegueiro</v>
          </cell>
          <cell r="C2335" t="str">
            <v>Pedro Fonseca</v>
          </cell>
          <cell r="D2335">
            <v>211112368</v>
          </cell>
        </row>
        <row r="2336">
          <cell r="A2336">
            <v>211112369</v>
          </cell>
          <cell r="B2336" t="str">
            <v>Carisma Sólido, Lda</v>
          </cell>
          <cell r="C2336" t="str">
            <v>Pedro Fonseca</v>
          </cell>
          <cell r="D2336">
            <v>211112369</v>
          </cell>
        </row>
        <row r="2337">
          <cell r="A2337">
            <v>211112370</v>
          </cell>
          <cell r="B2337" t="str">
            <v>Geração Económica, Lda</v>
          </cell>
          <cell r="C2337" t="str">
            <v>Pedro Fonseca</v>
          </cell>
          <cell r="D2337">
            <v>211112370</v>
          </cell>
        </row>
        <row r="2338">
          <cell r="A2338">
            <v>211112371</v>
          </cell>
          <cell r="B2338" t="str">
            <v>João Da Rocha E Silva</v>
          </cell>
          <cell r="C2338" t="str">
            <v>Pedro Fonseca</v>
          </cell>
          <cell r="D2338">
            <v>211112371</v>
          </cell>
        </row>
        <row r="2339">
          <cell r="A2339">
            <v>211112372</v>
          </cell>
          <cell r="B2339" t="str">
            <v>Bosque Eventos, Lda</v>
          </cell>
          <cell r="C2339" t="str">
            <v>Vitor Almeida</v>
          </cell>
          <cell r="D2339">
            <v>211112372</v>
          </cell>
        </row>
        <row r="2340">
          <cell r="A2340">
            <v>211112373</v>
          </cell>
          <cell r="B2340" t="str">
            <v>Gaveto Dos Paladares Unip.,Lda</v>
          </cell>
          <cell r="C2340" t="str">
            <v>Contencioso</v>
          </cell>
          <cell r="D2340">
            <v>211112373</v>
          </cell>
        </row>
        <row r="2341">
          <cell r="A2341">
            <v>211112374</v>
          </cell>
          <cell r="B2341" t="str">
            <v>Talho Sérgio E Luis, Lda</v>
          </cell>
          <cell r="C2341" t="str">
            <v>Bruno Brito</v>
          </cell>
          <cell r="D2341">
            <v>211112374</v>
          </cell>
        </row>
        <row r="2342">
          <cell r="A2342">
            <v>211112375</v>
          </cell>
          <cell r="B2342" t="str">
            <v>Luis Ramos Sousa Unip., Lda</v>
          </cell>
          <cell r="C2342" t="str">
            <v>Manuel Miranda</v>
          </cell>
          <cell r="D2342">
            <v>211112375</v>
          </cell>
        </row>
        <row r="2343">
          <cell r="A2343">
            <v>211112376</v>
          </cell>
          <cell r="B2343" t="str">
            <v>Quinta Da Azenha - Actividades</v>
          </cell>
          <cell r="C2343" t="str">
            <v>Vitor Almeida</v>
          </cell>
          <cell r="D2343">
            <v>211112376</v>
          </cell>
        </row>
        <row r="2344">
          <cell r="A2344">
            <v>211112377</v>
          </cell>
          <cell r="B2344" t="str">
            <v>Frutado Citadino unipessoal, lda.</v>
          </cell>
          <cell r="C2344" t="str">
            <v>Pedro Fonseca</v>
          </cell>
          <cell r="D2344">
            <v>211112377</v>
          </cell>
        </row>
        <row r="2345">
          <cell r="A2345">
            <v>211112379</v>
          </cell>
          <cell r="B2345" t="str">
            <v>Oásis da Paz - Talho e Charcutaria Lda</v>
          </cell>
          <cell r="C2345" t="str">
            <v>Manuel Miranda</v>
          </cell>
          <cell r="D2345">
            <v>211112379</v>
          </cell>
        </row>
        <row r="2346">
          <cell r="A2346">
            <v>211112380</v>
          </cell>
          <cell r="B2346" t="str">
            <v>Novo Talho Lucas Unip. Lda.</v>
          </cell>
          <cell r="C2346" t="str">
            <v>Manuel Miranda</v>
          </cell>
          <cell r="D2346">
            <v>211112380</v>
          </cell>
        </row>
        <row r="2347">
          <cell r="A2347">
            <v>211112381</v>
          </cell>
          <cell r="B2347" t="str">
            <v>Hélder Domingues Fernandes</v>
          </cell>
          <cell r="C2347" t="str">
            <v>Ricardo G.Silva</v>
          </cell>
          <cell r="D2347">
            <v>211112381</v>
          </cell>
        </row>
        <row r="2348">
          <cell r="A2348">
            <v>211112382</v>
          </cell>
          <cell r="B2348" t="str">
            <v>Joana Vanessa Teixeira Pereira</v>
          </cell>
          <cell r="C2348" t="str">
            <v>Contencioso</v>
          </cell>
          <cell r="D2348">
            <v>211112382</v>
          </cell>
        </row>
        <row r="2349">
          <cell r="A2349">
            <v>211112383</v>
          </cell>
          <cell r="B2349" t="str">
            <v>FP Silva Aliimentar, S.A.</v>
          </cell>
          <cell r="C2349" t="str">
            <v>Vânia Silva</v>
          </cell>
          <cell r="D2349">
            <v>211112383</v>
          </cell>
        </row>
        <row r="2350">
          <cell r="A2350">
            <v>211112385</v>
          </cell>
          <cell r="B2350" t="str">
            <v>Resiliencia e Perserverança - Comercio Tradicional</v>
          </cell>
          <cell r="C2350" t="str">
            <v>Paulo Costa</v>
          </cell>
          <cell r="D2350">
            <v>211112385</v>
          </cell>
        </row>
        <row r="2351">
          <cell r="A2351">
            <v>211112386</v>
          </cell>
          <cell r="B2351" t="str">
            <v>Satisfazverdade Unip., Lda.</v>
          </cell>
          <cell r="C2351" t="str">
            <v>Manuel Miranda</v>
          </cell>
          <cell r="D2351">
            <v>211112386</v>
          </cell>
        </row>
        <row r="2352">
          <cell r="A2352">
            <v>211112387</v>
          </cell>
          <cell r="B2352" t="str">
            <v>Idalina Silva Guimarães, Lda</v>
          </cell>
          <cell r="C2352" t="str">
            <v>Ricardo G.Silva</v>
          </cell>
          <cell r="D2352">
            <v>211112387</v>
          </cell>
        </row>
        <row r="2353">
          <cell r="A2353">
            <v>211112388</v>
          </cell>
          <cell r="B2353" t="str">
            <v>PEDRO PACHECO BRANDÃO UNIP.,LDA</v>
          </cell>
          <cell r="C2353" t="str">
            <v>Bruno Brito</v>
          </cell>
          <cell r="D2353">
            <v>211112388</v>
          </cell>
        </row>
        <row r="2354">
          <cell r="A2354">
            <v>211112389</v>
          </cell>
          <cell r="B2354" t="str">
            <v>Estimativa Ponderada, Lda</v>
          </cell>
          <cell r="C2354" t="str">
            <v>Bracar</v>
          </cell>
          <cell r="D2354">
            <v>211112389</v>
          </cell>
        </row>
        <row r="2355">
          <cell r="A2355">
            <v>211112390</v>
          </cell>
          <cell r="B2355" t="str">
            <v>António Leal Pereira Unipessoal, Lda</v>
          </cell>
          <cell r="C2355" t="str">
            <v>Pedro Fonseca</v>
          </cell>
          <cell r="D2355">
            <v>211112390</v>
          </cell>
        </row>
        <row r="2356">
          <cell r="A2356">
            <v>211112391</v>
          </cell>
          <cell r="B2356" t="str">
            <v>Catovaro-Comercio de Produtos Alimentares, Lda.</v>
          </cell>
          <cell r="C2356" t="str">
            <v>Manuel Miranda</v>
          </cell>
          <cell r="D2356">
            <v>211112391</v>
          </cell>
        </row>
        <row r="2357">
          <cell r="A2357">
            <v>211112392</v>
          </cell>
          <cell r="B2357" t="str">
            <v>Manuel Carlos Oliveira Miranda</v>
          </cell>
          <cell r="C2357" t="str">
            <v>Ricardo G.Silva</v>
          </cell>
          <cell r="D2357">
            <v>211112392</v>
          </cell>
        </row>
        <row r="2358">
          <cell r="A2358">
            <v>211112393</v>
          </cell>
          <cell r="B2358" t="str">
            <v>Corpo Nacional de Escutas</v>
          </cell>
          <cell r="C2358" t="str">
            <v>Bracar</v>
          </cell>
          <cell r="D2358">
            <v>211112393</v>
          </cell>
        </row>
        <row r="2359">
          <cell r="A2359">
            <v>211112394</v>
          </cell>
          <cell r="B2359" t="str">
            <v>Carnes Meireles do Minho, S.A.</v>
          </cell>
          <cell r="C2359" t="str">
            <v>Paulo Costa</v>
          </cell>
          <cell r="D2359">
            <v>211112394</v>
          </cell>
        </row>
        <row r="2360">
          <cell r="A2360">
            <v>211112395</v>
          </cell>
          <cell r="B2360" t="str">
            <v>Maiarest - Actividades Hoteleiras, Lda</v>
          </cell>
          <cell r="C2360" t="str">
            <v>Susana Almeida</v>
          </cell>
          <cell r="D2360">
            <v>211112395</v>
          </cell>
        </row>
        <row r="2361">
          <cell r="A2361">
            <v>211112396</v>
          </cell>
          <cell r="B2361" t="str">
            <v>José Ricardo Gonçalves Silva</v>
          </cell>
          <cell r="C2361" t="str">
            <v>Ricardo G.Silva</v>
          </cell>
          <cell r="D2361">
            <v>211112396</v>
          </cell>
        </row>
        <row r="2362">
          <cell r="A2362">
            <v>211112397</v>
          </cell>
          <cell r="B2362" t="str">
            <v>Aritméticas Salgadas Ind. de Carnes, Lda</v>
          </cell>
          <cell r="C2362" t="str">
            <v>Manuel Miranda</v>
          </cell>
          <cell r="D2362">
            <v>211112397</v>
          </cell>
        </row>
        <row r="2363">
          <cell r="A2363">
            <v>211112398</v>
          </cell>
          <cell r="B2363" t="str">
            <v>Elisabete Oliveira Ferreira</v>
          </cell>
          <cell r="C2363" t="str">
            <v>Bracar</v>
          </cell>
          <cell r="D2363">
            <v>211112398</v>
          </cell>
        </row>
        <row r="2364">
          <cell r="A2364">
            <v>211112399</v>
          </cell>
          <cell r="B2364" t="str">
            <v>Manuel Fernando Vaz da Costa</v>
          </cell>
          <cell r="C2364" t="str">
            <v>Gabriel Araújo</v>
          </cell>
          <cell r="D2364">
            <v>211112399</v>
          </cell>
        </row>
        <row r="2365">
          <cell r="A2365">
            <v>211112400</v>
          </cell>
          <cell r="B2365" t="str">
            <v>Carlos Freitas- Produtos Alimentares, LDA</v>
          </cell>
          <cell r="C2365" t="str">
            <v>Manuel Miranda</v>
          </cell>
          <cell r="D2365">
            <v>211112400</v>
          </cell>
        </row>
        <row r="2366">
          <cell r="A2366">
            <v>211112401</v>
          </cell>
          <cell r="B2366" t="str">
            <v>Daniel Júlio de Jesus</v>
          </cell>
          <cell r="C2366" t="str">
            <v>Ricardo G.Silva</v>
          </cell>
          <cell r="D2366">
            <v>211112401</v>
          </cell>
        </row>
        <row r="2367">
          <cell r="A2367">
            <v>211112402</v>
          </cell>
          <cell r="B2367" t="str">
            <v>Metais Jaime Dias, S.A.</v>
          </cell>
          <cell r="C2367" t="str">
            <v>Bracar</v>
          </cell>
          <cell r="D2367">
            <v>211112402</v>
          </cell>
        </row>
        <row r="2368">
          <cell r="A2368">
            <v>211112403</v>
          </cell>
          <cell r="B2368" t="str">
            <v>Beira-Lamego, Lda</v>
          </cell>
          <cell r="C2368" t="str">
            <v>Manuel Miranda</v>
          </cell>
          <cell r="D2368">
            <v>211112403</v>
          </cell>
        </row>
        <row r="2369">
          <cell r="A2369">
            <v>211112404</v>
          </cell>
          <cell r="B2369" t="str">
            <v>PROSABOR, UNIPESSOAL LDA</v>
          </cell>
          <cell r="C2369" t="str">
            <v>Manuel Miranda</v>
          </cell>
          <cell r="D2369">
            <v>211112404</v>
          </cell>
        </row>
        <row r="2370">
          <cell r="A2370">
            <v>211112405</v>
          </cell>
          <cell r="B2370" t="str">
            <v>Sinonimovalor-Talhos E Supermercado</v>
          </cell>
          <cell r="C2370" t="str">
            <v>Manuel Miranda</v>
          </cell>
          <cell r="D2370">
            <v>211112405</v>
          </cell>
        </row>
        <row r="2371">
          <cell r="A2371">
            <v>211112406</v>
          </cell>
          <cell r="B2371" t="str">
            <v>Carlos Domingos Gonçalves Freitas</v>
          </cell>
          <cell r="C2371" t="str">
            <v>Bracar</v>
          </cell>
          <cell r="D2371">
            <v>211112406</v>
          </cell>
        </row>
        <row r="2372">
          <cell r="A2372">
            <v>211112407</v>
          </cell>
          <cell r="B2372" t="str">
            <v>Nevalper, Lda</v>
          </cell>
          <cell r="C2372" t="str">
            <v>Ricardo G.Silva</v>
          </cell>
          <cell r="D2372">
            <v>211112407</v>
          </cell>
        </row>
        <row r="2373">
          <cell r="A2373">
            <v>211112408</v>
          </cell>
          <cell r="B2373" t="str">
            <v>Bruno A. Rocha Unip., Lda</v>
          </cell>
          <cell r="C2373" t="str">
            <v>Pedro Fonseca</v>
          </cell>
          <cell r="D2373">
            <v>211112408</v>
          </cell>
        </row>
        <row r="2374">
          <cell r="A2374">
            <v>211112409</v>
          </cell>
          <cell r="B2374" t="str">
            <v>Fonseca &amp; Fonseca, Lda</v>
          </cell>
          <cell r="C2374" t="str">
            <v>Pedro Fonseca</v>
          </cell>
          <cell r="D2374">
            <v>211112409</v>
          </cell>
        </row>
        <row r="2375">
          <cell r="A2375">
            <v>211112410</v>
          </cell>
          <cell r="B2375" t="str">
            <v>Avineto Unip., Lda</v>
          </cell>
          <cell r="C2375" t="str">
            <v>Bruno Brito</v>
          </cell>
          <cell r="D2375">
            <v>211112410</v>
          </cell>
        </row>
        <row r="2376">
          <cell r="A2376">
            <v>211112411</v>
          </cell>
          <cell r="B2376" t="str">
            <v>Carnes Meireles Do Minho, S.A.</v>
          </cell>
          <cell r="C2376" t="str">
            <v>Pedro Fonseca</v>
          </cell>
          <cell r="D2376">
            <v>211112411</v>
          </cell>
        </row>
        <row r="2377">
          <cell r="A2377">
            <v>211112412</v>
          </cell>
          <cell r="B2377" t="str">
            <v>O Forno do Leitão do Zé-Master, Lda</v>
          </cell>
          <cell r="C2377" t="str">
            <v>Luis Fonseca</v>
          </cell>
          <cell r="D2377">
            <v>211112412</v>
          </cell>
        </row>
        <row r="2378">
          <cell r="A2378">
            <v>211112413</v>
          </cell>
          <cell r="B2378" t="str">
            <v>Ângelo Viana Valente Unip., Lda</v>
          </cell>
          <cell r="C2378" t="str">
            <v>Manuel Russo</v>
          </cell>
          <cell r="D2378">
            <v>211112413</v>
          </cell>
        </row>
        <row r="2379">
          <cell r="A2379">
            <v>211112414</v>
          </cell>
          <cell r="B2379" t="str">
            <v>Narrativa Gulosa, Lda</v>
          </cell>
          <cell r="C2379" t="str">
            <v>Manuel Miranda</v>
          </cell>
          <cell r="D2379">
            <v>211112414</v>
          </cell>
        </row>
        <row r="2380">
          <cell r="A2380">
            <v>211112415</v>
          </cell>
          <cell r="B2380" t="str">
            <v>Talho Mestre, LDA</v>
          </cell>
          <cell r="C2380" t="str">
            <v>Paulo Costa</v>
          </cell>
          <cell r="D2380">
            <v>211112415</v>
          </cell>
        </row>
        <row r="2381">
          <cell r="A2381">
            <v>211112416</v>
          </cell>
          <cell r="B2381" t="str">
            <v>FEDERAÇÃO ORNITOLOGICA NACIONAL PORTUGUESA</v>
          </cell>
          <cell r="C2381" t="str">
            <v>Vitor Almeida</v>
          </cell>
          <cell r="D2381">
            <v>211112416</v>
          </cell>
        </row>
        <row r="2382">
          <cell r="A2382">
            <v>211112417</v>
          </cell>
          <cell r="B2382" t="str">
            <v>Vermis-Confecção de Vestuário, Lda</v>
          </cell>
          <cell r="C2382" t="str">
            <v>Manuel Miranda</v>
          </cell>
          <cell r="D2382">
            <v>211112417</v>
          </cell>
        </row>
        <row r="2383">
          <cell r="A2383">
            <v>211112418</v>
          </cell>
          <cell r="B2383" t="str">
            <v>Fábrica de Tecidos Vilarinho, Lda</v>
          </cell>
          <cell r="C2383" t="str">
            <v>Ricardo G.Silva</v>
          </cell>
          <cell r="D2383">
            <v>211112418</v>
          </cell>
        </row>
        <row r="2384">
          <cell r="A2384">
            <v>211112419</v>
          </cell>
          <cell r="B2384" t="str">
            <v>Lotatol - Comercio de Produtos Alimentares, Lda.</v>
          </cell>
          <cell r="C2384" t="str">
            <v>Manuel Miranda</v>
          </cell>
          <cell r="D2384">
            <v>211112419</v>
          </cell>
        </row>
        <row r="2385">
          <cell r="A2385">
            <v>211112420</v>
          </cell>
          <cell r="B2385" t="str">
            <v>AGIR - COMÉRCIO INTERNACIONAL DE ALIMENTOS, LDA</v>
          </cell>
          <cell r="C2385" t="str">
            <v>Bracar</v>
          </cell>
          <cell r="D2385">
            <v>211112420</v>
          </cell>
        </row>
        <row r="2386">
          <cell r="A2386">
            <v>211112421</v>
          </cell>
          <cell r="B2386" t="str">
            <v>Oceanamesa, Lda.</v>
          </cell>
          <cell r="C2386" t="str">
            <v>Vânia Silva</v>
          </cell>
          <cell r="D2386">
            <v>211112421</v>
          </cell>
        </row>
        <row r="2387">
          <cell r="A2387">
            <v>211112422</v>
          </cell>
          <cell r="B2387" t="str">
            <v>Mário Faustino &amp; Teresa Fonseca, Lda.</v>
          </cell>
          <cell r="C2387" t="str">
            <v>Manuel Russo</v>
          </cell>
          <cell r="D2387">
            <v>211112422</v>
          </cell>
        </row>
        <row r="2388">
          <cell r="A2388">
            <v>211112423</v>
          </cell>
          <cell r="B2388" t="str">
            <v>José Antunes - Estab. Hoteleiros Lda</v>
          </cell>
          <cell r="C2388" t="str">
            <v>Vitor Almeida</v>
          </cell>
          <cell r="D2388">
            <v>211112423</v>
          </cell>
        </row>
        <row r="2389">
          <cell r="A2389">
            <v>211112424</v>
          </cell>
          <cell r="B2389" t="str">
            <v>Carnes Meireles Do Minho, S.A.</v>
          </cell>
          <cell r="C2389" t="str">
            <v>Pedro Fonseca</v>
          </cell>
          <cell r="D2389">
            <v>211112424</v>
          </cell>
        </row>
        <row r="2390">
          <cell r="A2390">
            <v>211112425</v>
          </cell>
          <cell r="B2390" t="str">
            <v>Carnes Meireles Do Minho, S.A.</v>
          </cell>
          <cell r="C2390" t="str">
            <v>Pedro Fonseca</v>
          </cell>
          <cell r="D2390">
            <v>211112425</v>
          </cell>
        </row>
        <row r="2391">
          <cell r="A2391">
            <v>211112426</v>
          </cell>
          <cell r="B2391" t="str">
            <v>Irmandade de São Bento da Porta Aberta</v>
          </cell>
          <cell r="C2391" t="str">
            <v>Vitor Almeida</v>
          </cell>
          <cell r="D2391">
            <v>211112426</v>
          </cell>
        </row>
        <row r="2392">
          <cell r="A2392">
            <v>211112427</v>
          </cell>
          <cell r="B2392" t="str">
            <v>Gesfrescos, Lda</v>
          </cell>
          <cell r="C2392" t="str">
            <v>Vânia Silva</v>
          </cell>
          <cell r="D2392">
            <v>211112427</v>
          </cell>
        </row>
        <row r="2393">
          <cell r="A2393">
            <v>211112428</v>
          </cell>
          <cell r="B2393" t="str">
            <v>Firstmeat - Carnes e Produtos Alimentares, Lda.</v>
          </cell>
          <cell r="C2393" t="str">
            <v>Vânia Silva</v>
          </cell>
          <cell r="D2393">
            <v>211112428</v>
          </cell>
        </row>
        <row r="2394">
          <cell r="A2394">
            <v>211112429</v>
          </cell>
          <cell r="B2394" t="str">
            <v>Talho Sequeiros - Soc. Unipessoal, Lda.</v>
          </cell>
          <cell r="C2394" t="str">
            <v>Bruno Brito</v>
          </cell>
          <cell r="D2394">
            <v>211112429</v>
          </cell>
        </row>
        <row r="2395">
          <cell r="A2395">
            <v>211112430</v>
          </cell>
          <cell r="B2395" t="str">
            <v>Nunes &amp; Freitas, Lda.</v>
          </cell>
          <cell r="C2395" t="str">
            <v>Vânia Silva</v>
          </cell>
          <cell r="D2395">
            <v>211112430</v>
          </cell>
        </row>
        <row r="2396">
          <cell r="A2396">
            <v>211112431</v>
          </cell>
          <cell r="B2396" t="str">
            <v>Carnes Gamil-Carmo &amp; Gaspar, Lda</v>
          </cell>
          <cell r="C2396" t="str">
            <v>Bracar</v>
          </cell>
          <cell r="D2396">
            <v>211112431</v>
          </cell>
        </row>
        <row r="2397">
          <cell r="A2397">
            <v>211112432</v>
          </cell>
          <cell r="B2397" t="str">
            <v>Engenho - Ass. Desenvolvimento Local Vale do Este</v>
          </cell>
          <cell r="C2397" t="str">
            <v>Vitor Almeida</v>
          </cell>
          <cell r="D2397">
            <v>211112432</v>
          </cell>
        </row>
        <row r="2398">
          <cell r="A2398">
            <v>211112433</v>
          </cell>
          <cell r="B2398" t="str">
            <v>Pavlo &amp; Loide, Lda.</v>
          </cell>
          <cell r="C2398" t="str">
            <v>Ricardo G.Silva</v>
          </cell>
          <cell r="D2398">
            <v>211112433</v>
          </cell>
        </row>
        <row r="2399">
          <cell r="A2399">
            <v>211112434</v>
          </cell>
          <cell r="B2399" t="str">
            <v>Sabgal Foods, S.A.</v>
          </cell>
          <cell r="C2399" t="str">
            <v>Vânia Silva</v>
          </cell>
          <cell r="D2399">
            <v>211112434</v>
          </cell>
        </row>
        <row r="2400">
          <cell r="A2400">
            <v>211112435</v>
          </cell>
          <cell r="B2400" t="str">
            <v>Sérgio Bento Unipessoal,Lda.</v>
          </cell>
          <cell r="C2400" t="str">
            <v>Bracar</v>
          </cell>
          <cell r="D2400">
            <v>211112435</v>
          </cell>
        </row>
        <row r="2401">
          <cell r="A2401">
            <v>211112436</v>
          </cell>
          <cell r="B2401" t="str">
            <v>Nuno Gonçalves Pereira</v>
          </cell>
          <cell r="C2401" t="str">
            <v>Ricardo G.Silva</v>
          </cell>
          <cell r="D2401">
            <v>211112436</v>
          </cell>
        </row>
        <row r="2402">
          <cell r="A2402">
            <v>211112437</v>
          </cell>
          <cell r="B2402" t="str">
            <v>Bento &amp; Nascimento, Lda.</v>
          </cell>
          <cell r="C2402" t="str">
            <v>Vânia Silva</v>
          </cell>
          <cell r="D2402">
            <v>211112437</v>
          </cell>
        </row>
        <row r="2403">
          <cell r="A2403">
            <v>211112438</v>
          </cell>
          <cell r="B2403" t="str">
            <v>Carnes Meireles Do Minho, S.A.</v>
          </cell>
          <cell r="C2403" t="str">
            <v>Pedro Fonseca</v>
          </cell>
          <cell r="D2403">
            <v>211112438</v>
          </cell>
        </row>
        <row r="2404">
          <cell r="A2404">
            <v>211112439</v>
          </cell>
          <cell r="B2404" t="str">
            <v>Tradição Obrigatória, Lda</v>
          </cell>
          <cell r="C2404" t="str">
            <v>Manuel Miranda</v>
          </cell>
          <cell r="D2404">
            <v>211112439</v>
          </cell>
        </row>
        <row r="2405">
          <cell r="A2405">
            <v>211112440</v>
          </cell>
          <cell r="B2405" t="str">
            <v>Distribuição Diamil - Comércio de Carnes e Aves, Unipessoal Lda.</v>
          </cell>
          <cell r="C2405" t="str">
            <v>Pedro Fonseca</v>
          </cell>
          <cell r="D2405">
            <v>211112440</v>
          </cell>
        </row>
        <row r="2406">
          <cell r="A2406">
            <v>211112441</v>
          </cell>
          <cell r="B2406" t="str">
            <v>Talho Rui Manuel de Sousa Magalhães - Unip. Lda.</v>
          </cell>
          <cell r="C2406" t="str">
            <v>Bruno Brito</v>
          </cell>
          <cell r="D2406">
            <v>211112441</v>
          </cell>
        </row>
        <row r="2407">
          <cell r="A2407">
            <v>211112442</v>
          </cell>
          <cell r="B2407" t="str">
            <v>Padaria Real - Indústria de Panificação, Lda.</v>
          </cell>
          <cell r="C2407" t="str">
            <v>Manuel Miranda</v>
          </cell>
          <cell r="D2407">
            <v>211112442</v>
          </cell>
        </row>
        <row r="2408">
          <cell r="A2408">
            <v>211112443</v>
          </cell>
          <cell r="B2408" t="str">
            <v>Segredos Ibéricos - Com. Distrib. Produtos Alimentares, Lda.</v>
          </cell>
          <cell r="C2408" t="str">
            <v>Vânia Silva</v>
          </cell>
          <cell r="D2408">
            <v>211112443</v>
          </cell>
        </row>
        <row r="2409">
          <cell r="A2409">
            <v>211112444</v>
          </cell>
          <cell r="B2409" t="str">
            <v>Tendênciapetecivel - Unipessoal,Lda</v>
          </cell>
          <cell r="C2409" t="str">
            <v>Manuel Miranda</v>
          </cell>
          <cell r="D2409">
            <v>211112444</v>
          </cell>
        </row>
        <row r="2410">
          <cell r="A2410">
            <v>211112445</v>
          </cell>
          <cell r="B2410" t="str">
            <v>Paulo Jorge T. Moreira (Talho Srª Candeias)</v>
          </cell>
          <cell r="C2410" t="str">
            <v>Bruno Brito</v>
          </cell>
          <cell r="D2410">
            <v>211112445</v>
          </cell>
        </row>
        <row r="2411">
          <cell r="A2411">
            <v>211112446</v>
          </cell>
          <cell r="B2411" t="str">
            <v>Remataposta Carnes - Unipessoal, Lda.</v>
          </cell>
          <cell r="C2411" t="str">
            <v>Manuel Miranda</v>
          </cell>
          <cell r="D2411">
            <v>211112446</v>
          </cell>
        </row>
        <row r="2412">
          <cell r="A2412">
            <v>211112447</v>
          </cell>
          <cell r="B2412" t="str">
            <v>Palco dos Temperos - Unipessoal, Lda.</v>
          </cell>
          <cell r="C2412" t="str">
            <v>Manuel Miranda</v>
          </cell>
          <cell r="D2412">
            <v>211112447</v>
          </cell>
        </row>
        <row r="2413">
          <cell r="A2413">
            <v>211112448</v>
          </cell>
          <cell r="B2413" t="str">
            <v>José Vieira Magalhães - Unipessoal, Lda.</v>
          </cell>
          <cell r="C2413" t="str">
            <v>Manuel Miranda</v>
          </cell>
          <cell r="D2413">
            <v>211112448</v>
          </cell>
        </row>
        <row r="2414">
          <cell r="A2414">
            <v>211112449</v>
          </cell>
          <cell r="B2414" t="str">
            <v>Fernanda Nunes &amp; Silva, Lda.</v>
          </cell>
          <cell r="C2414" t="str">
            <v>Bruno Brito</v>
          </cell>
          <cell r="D2414">
            <v>211112449</v>
          </cell>
        </row>
        <row r="2415">
          <cell r="A2415">
            <v>211112450</v>
          </cell>
          <cell r="B2415" t="str">
            <v>Manuel António Moreira Martins</v>
          </cell>
          <cell r="C2415" t="str">
            <v>Manuel Miranda</v>
          </cell>
          <cell r="D2415">
            <v>211112450</v>
          </cell>
        </row>
        <row r="2416">
          <cell r="A2416">
            <v>211112451</v>
          </cell>
          <cell r="B2416" t="str">
            <v>Luis Miguel Teixeira Magalhães - Unipessoal, Lda.</v>
          </cell>
          <cell r="C2416" t="str">
            <v>Pedro Fonseca</v>
          </cell>
          <cell r="D2416">
            <v>211112451</v>
          </cell>
        </row>
        <row r="2417">
          <cell r="A2417">
            <v>211112452</v>
          </cell>
          <cell r="B2417" t="str">
            <v>Segredos do Pasto - Unipessoal, Lda.</v>
          </cell>
          <cell r="C2417" t="str">
            <v>Bruno Brito</v>
          </cell>
          <cell r="D2417">
            <v>211112452</v>
          </cell>
        </row>
        <row r="2418">
          <cell r="A2418">
            <v>211112453</v>
          </cell>
          <cell r="B2418" t="str">
            <v>SCGB, Lda.</v>
          </cell>
          <cell r="C2418" t="str">
            <v>Vitor Almeida</v>
          </cell>
          <cell r="D2418">
            <v>211112453</v>
          </cell>
        </row>
        <row r="2419">
          <cell r="A2419">
            <v>211112454</v>
          </cell>
          <cell r="B2419" t="str">
            <v>Afonso &amp; Filhos, Lda.</v>
          </cell>
          <cell r="C2419" t="str">
            <v>Vânia Silva</v>
          </cell>
          <cell r="D2419">
            <v>211112454</v>
          </cell>
        </row>
        <row r="2420">
          <cell r="A2420">
            <v>211112455</v>
          </cell>
          <cell r="B2420" t="str">
            <v>Visoalimentar, Lda.</v>
          </cell>
          <cell r="C2420" t="str">
            <v>Vânia Silva</v>
          </cell>
          <cell r="D2420">
            <v>211112455</v>
          </cell>
        </row>
        <row r="2421">
          <cell r="A2421">
            <v>211112456</v>
          </cell>
          <cell r="B2421" t="str">
            <v>Talho FFS Unip., Lda</v>
          </cell>
          <cell r="C2421" t="str">
            <v>Bruno Brito</v>
          </cell>
          <cell r="D2421">
            <v>211112456</v>
          </cell>
        </row>
        <row r="2422">
          <cell r="A2422">
            <v>211112457</v>
          </cell>
          <cell r="B2422" t="str">
            <v>Joaquim Cunha - Supermercados Unipessoal, Lda.</v>
          </cell>
          <cell r="C2422" t="str">
            <v>Bruno Brito</v>
          </cell>
          <cell r="D2422">
            <v>211112457</v>
          </cell>
        </row>
        <row r="2423">
          <cell r="A2423">
            <v>211112458</v>
          </cell>
          <cell r="B2423" t="str">
            <v>Fumeiros Sousa Viana - Unipessoal, Lda.</v>
          </cell>
          <cell r="C2423" t="str">
            <v>Bruno Brito</v>
          </cell>
          <cell r="D2423">
            <v>211112458</v>
          </cell>
        </row>
        <row r="2424">
          <cell r="A2424">
            <v>211112459</v>
          </cell>
          <cell r="B2424" t="str">
            <v>Bravicolor - Produtos Alimentares Unip., Lda</v>
          </cell>
          <cell r="C2424" t="str">
            <v>Bruno Brito</v>
          </cell>
          <cell r="D2424">
            <v>211112459</v>
          </cell>
        </row>
        <row r="2425">
          <cell r="A2425">
            <v>211112460</v>
          </cell>
          <cell r="B2425" t="str">
            <v>Mendes Magalhães - Unipessoal, Lda.</v>
          </cell>
          <cell r="C2425" t="str">
            <v>Bruno Brito</v>
          </cell>
          <cell r="D2425">
            <v>211112460</v>
          </cell>
        </row>
        <row r="2426">
          <cell r="A2426">
            <v>211112461</v>
          </cell>
          <cell r="B2426" t="str">
            <v>TENTAÇÃO DAS BIFANAS 1</v>
          </cell>
          <cell r="C2426" t="str">
            <v>Pedro Fonseca</v>
          </cell>
          <cell r="D2426">
            <v>211112461</v>
          </cell>
        </row>
        <row r="2427">
          <cell r="A2427">
            <v>211112462</v>
          </cell>
          <cell r="B2427" t="str">
            <v>Expotel - Exploração e Administração Hoteleira, Lda.</v>
          </cell>
          <cell r="C2427" t="str">
            <v>Susana Almeida</v>
          </cell>
          <cell r="D2427">
            <v>211112462</v>
          </cell>
        </row>
        <row r="2428">
          <cell r="A2428">
            <v>211112463</v>
          </cell>
          <cell r="B2428" t="str">
            <v>Talho F.M. &amp; Almeida, Lda.</v>
          </cell>
          <cell r="C2428" t="str">
            <v>Bruno Brito</v>
          </cell>
          <cell r="D2428">
            <v>211112463</v>
          </cell>
        </row>
        <row r="2429">
          <cell r="A2429">
            <v>211112464</v>
          </cell>
          <cell r="B2429" t="str">
            <v>Natália do Céu Machado Rodrigues</v>
          </cell>
          <cell r="C2429" t="str">
            <v>Bruno Brito</v>
          </cell>
          <cell r="D2429">
            <v>211112464</v>
          </cell>
        </row>
        <row r="2430">
          <cell r="A2430">
            <v>211112465</v>
          </cell>
          <cell r="B2430" t="str">
            <v>Axioma Revigorado - Unipessoal, Lda. (Talho do Seixal)</v>
          </cell>
          <cell r="C2430" t="str">
            <v>Bruno Brito</v>
          </cell>
          <cell r="D2430">
            <v>211112465</v>
          </cell>
        </row>
        <row r="2431">
          <cell r="A2431">
            <v>211112466</v>
          </cell>
          <cell r="B2431" t="str">
            <v>Correia Coelho &amp; Almeida Coelho, Lda.</v>
          </cell>
          <cell r="C2431" t="str">
            <v>Bruno Brito</v>
          </cell>
          <cell r="D2431">
            <v>211112466</v>
          </cell>
        </row>
        <row r="2432">
          <cell r="A2432">
            <v>211112467</v>
          </cell>
          <cell r="B2432" t="str">
            <v>Super Talho do Sardão - Unipessoal, Lda.</v>
          </cell>
          <cell r="C2432" t="str">
            <v>Bruno Brito</v>
          </cell>
          <cell r="D2432">
            <v>211112467</v>
          </cell>
        </row>
        <row r="2433">
          <cell r="A2433">
            <v>211112468</v>
          </cell>
          <cell r="B2433" t="str">
            <v>FILIPE VARELA LOPES, UNIPESSOAL LDA</v>
          </cell>
          <cell r="C2433" t="str">
            <v>Manuel Miranda</v>
          </cell>
          <cell r="D2433">
            <v>211112468</v>
          </cell>
        </row>
        <row r="2434">
          <cell r="A2434">
            <v>211112469</v>
          </cell>
          <cell r="B2434" t="str">
            <v>Produtos Alimentares, Carina, Lda.</v>
          </cell>
          <cell r="C2434" t="str">
            <v>Vânia Silva</v>
          </cell>
          <cell r="D2434">
            <v>211112469</v>
          </cell>
        </row>
        <row r="2435">
          <cell r="A2435">
            <v>211112470</v>
          </cell>
          <cell r="B2435" t="str">
            <v>J. C. Carvalho, Unipessoal Lda.</v>
          </cell>
          <cell r="C2435" t="str">
            <v>Bruno Brito</v>
          </cell>
          <cell r="D2435">
            <v>211112470</v>
          </cell>
        </row>
        <row r="2436">
          <cell r="A2436">
            <v>211112471</v>
          </cell>
          <cell r="B2436" t="str">
            <v>Manuel Alejandro da Silva Ibarra</v>
          </cell>
          <cell r="C2436" t="str">
            <v>Bruno Brito</v>
          </cell>
          <cell r="D2436">
            <v>211112471</v>
          </cell>
        </row>
        <row r="2437">
          <cell r="A2437">
            <v>211112472</v>
          </cell>
          <cell r="B2437" t="str">
            <v>Talho Nelima - Pereira &amp; Filhos, Lda.</v>
          </cell>
          <cell r="C2437" t="str">
            <v>Bruno Brito</v>
          </cell>
          <cell r="D2437">
            <v>211112472</v>
          </cell>
        </row>
        <row r="2438">
          <cell r="A2438">
            <v>211112473</v>
          </cell>
          <cell r="B2438" t="str">
            <v>Talho Central - Pereira da Silva &amp; Filhos, Lda.</v>
          </cell>
          <cell r="C2438" t="str">
            <v>Bruno Brito</v>
          </cell>
          <cell r="D2438">
            <v>211112473</v>
          </cell>
        </row>
        <row r="2439">
          <cell r="A2439">
            <v>211112474</v>
          </cell>
          <cell r="B2439" t="str">
            <v>Paula &amp; Manuel Oliveira - Restaurante Lda.</v>
          </cell>
          <cell r="C2439" t="str">
            <v>Luis Fonseca</v>
          </cell>
          <cell r="D2439">
            <v>211112474</v>
          </cell>
        </row>
        <row r="2440">
          <cell r="A2440">
            <v>211112475</v>
          </cell>
          <cell r="B2440" t="str">
            <v>Iceviska - Comércio e Distribuição de Produtos Alimentares, Lda.</v>
          </cell>
          <cell r="C2440" t="str">
            <v>Vânia Silva</v>
          </cell>
          <cell r="D2440">
            <v>211112475</v>
          </cell>
        </row>
        <row r="2441">
          <cell r="A2441">
            <v>211112476</v>
          </cell>
          <cell r="B2441" t="str">
            <v>Cascata Risonha, Lda.</v>
          </cell>
          <cell r="C2441" t="str">
            <v>Vânia Silva</v>
          </cell>
          <cell r="D2441">
            <v>211112476</v>
          </cell>
        </row>
        <row r="2442">
          <cell r="A2442">
            <v>211112477</v>
          </cell>
          <cell r="B2442" t="str">
            <v>A PRAÇA DE BARCELOS, LDA</v>
          </cell>
          <cell r="C2442" t="str">
            <v>Ricardo G.Silva</v>
          </cell>
          <cell r="D2442">
            <v>211112477</v>
          </cell>
        </row>
        <row r="2443">
          <cell r="A2443">
            <v>211112478</v>
          </cell>
          <cell r="B2443" t="str">
            <v>Hotti - Braga Hotéis, S.A.</v>
          </cell>
          <cell r="C2443" t="str">
            <v>Vitor Almeida</v>
          </cell>
          <cell r="D2443">
            <v>211112478</v>
          </cell>
        </row>
        <row r="2444">
          <cell r="A2444">
            <v>211112479</v>
          </cell>
          <cell r="B2444" t="str">
            <v>Casa Angola Internacional - Imp. Exp. S.A.</v>
          </cell>
          <cell r="C2444" t="str">
            <v>Manuel Russo</v>
          </cell>
          <cell r="D2444">
            <v>211112479</v>
          </cell>
        </row>
        <row r="2445">
          <cell r="A2445">
            <v>211112480</v>
          </cell>
          <cell r="B2445" t="str">
            <v>Adriana Maria de Sousa Costa Lopes</v>
          </cell>
          <cell r="C2445" t="str">
            <v>Bruno Brito</v>
          </cell>
          <cell r="D2445">
            <v>211112480</v>
          </cell>
        </row>
        <row r="2446">
          <cell r="A2446">
            <v>211112481</v>
          </cell>
          <cell r="B2446" t="str">
            <v>Talho Camões, Lda</v>
          </cell>
          <cell r="C2446" t="str">
            <v>Manuel Miranda</v>
          </cell>
          <cell r="D2446">
            <v>211112481</v>
          </cell>
        </row>
        <row r="2447">
          <cell r="A2447">
            <v>211112482</v>
          </cell>
          <cell r="B2447" t="str">
            <v>Salsiçor - Salsicharia dos Açores, S.A.</v>
          </cell>
          <cell r="C2447" t="str">
            <v>Vânia Silva</v>
          </cell>
          <cell r="D2447">
            <v>211112482</v>
          </cell>
        </row>
        <row r="2448">
          <cell r="A2448">
            <v>211112483</v>
          </cell>
          <cell r="B2448" t="str">
            <v>Disprolafões - Produtos Alimentares, Lda.</v>
          </cell>
          <cell r="C2448" t="str">
            <v>Bruno Brito</v>
          </cell>
          <cell r="D2448">
            <v>211112483</v>
          </cell>
        </row>
        <row r="2449">
          <cell r="A2449">
            <v>211112484</v>
          </cell>
          <cell r="B2449" t="str">
            <v>Fernando Cerqueira - Unipessoal, Lda.</v>
          </cell>
          <cell r="C2449" t="str">
            <v>Bruno Brito</v>
          </cell>
          <cell r="D2449">
            <v>211112484</v>
          </cell>
        </row>
        <row r="2450">
          <cell r="A2450">
            <v>211112485</v>
          </cell>
          <cell r="B2450" t="str">
            <v>Mini-Talho S. Domingos, Lda.</v>
          </cell>
          <cell r="C2450" t="str">
            <v>Vânia Silva</v>
          </cell>
          <cell r="D2450">
            <v>211112485</v>
          </cell>
        </row>
        <row r="2451">
          <cell r="A2451">
            <v>211112486</v>
          </cell>
          <cell r="B2451" t="str">
            <v>Talho Boutique Carnes</v>
          </cell>
          <cell r="C2451" t="str">
            <v>Bruno Brito</v>
          </cell>
          <cell r="D2451">
            <v>211112486</v>
          </cell>
        </row>
        <row r="2452">
          <cell r="A2452">
            <v>211112487</v>
          </cell>
          <cell r="B2452" t="str">
            <v>Restaurante Solar dos Sobreiros, Lda.</v>
          </cell>
          <cell r="C2452" t="str">
            <v>Luis Fonseca</v>
          </cell>
          <cell r="D2452">
            <v>211112487</v>
          </cell>
        </row>
        <row r="2453">
          <cell r="A2453">
            <v>211112488</v>
          </cell>
          <cell r="B2453" t="str">
            <v>Jupitergália, Lda</v>
          </cell>
          <cell r="C2453" t="str">
            <v>Vânia Silva</v>
          </cell>
          <cell r="D2453">
            <v>211112488</v>
          </cell>
        </row>
        <row r="2454">
          <cell r="A2454">
            <v>211112489</v>
          </cell>
          <cell r="B2454" t="str">
            <v>Pura Paixão - Unipessoal, Lda.</v>
          </cell>
          <cell r="C2454" t="str">
            <v>Pedro Fonseca</v>
          </cell>
          <cell r="D2454">
            <v>211112489</v>
          </cell>
        </row>
        <row r="2455">
          <cell r="A2455">
            <v>211112490</v>
          </cell>
          <cell r="B2455" t="str">
            <v>Francisco José Teixeira</v>
          </cell>
          <cell r="C2455" t="str">
            <v>Bruno Brito</v>
          </cell>
          <cell r="D2455">
            <v>211112490</v>
          </cell>
        </row>
        <row r="2456">
          <cell r="A2456">
            <v>211112491</v>
          </cell>
          <cell r="B2456" t="str">
            <v>Sabores Assíduos - Unipessoal, Lda.</v>
          </cell>
          <cell r="C2456" t="str">
            <v>Ricardo G.Silva</v>
          </cell>
          <cell r="D2456">
            <v>211112491</v>
          </cell>
        </row>
        <row r="2457">
          <cell r="A2457">
            <v>211112492</v>
          </cell>
          <cell r="B2457" t="str">
            <v>Indústria de Carnes da Gândara, Lda.</v>
          </cell>
          <cell r="C2457" t="str">
            <v>Pedro Fonseca</v>
          </cell>
          <cell r="D2457">
            <v>211112492</v>
          </cell>
        </row>
        <row r="2458">
          <cell r="A2458">
            <v>211112493</v>
          </cell>
          <cell r="B2458" t="str">
            <v>Diogo Manuel Vaz Magalhães</v>
          </cell>
          <cell r="C2458" t="str">
            <v>Manuel Miranda</v>
          </cell>
          <cell r="D2458">
            <v>211112493</v>
          </cell>
        </row>
        <row r="2459">
          <cell r="A2459">
            <v>211112494</v>
          </cell>
          <cell r="B2459" t="str">
            <v>Campmar, Lda.</v>
          </cell>
          <cell r="C2459" t="str">
            <v>Vânia Silva</v>
          </cell>
          <cell r="D2459">
            <v>211112494</v>
          </cell>
        </row>
        <row r="2460">
          <cell r="A2460">
            <v>211112495</v>
          </cell>
          <cell r="B2460" t="str">
            <v>Daniel Cunha - Unipessoal, Lda.</v>
          </cell>
          <cell r="C2460" t="str">
            <v>Bruno Brito</v>
          </cell>
          <cell r="D2460">
            <v>211112495</v>
          </cell>
        </row>
        <row r="2461">
          <cell r="A2461">
            <v>211112496</v>
          </cell>
          <cell r="B2461" t="str">
            <v>Casa do Aido - Unipessoal, Lda.</v>
          </cell>
          <cell r="C2461" t="str">
            <v>Bruno Brito</v>
          </cell>
          <cell r="D2461">
            <v>211112496</v>
          </cell>
        </row>
        <row r="2462">
          <cell r="A2462">
            <v>211112497</v>
          </cell>
          <cell r="B2462" t="str">
            <v>Best Park Hotel, Lda.</v>
          </cell>
          <cell r="C2462" t="str">
            <v>Luis Fonseca</v>
          </cell>
          <cell r="D2462">
            <v>211112497</v>
          </cell>
        </row>
        <row r="2463">
          <cell r="A2463">
            <v>211112498</v>
          </cell>
          <cell r="B2463" t="str">
            <v>A Nora de Lamares - Restaurantes, Lda.</v>
          </cell>
          <cell r="C2463" t="str">
            <v>Luis Fonseca</v>
          </cell>
          <cell r="D2463">
            <v>211112498</v>
          </cell>
        </row>
        <row r="2464">
          <cell r="A2464">
            <v>211112499</v>
          </cell>
          <cell r="B2464" t="str">
            <v>Partilhas100horas - Unipessoal, Lda.</v>
          </cell>
          <cell r="C2464" t="str">
            <v>Luis Fonseca</v>
          </cell>
          <cell r="D2464">
            <v>211112499</v>
          </cell>
        </row>
        <row r="2465">
          <cell r="A2465">
            <v>211112500</v>
          </cell>
          <cell r="B2465" t="str">
            <v>Bosque da Harmonia - Turismo e Restauração, Lda.</v>
          </cell>
          <cell r="C2465" t="str">
            <v>Luis Fonseca</v>
          </cell>
          <cell r="D2465">
            <v>211112500</v>
          </cell>
        </row>
        <row r="2466">
          <cell r="A2466">
            <v>211112501</v>
          </cell>
          <cell r="B2466" t="str">
            <v>Quinta do Forno - Restauração, Lda.</v>
          </cell>
          <cell r="C2466" t="str">
            <v>Luis Fonseca</v>
          </cell>
          <cell r="D2466">
            <v>211112501</v>
          </cell>
        </row>
        <row r="2467">
          <cell r="A2467">
            <v>211112502</v>
          </cell>
          <cell r="B2467" t="str">
            <v>Aníbal Sousa Pinto - Unipessoal, Lda.</v>
          </cell>
          <cell r="C2467" t="str">
            <v>Luis Fonseca</v>
          </cell>
          <cell r="D2467">
            <v>211112502</v>
          </cell>
        </row>
        <row r="2468">
          <cell r="A2468">
            <v>211112503</v>
          </cell>
          <cell r="B2468" t="str">
            <v>Adega O Verde Relaxante, Lda.</v>
          </cell>
          <cell r="C2468" t="str">
            <v>Luis Fonseca</v>
          </cell>
          <cell r="D2468">
            <v>211112503</v>
          </cell>
        </row>
        <row r="2469">
          <cell r="A2469">
            <v>211112504</v>
          </cell>
          <cell r="B2469" t="str">
            <v>HA - Hugo Miguel Alves Abreu - Unipessoal, Lda.</v>
          </cell>
          <cell r="C2469" t="str">
            <v>Luis Fonseca</v>
          </cell>
          <cell r="D2469">
            <v>211112504</v>
          </cell>
        </row>
        <row r="2470">
          <cell r="A2470">
            <v>211112505</v>
          </cell>
          <cell r="B2470" t="str">
            <v>Martinho Nogueira Ribeiro - Alimentação, Lda.</v>
          </cell>
          <cell r="C2470" t="str">
            <v>Ricardo G.Silva</v>
          </cell>
          <cell r="D2470">
            <v>211112505</v>
          </cell>
        </row>
        <row r="2471">
          <cell r="A2471">
            <v>211112506</v>
          </cell>
          <cell r="B2471" t="str">
            <v>Savigal - Produtos Alimentares, Lda.</v>
          </cell>
          <cell r="C2471" t="str">
            <v>Bruno Brito</v>
          </cell>
          <cell r="D2471">
            <v>211112506</v>
          </cell>
        </row>
        <row r="2472">
          <cell r="A2472">
            <v>211112507</v>
          </cell>
          <cell r="B2472" t="str">
            <v>Brialimentar, Lda.</v>
          </cell>
          <cell r="C2472" t="str">
            <v>Vânia Silva</v>
          </cell>
          <cell r="D2472">
            <v>211112507</v>
          </cell>
        </row>
        <row r="2473">
          <cell r="A2473">
            <v>211112508</v>
          </cell>
          <cell r="B2473" t="str">
            <v>Secundino Horácio Freitas - Unipessoal, Lda.</v>
          </cell>
          <cell r="C2473" t="str">
            <v>Bruno Brito</v>
          </cell>
          <cell r="D2473">
            <v>211112508</v>
          </cell>
        </row>
        <row r="2474">
          <cell r="A2474">
            <v>211112509</v>
          </cell>
          <cell r="B2474" t="str">
            <v>O Cabeças - Leitão Assado, Lda.</v>
          </cell>
          <cell r="C2474" t="str">
            <v>Luis Fonseca</v>
          </cell>
          <cell r="D2474">
            <v>211112509</v>
          </cell>
        </row>
        <row r="2475">
          <cell r="A2475">
            <v>211112510</v>
          </cell>
          <cell r="B2475" t="str">
            <v>Forno de Valongo - Unipessoal, Lda.</v>
          </cell>
          <cell r="C2475" t="str">
            <v>Bruno Brito</v>
          </cell>
          <cell r="D2475">
            <v>211112510</v>
          </cell>
        </row>
        <row r="2476">
          <cell r="A2476">
            <v>211112511</v>
          </cell>
          <cell r="B2476" t="str">
            <v>Andifer - Comércio Geral de Carnes, Lda.</v>
          </cell>
          <cell r="C2476" t="str">
            <v>Márcio Henriques</v>
          </cell>
          <cell r="D2476">
            <v>211112511</v>
          </cell>
        </row>
        <row r="2477">
          <cell r="A2477">
            <v>211112512</v>
          </cell>
          <cell r="B2477" t="str">
            <v>A. Ribeiro da Silva &amp; Ribeiro, S.A.</v>
          </cell>
          <cell r="C2477" t="str">
            <v>Vânia Silva</v>
          </cell>
          <cell r="D2477">
            <v>211112512</v>
          </cell>
        </row>
        <row r="2478">
          <cell r="A2478">
            <v>211112513</v>
          </cell>
          <cell r="B2478" t="str">
            <v>Sandra Conceição Moutinho Lima (Café México)</v>
          </cell>
          <cell r="C2478" t="str">
            <v>Bracar</v>
          </cell>
          <cell r="D2478">
            <v>211112513</v>
          </cell>
        </row>
        <row r="2479">
          <cell r="A2479">
            <v>211112514</v>
          </cell>
          <cell r="B2479" t="str">
            <v>Mário Jorge Silva - Unipessoal, Lda.</v>
          </cell>
          <cell r="C2479" t="str">
            <v>Luis Fonseca</v>
          </cell>
          <cell r="D2479">
            <v>211112514</v>
          </cell>
        </row>
        <row r="2480">
          <cell r="A2480">
            <v>211112515</v>
          </cell>
          <cell r="B2480" t="str">
            <v>Lordelodis - Soc. Distribuição S.A.</v>
          </cell>
          <cell r="C2480" t="str">
            <v>Pedro Fonseca</v>
          </cell>
          <cell r="D2480">
            <v>211112515</v>
          </cell>
        </row>
        <row r="2481">
          <cell r="A2481">
            <v>211112516</v>
          </cell>
          <cell r="B2481" t="str">
            <v>Adega Almeida dos Leitões</v>
          </cell>
          <cell r="C2481" t="str">
            <v>Luis Fonseca</v>
          </cell>
          <cell r="D2481">
            <v>211112516</v>
          </cell>
        </row>
        <row r="2482">
          <cell r="A2482">
            <v>211112517</v>
          </cell>
          <cell r="B2482" t="str">
            <v>Cardapiorganico, Lda.</v>
          </cell>
          <cell r="C2482" t="str">
            <v>Luis Fonseca</v>
          </cell>
          <cell r="D2482">
            <v>211112517</v>
          </cell>
        </row>
        <row r="2483">
          <cell r="A2483">
            <v>211112518</v>
          </cell>
          <cell r="B2483" t="str">
            <v>Rissolaria Tradicional - Rosa Maria Oliveira Carvalho Lda.</v>
          </cell>
          <cell r="C2483" t="str">
            <v>Vânia Silva</v>
          </cell>
          <cell r="D2483">
            <v>211112518</v>
          </cell>
        </row>
        <row r="2484">
          <cell r="A2484">
            <v>211112519</v>
          </cell>
          <cell r="B2484" t="str">
            <v>Estaladiço, Lda.</v>
          </cell>
          <cell r="C2484" t="str">
            <v>Luis Fonseca</v>
          </cell>
          <cell r="D2484">
            <v>211112519</v>
          </cell>
        </row>
        <row r="2485">
          <cell r="A2485">
            <v>211112520</v>
          </cell>
          <cell r="B2485" t="str">
            <v>Savorium, Lda.</v>
          </cell>
          <cell r="C2485" t="str">
            <v>Vânia Silva</v>
          </cell>
          <cell r="D2485">
            <v>211112520</v>
          </cell>
        </row>
        <row r="2486">
          <cell r="A2486">
            <v>211120217</v>
          </cell>
          <cell r="B2486" t="str">
            <v>Sbi Systems Bio Industries, S.A.</v>
          </cell>
          <cell r="C2486" t="str">
            <v>Bracar</v>
          </cell>
          <cell r="D2486">
            <v>211120217</v>
          </cell>
        </row>
        <row r="2487">
          <cell r="A2487">
            <v>211120370</v>
          </cell>
          <cell r="B2487" t="str">
            <v>Skw Gelatin &amp; Specialities, Sl</v>
          </cell>
          <cell r="C2487" t="str">
            <v>Bracar</v>
          </cell>
          <cell r="D2487">
            <v>211120370</v>
          </cell>
        </row>
        <row r="2488">
          <cell r="A2488">
            <v>211120446</v>
          </cell>
          <cell r="B2488" t="str">
            <v>Carlier Vogliazzo</v>
          </cell>
          <cell r="C2488" t="str">
            <v>Bracar</v>
          </cell>
          <cell r="D2488">
            <v>211120446</v>
          </cell>
        </row>
        <row r="2489">
          <cell r="A2489">
            <v>211120534</v>
          </cell>
          <cell r="B2489" t="str">
            <v>Skw Gelatin &amp; Specialites, Sl</v>
          </cell>
          <cell r="C2489" t="str">
            <v>Bracar</v>
          </cell>
          <cell r="D2489">
            <v>211120534</v>
          </cell>
        </row>
        <row r="2490">
          <cell r="A2490">
            <v>211120579</v>
          </cell>
          <cell r="B2490" t="str">
            <v>José Gomes Martins</v>
          </cell>
          <cell r="C2490" t="str">
            <v>Bracar</v>
          </cell>
          <cell r="D2490">
            <v>211120579</v>
          </cell>
        </row>
        <row r="2491">
          <cell r="A2491">
            <v>211120624</v>
          </cell>
          <cell r="B2491" t="str">
            <v>Rousselot Gelatin, S.L.</v>
          </cell>
          <cell r="C2491" t="str">
            <v>Bracar</v>
          </cell>
          <cell r="D2491">
            <v>211120624</v>
          </cell>
        </row>
        <row r="2492">
          <cell r="A2492">
            <v>211120936</v>
          </cell>
          <cell r="B2492" t="str">
            <v>Mafoods, S.L.</v>
          </cell>
          <cell r="C2492" t="str">
            <v>Paulo Costa</v>
          </cell>
          <cell r="D2492">
            <v>211120936</v>
          </cell>
        </row>
        <row r="2493">
          <cell r="A2493">
            <v>211120937</v>
          </cell>
          <cell r="B2493" t="str">
            <v>Saveurs Du Portugal</v>
          </cell>
          <cell r="C2493" t="str">
            <v>Bracar</v>
          </cell>
          <cell r="D2493">
            <v>211120937</v>
          </cell>
        </row>
        <row r="2494">
          <cell r="A2494">
            <v>211121256</v>
          </cell>
          <cell r="B2494" t="str">
            <v>Corongrasa, S.L.</v>
          </cell>
          <cell r="C2494" t="str">
            <v>Bracar</v>
          </cell>
          <cell r="D2494">
            <v>211121256</v>
          </cell>
        </row>
        <row r="2495">
          <cell r="A2495">
            <v>211121257</v>
          </cell>
          <cell r="B2495" t="str">
            <v>Embutidos La Granja, S.L.</v>
          </cell>
          <cell r="C2495" t="str">
            <v>Joana Reis</v>
          </cell>
          <cell r="D2495">
            <v>211121257</v>
          </cell>
        </row>
        <row r="2496">
          <cell r="A2496">
            <v>211121258</v>
          </cell>
          <cell r="B2496" t="str">
            <v>Aurora Manuela Carneiro Costa</v>
          </cell>
          <cell r="C2496" t="str">
            <v>Paulo Costa</v>
          </cell>
          <cell r="D2496">
            <v>211121258</v>
          </cell>
        </row>
        <row r="2497">
          <cell r="A2497">
            <v>211121259</v>
          </cell>
          <cell r="B2497" t="str">
            <v>Spain - Agrotrading, Sl</v>
          </cell>
          <cell r="C2497" t="str">
            <v>Bracar</v>
          </cell>
          <cell r="D2497">
            <v>211121259</v>
          </cell>
        </row>
        <row r="2498">
          <cell r="A2498">
            <v>211121260</v>
          </cell>
          <cell r="B2498" t="str">
            <v>Euro Agro Bp 12</v>
          </cell>
          <cell r="C2498" t="str">
            <v>Bracar</v>
          </cell>
          <cell r="D2498">
            <v>211121260</v>
          </cell>
        </row>
        <row r="2499">
          <cell r="A2499">
            <v>211121261</v>
          </cell>
          <cell r="B2499" t="str">
            <v>Carnicas De Feces, S.L.</v>
          </cell>
          <cell r="C2499" t="str">
            <v>Bracar</v>
          </cell>
          <cell r="D2499">
            <v>211121261</v>
          </cell>
        </row>
        <row r="2500">
          <cell r="A2500">
            <v>211121262</v>
          </cell>
          <cell r="B2500" t="str">
            <v>Eulogio Mato, S.A.</v>
          </cell>
          <cell r="C2500" t="str">
            <v>Pedro Fonseca</v>
          </cell>
          <cell r="D2500">
            <v>211121262</v>
          </cell>
        </row>
        <row r="2501">
          <cell r="A2501">
            <v>211121263</v>
          </cell>
          <cell r="B2501" t="str">
            <v>Caleya Y Santiago, Sl</v>
          </cell>
          <cell r="C2501" t="str">
            <v>Bracar</v>
          </cell>
          <cell r="D2501">
            <v>211121263</v>
          </cell>
        </row>
        <row r="2502">
          <cell r="A2502">
            <v>211121264</v>
          </cell>
          <cell r="B2502" t="str">
            <v>Cibeles Food, S.L.</v>
          </cell>
          <cell r="C2502" t="str">
            <v>Bracar</v>
          </cell>
          <cell r="D2502">
            <v>211121264</v>
          </cell>
        </row>
        <row r="2503">
          <cell r="A2503">
            <v>211121265</v>
          </cell>
          <cell r="B2503" t="str">
            <v>Gregaher. Sl</v>
          </cell>
          <cell r="C2503" t="str">
            <v>Nuno Cruz</v>
          </cell>
          <cell r="D2503">
            <v>211121265</v>
          </cell>
        </row>
        <row r="2504">
          <cell r="A2504">
            <v>211121266</v>
          </cell>
          <cell r="B2504" t="str">
            <v>Rgf Suministros Carniços,Sl</v>
          </cell>
          <cell r="C2504" t="str">
            <v>Bracar</v>
          </cell>
          <cell r="D2504">
            <v>211121266</v>
          </cell>
        </row>
        <row r="2505">
          <cell r="A2505">
            <v>211121267</v>
          </cell>
          <cell r="B2505" t="str">
            <v>Hiper Salvaterra, S.L.U.</v>
          </cell>
          <cell r="C2505" t="str">
            <v>Mathieu Grilo</v>
          </cell>
          <cell r="D2505">
            <v>211121267</v>
          </cell>
        </row>
        <row r="2506">
          <cell r="A2506">
            <v>211121268</v>
          </cell>
          <cell r="B2506" t="str">
            <v>Vidacarne Servicios, Slu</v>
          </cell>
          <cell r="C2506" t="str">
            <v>Bracar</v>
          </cell>
          <cell r="D2506">
            <v>211121268</v>
          </cell>
        </row>
        <row r="2507">
          <cell r="A2507">
            <v>211121269</v>
          </cell>
          <cell r="B2507" t="str">
            <v>Casa Peixoto,S.P.R.L</v>
          </cell>
          <cell r="C2507" t="str">
            <v>Manuel Russo</v>
          </cell>
          <cell r="D2507">
            <v>211121269</v>
          </cell>
        </row>
        <row r="2508">
          <cell r="A2508">
            <v>211121270</v>
          </cell>
          <cell r="B2508" t="str">
            <v>Embotits Espina S.A.U.</v>
          </cell>
          <cell r="C2508" t="str">
            <v>Bracar</v>
          </cell>
          <cell r="D2508">
            <v>211121270</v>
          </cell>
        </row>
        <row r="2509">
          <cell r="A2509">
            <v>211121271</v>
          </cell>
          <cell r="B2509" t="str">
            <v>Huertos Moralejo, S.L.</v>
          </cell>
          <cell r="C2509" t="str">
            <v>Bracar</v>
          </cell>
          <cell r="D2509">
            <v>211121271</v>
          </cell>
        </row>
        <row r="2510">
          <cell r="A2510">
            <v>211121272</v>
          </cell>
          <cell r="B2510" t="str">
            <v>Carnicas Huertos Moralejo, S.L.</v>
          </cell>
          <cell r="C2510" t="str">
            <v>Pedro Fonseca</v>
          </cell>
          <cell r="D2510">
            <v>211121272</v>
          </cell>
        </row>
        <row r="2511">
          <cell r="A2511">
            <v>211121273</v>
          </cell>
          <cell r="B2511" t="str">
            <v>Ramiro Martinez S.L.</v>
          </cell>
          <cell r="C2511" t="str">
            <v>Pedro Fonseca</v>
          </cell>
          <cell r="D2511">
            <v>211121273</v>
          </cell>
        </row>
        <row r="2512">
          <cell r="A2512">
            <v>211121274</v>
          </cell>
          <cell r="B2512" t="str">
            <v>Sas Portugaule</v>
          </cell>
          <cell r="C2512" t="str">
            <v>Joana Reis</v>
          </cell>
          <cell r="D2512">
            <v>211121274</v>
          </cell>
        </row>
        <row r="2513">
          <cell r="A2513">
            <v>211121275</v>
          </cell>
          <cell r="B2513" t="str">
            <v>Merveilles Du Portugal 95</v>
          </cell>
          <cell r="C2513" t="str">
            <v>Joana Reis</v>
          </cell>
          <cell r="D2513">
            <v>211121275</v>
          </cell>
        </row>
        <row r="2514">
          <cell r="A2514">
            <v>211121276</v>
          </cell>
          <cell r="B2514" t="str">
            <v>Gama Primland S.P.R.L.</v>
          </cell>
          <cell r="C2514" t="str">
            <v>Pedro Fonseca</v>
          </cell>
          <cell r="D2514">
            <v>211121276</v>
          </cell>
        </row>
        <row r="2515">
          <cell r="A2515">
            <v>211121277</v>
          </cell>
          <cell r="B2515" t="str">
            <v>Chez Mimi Le Terroir Lyonnais</v>
          </cell>
          <cell r="C2515" t="str">
            <v>Bracar</v>
          </cell>
          <cell r="D2515">
            <v>211121277</v>
          </cell>
        </row>
        <row r="2516">
          <cell r="A2516">
            <v>211121278</v>
          </cell>
          <cell r="B2516" t="str">
            <v>Pps, Sa</v>
          </cell>
          <cell r="C2516" t="str">
            <v>Paulo Costa</v>
          </cell>
          <cell r="D2516">
            <v>211121278</v>
          </cell>
        </row>
        <row r="2517">
          <cell r="A2517">
            <v>211121279</v>
          </cell>
          <cell r="B2517" t="str">
            <v>Merveilles Du Portugal 91</v>
          </cell>
          <cell r="C2517" t="str">
            <v>Joana Reis</v>
          </cell>
          <cell r="D2517">
            <v>211121279</v>
          </cell>
        </row>
        <row r="2518">
          <cell r="A2518">
            <v>211121280</v>
          </cell>
          <cell r="B2518" t="str">
            <v>Fischquelle Frost Ohg</v>
          </cell>
          <cell r="C2518" t="str">
            <v>Joana Reis</v>
          </cell>
          <cell r="D2518">
            <v>211121280</v>
          </cell>
        </row>
        <row r="2519">
          <cell r="A2519">
            <v>211121281</v>
          </cell>
          <cell r="B2519" t="str">
            <v>Intercont Grosshandels Gmbh</v>
          </cell>
          <cell r="C2519" t="str">
            <v>Joana Reis</v>
          </cell>
          <cell r="D2519">
            <v>211121281</v>
          </cell>
        </row>
        <row r="2520">
          <cell r="A2520">
            <v>211121282</v>
          </cell>
          <cell r="B2520" t="str">
            <v>Worldwide Fishing Company, S.L.</v>
          </cell>
          <cell r="C2520" t="str">
            <v>Cedicio Torres</v>
          </cell>
          <cell r="D2520">
            <v>211121282</v>
          </cell>
        </row>
        <row r="2521">
          <cell r="A2521">
            <v>211121283</v>
          </cell>
          <cell r="B2521" t="str">
            <v>Uniontrade Spa</v>
          </cell>
          <cell r="C2521" t="str">
            <v>Joana Reis</v>
          </cell>
          <cell r="D2521">
            <v>211121283</v>
          </cell>
        </row>
        <row r="2522">
          <cell r="A2522">
            <v>211121284</v>
          </cell>
          <cell r="B2522" t="str">
            <v>Megafrozen Srl</v>
          </cell>
          <cell r="C2522" t="str">
            <v>Joana Reis</v>
          </cell>
          <cell r="D2522">
            <v>211121284</v>
          </cell>
        </row>
        <row r="2523">
          <cell r="A2523">
            <v>211121285</v>
          </cell>
          <cell r="B2523" t="str">
            <v>Mida Srl</v>
          </cell>
          <cell r="C2523" t="str">
            <v>Joana Reis</v>
          </cell>
          <cell r="D2523">
            <v>211121285</v>
          </cell>
        </row>
        <row r="2524">
          <cell r="A2524">
            <v>211121286</v>
          </cell>
          <cell r="B2524" t="str">
            <v>Marinblu D.O.O.</v>
          </cell>
          <cell r="C2524" t="str">
            <v>Joana Reis</v>
          </cell>
          <cell r="D2524">
            <v>211121286</v>
          </cell>
        </row>
        <row r="2525">
          <cell r="A2525">
            <v>211121287</v>
          </cell>
          <cell r="B2525" t="str">
            <v>Sarl C Miguel</v>
          </cell>
          <cell r="C2525" t="str">
            <v>Joana Reis</v>
          </cell>
          <cell r="D2525">
            <v>211121287</v>
          </cell>
        </row>
        <row r="2526">
          <cell r="A2526">
            <v>211121288</v>
          </cell>
          <cell r="B2526" t="str">
            <v>Damy Fish Srl</v>
          </cell>
          <cell r="C2526" t="str">
            <v>Joana Reis</v>
          </cell>
          <cell r="D2526">
            <v>211121288</v>
          </cell>
        </row>
        <row r="2527">
          <cell r="A2527">
            <v>211121289</v>
          </cell>
          <cell r="B2527" t="str">
            <v>D&amp;D Distribuzione Srl</v>
          </cell>
          <cell r="C2527" t="str">
            <v>Joana Reis</v>
          </cell>
          <cell r="D2527">
            <v>211121289</v>
          </cell>
        </row>
        <row r="2528">
          <cell r="A2528">
            <v>211121290</v>
          </cell>
          <cell r="B2528" t="str">
            <v>Terramare Srl</v>
          </cell>
          <cell r="C2528" t="str">
            <v>Joana Reis</v>
          </cell>
          <cell r="D2528">
            <v>211121290</v>
          </cell>
        </row>
        <row r="2529">
          <cell r="A2529">
            <v>211121291</v>
          </cell>
          <cell r="B2529" t="str">
            <v>Ingrosso Alimentari Di Giuseppe Tri</v>
          </cell>
          <cell r="C2529" t="str">
            <v>Joana Reis</v>
          </cell>
          <cell r="D2529">
            <v>211121291</v>
          </cell>
        </row>
        <row r="2530">
          <cell r="A2530">
            <v>211121292</v>
          </cell>
          <cell r="B2530" t="str">
            <v>Merveilles Du Portugal 78</v>
          </cell>
          <cell r="C2530" t="str">
            <v>Joana Reis</v>
          </cell>
          <cell r="D2530">
            <v>211121292</v>
          </cell>
        </row>
        <row r="2531">
          <cell r="A2531">
            <v>211121293</v>
          </cell>
          <cell r="B2531" t="str">
            <v>Astamar Group Srl</v>
          </cell>
          <cell r="C2531" t="str">
            <v>Joana Reis</v>
          </cell>
          <cell r="D2531">
            <v>211121293</v>
          </cell>
        </row>
        <row r="2532">
          <cell r="A2532">
            <v>211121294</v>
          </cell>
          <cell r="B2532" t="str">
            <v>Globalimar Europa S.L.</v>
          </cell>
          <cell r="C2532" t="str">
            <v>Vânia Silva</v>
          </cell>
          <cell r="D2532">
            <v>211121294</v>
          </cell>
        </row>
        <row r="2533">
          <cell r="A2533">
            <v>211121295</v>
          </cell>
          <cell r="B2533" t="str">
            <v>Alimentar Srl</v>
          </cell>
          <cell r="C2533" t="str">
            <v>Joana Reis</v>
          </cell>
          <cell r="D2533">
            <v>211121295</v>
          </cell>
        </row>
        <row r="2534">
          <cell r="A2534">
            <v>211121296</v>
          </cell>
          <cell r="B2534" t="str">
            <v>Lebensmittel Tito</v>
          </cell>
          <cell r="C2534" t="str">
            <v>Vânia Silva</v>
          </cell>
          <cell r="D2534">
            <v>211121296</v>
          </cell>
        </row>
        <row r="2535">
          <cell r="A2535">
            <v>211121297</v>
          </cell>
          <cell r="B2535" t="str">
            <v>Moncho E Hijos Industrias Carbicas,</v>
          </cell>
          <cell r="C2535" t="str">
            <v>Manuel Miranda</v>
          </cell>
          <cell r="D2535">
            <v>211121297</v>
          </cell>
        </row>
        <row r="2536">
          <cell r="A2536">
            <v>211121298</v>
          </cell>
          <cell r="B2536" t="str">
            <v>SPRL CHURRASQUEIRA PORTUGALIA</v>
          </cell>
          <cell r="C2536" t="str">
            <v>Manuel Russo</v>
          </cell>
          <cell r="D2536">
            <v>211121298</v>
          </cell>
        </row>
        <row r="2537">
          <cell r="A2537">
            <v>211121299</v>
          </cell>
          <cell r="B2537" t="str">
            <v>Ataide Goncalves Anibal</v>
          </cell>
          <cell r="C2537" t="str">
            <v>Igor Chemanitov</v>
          </cell>
          <cell r="D2537">
            <v>211121299</v>
          </cell>
        </row>
        <row r="2538">
          <cell r="A2538">
            <v>211121300</v>
          </cell>
          <cell r="B2538" t="str">
            <v>Les Saveurs Du Portugal SARL</v>
          </cell>
          <cell r="C2538" t="str">
            <v>Igor Chemanitov</v>
          </cell>
          <cell r="D2538">
            <v>211121300</v>
          </cell>
        </row>
        <row r="2539">
          <cell r="A2539">
            <v>211121301</v>
          </cell>
          <cell r="B2539" t="str">
            <v>SAUDADE S.A.R.L.</v>
          </cell>
          <cell r="C2539" t="str">
            <v>Igor Chemanitov</v>
          </cell>
          <cell r="D2539">
            <v>211121301</v>
          </cell>
        </row>
        <row r="2540">
          <cell r="A2540">
            <v>211121302</v>
          </cell>
          <cell r="B2540" t="str">
            <v>LES DELICES DU PORTUGAL SARL</v>
          </cell>
          <cell r="C2540" t="str">
            <v>Igor Chemanitov</v>
          </cell>
          <cell r="D2540">
            <v>211121302</v>
          </cell>
        </row>
        <row r="2541">
          <cell r="A2541">
            <v>211121303</v>
          </cell>
          <cell r="B2541" t="str">
            <v>SARL Aqui Portugal</v>
          </cell>
          <cell r="C2541" t="str">
            <v>Igor Chemanitov</v>
          </cell>
          <cell r="D2541">
            <v>211121303</v>
          </cell>
        </row>
        <row r="2542">
          <cell r="A2542">
            <v>211121304</v>
          </cell>
          <cell r="B2542" t="str">
            <v>Agriberia SARL</v>
          </cell>
          <cell r="C2542" t="str">
            <v>Igor Chemanitov</v>
          </cell>
          <cell r="D2542">
            <v>211121304</v>
          </cell>
        </row>
        <row r="2543">
          <cell r="A2543">
            <v>211121305</v>
          </cell>
          <cell r="B2543" t="str">
            <v>SARL Candido</v>
          </cell>
          <cell r="C2543" t="str">
            <v>Igor Chemanitov</v>
          </cell>
          <cell r="D2543">
            <v>211121305</v>
          </cell>
        </row>
        <row r="2544">
          <cell r="A2544">
            <v>211131000</v>
          </cell>
          <cell r="B2544" t="str">
            <v>Crie-Comercio,Repre.,Import.,Export</v>
          </cell>
          <cell r="C2544" t="str">
            <v>Bracar</v>
          </cell>
          <cell r="D2544">
            <v>211131000</v>
          </cell>
        </row>
        <row r="2545">
          <cell r="A2545">
            <v>211131065</v>
          </cell>
          <cell r="B2545" t="str">
            <v>Worknow, Unipessoal Lda.</v>
          </cell>
          <cell r="C2545" t="str">
            <v>Bracar</v>
          </cell>
          <cell r="D2545">
            <v>211131065</v>
          </cell>
        </row>
        <row r="2546">
          <cell r="A2546">
            <v>211131066</v>
          </cell>
          <cell r="B2546" t="str">
            <v>Golfimar-Comércio Internacinal, Lda</v>
          </cell>
          <cell r="C2546" t="str">
            <v>Bracar</v>
          </cell>
          <cell r="D2546">
            <v>211131066</v>
          </cell>
        </row>
        <row r="2547">
          <cell r="A2547">
            <v>211131147</v>
          </cell>
          <cell r="B2547" t="str">
            <v>Sabores Das Quinas, Com. Alim. Lda</v>
          </cell>
          <cell r="C2547" t="str">
            <v>Bracar</v>
          </cell>
          <cell r="D2547">
            <v>211131147</v>
          </cell>
        </row>
        <row r="2548">
          <cell r="A2548">
            <v>211131148</v>
          </cell>
          <cell r="B2548" t="str">
            <v>Expanse-Negócios Internacionais,Lda</v>
          </cell>
          <cell r="C2548" t="str">
            <v>Bracar</v>
          </cell>
          <cell r="D2548">
            <v>211131148</v>
          </cell>
        </row>
        <row r="2549">
          <cell r="A2549">
            <v>211131149</v>
          </cell>
          <cell r="B2549" t="str">
            <v>Rodrigues Ressureição Et Ferreira</v>
          </cell>
          <cell r="C2549" t="str">
            <v>Bracar</v>
          </cell>
          <cell r="D2549">
            <v>211131149</v>
          </cell>
        </row>
        <row r="2550">
          <cell r="A2550">
            <v>211131150</v>
          </cell>
          <cell r="B2550" t="str">
            <v>Star África Group Stp, Limitada</v>
          </cell>
          <cell r="C2550" t="str">
            <v>Manuel Russo</v>
          </cell>
          <cell r="D2550">
            <v>211131150</v>
          </cell>
        </row>
        <row r="2551">
          <cell r="A2551">
            <v>211131151</v>
          </cell>
          <cell r="B2551" t="str">
            <v>Gel Rhone S.A.</v>
          </cell>
          <cell r="C2551" t="str">
            <v>Joana Reis</v>
          </cell>
          <cell r="D2551">
            <v>211131151</v>
          </cell>
        </row>
        <row r="2552">
          <cell r="A2552">
            <v>211131152</v>
          </cell>
          <cell r="B2552" t="str">
            <v>Casa Portuguesa 2000</v>
          </cell>
          <cell r="C2552" t="str">
            <v>Igor Chemanitov</v>
          </cell>
          <cell r="D2552">
            <v>211131152</v>
          </cell>
        </row>
        <row r="2553">
          <cell r="A2553">
            <v>211131153</v>
          </cell>
          <cell r="B2553" t="str">
            <v>Bar Trade D.O.O.</v>
          </cell>
          <cell r="C2553" t="str">
            <v>Joana Reis</v>
          </cell>
          <cell r="D2553">
            <v>211131153</v>
          </cell>
        </row>
        <row r="2554">
          <cell r="A2554">
            <v>211131154</v>
          </cell>
          <cell r="B2554" t="str">
            <v>Mos Comercio Limitada</v>
          </cell>
          <cell r="C2554" t="str">
            <v>Joana Reis</v>
          </cell>
          <cell r="D2554">
            <v>211131154</v>
          </cell>
        </row>
        <row r="2555">
          <cell r="A2555">
            <v>211131155</v>
          </cell>
          <cell r="B2555" t="str">
            <v>Caporaso Ag</v>
          </cell>
          <cell r="C2555" t="str">
            <v>Joana Reis</v>
          </cell>
          <cell r="D2555">
            <v>211131155</v>
          </cell>
        </row>
        <row r="2556">
          <cell r="A2556">
            <v>211131156</v>
          </cell>
          <cell r="B2556" t="str">
            <v>Gastrogel Sarl</v>
          </cell>
          <cell r="C2556" t="str">
            <v>Joana Reis</v>
          </cell>
          <cell r="D2556">
            <v>211131156</v>
          </cell>
        </row>
        <row r="2557">
          <cell r="A2557">
            <v>211131157</v>
          </cell>
          <cell r="B2557" t="str">
            <v>Focus Agriculture Limited</v>
          </cell>
          <cell r="C2557" t="str">
            <v>Paulo Costa</v>
          </cell>
          <cell r="D2557">
            <v>211131157</v>
          </cell>
        </row>
        <row r="2558">
          <cell r="A2558">
            <v>211131158</v>
          </cell>
          <cell r="B2558" t="str">
            <v>Seahawk Marine Foods Ltd</v>
          </cell>
          <cell r="C2558" t="str">
            <v>Joana Reis</v>
          </cell>
          <cell r="D2558">
            <v>211131158</v>
          </cell>
        </row>
        <row r="2559">
          <cell r="A2559">
            <v>211131159</v>
          </cell>
          <cell r="B2559" t="str">
            <v>Inportugalia SA</v>
          </cell>
          <cell r="C2559" t="str">
            <v>Igor Chemanitov</v>
          </cell>
          <cell r="D2559">
            <v>211131159</v>
          </cell>
        </row>
        <row r="2560">
          <cell r="A2560">
            <v>211131160</v>
          </cell>
          <cell r="B2560" t="str">
            <v>J. Lage Pereira - Import &amp; Handel</v>
          </cell>
          <cell r="C2560" t="str">
            <v>Igor Chemanitov</v>
          </cell>
          <cell r="D2560">
            <v>211131160</v>
          </cell>
        </row>
        <row r="2561">
          <cell r="A2561">
            <v>211140005</v>
          </cell>
          <cell r="B2561" t="str">
            <v>Isabel Dos Santos G  Mesquita</v>
          </cell>
          <cell r="C2561" t="str">
            <v>Bracar</v>
          </cell>
          <cell r="D2561">
            <v>211140005</v>
          </cell>
        </row>
        <row r="2562">
          <cell r="A2562">
            <v>211140007</v>
          </cell>
          <cell r="B2562" t="str">
            <v>Nuno Ricardo Ribeiro Marques</v>
          </cell>
          <cell r="C2562" t="str">
            <v>Bracar</v>
          </cell>
          <cell r="D2562">
            <v>211140007</v>
          </cell>
        </row>
        <row r="2563">
          <cell r="A2563">
            <v>211140008</v>
          </cell>
          <cell r="B2563" t="str">
            <v>Sonia Manuela Vilaça A.Sequeira</v>
          </cell>
          <cell r="C2563" t="str">
            <v>Bracar</v>
          </cell>
          <cell r="D2563">
            <v>211140008</v>
          </cell>
        </row>
        <row r="2564">
          <cell r="A2564">
            <v>211140009</v>
          </cell>
          <cell r="B2564" t="str">
            <v>José Carvalho Lopes</v>
          </cell>
          <cell r="C2564" t="str">
            <v>Bracar</v>
          </cell>
          <cell r="D2564">
            <v>211140009</v>
          </cell>
        </row>
        <row r="2565">
          <cell r="A2565">
            <v>211140012</v>
          </cell>
          <cell r="B2565" t="str">
            <v>José Luis Pereira Da Rocha</v>
          </cell>
          <cell r="C2565" t="str">
            <v>Bracar</v>
          </cell>
          <cell r="D2565">
            <v>211140012</v>
          </cell>
        </row>
        <row r="2566">
          <cell r="A2566">
            <v>211140013</v>
          </cell>
          <cell r="B2566" t="str">
            <v>Ricardo Manuel Gomes Da Silva</v>
          </cell>
          <cell r="C2566" t="str">
            <v>Bracar</v>
          </cell>
          <cell r="D2566">
            <v>211140013</v>
          </cell>
        </row>
        <row r="2567">
          <cell r="A2567">
            <v>211140014</v>
          </cell>
          <cell r="B2567" t="str">
            <v>Maria Do Sameiro Coelho V. Oliveira</v>
          </cell>
          <cell r="C2567" t="str">
            <v>Bracar</v>
          </cell>
          <cell r="D2567">
            <v>211140014</v>
          </cell>
        </row>
        <row r="2568">
          <cell r="A2568">
            <v>211140015</v>
          </cell>
          <cell r="B2568" t="str">
            <v>Ana Léa Da Silva Pinheiro Pereira</v>
          </cell>
          <cell r="C2568" t="str">
            <v>Bracar</v>
          </cell>
          <cell r="D2568">
            <v>211140015</v>
          </cell>
        </row>
        <row r="2569">
          <cell r="A2569">
            <v>211140016</v>
          </cell>
          <cell r="B2569" t="str">
            <v>Maria Lurdes F. Carvalho Lopes</v>
          </cell>
          <cell r="C2569" t="str">
            <v>Bracar</v>
          </cell>
          <cell r="D2569">
            <v>211140016</v>
          </cell>
        </row>
        <row r="2570">
          <cell r="A2570">
            <v>211140017</v>
          </cell>
          <cell r="B2570" t="str">
            <v>Manuel Silva Soares</v>
          </cell>
          <cell r="C2570" t="str">
            <v>Bracar</v>
          </cell>
          <cell r="D2570">
            <v>211140017</v>
          </cell>
        </row>
        <row r="2571">
          <cell r="A2571">
            <v>211140018</v>
          </cell>
          <cell r="B2571" t="str">
            <v>Ana Catarina Ribeiro Soares</v>
          </cell>
          <cell r="C2571" t="str">
            <v>Bracar</v>
          </cell>
          <cell r="D2571">
            <v>211140018</v>
          </cell>
        </row>
        <row r="2572">
          <cell r="A2572">
            <v>211140019</v>
          </cell>
          <cell r="B2572" t="str">
            <v>Paulo João Teixeira Da Costa</v>
          </cell>
          <cell r="C2572" t="str">
            <v>Bracar</v>
          </cell>
          <cell r="D2572">
            <v>211140019</v>
          </cell>
        </row>
        <row r="2573">
          <cell r="A2573">
            <v>211140021</v>
          </cell>
          <cell r="B2573" t="str">
            <v>Célia Patricia Barbosa Da Costa</v>
          </cell>
          <cell r="C2573" t="str">
            <v>Bracar</v>
          </cell>
          <cell r="D2573">
            <v>211140021</v>
          </cell>
        </row>
        <row r="2574">
          <cell r="A2574">
            <v>211140022</v>
          </cell>
          <cell r="B2574" t="str">
            <v>Andreia Raquel Rocha De Sousa</v>
          </cell>
          <cell r="C2574" t="str">
            <v>Bracar</v>
          </cell>
          <cell r="D2574">
            <v>211140022</v>
          </cell>
        </row>
        <row r="2575">
          <cell r="A2575">
            <v>211140023</v>
          </cell>
          <cell r="B2575" t="str">
            <v>Luis Carlos Coutinho Barbosa</v>
          </cell>
          <cell r="C2575" t="str">
            <v>Bracar</v>
          </cell>
          <cell r="D2575">
            <v>211140023</v>
          </cell>
        </row>
        <row r="2576">
          <cell r="A2576">
            <v>211140024</v>
          </cell>
          <cell r="B2576" t="str">
            <v>Maria Emilia Pinto Faria</v>
          </cell>
          <cell r="C2576" t="str">
            <v>Bracar</v>
          </cell>
          <cell r="D2576">
            <v>211140024</v>
          </cell>
        </row>
        <row r="2577">
          <cell r="A2577">
            <v>211140026</v>
          </cell>
          <cell r="B2577" t="str">
            <v>Maria Do Céu Da Costa Fernandes</v>
          </cell>
          <cell r="C2577" t="str">
            <v>Bracar</v>
          </cell>
          <cell r="D2577">
            <v>211140026</v>
          </cell>
        </row>
        <row r="2578">
          <cell r="A2578">
            <v>211140027</v>
          </cell>
          <cell r="B2578" t="str">
            <v>Jorge Manuel Faria Ferreira</v>
          </cell>
          <cell r="C2578" t="str">
            <v>Bracar</v>
          </cell>
          <cell r="D2578">
            <v>211140027</v>
          </cell>
        </row>
        <row r="2579">
          <cell r="A2579">
            <v>211140028</v>
          </cell>
          <cell r="B2579" t="str">
            <v>Marcelo Machado Da Cunha</v>
          </cell>
          <cell r="C2579" t="str">
            <v>Bracar</v>
          </cell>
          <cell r="D2579">
            <v>211140028</v>
          </cell>
        </row>
        <row r="2580">
          <cell r="A2580">
            <v>211140029</v>
          </cell>
          <cell r="B2580" t="str">
            <v>Abilio Mendes Mota De Macedo</v>
          </cell>
          <cell r="C2580" t="str">
            <v>Bracar</v>
          </cell>
          <cell r="D2580">
            <v>211140029</v>
          </cell>
        </row>
        <row r="2581">
          <cell r="A2581">
            <v>211140030</v>
          </cell>
          <cell r="B2581" t="str">
            <v>Andreia Sofia Silva Ferreira</v>
          </cell>
          <cell r="C2581" t="str">
            <v>Bracar</v>
          </cell>
          <cell r="D2581">
            <v>211140030</v>
          </cell>
        </row>
        <row r="2582">
          <cell r="A2582">
            <v>211140031</v>
          </cell>
          <cell r="B2582" t="str">
            <v>Fernando Da Silva</v>
          </cell>
          <cell r="C2582" t="str">
            <v>Bracar</v>
          </cell>
          <cell r="D2582">
            <v>211140031</v>
          </cell>
        </row>
        <row r="2583">
          <cell r="A2583">
            <v>211140032</v>
          </cell>
          <cell r="B2583" t="str">
            <v>Célia Cristina Da Silva Soares</v>
          </cell>
          <cell r="C2583" t="str">
            <v>Bracar</v>
          </cell>
          <cell r="D2583">
            <v>211140032</v>
          </cell>
        </row>
        <row r="2584">
          <cell r="A2584">
            <v>211140033</v>
          </cell>
          <cell r="B2584" t="str">
            <v>Luis Ernesto Moreira Vieira Gomes</v>
          </cell>
          <cell r="C2584" t="str">
            <v>Bracar</v>
          </cell>
          <cell r="D2584">
            <v>211140033</v>
          </cell>
        </row>
        <row r="2585">
          <cell r="A2585">
            <v>211140035</v>
          </cell>
          <cell r="B2585" t="str">
            <v>Rosaria De Fatima Borges Maia</v>
          </cell>
          <cell r="C2585" t="str">
            <v>Bracar</v>
          </cell>
          <cell r="D2585">
            <v>211140035</v>
          </cell>
        </row>
        <row r="2586">
          <cell r="A2586">
            <v>211140036</v>
          </cell>
          <cell r="B2586" t="str">
            <v>Maria Arminda Marques Silva</v>
          </cell>
          <cell r="C2586" t="str">
            <v>Bracar</v>
          </cell>
          <cell r="D2586">
            <v>211140036</v>
          </cell>
        </row>
        <row r="2587">
          <cell r="A2587">
            <v>211140037</v>
          </cell>
          <cell r="B2587" t="str">
            <v>José Luis Correia Gonçalves</v>
          </cell>
          <cell r="C2587" t="str">
            <v>Bracar</v>
          </cell>
          <cell r="D2587">
            <v>211140037</v>
          </cell>
        </row>
        <row r="2588">
          <cell r="A2588">
            <v>211140038</v>
          </cell>
          <cell r="B2588" t="str">
            <v>Fernando Joaquim Marques Da Silva</v>
          </cell>
          <cell r="C2588" t="str">
            <v>Bracar</v>
          </cell>
          <cell r="D2588">
            <v>211140038</v>
          </cell>
        </row>
        <row r="2589">
          <cell r="A2589">
            <v>211140039</v>
          </cell>
          <cell r="B2589" t="str">
            <v>Raul Joaquim Da Silva Moreira</v>
          </cell>
          <cell r="C2589" t="str">
            <v>Bracar</v>
          </cell>
          <cell r="D2589">
            <v>211140039</v>
          </cell>
        </row>
        <row r="2590">
          <cell r="A2590">
            <v>211140040</v>
          </cell>
          <cell r="B2590" t="str">
            <v>António José Pereira Rocha</v>
          </cell>
          <cell r="C2590" t="str">
            <v>Bracar</v>
          </cell>
          <cell r="D2590">
            <v>211140040</v>
          </cell>
        </row>
        <row r="2591">
          <cell r="A2591">
            <v>211140041</v>
          </cell>
          <cell r="B2591" t="str">
            <v>José Alexandre Araújo Da Costa</v>
          </cell>
          <cell r="C2591" t="str">
            <v>Bracar</v>
          </cell>
          <cell r="D2591">
            <v>211140041</v>
          </cell>
        </row>
        <row r="2592">
          <cell r="A2592">
            <v>211140042</v>
          </cell>
          <cell r="B2592" t="str">
            <v>Renato Alexandre Gomes Ferreira</v>
          </cell>
          <cell r="C2592" t="str">
            <v>Bracar</v>
          </cell>
          <cell r="D2592">
            <v>211140042</v>
          </cell>
        </row>
        <row r="2593">
          <cell r="A2593">
            <v>211140044</v>
          </cell>
          <cell r="B2593" t="str">
            <v>Pedro António Borges Da Rocha</v>
          </cell>
          <cell r="C2593" t="str">
            <v>Bracar</v>
          </cell>
          <cell r="D2593">
            <v>211140044</v>
          </cell>
        </row>
        <row r="2594">
          <cell r="A2594">
            <v>211140045</v>
          </cell>
          <cell r="B2594" t="str">
            <v>Marco Aurélio B.Rodrigues</v>
          </cell>
          <cell r="C2594" t="str">
            <v>Bracar</v>
          </cell>
          <cell r="D2594">
            <v>211140045</v>
          </cell>
        </row>
        <row r="2595">
          <cell r="A2595">
            <v>211140047</v>
          </cell>
          <cell r="B2595" t="str">
            <v>Ricardo Joaquim Da Costa Nunes</v>
          </cell>
          <cell r="C2595" t="str">
            <v>Bracar</v>
          </cell>
          <cell r="D2595">
            <v>211140047</v>
          </cell>
        </row>
        <row r="2596">
          <cell r="A2596">
            <v>211140048</v>
          </cell>
          <cell r="B2596" t="str">
            <v>Ines Pinto Madureira</v>
          </cell>
          <cell r="C2596" t="str">
            <v>Bracar</v>
          </cell>
          <cell r="D2596">
            <v>211140048</v>
          </cell>
        </row>
        <row r="2597">
          <cell r="A2597">
            <v>211140049</v>
          </cell>
          <cell r="B2597" t="str">
            <v>Pedro Joaquim Araujo Da Costa</v>
          </cell>
          <cell r="C2597" t="str">
            <v>Bracar</v>
          </cell>
          <cell r="D2597">
            <v>211140049</v>
          </cell>
        </row>
        <row r="2598">
          <cell r="A2598">
            <v>211140050</v>
          </cell>
          <cell r="B2598" t="str">
            <v>Jose Francisco Correia Gonçalves</v>
          </cell>
          <cell r="C2598" t="str">
            <v>Bracar</v>
          </cell>
          <cell r="D2598">
            <v>211140050</v>
          </cell>
        </row>
        <row r="2599">
          <cell r="A2599">
            <v>211140051</v>
          </cell>
          <cell r="B2599" t="str">
            <v>Luis Miguel Da Silva Sousa</v>
          </cell>
          <cell r="C2599" t="str">
            <v>Bracar</v>
          </cell>
          <cell r="D2599">
            <v>211140051</v>
          </cell>
        </row>
        <row r="2600">
          <cell r="A2600">
            <v>211140052</v>
          </cell>
          <cell r="B2600" t="str">
            <v>Paulo Jorge De Oliveira Rodrigues</v>
          </cell>
          <cell r="C2600" t="str">
            <v>Bracar</v>
          </cell>
          <cell r="D2600">
            <v>211140052</v>
          </cell>
        </row>
        <row r="2601">
          <cell r="A2601">
            <v>211140053</v>
          </cell>
          <cell r="B2601" t="str">
            <v>Olga Manuela Carneiro Borges</v>
          </cell>
          <cell r="C2601" t="str">
            <v>Bracar</v>
          </cell>
          <cell r="D2601">
            <v>211140053</v>
          </cell>
        </row>
        <row r="2602">
          <cell r="A2602">
            <v>211140054</v>
          </cell>
          <cell r="B2602" t="str">
            <v>Neusa Cristiana Ferreira Da Silva</v>
          </cell>
          <cell r="C2602" t="str">
            <v>Bracar</v>
          </cell>
          <cell r="D2602">
            <v>211140054</v>
          </cell>
        </row>
        <row r="2603">
          <cell r="A2603">
            <v>211140055</v>
          </cell>
          <cell r="B2603" t="str">
            <v>Daniel Simão Cruz Da Silva</v>
          </cell>
          <cell r="C2603" t="str">
            <v>Bracar</v>
          </cell>
          <cell r="D2603">
            <v>211140055</v>
          </cell>
        </row>
        <row r="2604">
          <cell r="A2604">
            <v>211140056</v>
          </cell>
          <cell r="B2604" t="str">
            <v>Alexandru Doska</v>
          </cell>
          <cell r="C2604" t="str">
            <v>Bracar</v>
          </cell>
          <cell r="D2604">
            <v>211140056</v>
          </cell>
        </row>
        <row r="2605">
          <cell r="A2605">
            <v>211140057</v>
          </cell>
          <cell r="B2605" t="str">
            <v>José Augusto Da Silva Freitas</v>
          </cell>
          <cell r="C2605" t="str">
            <v>Bracar</v>
          </cell>
          <cell r="D2605">
            <v>211140057</v>
          </cell>
        </row>
        <row r="2606">
          <cell r="A2606">
            <v>211140058</v>
          </cell>
          <cell r="B2606" t="str">
            <v>Armindo Faria Ribeiro</v>
          </cell>
          <cell r="C2606" t="str">
            <v>Bracar</v>
          </cell>
          <cell r="D2606">
            <v>211140058</v>
          </cell>
        </row>
        <row r="2607">
          <cell r="A2607">
            <v>211140059</v>
          </cell>
          <cell r="B2607" t="str">
            <v>Adelaide Da Silva Carvalho Ribeiro</v>
          </cell>
          <cell r="C2607" t="str">
            <v>Bracar</v>
          </cell>
          <cell r="D2607">
            <v>211140059</v>
          </cell>
        </row>
        <row r="2608">
          <cell r="A2608">
            <v>211140060</v>
          </cell>
          <cell r="B2608" t="str">
            <v>Maria Emilia Alves Pinheiro</v>
          </cell>
          <cell r="C2608" t="str">
            <v>Bracar</v>
          </cell>
          <cell r="D2608">
            <v>211140060</v>
          </cell>
        </row>
        <row r="2609">
          <cell r="A2609">
            <v>211140061</v>
          </cell>
          <cell r="B2609" t="str">
            <v>Paula Maria Monteiro Taveira</v>
          </cell>
          <cell r="C2609" t="str">
            <v>Bracar</v>
          </cell>
          <cell r="D2609">
            <v>211140061</v>
          </cell>
        </row>
        <row r="2610">
          <cell r="A2610">
            <v>211140062</v>
          </cell>
          <cell r="B2610" t="str">
            <v>Daniela Maria Mendes Mota</v>
          </cell>
          <cell r="C2610" t="str">
            <v>Bracar</v>
          </cell>
          <cell r="D2610">
            <v>211140062</v>
          </cell>
        </row>
        <row r="2611">
          <cell r="A2611">
            <v>211140063</v>
          </cell>
          <cell r="B2611" t="str">
            <v>Maria Emilia Da Silva Rosario</v>
          </cell>
          <cell r="C2611" t="str">
            <v>Bracar</v>
          </cell>
          <cell r="D2611">
            <v>211140063</v>
          </cell>
        </row>
        <row r="2612">
          <cell r="A2612">
            <v>211140064</v>
          </cell>
          <cell r="B2612" t="str">
            <v>Maria De Lurdes Ferreira Dias</v>
          </cell>
          <cell r="C2612" t="str">
            <v>Bracar</v>
          </cell>
          <cell r="D2612">
            <v>211140064</v>
          </cell>
        </row>
        <row r="2613">
          <cell r="A2613">
            <v>211140065</v>
          </cell>
          <cell r="B2613" t="str">
            <v>Manuel Joaquim Ribeiro Pereira</v>
          </cell>
          <cell r="C2613" t="str">
            <v>Bracar</v>
          </cell>
          <cell r="D2613">
            <v>211140065</v>
          </cell>
        </row>
        <row r="2614">
          <cell r="A2614">
            <v>211140066</v>
          </cell>
          <cell r="B2614" t="str">
            <v>Carlos Alberto Lopes Cardoso</v>
          </cell>
          <cell r="C2614" t="str">
            <v>Bracar</v>
          </cell>
          <cell r="D2614">
            <v>211140066</v>
          </cell>
        </row>
        <row r="2615">
          <cell r="A2615">
            <v>211140069</v>
          </cell>
          <cell r="B2615" t="str">
            <v>Maria De Fátima Martins Sampaio</v>
          </cell>
          <cell r="C2615" t="str">
            <v>Bracar</v>
          </cell>
          <cell r="D2615">
            <v>211140069</v>
          </cell>
        </row>
        <row r="2616">
          <cell r="A2616">
            <v>211140070</v>
          </cell>
          <cell r="B2616" t="str">
            <v>André Domingos Soutinho Verde Roriz</v>
          </cell>
          <cell r="C2616" t="str">
            <v>Bracar</v>
          </cell>
          <cell r="D2616">
            <v>211140070</v>
          </cell>
        </row>
        <row r="2617">
          <cell r="A2617">
            <v>211140071</v>
          </cell>
          <cell r="B2617" t="str">
            <v>Maria Da Conceição Costa Ferreira</v>
          </cell>
          <cell r="C2617" t="str">
            <v>Bracar</v>
          </cell>
          <cell r="D2617">
            <v>211140071</v>
          </cell>
        </row>
        <row r="2618">
          <cell r="A2618">
            <v>211140072</v>
          </cell>
          <cell r="B2618" t="str">
            <v>Arlindo Francisco Da Costa Oliveira</v>
          </cell>
          <cell r="C2618" t="str">
            <v>Bracar</v>
          </cell>
          <cell r="D2618">
            <v>211140072</v>
          </cell>
        </row>
        <row r="2619">
          <cell r="A2619">
            <v>211140074</v>
          </cell>
          <cell r="B2619" t="str">
            <v>Amelia Da Conceição A. Oliveira</v>
          </cell>
          <cell r="C2619" t="str">
            <v>Bracar</v>
          </cell>
          <cell r="D2619">
            <v>211140074</v>
          </cell>
        </row>
        <row r="2620">
          <cell r="A2620">
            <v>211140076</v>
          </cell>
          <cell r="B2620" t="str">
            <v>Antonio Jose Correia Marques</v>
          </cell>
          <cell r="C2620" t="str">
            <v>Bracar</v>
          </cell>
          <cell r="D2620">
            <v>211140076</v>
          </cell>
        </row>
        <row r="2621">
          <cell r="A2621">
            <v>211140078</v>
          </cell>
          <cell r="B2621" t="str">
            <v>Paulo Cesar Araujo De Sousa</v>
          </cell>
          <cell r="C2621" t="str">
            <v>Bracar</v>
          </cell>
          <cell r="D2621">
            <v>211140078</v>
          </cell>
        </row>
        <row r="2622">
          <cell r="A2622">
            <v>211140080</v>
          </cell>
          <cell r="B2622" t="str">
            <v>Paula Da Costa Silva</v>
          </cell>
          <cell r="C2622" t="str">
            <v>Bracar</v>
          </cell>
          <cell r="D2622">
            <v>211140080</v>
          </cell>
        </row>
        <row r="2623">
          <cell r="A2623">
            <v>211140081</v>
          </cell>
          <cell r="B2623" t="str">
            <v>Ricardo Manuel Da Silva Sousa</v>
          </cell>
          <cell r="C2623" t="str">
            <v>Bracar</v>
          </cell>
          <cell r="D2623">
            <v>211140081</v>
          </cell>
        </row>
        <row r="2624">
          <cell r="A2624">
            <v>211140083</v>
          </cell>
          <cell r="B2624" t="str">
            <v>Fernando Manuel Carneiro Rodrigues</v>
          </cell>
          <cell r="C2624" t="str">
            <v>Bracar</v>
          </cell>
          <cell r="D2624">
            <v>211140083</v>
          </cell>
        </row>
        <row r="2625">
          <cell r="A2625">
            <v>211140084</v>
          </cell>
          <cell r="B2625" t="str">
            <v>Bruno Filipe De Sousa Silva</v>
          </cell>
          <cell r="C2625" t="str">
            <v>Bracar</v>
          </cell>
          <cell r="D2625">
            <v>211140084</v>
          </cell>
        </row>
        <row r="2626">
          <cell r="A2626">
            <v>211140085</v>
          </cell>
          <cell r="B2626" t="str">
            <v>Alexandra Marisa Azevedo Ferreira</v>
          </cell>
          <cell r="C2626" t="str">
            <v>Bracar</v>
          </cell>
          <cell r="D2626">
            <v>211140085</v>
          </cell>
        </row>
        <row r="2627">
          <cell r="A2627">
            <v>211140086</v>
          </cell>
          <cell r="B2627" t="str">
            <v>Maria Emilia Da Silva Pereira</v>
          </cell>
          <cell r="C2627" t="str">
            <v>Bracar</v>
          </cell>
          <cell r="D2627">
            <v>211140086</v>
          </cell>
        </row>
        <row r="2628">
          <cell r="A2628">
            <v>211140087</v>
          </cell>
          <cell r="B2628" t="str">
            <v>Antonio Gil Sampaio Azevedo</v>
          </cell>
          <cell r="C2628" t="str">
            <v>Bracar</v>
          </cell>
          <cell r="D2628">
            <v>211140087</v>
          </cell>
        </row>
        <row r="2629">
          <cell r="A2629">
            <v>211140089</v>
          </cell>
          <cell r="B2629" t="str">
            <v>Joaquim Manuel F. Dos Santos Pinto</v>
          </cell>
          <cell r="C2629" t="str">
            <v>Bracar</v>
          </cell>
          <cell r="D2629">
            <v>211140089</v>
          </cell>
        </row>
        <row r="2630">
          <cell r="A2630">
            <v>211140090</v>
          </cell>
          <cell r="B2630" t="str">
            <v>Fernando Jorge Lopes Da Costa</v>
          </cell>
          <cell r="C2630" t="str">
            <v>Bracar</v>
          </cell>
          <cell r="D2630">
            <v>211140090</v>
          </cell>
        </row>
        <row r="2631">
          <cell r="A2631">
            <v>211140092</v>
          </cell>
          <cell r="B2631" t="str">
            <v>Maria Madalena De Oliveira Faria</v>
          </cell>
          <cell r="C2631" t="str">
            <v>Bracar</v>
          </cell>
          <cell r="D2631">
            <v>211140092</v>
          </cell>
        </row>
        <row r="2632">
          <cell r="A2632">
            <v>211140093</v>
          </cell>
          <cell r="B2632" t="str">
            <v>Andre Rocha Da Silva</v>
          </cell>
          <cell r="C2632" t="str">
            <v>Bracar</v>
          </cell>
          <cell r="D2632">
            <v>211140093</v>
          </cell>
        </row>
        <row r="2633">
          <cell r="A2633">
            <v>211140094</v>
          </cell>
          <cell r="B2633" t="str">
            <v>Maria Elisa Sampaio Azevedo</v>
          </cell>
          <cell r="C2633" t="str">
            <v>Bracar</v>
          </cell>
          <cell r="D2633">
            <v>211140094</v>
          </cell>
        </row>
        <row r="2634">
          <cell r="A2634">
            <v>211140095</v>
          </cell>
          <cell r="B2634" t="str">
            <v>Maria Agostinha Da Costa Ferreira</v>
          </cell>
          <cell r="C2634" t="str">
            <v>Bracar</v>
          </cell>
          <cell r="D2634">
            <v>211140095</v>
          </cell>
        </row>
        <row r="2635">
          <cell r="A2635">
            <v>211140096</v>
          </cell>
          <cell r="B2635" t="str">
            <v>Antonio Manuel Cardoso Oliveira</v>
          </cell>
          <cell r="C2635" t="str">
            <v>Bracar</v>
          </cell>
          <cell r="D2635">
            <v>211140096</v>
          </cell>
        </row>
        <row r="2636">
          <cell r="A2636">
            <v>211140097</v>
          </cell>
          <cell r="B2636" t="str">
            <v>Pedro Miguel Oliveira Azevedo</v>
          </cell>
          <cell r="C2636" t="str">
            <v>Bracar</v>
          </cell>
          <cell r="D2636">
            <v>211140097</v>
          </cell>
        </row>
        <row r="2637">
          <cell r="A2637">
            <v>211140098</v>
          </cell>
          <cell r="B2637" t="str">
            <v>Manuel De Sousa Teixeira</v>
          </cell>
          <cell r="C2637" t="str">
            <v>Bracar</v>
          </cell>
          <cell r="D2637">
            <v>211140098</v>
          </cell>
        </row>
        <row r="2638">
          <cell r="A2638">
            <v>211140099</v>
          </cell>
          <cell r="B2638" t="str">
            <v>Dimitry Vladimirov</v>
          </cell>
          <cell r="C2638" t="str">
            <v>Bracar</v>
          </cell>
          <cell r="D2638">
            <v>211140099</v>
          </cell>
        </row>
        <row r="2639">
          <cell r="A2639">
            <v>211140100</v>
          </cell>
          <cell r="B2639" t="str">
            <v>Daniel Filipe Rodrigues Da Cunha</v>
          </cell>
          <cell r="C2639" t="str">
            <v>Bracar</v>
          </cell>
          <cell r="D2639">
            <v>211140100</v>
          </cell>
        </row>
        <row r="2640">
          <cell r="A2640">
            <v>211140101</v>
          </cell>
          <cell r="B2640" t="str">
            <v>Jose Maria Costa Macedo</v>
          </cell>
          <cell r="C2640" t="str">
            <v>Bracar</v>
          </cell>
          <cell r="D2640">
            <v>211140101</v>
          </cell>
        </row>
        <row r="2641">
          <cell r="A2641">
            <v>211140102</v>
          </cell>
          <cell r="B2641" t="str">
            <v>Rui Daniel Silva De Azevedo</v>
          </cell>
          <cell r="C2641" t="str">
            <v>Bracar</v>
          </cell>
          <cell r="D2641">
            <v>211140102</v>
          </cell>
        </row>
        <row r="2642">
          <cell r="A2642">
            <v>211140103</v>
          </cell>
          <cell r="B2642" t="str">
            <v>Liliana Sofia Rodrigues Santos</v>
          </cell>
          <cell r="C2642" t="str">
            <v>Bracar</v>
          </cell>
          <cell r="D2642">
            <v>211140103</v>
          </cell>
        </row>
        <row r="2643">
          <cell r="A2643">
            <v>211140104</v>
          </cell>
          <cell r="B2643" t="str">
            <v>Ana Catarina Da Rocha Soares</v>
          </cell>
          <cell r="C2643" t="str">
            <v>Bracar</v>
          </cell>
          <cell r="D2643">
            <v>211140104</v>
          </cell>
        </row>
        <row r="2644">
          <cell r="A2644">
            <v>211140105</v>
          </cell>
          <cell r="B2644" t="str">
            <v>Patricia Pereira Lopes</v>
          </cell>
          <cell r="C2644" t="str">
            <v>Bracar</v>
          </cell>
          <cell r="D2644">
            <v>211140105</v>
          </cell>
        </row>
        <row r="2645">
          <cell r="A2645">
            <v>211140106</v>
          </cell>
          <cell r="B2645" t="str">
            <v>Maria Celeste De Sousa V. Fernandes</v>
          </cell>
          <cell r="C2645" t="str">
            <v>Bracar</v>
          </cell>
          <cell r="D2645">
            <v>211140106</v>
          </cell>
        </row>
        <row r="2646">
          <cell r="A2646">
            <v>211140107</v>
          </cell>
          <cell r="B2646" t="str">
            <v>Sara Filipa Valinhas Sampaio</v>
          </cell>
          <cell r="C2646" t="str">
            <v>Bracar</v>
          </cell>
          <cell r="D2646">
            <v>211140107</v>
          </cell>
        </row>
        <row r="2647">
          <cell r="A2647">
            <v>211140108</v>
          </cell>
          <cell r="B2647" t="str">
            <v>Elisabete Maria Carvalho Monteiro</v>
          </cell>
          <cell r="C2647" t="str">
            <v>Bracar</v>
          </cell>
          <cell r="D2647">
            <v>211140108</v>
          </cell>
        </row>
        <row r="2648">
          <cell r="A2648">
            <v>211140109</v>
          </cell>
          <cell r="B2648" t="str">
            <v>Inês Maria Simões Peixinho Moreira</v>
          </cell>
          <cell r="C2648" t="str">
            <v>Bracar</v>
          </cell>
          <cell r="D2648">
            <v>211140109</v>
          </cell>
        </row>
        <row r="2649">
          <cell r="A2649">
            <v>211140110</v>
          </cell>
          <cell r="B2649" t="str">
            <v>Carlos Manuel Sampaio De Azevedo</v>
          </cell>
          <cell r="C2649" t="str">
            <v>Bracar</v>
          </cell>
          <cell r="D2649">
            <v>211140110</v>
          </cell>
        </row>
        <row r="2650">
          <cell r="A2650">
            <v>211140111</v>
          </cell>
          <cell r="B2650" t="str">
            <v>Raquel Torres Pereira</v>
          </cell>
          <cell r="C2650" t="str">
            <v>Bracar</v>
          </cell>
          <cell r="D2650">
            <v>211140111</v>
          </cell>
        </row>
        <row r="2651">
          <cell r="A2651">
            <v>211140112</v>
          </cell>
          <cell r="B2651" t="str">
            <v>José Manuel Cunha Da Silva</v>
          </cell>
          <cell r="C2651" t="str">
            <v>Bracar</v>
          </cell>
          <cell r="D2651">
            <v>211140112</v>
          </cell>
        </row>
        <row r="2652">
          <cell r="A2652">
            <v>211140113</v>
          </cell>
          <cell r="B2652" t="str">
            <v>Daniela Sofia Moreira Campos</v>
          </cell>
          <cell r="C2652" t="str">
            <v>Bracar</v>
          </cell>
          <cell r="D2652">
            <v>211140113</v>
          </cell>
        </row>
        <row r="2653">
          <cell r="A2653">
            <v>211140114</v>
          </cell>
          <cell r="B2653" t="str">
            <v>Carla Gonçalves Novais</v>
          </cell>
          <cell r="C2653" t="str">
            <v>Bracar</v>
          </cell>
          <cell r="D2653">
            <v>211140114</v>
          </cell>
        </row>
        <row r="2654">
          <cell r="A2654">
            <v>211140115</v>
          </cell>
          <cell r="B2654" t="str">
            <v>Marta Isabel Azevedo Quintas</v>
          </cell>
          <cell r="C2654" t="str">
            <v>Bracar</v>
          </cell>
          <cell r="D2654">
            <v>211140115</v>
          </cell>
        </row>
        <row r="2655">
          <cell r="A2655">
            <v>211140116</v>
          </cell>
          <cell r="B2655" t="str">
            <v>Jéssica Carneiro Borges</v>
          </cell>
          <cell r="C2655" t="str">
            <v>Bracar</v>
          </cell>
          <cell r="D2655">
            <v>211140116</v>
          </cell>
        </row>
        <row r="2656">
          <cell r="A2656">
            <v>211140117</v>
          </cell>
          <cell r="B2656" t="str">
            <v>Ana Catarina Araújo Santos</v>
          </cell>
          <cell r="C2656" t="str">
            <v>Bracar</v>
          </cell>
          <cell r="D2656">
            <v>211140117</v>
          </cell>
        </row>
        <row r="2657">
          <cell r="A2657">
            <v>211140118</v>
          </cell>
          <cell r="B2657" t="str">
            <v>Ivo Contesini</v>
          </cell>
          <cell r="C2657" t="str">
            <v>Bracar</v>
          </cell>
          <cell r="D2657">
            <v>211140118</v>
          </cell>
        </row>
        <row r="2658">
          <cell r="A2658">
            <v>211140119</v>
          </cell>
          <cell r="B2658" t="str">
            <v>José Tiago Martins Carneiro</v>
          </cell>
          <cell r="C2658" t="str">
            <v>Bracar</v>
          </cell>
          <cell r="D2658">
            <v>211140119</v>
          </cell>
        </row>
        <row r="2659">
          <cell r="A2659">
            <v>211140120</v>
          </cell>
          <cell r="B2659" t="str">
            <v>Ana Catarina Bastos Teixeira Gomes</v>
          </cell>
          <cell r="C2659" t="str">
            <v>Bracar</v>
          </cell>
          <cell r="D2659">
            <v>211140120</v>
          </cell>
        </row>
        <row r="2660">
          <cell r="A2660">
            <v>211140121</v>
          </cell>
          <cell r="B2660" t="str">
            <v>Bruno Miguel Almeida Brito</v>
          </cell>
          <cell r="C2660" t="str">
            <v>Bracar</v>
          </cell>
          <cell r="D2660">
            <v>211140121</v>
          </cell>
        </row>
        <row r="2661">
          <cell r="A2661">
            <v>211140122</v>
          </cell>
          <cell r="B2661" t="str">
            <v>Maria Elisabete Oliveira Rodrigues</v>
          </cell>
          <cell r="C2661" t="str">
            <v>Bracar</v>
          </cell>
          <cell r="D2661">
            <v>211140122</v>
          </cell>
        </row>
        <row r="2662">
          <cell r="A2662">
            <v>211140123</v>
          </cell>
          <cell r="B2662" t="str">
            <v>Januário Da Costa Martins</v>
          </cell>
          <cell r="C2662" t="str">
            <v>Bracar</v>
          </cell>
          <cell r="D2662">
            <v>211140123</v>
          </cell>
        </row>
        <row r="2663">
          <cell r="A2663">
            <v>211140124</v>
          </cell>
          <cell r="B2663" t="str">
            <v>Maria Da Conceição De Azevedo</v>
          </cell>
          <cell r="C2663" t="str">
            <v>Bracar</v>
          </cell>
          <cell r="D2663">
            <v>211140124</v>
          </cell>
        </row>
        <row r="2664">
          <cell r="A2664">
            <v>211140125</v>
          </cell>
          <cell r="B2664" t="str">
            <v>Ronald Pinheiro Dos Santos</v>
          </cell>
          <cell r="C2664" t="str">
            <v>Bracar</v>
          </cell>
          <cell r="D2664">
            <v>211140125</v>
          </cell>
        </row>
        <row r="2665">
          <cell r="A2665">
            <v>211140126</v>
          </cell>
          <cell r="B2665" t="str">
            <v>Jose Casimiro Areias Da Silva</v>
          </cell>
          <cell r="C2665" t="str">
            <v>Bracar</v>
          </cell>
          <cell r="D2665">
            <v>211140126</v>
          </cell>
        </row>
        <row r="2666">
          <cell r="A2666">
            <v>211140127</v>
          </cell>
          <cell r="B2666" t="str">
            <v>Bárbara Rafaela Campos Ferreira</v>
          </cell>
          <cell r="C2666" t="str">
            <v>Bracar</v>
          </cell>
          <cell r="D2666">
            <v>211140127</v>
          </cell>
        </row>
        <row r="2667">
          <cell r="A2667">
            <v>211140128</v>
          </cell>
          <cell r="B2667" t="str">
            <v>Eugenia Martins</v>
          </cell>
          <cell r="C2667" t="str">
            <v>Bracar</v>
          </cell>
          <cell r="D2667">
            <v>211140128</v>
          </cell>
        </row>
        <row r="2668">
          <cell r="A2668">
            <v>211140129</v>
          </cell>
          <cell r="B2668" t="str">
            <v>José Alberto Sousa Monteiro</v>
          </cell>
          <cell r="C2668" t="str">
            <v>Bracar</v>
          </cell>
          <cell r="D2668">
            <v>211140129</v>
          </cell>
        </row>
        <row r="2669">
          <cell r="A2669">
            <v>211140130</v>
          </cell>
          <cell r="B2669" t="str">
            <v>Cláudia Isabel Moreira Carvalho</v>
          </cell>
          <cell r="C2669" t="str">
            <v>Bracar</v>
          </cell>
          <cell r="D2669">
            <v>211140130</v>
          </cell>
        </row>
        <row r="2670">
          <cell r="A2670">
            <v>211140131</v>
          </cell>
          <cell r="B2670" t="str">
            <v>Radumil Anderson Fernandes Gomes</v>
          </cell>
          <cell r="C2670" t="str">
            <v>Bracar</v>
          </cell>
          <cell r="D2670">
            <v>211140131</v>
          </cell>
        </row>
        <row r="2671">
          <cell r="A2671">
            <v>211140132</v>
          </cell>
          <cell r="B2671" t="str">
            <v>Reinaldo Gonçalves Araújo</v>
          </cell>
          <cell r="C2671" t="str">
            <v>Bracar</v>
          </cell>
          <cell r="D2671">
            <v>211140132</v>
          </cell>
        </row>
        <row r="2672">
          <cell r="A2672">
            <v>211140133</v>
          </cell>
          <cell r="B2672" t="str">
            <v>Joelma Carvalho Cavalcante</v>
          </cell>
          <cell r="C2672" t="str">
            <v>Bracar</v>
          </cell>
          <cell r="D2672">
            <v>211140133</v>
          </cell>
        </row>
        <row r="2673">
          <cell r="A2673">
            <v>211140134</v>
          </cell>
          <cell r="B2673" t="str">
            <v>Cristiana Filipa Gomes Sampaio</v>
          </cell>
          <cell r="C2673" t="str">
            <v>Bracar</v>
          </cell>
          <cell r="D2673">
            <v>211140134</v>
          </cell>
        </row>
        <row r="2674">
          <cell r="A2674">
            <v>211140135</v>
          </cell>
          <cell r="B2674" t="str">
            <v>José Daniel Dos Santos</v>
          </cell>
          <cell r="C2674" t="str">
            <v>Bracar</v>
          </cell>
          <cell r="D2674">
            <v>211140135</v>
          </cell>
        </row>
        <row r="2675">
          <cell r="A2675">
            <v>211140136</v>
          </cell>
          <cell r="B2675" t="str">
            <v>Evaldo Rocha Santos</v>
          </cell>
          <cell r="C2675" t="str">
            <v>Bracar</v>
          </cell>
          <cell r="D2675">
            <v>211140136</v>
          </cell>
        </row>
        <row r="2676">
          <cell r="A2676">
            <v>211140137</v>
          </cell>
          <cell r="B2676" t="str">
            <v>Miguel Silvestre Carneiro</v>
          </cell>
          <cell r="C2676" t="str">
            <v>Bracar</v>
          </cell>
          <cell r="D2676">
            <v>211140137</v>
          </cell>
        </row>
        <row r="2677">
          <cell r="A2677">
            <v>211140138</v>
          </cell>
          <cell r="B2677" t="str">
            <v>Abiane Tairyne Ferreira Martins</v>
          </cell>
          <cell r="C2677" t="str">
            <v>Bracar</v>
          </cell>
          <cell r="D2677">
            <v>211140138</v>
          </cell>
        </row>
        <row r="2678">
          <cell r="A2678">
            <v>211140139</v>
          </cell>
          <cell r="B2678" t="str">
            <v>Erverton Ricardo Galinha Leite</v>
          </cell>
          <cell r="D2678">
            <v>211140139</v>
          </cell>
        </row>
        <row r="2679">
          <cell r="A2679">
            <v>211140140</v>
          </cell>
          <cell r="B2679" t="str">
            <v>Everton Ricardo Leite</v>
          </cell>
          <cell r="C2679" t="str">
            <v>Bracar</v>
          </cell>
          <cell r="D2679">
            <v>211140140</v>
          </cell>
        </row>
        <row r="2680">
          <cell r="A2680">
            <v>211140141</v>
          </cell>
          <cell r="B2680" t="str">
            <v>Jose Ernesto Cabral Do Rosario</v>
          </cell>
          <cell r="C2680" t="str">
            <v>Bracar</v>
          </cell>
          <cell r="D2680">
            <v>211140141</v>
          </cell>
        </row>
        <row r="2681">
          <cell r="A2681">
            <v>211140142</v>
          </cell>
          <cell r="B2681" t="str">
            <v>Joana Isabel Oliveira Reis</v>
          </cell>
          <cell r="C2681" t="str">
            <v>Bracar</v>
          </cell>
          <cell r="D2681">
            <v>211140142</v>
          </cell>
        </row>
        <row r="2682">
          <cell r="A2682">
            <v>211140143</v>
          </cell>
          <cell r="B2682" t="str">
            <v>Marco Manuel Costa Gonçalves</v>
          </cell>
          <cell r="C2682" t="str">
            <v>Bracar</v>
          </cell>
          <cell r="D2682">
            <v>211140143</v>
          </cell>
        </row>
        <row r="2683">
          <cell r="A2683">
            <v>211140144</v>
          </cell>
          <cell r="B2683" t="str">
            <v>Mário Rui Pereira De Abreu</v>
          </cell>
          <cell r="C2683" t="str">
            <v>Bracar</v>
          </cell>
          <cell r="D2683">
            <v>211140144</v>
          </cell>
        </row>
        <row r="2684">
          <cell r="A2684">
            <v>211140145</v>
          </cell>
          <cell r="B2684" t="str">
            <v>Gilberto Glariston Rosa</v>
          </cell>
          <cell r="C2684" t="str">
            <v>Bracar</v>
          </cell>
          <cell r="D2684">
            <v>211140145</v>
          </cell>
        </row>
        <row r="2685">
          <cell r="A2685">
            <v>211140146</v>
          </cell>
          <cell r="B2685" t="str">
            <v>Pedro Fonseca</v>
          </cell>
          <cell r="C2685" t="str">
            <v>Bracar</v>
          </cell>
          <cell r="D2685">
            <v>211140146</v>
          </cell>
        </row>
        <row r="2686">
          <cell r="A2686">
            <v>211140147</v>
          </cell>
          <cell r="B2686" t="str">
            <v>Sarah Pereira Rodrigues</v>
          </cell>
          <cell r="C2686" t="str">
            <v>Bracar</v>
          </cell>
          <cell r="D2686">
            <v>211140147</v>
          </cell>
        </row>
        <row r="2687">
          <cell r="A2687">
            <v>211140148</v>
          </cell>
          <cell r="B2687" t="str">
            <v>Jorge Campos</v>
          </cell>
          <cell r="C2687" t="str">
            <v>Bracar</v>
          </cell>
          <cell r="D2687">
            <v>211140148</v>
          </cell>
        </row>
        <row r="2688">
          <cell r="A2688">
            <v>211140149</v>
          </cell>
          <cell r="B2688" t="str">
            <v>Lidiane Soares Silva Dos Santos</v>
          </cell>
          <cell r="C2688" t="str">
            <v>Bracar</v>
          </cell>
          <cell r="D2688">
            <v>211140149</v>
          </cell>
        </row>
        <row r="2689">
          <cell r="A2689">
            <v>211140150</v>
          </cell>
          <cell r="B2689" t="str">
            <v>Bruna Mendes Oliveira</v>
          </cell>
          <cell r="C2689" t="str">
            <v>Bracar</v>
          </cell>
          <cell r="D2689">
            <v>211140150</v>
          </cell>
        </row>
        <row r="2690">
          <cell r="A2690">
            <v>211140151</v>
          </cell>
          <cell r="B2690" t="str">
            <v>Vanessa Sofia Gonçalves Correia</v>
          </cell>
          <cell r="C2690" t="str">
            <v>Bracar</v>
          </cell>
          <cell r="D2690">
            <v>211140151</v>
          </cell>
        </row>
        <row r="2691">
          <cell r="A2691">
            <v>211140152</v>
          </cell>
          <cell r="B2691" t="str">
            <v>Maria Da Conceição Antunes</v>
          </cell>
          <cell r="C2691" t="str">
            <v>Bracar</v>
          </cell>
          <cell r="D2691">
            <v>211140152</v>
          </cell>
        </row>
        <row r="2692">
          <cell r="A2692">
            <v>211140153</v>
          </cell>
          <cell r="B2692" t="str">
            <v>Rógerio Filipe Ferreira</v>
          </cell>
          <cell r="C2692" t="str">
            <v>Bracar</v>
          </cell>
          <cell r="D2692">
            <v>211140153</v>
          </cell>
        </row>
        <row r="2693">
          <cell r="A2693">
            <v>211140154</v>
          </cell>
          <cell r="B2693" t="str">
            <v>Chiara Almeida Sacchi</v>
          </cell>
          <cell r="C2693" t="str">
            <v>Bracar</v>
          </cell>
          <cell r="D2693">
            <v>211140154</v>
          </cell>
        </row>
        <row r="2694">
          <cell r="A2694">
            <v>211140155</v>
          </cell>
          <cell r="B2694" t="str">
            <v>Juliana Duarte Da Costa Dias</v>
          </cell>
          <cell r="C2694" t="str">
            <v>Bracar</v>
          </cell>
          <cell r="D2694">
            <v>211140155</v>
          </cell>
        </row>
        <row r="2695">
          <cell r="A2695">
            <v>211140156</v>
          </cell>
          <cell r="B2695" t="str">
            <v>Hernan Dario Pedraza</v>
          </cell>
          <cell r="C2695" t="str">
            <v>Bracar</v>
          </cell>
          <cell r="D2695">
            <v>211140156</v>
          </cell>
        </row>
        <row r="2696">
          <cell r="A2696">
            <v>211140157</v>
          </cell>
          <cell r="B2696" t="str">
            <v>Maria De Fátima De Oliveira Santos</v>
          </cell>
          <cell r="C2696" t="str">
            <v>Bracar</v>
          </cell>
          <cell r="D2696">
            <v>211140157</v>
          </cell>
        </row>
        <row r="2697">
          <cell r="A2697">
            <v>211140158</v>
          </cell>
          <cell r="B2697" t="str">
            <v>Hugo Ferreira</v>
          </cell>
          <cell r="C2697" t="str">
            <v>Bracar</v>
          </cell>
          <cell r="D2697">
            <v>211140158</v>
          </cell>
        </row>
        <row r="2698">
          <cell r="A2698">
            <v>211140159</v>
          </cell>
          <cell r="B2698" t="str">
            <v>Alexsander Maicon De Miranda</v>
          </cell>
          <cell r="C2698" t="str">
            <v>Bracar</v>
          </cell>
          <cell r="D2698">
            <v>211140159</v>
          </cell>
        </row>
        <row r="2699">
          <cell r="A2699">
            <v>211140160</v>
          </cell>
          <cell r="B2699" t="str">
            <v>Manuel Alberto Alves Da Costa</v>
          </cell>
          <cell r="C2699" t="str">
            <v>Bracar</v>
          </cell>
          <cell r="D2699">
            <v>211140160</v>
          </cell>
        </row>
        <row r="2700">
          <cell r="A2700">
            <v>211140161</v>
          </cell>
          <cell r="B2700" t="str">
            <v>Everton Braga Diniz</v>
          </cell>
          <cell r="C2700" t="str">
            <v>Bracar</v>
          </cell>
          <cell r="D2700">
            <v>211140161</v>
          </cell>
        </row>
        <row r="2701">
          <cell r="A2701">
            <v>211140162</v>
          </cell>
          <cell r="B2701" t="str">
            <v>Maria Francisca Ribeiro De Souza</v>
          </cell>
          <cell r="C2701" t="str">
            <v>Bracar</v>
          </cell>
          <cell r="D2701">
            <v>211140162</v>
          </cell>
        </row>
        <row r="2702">
          <cell r="A2702">
            <v>211140163</v>
          </cell>
          <cell r="B2702" t="str">
            <v>Julian Souza França</v>
          </cell>
          <cell r="C2702" t="str">
            <v>Bracar</v>
          </cell>
          <cell r="D2702">
            <v>211140163</v>
          </cell>
        </row>
        <row r="2703">
          <cell r="A2703">
            <v>211140164</v>
          </cell>
          <cell r="B2703" t="str">
            <v>Said Barros De Souza</v>
          </cell>
          <cell r="C2703" t="str">
            <v>Bracar</v>
          </cell>
          <cell r="D2703">
            <v>211140164</v>
          </cell>
        </row>
        <row r="2704">
          <cell r="A2704">
            <v>211140165</v>
          </cell>
          <cell r="B2704" t="str">
            <v>Patrick Mendes De Goes</v>
          </cell>
          <cell r="C2704" t="str">
            <v>Bracar</v>
          </cell>
          <cell r="D2704">
            <v>211140165</v>
          </cell>
        </row>
        <row r="2705">
          <cell r="A2705">
            <v>211140166</v>
          </cell>
          <cell r="B2705" t="str">
            <v>Fred Narciso Almeida Rainha</v>
          </cell>
          <cell r="C2705" t="str">
            <v>Bracar</v>
          </cell>
          <cell r="D2705">
            <v>211140166</v>
          </cell>
        </row>
        <row r="2706">
          <cell r="A2706">
            <v>211140167</v>
          </cell>
          <cell r="B2706" t="str">
            <v>Nuno Costa</v>
          </cell>
          <cell r="C2706" t="str">
            <v>Bracar</v>
          </cell>
          <cell r="D2706">
            <v>211140167</v>
          </cell>
        </row>
        <row r="2707">
          <cell r="A2707">
            <v>211140168</v>
          </cell>
          <cell r="B2707" t="str">
            <v>Pedro Miguel Barbosa Machado</v>
          </cell>
          <cell r="C2707" t="str">
            <v>Bracar</v>
          </cell>
          <cell r="D2707">
            <v>211140168</v>
          </cell>
        </row>
        <row r="2708">
          <cell r="A2708">
            <v>211140169</v>
          </cell>
          <cell r="B2708" t="str">
            <v>Cedício Machado Torres</v>
          </cell>
          <cell r="C2708" t="str">
            <v>Bracar</v>
          </cell>
          <cell r="D2708">
            <v>211140169</v>
          </cell>
        </row>
        <row r="2709">
          <cell r="A2709">
            <v>211140170</v>
          </cell>
          <cell r="B2709" t="str">
            <v>Cristiano Alves</v>
          </cell>
          <cell r="C2709" t="str">
            <v>Bracar</v>
          </cell>
          <cell r="D2709">
            <v>211140170</v>
          </cell>
        </row>
        <row r="2710">
          <cell r="A2710">
            <v>211140171</v>
          </cell>
          <cell r="B2710" t="str">
            <v>Helena Isabel Ferreira Barros</v>
          </cell>
          <cell r="C2710" t="str">
            <v>Bracar</v>
          </cell>
          <cell r="D2710">
            <v>211140171</v>
          </cell>
        </row>
        <row r="2711">
          <cell r="A2711">
            <v>211140172</v>
          </cell>
          <cell r="B2711" t="str">
            <v>Fabio Daniel Freitas Da Silva</v>
          </cell>
          <cell r="C2711" t="str">
            <v>Bracar</v>
          </cell>
          <cell r="D2711">
            <v>211140172</v>
          </cell>
        </row>
        <row r="2712">
          <cell r="A2712">
            <v>211140173</v>
          </cell>
          <cell r="B2712" t="str">
            <v>José Renato Paralvas Teixeira Faria</v>
          </cell>
          <cell r="C2712" t="str">
            <v>Bracar</v>
          </cell>
          <cell r="D2712">
            <v>211140173</v>
          </cell>
        </row>
        <row r="2713">
          <cell r="A2713">
            <v>211140174</v>
          </cell>
          <cell r="B2713" t="str">
            <v>Amandio Pinto Marques</v>
          </cell>
          <cell r="C2713" t="str">
            <v>Bracar</v>
          </cell>
          <cell r="D2713">
            <v>211140174</v>
          </cell>
        </row>
        <row r="2714">
          <cell r="A2714">
            <v>211140175</v>
          </cell>
          <cell r="B2714" t="str">
            <v>Bruna Claudia Gomes Martins</v>
          </cell>
          <cell r="C2714" t="str">
            <v>Bracar</v>
          </cell>
          <cell r="D2714">
            <v>211140175</v>
          </cell>
        </row>
        <row r="2715">
          <cell r="A2715">
            <v>211140176</v>
          </cell>
          <cell r="B2715" t="str">
            <v>Edson Carneiro</v>
          </cell>
          <cell r="C2715" t="str">
            <v>Bracar</v>
          </cell>
          <cell r="D2715">
            <v>211140176</v>
          </cell>
        </row>
        <row r="2716">
          <cell r="A2716">
            <v>211140177</v>
          </cell>
          <cell r="B2716" t="str">
            <v>Pedro Manuel Pereira Dias</v>
          </cell>
          <cell r="C2716" t="str">
            <v>Bracar</v>
          </cell>
          <cell r="D2716">
            <v>211140177</v>
          </cell>
        </row>
        <row r="2717">
          <cell r="A2717">
            <v>211140178</v>
          </cell>
          <cell r="B2717" t="str">
            <v>Francisca De Sá Lima Pinheiro</v>
          </cell>
          <cell r="C2717" t="str">
            <v>Bracar</v>
          </cell>
          <cell r="D2717">
            <v>211140178</v>
          </cell>
        </row>
        <row r="2718">
          <cell r="A2718">
            <v>211140179</v>
          </cell>
          <cell r="B2718" t="str">
            <v>Simao Ferreira</v>
          </cell>
          <cell r="C2718" t="str">
            <v>Bracar</v>
          </cell>
          <cell r="D2718">
            <v>211140179</v>
          </cell>
        </row>
        <row r="2719">
          <cell r="A2719">
            <v>211140180</v>
          </cell>
          <cell r="B2719" t="str">
            <v>Brahian Stiven Morales Lopez</v>
          </cell>
          <cell r="C2719" t="str">
            <v>Bracar</v>
          </cell>
          <cell r="D2719">
            <v>211140180</v>
          </cell>
        </row>
        <row r="2720">
          <cell r="A2720">
            <v>211140182</v>
          </cell>
          <cell r="B2720" t="str">
            <v>Fábio Joaquim Pimenta e Cunha</v>
          </cell>
          <cell r="C2720" t="str">
            <v>Bracar</v>
          </cell>
          <cell r="D2720">
            <v>211140182</v>
          </cell>
        </row>
        <row r="2721">
          <cell r="A2721">
            <v>211140183</v>
          </cell>
          <cell r="B2721" t="str">
            <v>Carlos Jorge Carvalho Sousa</v>
          </cell>
          <cell r="C2721" t="str">
            <v>Bracar</v>
          </cell>
          <cell r="D2721">
            <v>211140183</v>
          </cell>
        </row>
        <row r="2722">
          <cell r="A2722">
            <v>211140184</v>
          </cell>
          <cell r="B2722" t="str">
            <v>João Paulo da Silva Azevedo</v>
          </cell>
          <cell r="C2722" t="str">
            <v>Bracar</v>
          </cell>
          <cell r="D2722">
            <v>211140184</v>
          </cell>
        </row>
        <row r="2723">
          <cell r="A2723">
            <v>211140185</v>
          </cell>
          <cell r="B2723" t="str">
            <v>Carlos Emanuel Rodrigues Vinhas Carvalho Monteiro</v>
          </cell>
          <cell r="C2723" t="str">
            <v>Bracar</v>
          </cell>
          <cell r="D2723">
            <v>211140185</v>
          </cell>
        </row>
        <row r="2724">
          <cell r="A2724">
            <v>211140186</v>
          </cell>
          <cell r="B2724" t="str">
            <v>Adriana Filipa Azevedo Quintas</v>
          </cell>
          <cell r="C2724" t="str">
            <v>Bracar</v>
          </cell>
          <cell r="D2724">
            <v>211140186</v>
          </cell>
        </row>
        <row r="2725">
          <cell r="A2725">
            <v>211140187</v>
          </cell>
          <cell r="B2725" t="str">
            <v>Andreia Catarina Martins Vaz</v>
          </cell>
          <cell r="C2725" t="str">
            <v>Bracar</v>
          </cell>
          <cell r="D2725">
            <v>211140187</v>
          </cell>
        </row>
        <row r="2726">
          <cell r="A2726">
            <v>211140188</v>
          </cell>
          <cell r="B2726" t="str">
            <v>Joana Rita Sousa Costa</v>
          </cell>
          <cell r="C2726" t="str">
            <v>Bracar</v>
          </cell>
          <cell r="D2726">
            <v>211140188</v>
          </cell>
        </row>
        <row r="2727">
          <cell r="A2727">
            <v>211140189</v>
          </cell>
          <cell r="B2727" t="str">
            <v>Sara Rita Sousa Garcia Costa</v>
          </cell>
          <cell r="C2727" t="str">
            <v>Bracar</v>
          </cell>
          <cell r="D2727">
            <v>211140189</v>
          </cell>
        </row>
        <row r="2728">
          <cell r="A2728">
            <v>211140190</v>
          </cell>
          <cell r="B2728" t="str">
            <v>Pedro Maniche Vieira</v>
          </cell>
          <cell r="C2728" t="str">
            <v>Bracar</v>
          </cell>
          <cell r="D2728">
            <v>211140190</v>
          </cell>
        </row>
        <row r="2729">
          <cell r="A2729">
            <v>211140191</v>
          </cell>
          <cell r="B2729" t="str">
            <v>José António Ortiz Parucho</v>
          </cell>
          <cell r="C2729" t="str">
            <v>Bracar</v>
          </cell>
          <cell r="D2729">
            <v>211140191</v>
          </cell>
        </row>
        <row r="2730">
          <cell r="A2730">
            <v>211140192</v>
          </cell>
          <cell r="B2730" t="str">
            <v>José Miguel da Silva Ferreira</v>
          </cell>
          <cell r="C2730" t="str">
            <v>Bracar</v>
          </cell>
          <cell r="D2730">
            <v>211140192</v>
          </cell>
        </row>
        <row r="2731">
          <cell r="A2731">
            <v>211140193</v>
          </cell>
          <cell r="B2731" t="str">
            <v>Jairo Ramos Mata</v>
          </cell>
          <cell r="C2731" t="str">
            <v>Bracar</v>
          </cell>
          <cell r="D2731">
            <v>211140193</v>
          </cell>
        </row>
        <row r="2732">
          <cell r="A2732">
            <v>211140194</v>
          </cell>
          <cell r="B2732" t="str">
            <v>Manuel Carlos de Oliveira Miranda</v>
          </cell>
          <cell r="C2732" t="str">
            <v>Bracar</v>
          </cell>
          <cell r="D2732">
            <v>211140194</v>
          </cell>
        </row>
        <row r="2733">
          <cell r="A2733">
            <v>211140195</v>
          </cell>
          <cell r="B2733" t="str">
            <v>Susana Patrícia Gonçalves de Almeida</v>
          </cell>
          <cell r="C2733" t="str">
            <v>Bracar</v>
          </cell>
          <cell r="D2733">
            <v>211140195</v>
          </cell>
        </row>
        <row r="2734">
          <cell r="A2734">
            <v>211140196</v>
          </cell>
          <cell r="B2734" t="str">
            <v>Vânia Raquel Moreira da Silva</v>
          </cell>
          <cell r="C2734" t="str">
            <v>Bracar</v>
          </cell>
          <cell r="D2734">
            <v>211140196</v>
          </cell>
        </row>
        <row r="2735">
          <cell r="A2735">
            <v>211140197</v>
          </cell>
          <cell r="B2735" t="str">
            <v>Ronny Henrique Cardoso de Sales Souza</v>
          </cell>
          <cell r="C2735" t="str">
            <v>Bracar</v>
          </cell>
          <cell r="D2735">
            <v>211140197</v>
          </cell>
        </row>
        <row r="2736">
          <cell r="A2736">
            <v>211140198</v>
          </cell>
          <cell r="B2736" t="str">
            <v>Anna Flávia Félix da Silva</v>
          </cell>
          <cell r="C2736" t="str">
            <v>Bracar</v>
          </cell>
          <cell r="D2736">
            <v>211140198</v>
          </cell>
        </row>
        <row r="2737">
          <cell r="A2737">
            <v>211140199</v>
          </cell>
          <cell r="B2737" t="str">
            <v>Emanuel Leandro Iglesias</v>
          </cell>
          <cell r="C2737" t="str">
            <v>Bracar</v>
          </cell>
          <cell r="D2737">
            <v>211140199</v>
          </cell>
        </row>
        <row r="2738">
          <cell r="A2738">
            <v>211140200</v>
          </cell>
          <cell r="B2738" t="str">
            <v>João Daniel Braga da Silva</v>
          </cell>
          <cell r="C2738" t="str">
            <v>Bracar</v>
          </cell>
          <cell r="D2738">
            <v>211140200</v>
          </cell>
        </row>
        <row r="2739">
          <cell r="A2739">
            <v>211140201</v>
          </cell>
          <cell r="B2739" t="str">
            <v>Jucelma Viana Mata</v>
          </cell>
          <cell r="C2739" t="str">
            <v>Bracar</v>
          </cell>
          <cell r="D2739">
            <v>211140201</v>
          </cell>
        </row>
        <row r="2740">
          <cell r="A2740">
            <v>211140202</v>
          </cell>
          <cell r="B2740" t="str">
            <v>Caike Pereira dos Santos</v>
          </cell>
          <cell r="C2740" t="str">
            <v>Bracar</v>
          </cell>
          <cell r="D2740">
            <v>211140202</v>
          </cell>
        </row>
        <row r="2741">
          <cell r="A2741" t="str">
            <v>VD</v>
          </cell>
          <cell r="B2741" t="str">
            <v>Cliente Indiferenciado</v>
          </cell>
          <cell r="D2741" t="str">
            <v>VD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12">
    <v t="s"/>
    <v t="s">Tipo Conta</v>
    <v t="s">Entidade</v>
    <v t="s">Documento</v>
    <v t="s">Série</v>
    <v t="s">N.º Doc.</v>
    <v t="s">...</v>
    <v t="s">Dias</v>
    <v t="s">Valor Total</v>
    <v t="s">Valor Pendente</v>
    <v t="s">Comercial</v>
    <v t="s">Categoria</v>
    <v>0</v>
    <v>211110024</v>
    <v t="s">Costa &amp; Silva, Lda.</v>
    <v t="s">FA</v>
    <v t="s">2025A</v>
    <v>8733</v>
    <v t="s">...</v>
    <v>10</v>
    <v>721.14</v>
    <v>721.14</v>
    <v t="s">Manuel Miranda</v>
    <v t="s">6A30</v>
    <v>1</v>
    <v>211110024</v>
    <v t="s">Costa &amp; Silva, Lda.</v>
    <v t="s">FA</v>
    <v t="s">2025A</v>
    <v>8854</v>
    <v t="s">...</v>
    <v>8</v>
    <v>886.62</v>
    <v>886.62</v>
    <v t="s">Manuel Miranda</v>
    <v t="s">6A30</v>
    <v>2</v>
    <v>211110024</v>
    <v t="s">Costa &amp; Silva, Lda.</v>
    <v t="s">FA</v>
    <v>2025</v>
    <v>30</v>
    <v t="s">...</v>
    <v>6</v>
    <v>603.62</v>
    <v>603.62</v>
    <v t="s">Manuel Miranda</v>
    <v t="s">6A30</v>
    <v>3</v>
    <v>211110024</v>
    <v t="s">Costa &amp; Silva, Lda.</v>
    <v t="s">FA</v>
    <v t="s">2025A</v>
    <v>9023</v>
    <v t="s">...</v>
    <v>3</v>
    <v>1075.3</v>
    <v>1075.3</v>
    <v t="s">Manuel Miranda</v>
    <v t="s">1A5</v>
    <v>4</v>
    <v>211110024</v>
    <v t="s">Costa &amp; Silva, Lda.</v>
    <v t="s">FA</v>
    <v t="s">2025A</v>
    <v>9081</v>
    <v t="s">...</v>
    <v>1</v>
    <v>474.64</v>
    <v>474.64</v>
    <v t="s">Manuel Miranda</v>
    <v t="s">1A5</v>
    <v t="s">...</v>
    <v t="s">...</v>
    <v t="s">...</v>
    <v t="s">...</v>
    <v t="s">...</v>
    <v t="s">...</v>
    <v t="s">...</v>
    <v t="s">...</v>
    <v t="s">...</v>
    <v t="s">...</v>
    <v t="s">...</v>
    <v t="s">...</v>
    <v>2234</v>
    <v>211121301</v>
    <v t="s">SAUDADE S.A.R.L.</v>
    <v t="s">FA</v>
    <v t="s">2025A</v>
    <v>8613</v>
    <v t="s">...</v>
    <v>-17</v>
    <v>3943.89</v>
    <v>3943.89</v>
    <v t="s">Igor Chemanitov</v>
    <v t="s">A VENCER</v>
    <v>2235</v>
    <v>211121303</v>
    <v t="s">SARL Aqui Portugal</v>
    <v t="s">FA</v>
    <v t="s">2025A</v>
    <v>10287</v>
    <v t="s">...</v>
    <v>-26</v>
    <v>1400</v>
    <v>1400</v>
    <v t="s">Igor Chemanitov</v>
    <v t="s">A VENCER</v>
    <v>2236</v>
    <v>211121304</v>
    <v t="s">Agriberia SARL</v>
    <v t="s">FA</v>
    <v t="s">2025A</v>
    <v>7537</v>
    <v t="s">...</v>
    <v>4</v>
    <v>832</v>
    <v>832</v>
    <v t="s">Igor Chemanitov</v>
    <v t="s">1A5</v>
    <v>2237</v>
    <v>211131159</v>
    <v t="s">Inportugalia SA</v>
    <v t="s">FA</v>
    <v t="s">2025A</v>
    <v>8226</v>
    <v t="s">...</v>
    <v>51</v>
    <v>6120</v>
    <v>6120</v>
    <v t="s">Igor Chemanitov</v>
    <v t="s">31A60</v>
    <v>2238</v>
    <v>211131162</v>
    <v t="s">Mundimport - Serviços, Lda.</v>
    <v t="s">CCR</v>
    <v t="s">A</v>
    <v t="s">Transferência</v>
    <v t="s">...</v>
    <v>3</v>
    <v>-12081.77</v>
    <v>-9056.01</v>
    <v t="s">Pedro Fonseca</v>
    <v t="s">1A5</v>
  </a>
  <a r="9" c="2">
    <v t="s"/>
    <v t="s">Dias</v>
    <v t="s">count</v>
    <v>2239</v>
    <v t="s">mean</v>
    <v>65.770433229120144</v>
    <v t="s">std</v>
    <v>140.1877555030245</v>
    <v t="s">min</v>
    <v>-61</v>
    <v t="s">25%</v>
    <v>-17.5</v>
    <v t="s">50%</v>
    <v>3</v>
    <v t="s">75%</v>
    <v>73</v>
    <v t="s">max</v>
    <v>558</v>
  </a>
  <a r="12" c="2">
    <v t="s">Data Doc.</v>
    <v t="s">Valor Pendente</v>
    <v t="r">6</v>
    <v>14262.69</v>
    <v t="r">7</v>
    <v>16166.390000000001</v>
    <v t="r">8</v>
    <v>10671.59</v>
    <v t="r">9</v>
    <v>11742.970000000001</v>
    <v t="r">10</v>
    <v>5923.1</v>
    <v t="s">...</v>
    <v t="s">...</v>
    <v t="r">11</v>
    <v>13221.7</v>
    <v t="r">12</v>
    <v>29418.39</v>
    <v t="r">13</v>
    <v>151395.25</v>
    <v t="r">14</v>
    <v>354496.76</v>
    <v t="r">15</v>
    <v>189560.54</v>
  </a>
  <a r="12" c="6">
    <v t="s"/>
    <v t="s">Comercial</v>
    <v t="s">Entidade</v>
    <v t="s">Categoria</v>
    <v t="s">Valor Pendente</v>
    <v t="s">Risk_Timeline</v>
    <v>32</v>
    <v t="s">Bracar</v>
    <v t="s">José Dias Barbosa</v>
    <v t="s">M120</v>
    <v>122.63</v>
    <v t="s">Critical Risk</v>
    <v>33</v>
    <v t="s">Bracar</v>
    <v t="s">José Dias Barbosa</v>
    <v t="s">M120</v>
    <v>-122.63</v>
    <v t="s">Critical Risk</v>
    <v>34</v>
    <v t="s">Bracar</v>
    <v t="s">Maria Emilia Ferreira F. Sousa</v>
    <v t="s">M120</v>
    <v>570.55999999999995</v>
    <v t="s">Critical Risk</v>
    <v>36</v>
    <v t="s">Bracar</v>
    <v t="s">Super Talho S. Marcos, Lda.</v>
    <v t="s">M120</v>
    <v>5778.43</v>
    <v t="s">Critical Risk</v>
    <v>94</v>
    <v t="s">Bracar</v>
    <v t="s">Bruno Miguel Mirra Araújo De Sá</v>
    <v t="s">M120</v>
    <v>20.75</v>
    <v t="s">Critical Risk</v>
    <v t="s">...</v>
    <v t="s">...</v>
    <v t="s">...</v>
    <v t="s">...</v>
    <v t="s">...</v>
    <v t="s">...</v>
    <v>301</v>
    <v t="s">Vânia Silva</v>
    <v t="s">Reis &amp; Pacheco, Lda</v>
    <v t="s">91A120</v>
    <v>-102.16</v>
    <v t="s">Very High Risk</v>
    <v>777</v>
    <v t="s">Vânia Silva</v>
    <v t="s">Macro-Frio, Comercio Internacional</v>
    <v t="s">61A90</v>
    <v>-75.92</v>
    <v t="s">Very High Risk</v>
    <v>2045</v>
    <v t="s">Vânia Silva</v>
    <v t="s">Oceanamesa, Lda.</v>
    <v t="s">91A120</v>
    <v>233.77</v>
    <v t="s">Very High Risk</v>
    <v>903</v>
    <v t="r">19</v>
    <v t="s">Talhos Carniantuã 1 De Henriques &amp; Ferreira, Lda.</v>
    <v t="s">6A30</v>
    <v>-36.15</v>
    <v t="s">Unknown</v>
    <v>904</v>
    <v t="r">19</v>
    <v t="s">Talhos Carniantuã 1 De Henriques &amp; Ferreira, Lda.</v>
    <v t="s">6A30</v>
    <v>36.46</v>
    <v t="s">Unknown</v>
  </a>
  <a r="12" c="6">
    <v t="s"/>
    <v t="s">Entidade</v>
    <v t="s">Categoria</v>
    <v t="s">Dias</v>
    <v t="s">Valor Pendente</v>
    <v t="s">Alert_Status</v>
    <v>991</v>
    <v t="s">Belita Supermercados, Lda</v>
    <v t="s">1A5</v>
    <v>5</v>
    <v>19.37</v>
    <v t="s">Normal</v>
    <v>388</v>
    <v t="s">Distrifrango-Comércio E Distrib.De</v>
    <v t="s">1A5</v>
    <v>4</v>
    <v>1097.26</v>
    <v t="s">Normal</v>
    <v>1243</v>
    <v t="s">Mtz, Lda</v>
    <v t="s">1A5</v>
    <v>4</v>
    <v>890.88</v>
    <v t="s">Normal</v>
    <v>184</v>
    <v t="s">Paulo Lima-Soc.Unipessoal, Lda</v>
    <v t="s">1A5</v>
    <v>3</v>
    <v>722.55</v>
    <v t="s">Normal</v>
    <v>389</v>
    <v t="s">Distrifrango-Comércio E Distrib.De</v>
    <v t="s">1A5</v>
    <v>3</v>
    <v>193.79</v>
    <v t="s">Normal</v>
    <v t="s">...</v>
    <v t="s">...</v>
    <v t="s">...</v>
    <v t="s">...</v>
    <v t="s">...</v>
    <v t="s">...</v>
    <v>1097</v>
    <v t="s">Paulo Soares &amp; Silvia Nunes, Lda</v>
    <v t="s">31A60</v>
    <v>58</v>
    <v>196.05</v>
    <v t="s">HIGH RISK - Will move to 61A90 soon</v>
    <v>2189</v>
    <v t="s">Associação Humanitária de Bombeiros Voluntários Famalicenses</v>
    <v t="s">31A60</v>
    <v>58</v>
    <v>481.94</v>
    <v t="s">HIGH RISK - Will move to 61A90 soon</v>
    <v>1385</v>
    <v t="s">Paulo Jorge Magalhães Miranda</v>
    <v t="s">31A60</v>
    <v>56</v>
    <v>367.25</v>
    <v t="s">HIGH RISK - Will move to 61A90 soon</v>
    <v>1098</v>
    <v t="s">Paulo Soares &amp; Silvia Nunes, Lda</v>
    <v t="s">31A60</v>
    <v>55</v>
    <v>340.38</v>
    <v t="s">HIGH RISK - Will move to 61A90 soon</v>
    <v>1212</v>
    <v t="s">Pedro Jorge M. M. Unipessoal, Lda</v>
    <v t="s">91A120</v>
    <v>119</v>
    <v>-0.32</v>
    <v t="s">CRITICAL - Will move to &gt;120 soon</v>
  </a>
  <a r="12" c="12">
    <v t="s"/>
    <v t="s">Tipo Conta</v>
    <v t="s">Entidade</v>
    <v t="s">Documento</v>
    <v t="s">Série</v>
    <v t="s">N.º Doc.</v>
    <v t="s">...</v>
    <v t="s">Valor Total</v>
    <v t="s">Valor Pendente</v>
    <v t="s">Comercial</v>
    <v t="s">Categoria</v>
    <v t="s">Risk_Timeline</v>
    <v>201</v>
    <v>211110610</v>
    <v t="s">Albino Sousa E Silva</v>
    <v t="s">FA</v>
    <v t="s">2025A</v>
    <v>7742</v>
    <v t="s">...</v>
    <v>137.46</v>
    <v>137.46</v>
    <v t="s">Bruno Brito</v>
    <v t="s">6A30</v>
    <v t="s">Unknown</v>
    <v>202</v>
    <v>211110610</v>
    <v t="s">Albino Sousa E Silva</v>
    <v t="s">FA</v>
    <v t="s">2025A</v>
    <v>8151</v>
    <v t="s">...</v>
    <v>53.82</v>
    <v>53.82</v>
    <v t="s">Bruno Brito</v>
    <v t="s">6A30</v>
    <v t="s">Unknown</v>
    <v>203</v>
    <v>211110610</v>
    <v t="s">Albino Sousa E Silva</v>
    <v t="s">FA</v>
    <v t="s">2025A</v>
    <v>8194</v>
    <v t="s">...</v>
    <v>50.49</v>
    <v>50.49</v>
    <v t="s">Bruno Brito</v>
    <v t="s">6A30</v>
    <v t="s">Unknown</v>
    <v>204</v>
    <v>211110610</v>
    <v t="s">Albino Sousa E Silva</v>
    <v t="s">FA</v>
    <v t="s">2025A</v>
    <v>8485</v>
    <v t="s">...</v>
    <v>101.57000000000001</v>
    <v>101.57000000000001</v>
    <v t="s">Bruno Brito</v>
    <v t="s">6A30</v>
    <v t="s">Unknown</v>
    <v>205</v>
    <v>211110610</v>
    <v t="s">Albino Sousa E Silva</v>
    <v t="s">FA</v>
    <v t="s">2025A</v>
    <v>8554</v>
    <v t="s">...</v>
    <v>40.15</v>
    <v>40.15</v>
    <v t="s">Bruno Brito</v>
    <v t="s">6A30</v>
    <v t="s">Unknown</v>
    <v t="s">...</v>
    <v t="s">...</v>
    <v t="s">...</v>
    <v t="s">...</v>
    <v t="s">...</v>
    <v t="s">...</v>
    <v t="s">...</v>
    <v t="s">...</v>
    <v t="s">...</v>
    <v t="s">...</v>
    <v t="s">...</v>
    <v t="s">...</v>
    <v>2148</v>
    <v>211112496</v>
    <v t="s">Casa do Aido - Unipessoal, Lda.</v>
    <v t="s">NC</v>
    <v>2025</v>
    <v>567</v>
    <v t="s">...</v>
    <v>-914.63</v>
    <v>-914.63</v>
    <v t="s">Bruno Brito</v>
    <v t="s">6A30</v>
    <v t="s">Unknown</v>
    <v>2149</v>
    <v>211112496</v>
    <v t="s">Casa do Aido - Unipessoal, Lda.</v>
    <v t="s">FA</v>
    <v t="s">2025A</v>
    <v>9771</v>
    <v t="s">...</v>
    <v>1707.6100000000001</v>
    <v>1707.6100000000001</v>
    <v t="s">Bruno Brito</v>
    <v t="s">1A5</v>
    <v t="s">Unknown</v>
    <v>2150</v>
    <v>211112496</v>
    <v t="s">Casa do Aido - Unipessoal, Lda.</v>
    <v t="s">FA</v>
    <v t="s">2025A</v>
    <v>10398</v>
    <v t="s">...</v>
    <v>81.22</v>
    <v>81.22</v>
    <v t="s">Bruno Brito</v>
    <v t="s">A VENCER</v>
    <v t="s">No Risk</v>
    <v>2172</v>
    <v>211112508</v>
    <v t="s">Secundino Horácio Freitas - Unipessoal, Lda.</v>
    <v t="s">FA</v>
    <v t="s">2025A</v>
    <v>10113</v>
    <v t="s">...</v>
    <v>343.69</v>
    <v>343.69</v>
    <v t="s">Bruno Brito</v>
    <v t="s">A VENCER</v>
    <v t="s">No Risk</v>
    <v>2190</v>
    <v>211112524</v>
    <v t="s">Maria José Ferreira de Melo</v>
    <v t="s">FA</v>
    <v t="s">2025A</v>
    <v>10359</v>
    <v t="s">...</v>
    <v>360.40000000000003</v>
    <v>360.40000000000003</v>
    <v t="s">Bruno Brito</v>
    <v t="s">A VENCER</v>
    <v t="s">No Risk</v>
  </a>
</arrayData>
</file>

<file path=xl/richData/rdrichvalue.xml><?xml version="1.0" encoding="utf-8"?>
<rvData xmlns="http://schemas.microsoft.com/office/spreadsheetml/2017/richdata" count="533">
  <rv s="0">
    <v>0</v>
  </rv>
  <rv s="1">
    <v>DataFrame</v>
    <v>1</v>
    <v>0</v>
  </rv>
  <rv s="2">
    <v>&lt;class 'pandas.core.frame.DataFrame'&gt;</v>
    <v>DataFrame</v>
    <v xml:space="preserve">       Tipo Conta                     Entidade Documento  Série  \
0     211110024.0          Costa &amp; Silva, Lda.        FA  2025A   
1     211110024.0          Costa &amp; Silva, Lda.        FA  2025A   
2     211110024.0          Costa &amp; Silva, Lda.     ...</v>
    <v>1</v>
    <v>2</v>
  </rv>
  <rv s="0">
    <v>1</v>
  </rv>
  <rv s="1">
    <v>Series</v>
    <v>4</v>
    <v>3</v>
  </rv>
  <rv s="2">
    <v>&lt;class 'pandas.core.series.Series'&gt;</v>
    <v>Series</v>
    <v>count    2239.000000
mean       65.770433
std       140.187756
min       -61.000000
25%       -17.500000
50%         3.000000
75%        73.000000
max       558.000000
Name: Dias, dtype: float64</v>
    <v>4</v>
    <v>2</v>
  </rv>
  <rv s="3">
    <fb>45322</fb>
    <v>7</v>
  </rv>
  <rv s="3">
    <fb>45351</fb>
    <v>7</v>
  </rv>
  <rv s="3">
    <fb>45382</fb>
    <v>7</v>
  </rv>
  <rv s="3">
    <fb>45412</fb>
    <v>7</v>
  </rv>
  <rv s="3">
    <fb>45443</fb>
    <v>7</v>
  </rv>
  <rv s="3">
    <fb>45747</fb>
    <v>7</v>
  </rv>
  <rv s="3">
    <fb>45777</fb>
    <v>7</v>
  </rv>
  <rv s="3">
    <fb>45808</fb>
    <v>7</v>
  </rv>
  <rv s="3">
    <fb>45838</fb>
    <v>7</v>
  </rv>
  <rv s="3">
    <fb>45869</fb>
    <v>7</v>
  </rv>
  <rv s="0">
    <v>2</v>
  </rv>
  <rv s="1">
    <v>Series</v>
    <v>6</v>
    <v>16</v>
  </rv>
  <rv s="2">
    <v>&lt;class 'pandas.core.series.Series'&gt;</v>
    <v>Series</v>
    <v>Data Doc.
2024-01-31     14262.69
2024-02-29     16166.39
2024-03-31     10671.59
2024-04-30     11742.97
2024-05-31      5923.10
2024-06-30     13445.82
2024-07-31     17934.53
2024-08-31     16691.39
2024-09-30     16998.78
2024-10-31     31496.43
20...</v>
    <v>17</v>
    <v>2</v>
  </rv>
  <rv s="3">
    <fb>0</fb>
    <v>10</v>
  </rv>
  <rv s="0">
    <v>3</v>
  </rv>
  <rv s="1">
    <v>DataFrame</v>
    <v>9</v>
    <v>20</v>
  </rv>
  <rv s="2">
    <v>&lt;class 'pandas.core.frame.DataFrame'&gt;</v>
    <v>DataFrame</v>
    <v xml:space="preserve">        Comercial                                           Entidade  \
32         Bracar                                  José Dias Barbosa   
33         Bracar                                  José Dias Barbosa   
34         Bracar                   ...</v>
    <v>21</v>
    <v>2</v>
  </rv>
  <rv s="0">
    <v>4</v>
  </rv>
  <rv s="1">
    <v>DataFrame</v>
    <v>12</v>
    <v>23</v>
  </rv>
  <rv s="2">
    <v>&lt;class 'pandas.core.frame.DataFrame'&gt;</v>
    <v>DataFrame</v>
    <v xml:space="preserve">                                               Entidade Categoria  Dias  \
991                           Belita Supermercados, Lda       1A5     5   
388                  Distrifrango-Comércio E Distrib.De       1A5     4   
1243                       ...</v>
    <v>24</v>
    <v>2</v>
  </rv>
  <rv s="0">
    <v>5</v>
  </rv>
  <rv s="1">
    <v>DataFrame</v>
    <v>14</v>
    <v>26</v>
  </rv>
  <rv s="2">
    <v>&lt;class 'pandas.core.frame.DataFrame'&gt;</v>
    <v>DataFrame</v>
    <v xml:space="preserve">       Tipo Conta                                      Entidade Documento  \
201   211110610.0                          Albino Sousa E Silva        FA   
202   211110610.0                          Albino Sousa E Silva        FA   
203   211110610.0    ...</v>
    <v>27</v>
    <v>2</v>
  </rv>
  <rv s="4">
    <v>726cd0aec1ca41fc948fafffa0684d44</v>
    <v>'Entidade (Nome)'</v>
    <v>KeyError</v>
    <v>18</v>
    <v>1</v>
  </rv>
  <rv s="3">
    <fb>45847</fb>
    <v>7</v>
  </rv>
  <rv s="3">
    <fb>45849</fb>
    <v>7</v>
  </rv>
  <rv s="3">
    <fb>45807</fb>
    <v>7</v>
  </rv>
  <rv s="3">
    <fb>45809</fb>
    <v>7</v>
  </rv>
  <rv s="3">
    <fb>45812</fb>
    <v>7</v>
  </rv>
  <rv s="3">
    <fb>45814</fb>
    <v>7</v>
  </rv>
  <rv s="3">
    <fb>45815</fb>
    <v>7</v>
  </rv>
  <rv s="3">
    <fb>45816</fb>
    <v>7</v>
  </rv>
  <rv s="3">
    <fb>45819</fb>
    <v>7</v>
  </rv>
  <rv s="3">
    <fb>45775</fb>
    <v>7</v>
  </rv>
  <rv s="3">
    <fb>45776</fb>
    <v>7</v>
  </rv>
  <rv s="3">
    <fb>45821</fb>
    <v>7</v>
  </rv>
  <rv s="3">
    <fb>45822</fb>
    <v>7</v>
  </rv>
  <rv s="3">
    <fb>45823</fb>
    <v>7</v>
  </rv>
  <rv s="3">
    <fb>45826</fb>
    <v>7</v>
  </rv>
  <rv s="3">
    <fb>45827</fb>
    <v>7</v>
  </rv>
  <rv s="3">
    <fb>45828</fb>
    <v>7</v>
  </rv>
  <rv s="3">
    <fb>45830</fb>
    <v>7</v>
  </rv>
  <rv s="3">
    <fb>45833</fb>
    <v>7</v>
  </rv>
  <rv s="3">
    <fb>45834</fb>
    <v>7</v>
  </rv>
  <rv s="3">
    <fb>45835</fb>
    <v>7</v>
  </rv>
  <rv s="3">
    <fb>45836</fb>
    <v>7</v>
  </rv>
  <rv s="3">
    <fb>45837</fb>
    <v>7</v>
  </rv>
  <rv s="3">
    <fb>45840</fb>
    <v>7</v>
  </rv>
  <rv s="3">
    <fb>45841</fb>
    <v>7</v>
  </rv>
  <rv s="3">
    <fb>45842</fb>
    <v>7</v>
  </rv>
  <rv s="3">
    <fb>45843</fb>
    <v>7</v>
  </rv>
  <rv s="3">
    <fb>45844</fb>
    <v>7</v>
  </rv>
  <rv s="3">
    <fb>45737</fb>
    <v>7</v>
  </rv>
  <rv s="3">
    <fb>45742</fb>
    <v>7</v>
  </rv>
  <rv s="3">
    <fb>45744</fb>
    <v>7</v>
  </rv>
  <rv s="3">
    <fb>45746</fb>
    <v>7</v>
  </rv>
  <rv s="3">
    <fb>45754</fb>
    <v>7</v>
  </rv>
  <rv s="3">
    <fb>45758</fb>
    <v>7</v>
  </rv>
  <rv s="3">
    <fb>45584</fb>
    <v>7</v>
  </rv>
  <rv s="3">
    <fb>45585</fb>
    <v>7</v>
  </rv>
  <rv s="3">
    <fb>45588</fb>
    <v>7</v>
  </rv>
  <rv s="3">
    <fb>45591</fb>
    <v>7</v>
  </rv>
  <rv s="3">
    <fb>45595</fb>
    <v>7</v>
  </rv>
  <rv s="3">
    <fb>45596</fb>
    <v>7</v>
  </rv>
  <rv s="3">
    <fb>45597</fb>
    <v>7</v>
  </rv>
  <rv s="3">
    <fb>45604</fb>
    <v>7</v>
  </rv>
  <rv s="3">
    <fb>45609</fb>
    <v>7</v>
  </rv>
  <rv s="3">
    <fb>45611</fb>
    <v>7</v>
  </rv>
  <rv s="3">
    <fb>45612</fb>
    <v>7</v>
  </rv>
  <rv s="3">
    <fb>45616</fb>
    <v>7</v>
  </rv>
  <rv s="3">
    <fb>45618</fb>
    <v>7</v>
  </rv>
  <rv s="3">
    <fb>45619</fb>
    <v>7</v>
  </rv>
  <rv s="3">
    <fb>45623</fb>
    <v>7</v>
  </rv>
  <rv s="3">
    <fb>45626</fb>
    <v>7</v>
  </rv>
  <rv s="3">
    <fb>45633</fb>
    <v>7</v>
  </rv>
  <rv s="3">
    <fb>45637</fb>
    <v>7</v>
  </rv>
  <rv s="3">
    <fb>45667</fb>
    <v>7</v>
  </rv>
  <rv s="3">
    <fb>45670</fb>
    <v>7</v>
  </rv>
  <rv s="3">
    <fb>45677</fb>
    <v>7</v>
  </rv>
  <rv s="3">
    <fb>45682</fb>
    <v>7</v>
  </rv>
  <rv s="3">
    <fb>45684</fb>
    <v>7</v>
  </rv>
  <rv s="3">
    <fb>45698</fb>
    <v>7</v>
  </rv>
  <rv s="3">
    <fb>45699</fb>
    <v>7</v>
  </rv>
  <rv s="3">
    <fb>45700</fb>
    <v>7</v>
  </rv>
  <rv s="3">
    <fb>45705</fb>
    <v>7</v>
  </rv>
  <rv s="3">
    <fb>45795</fb>
    <v>7</v>
  </rv>
  <rv s="3">
    <fb>45731</fb>
    <v>7</v>
  </rv>
  <rv s="4">
    <v>726cd0aec1ca41fc948fafffa0684d44</v>
    <v>name 'Vsilva_data' is not defined</v>
    <v>NameError</v>
    <v>18</v>
    <v>1</v>
  </rv>
  <rv s="3">
    <fb>45845</fb>
    <v>7</v>
  </rv>
  <rv s="3">
    <fb>45846</fb>
    <v>7</v>
  </rv>
  <rv s="3">
    <fb>45848</fb>
    <v>7</v>
  </rv>
  <rv s="3">
    <fb>45800</fb>
    <v>7</v>
  </rv>
  <rv s="3">
    <fb>45817</fb>
    <v>7</v>
  </rv>
  <rv s="3">
    <fb>45829</fb>
    <v>7</v>
  </rv>
  <rv s="3">
    <fb>45406</fb>
    <v>7</v>
  </rv>
  <rv s="3">
    <fb>45419</fb>
    <v>7</v>
  </rv>
  <rv s="3">
    <fb>45645</fb>
    <v>7</v>
  </rv>
  <rv s="3">
    <fb>45674</fb>
    <v>7</v>
  </rv>
  <rv s="3">
    <fb>45675</fb>
    <v>7</v>
  </rv>
  <rv s="3">
    <fb>45690</fb>
    <v>7</v>
  </rv>
  <rv s="3">
    <fb>45695</fb>
    <v>7</v>
  </rv>
  <rv s="3">
    <fb>45697</fb>
    <v>7</v>
  </rv>
  <rv s="3">
    <fb>45793</fb>
    <v>7</v>
  </rv>
  <rv s="3">
    <fb>45824</fb>
    <v>7</v>
  </rv>
  <rv s="4">
    <v>99e2f556ecd74c44aa78f0fb429df4bb</v>
    <v>'Entidade (Nome)'</v>
    <v>KeyError</v>
    <v>18</v>
    <v>1</v>
  </rv>
  <rv s="4">
    <v>99e2f556ecd74c44aa78f0fb429df4bb</v>
    <v>"['Entidade (Nome)'] not in index"</v>
    <v>KeyError</v>
    <v>18</v>
    <v>1</v>
  </rv>
  <rv s="4">
    <v>726cd0aec1ca41fc948fafffa0684d44</v>
    <v>"['Entidade (Nome)'] not in index"</v>
    <v>KeyError</v>
    <v>18</v>
    <v>1</v>
  </rv>
  <rv s="5">
    <fb t="s">Python Libraries: Loaded Successfully</fb>
    <v>&lt;class 'str'&gt;</v>
    <v>str</v>
    <v>Python Libraries: Loaded Successfully</v>
    <v>Python Libraries: Loaded Successfully</v>
    <v>2</v>
  </rv>
  <rv s="3">
    <fb>45810</fb>
    <v>7</v>
  </rv>
  <rv s="3">
    <fb>45851</fb>
    <v>7</v>
  </rv>
  <rv s="3">
    <fb>45854</fb>
    <v>7</v>
  </rv>
  <rv s="3">
    <fb>45856</fb>
    <v>7</v>
  </rv>
  <rv s="3">
    <fb>45858</fb>
    <v>7</v>
  </rv>
  <rv s="3">
    <fb>45861</fb>
    <v>7</v>
  </rv>
  <rv s="3">
    <fb>45831</fb>
    <v>7</v>
  </rv>
  <rv s="3">
    <fb>45863</fb>
    <v>7</v>
  </rv>
  <rv s="3">
    <fb>45865</fb>
    <v>7</v>
  </rv>
  <rv s="3">
    <fb>45868</fb>
    <v>7</v>
  </rv>
  <rv s="3">
    <fb>45870</fb>
    <v>7</v>
  </rv>
  <rv s="3">
    <fb>45872</fb>
    <v>7</v>
  </rv>
  <rv s="3">
    <fb>45875</fb>
    <v>7</v>
  </rv>
  <rv s="3">
    <fb>45877</fb>
    <v>7</v>
  </rv>
  <rv s="3">
    <fb>45879</fb>
    <v>7</v>
  </rv>
  <rv s="3">
    <fb>45505</fb>
    <v>7</v>
  </rv>
  <rv s="3">
    <fb>45475</fb>
    <v>7</v>
  </rv>
  <rv s="3">
    <fb>45568</fb>
    <v>7</v>
  </rv>
  <rv s="3">
    <fb>45538</fb>
    <v>7</v>
  </rv>
  <rv s="3">
    <fb>45508</fb>
    <v>7</v>
  </rv>
  <rv s="3">
    <fb>45478</fb>
    <v>7</v>
  </rv>
  <rv s="3">
    <fb>45876</fb>
    <v>7</v>
  </rv>
  <rv s="3">
    <fb>45292</fb>
    <v>7</v>
  </rv>
  <rv s="3">
    <fb>45871</fb>
    <v>7</v>
  </rv>
  <rv s="3">
    <fb>45811</fb>
    <v>7</v>
  </rv>
  <rv s="3">
    <fb>45874</fb>
    <v>7</v>
  </rv>
  <rv s="3">
    <fb>45880</fb>
    <v>7</v>
  </rv>
  <rv s="3">
    <fb>45820</fb>
    <v>7</v>
  </rv>
  <rv s="3">
    <fb>45881</fb>
    <v>7</v>
  </rv>
  <rv s="3">
    <fb>45884</fb>
    <v>7</v>
  </rv>
  <rv s="3">
    <fb>45886</fb>
    <v>7</v>
  </rv>
  <rv s="3">
    <fb>45888</fb>
    <v>7</v>
  </rv>
  <rv s="3">
    <fb>45891</fb>
    <v>7</v>
  </rv>
  <rv s="3">
    <fb>45893</fb>
    <v>7</v>
  </rv>
  <rv s="3">
    <fb>45894</fb>
    <v>7</v>
  </rv>
  <rv s="3">
    <fb>45895</fb>
    <v>7</v>
  </rv>
  <rv s="3">
    <fb>45900</fb>
    <v>7</v>
  </rv>
  <rv s="3">
    <fb>45901</fb>
    <v>7</v>
  </rv>
  <rv s="3">
    <fb>45902</fb>
    <v>7</v>
  </rv>
  <rv s="3">
    <fb>45905</fb>
    <v>7</v>
  </rv>
  <rv s="3">
    <fb>45907</fb>
    <v>7</v>
  </rv>
  <rv s="3">
    <fb>45908</fb>
    <v>7</v>
  </rv>
  <rv s="3">
    <fb>45909</fb>
    <v>7</v>
  </rv>
  <rv s="3">
    <fb>45813</fb>
    <v>7</v>
  </rv>
  <rv s="3">
    <fb>45864</fb>
    <v>7</v>
  </rv>
  <rv s="3">
    <fb>45839</fb>
    <v>7</v>
  </rv>
  <rv s="3">
    <fb>45878</fb>
    <v>7</v>
  </rv>
  <rv s="3">
    <fb>45885</fb>
    <v>7</v>
  </rv>
  <rv s="3">
    <fb>45770</fb>
    <v>7</v>
  </rv>
  <rv s="3">
    <fb>45556</fb>
    <v>7</v>
  </rv>
  <rv s="3">
    <fb>45526</fb>
    <v>7</v>
  </rv>
  <rv s="3">
    <fb>45803</fb>
    <v>7</v>
  </rv>
  <rv s="3">
    <fb>45805</fb>
    <v>7</v>
  </rv>
  <rv s="3">
    <fb>45788</fb>
    <v>7</v>
  </rv>
  <rv s="3">
    <fb>45779</fb>
    <v>7</v>
  </rv>
  <rv s="3">
    <fb>45785</fb>
    <v>7</v>
  </rv>
  <rv s="3">
    <fb>45792</fb>
    <v>7</v>
  </rv>
  <rv s="3">
    <fb>45798</fb>
    <v>7</v>
  </rv>
  <rv s="3">
    <fb>45853</fb>
    <v>7</v>
  </rv>
  <rv s="3">
    <fb>45801</fb>
    <v>7</v>
  </rv>
  <rv s="3">
    <fb>45771</fb>
    <v>7</v>
  </rv>
  <rv s="3">
    <fb>45760</fb>
    <v>7</v>
  </rv>
  <rv s="3">
    <fb>45730</fb>
    <v>7</v>
  </rv>
  <rv s="3">
    <fb>45799</fb>
    <v>7</v>
  </rv>
  <rv s="3">
    <fb>45769</fb>
    <v>7</v>
  </rv>
  <rv s="3">
    <fb>45782</fb>
    <v>7</v>
  </rv>
  <rv s="3">
    <fb>45783</fb>
    <v>7</v>
  </rv>
  <rv s="3">
    <fb>45790</fb>
    <v>7</v>
  </rv>
  <rv s="3">
    <fb>45796</fb>
    <v>7</v>
  </rv>
  <rv s="3">
    <fb>45850</fb>
    <v>7</v>
  </rv>
  <rv s="3">
    <fb>45651</fb>
    <v>7</v>
  </rv>
  <rv s="3">
    <fb>45621</fb>
    <v>7</v>
  </rv>
  <rv s="3">
    <fb>45665</fb>
    <v>7</v>
  </rv>
  <rv s="3">
    <fb>45635</fb>
    <v>7</v>
  </rv>
  <rv s="3">
    <fb>45668</fb>
    <v>7</v>
  </rv>
  <rv s="3">
    <fb>45638</fb>
    <v>7</v>
  </rv>
  <rv s="3">
    <fb>45686</fb>
    <v>7</v>
  </rv>
  <rv s="3">
    <fb>45656</fb>
    <v>7</v>
  </rv>
  <rv s="3">
    <fb>45724</fb>
    <v>7</v>
  </rv>
  <rv s="3">
    <fb>45694</fb>
    <v>7</v>
  </rv>
  <rv s="3">
    <fb>45804</fb>
    <v>7</v>
  </rv>
  <rv s="3">
    <fb>45855</fb>
    <v>7</v>
  </rv>
  <rv s="3">
    <fb>45825</fb>
    <v>7</v>
  </rv>
  <rv s="3">
    <fb>45765</fb>
    <v>7</v>
  </rv>
  <rv s="3">
    <fb>45859</fb>
    <v>7</v>
  </rv>
  <rv s="3">
    <fb>45791</fb>
    <v>7</v>
  </rv>
  <rv s="3">
    <fb>45806</fb>
    <v>7</v>
  </rv>
  <rv s="3">
    <fb>45762</fb>
    <v>7</v>
  </rv>
  <rv s="3">
    <fb>45852</fb>
    <v>7</v>
  </rv>
  <rv s="3">
    <fb>45784</fb>
    <v>7</v>
  </rv>
  <rv s="3">
    <fb>45774</fb>
    <v>7</v>
  </rv>
  <rv s="3">
    <fb>45857</fb>
    <v>7</v>
  </rv>
  <rv s="3">
    <fb>45554</fb>
    <v>7</v>
  </rv>
  <rv s="3">
    <fb>45555</fb>
    <v>7</v>
  </rv>
  <rv s="3">
    <fb>45565</fb>
    <v>7</v>
  </rv>
  <rv s="3">
    <fb>45566</fb>
    <v>7</v>
  </rv>
  <rv s="3">
    <fb>45582</fb>
    <v>7</v>
  </rv>
  <rv s="3">
    <fb>45589</fb>
    <v>7</v>
  </rv>
  <rv s="3">
    <fb>45603</fb>
    <v>7</v>
  </rv>
  <rv s="3">
    <fb>45607</fb>
    <v>7</v>
  </rv>
  <rv s="3">
    <fb>45610</fb>
    <v>7</v>
  </rv>
  <rv s="3">
    <fb>45617</fb>
    <v>7</v>
  </rv>
  <rv s="3">
    <fb>45622</fb>
    <v>7</v>
  </rv>
  <rv s="3">
    <fb>45624</fb>
    <v>7</v>
  </rv>
  <rv s="3">
    <fb>45639</fb>
    <v>7</v>
  </rv>
  <rv s="3">
    <fb>45710</fb>
    <v>7</v>
  </rv>
  <rv s="3">
    <fb>45650</fb>
    <v>7</v>
  </rv>
  <rv s="3">
    <fb>45671</fb>
    <v>7</v>
  </rv>
  <rv s="3">
    <fb>45715</fb>
    <v>7</v>
  </rv>
  <rv s="3">
    <fb>45716</fb>
    <v>7</v>
  </rv>
  <rv s="3">
    <fb>45786</fb>
    <v>7</v>
  </rv>
  <rv s="3">
    <fb>45756</fb>
    <v>7</v>
  </rv>
  <rv s="3">
    <fb>45749</fb>
    <v>7</v>
  </rv>
  <rv s="3">
    <fb>45763</fb>
    <v>7</v>
  </rv>
  <rv s="3">
    <fb>45696</fb>
    <v>7</v>
  </rv>
  <rv s="3">
    <fb>45666</fb>
    <v>7</v>
  </rv>
  <rv s="3">
    <fb>45703</fb>
    <v>7</v>
  </rv>
  <rv s="3">
    <fb>45673</fb>
    <v>7</v>
  </rv>
  <rv s="3">
    <fb>45717</fb>
    <v>7</v>
  </rv>
  <rv s="3">
    <fb>45687</fb>
    <v>7</v>
  </rv>
  <rv s="3">
    <fb>45738</fb>
    <v>7</v>
  </rv>
  <rv s="3">
    <fb>45708</fb>
    <v>7</v>
  </rv>
  <rv s="3">
    <fb>45766</fb>
    <v>7</v>
  </rv>
  <rv s="3">
    <fb>45736</fb>
    <v>7</v>
  </rv>
  <rv s="3">
    <fb>45773</fb>
    <v>7</v>
  </rv>
  <rv s="3">
    <fb>45743</fb>
    <v>7</v>
  </rv>
  <rv s="3">
    <fb>45780</fb>
    <v>7</v>
  </rv>
  <rv s="3">
    <fb>45750</fb>
    <v>7</v>
  </rv>
  <rv s="3">
    <fb>45704</fb>
    <v>7</v>
  </rv>
  <rv s="3">
    <fb>45678</fb>
    <v>7</v>
  </rv>
  <rv s="3">
    <fb>45719</fb>
    <v>7</v>
  </rv>
  <rv s="3">
    <fb>45727</fb>
    <v>7</v>
  </rv>
  <rv s="3">
    <fb>45899</fb>
    <v>7</v>
  </rv>
  <rv s="3">
    <fb>45906</fb>
    <v>7</v>
  </rv>
  <rv s="3">
    <fb>45911</fb>
    <v>7</v>
  </rv>
  <rv s="3">
    <fb>45449</fb>
    <v>7</v>
  </rv>
  <rv s="3">
    <fb>45883</fb>
    <v>7</v>
  </rv>
  <rv s="3">
    <fb>45890</fb>
    <v>7</v>
  </rv>
  <rv s="3">
    <fb>45295</fb>
    <v>7</v>
  </rv>
  <rv s="3">
    <fb>45387</fb>
    <v>7</v>
  </rv>
  <rv s="3">
    <fb>45390</fb>
    <v>7</v>
  </rv>
  <rv s="3">
    <fb>45393</fb>
    <v>7</v>
  </rv>
  <rv s="3">
    <fb>45439</fb>
    <v>7</v>
  </rv>
  <rv s="3">
    <fb>45461</fb>
    <v>7</v>
  </rv>
  <rv s="3">
    <fb>45510</fb>
    <v>7</v>
  </rv>
  <rv s="3">
    <fb>45527</fb>
    <v>7</v>
  </rv>
  <rv s="3">
    <fb>45574</fb>
    <v>7</v>
  </rv>
  <rv s="3">
    <fb>45575</fb>
    <v>7</v>
  </rv>
  <rv s="3">
    <fb>45580</fb>
    <v>7</v>
  </rv>
  <rv s="3">
    <fb>45586</fb>
    <v>7</v>
  </rv>
  <rv s="3">
    <fb>45649</fb>
    <v>7</v>
  </rv>
  <rv s="3">
    <fb>45701</fb>
    <v>7</v>
  </rv>
  <rv s="3">
    <fb>45548</fb>
    <v>7</v>
  </rv>
  <rv s="3">
    <fb>45587</fb>
    <v>7</v>
  </rv>
  <rv s="3">
    <fb>45862</fb>
    <v>7</v>
  </rv>
  <rv s="3">
    <fb>45627</fb>
    <v>7</v>
  </rv>
  <rv s="3">
    <fb>45757</fb>
    <v>7</v>
  </rv>
  <rv s="3">
    <fb>45818</fb>
    <v>7</v>
  </rv>
  <rv s="3">
    <fb>45294</fb>
    <v>7</v>
  </rv>
  <rv s="3">
    <fb>45299</fb>
    <v>7</v>
  </rv>
  <rv s="3">
    <fb>45301</fb>
    <v>7</v>
  </rv>
  <rv s="3">
    <fb>45306</fb>
    <v>7</v>
  </rv>
  <rv s="3">
    <fb>45308</fb>
    <v>7</v>
  </rv>
  <rv s="3">
    <fb>45313</fb>
    <v>7</v>
  </rv>
  <rv s="3">
    <fb>45315</fb>
    <v>7</v>
  </rv>
  <rv s="3">
    <fb>45320</fb>
    <v>7</v>
  </rv>
  <rv s="3">
    <fb>45323</fb>
    <v>7</v>
  </rv>
  <rv s="3">
    <fb>45327</fb>
    <v>7</v>
  </rv>
  <rv s="3">
    <fb>45329</fb>
    <v>7</v>
  </rv>
  <rv s="3">
    <fb>45336</fb>
    <v>7</v>
  </rv>
  <rv s="3">
    <fb>45341</fb>
    <v>7</v>
  </rv>
  <rv s="3">
    <fb>45789</fb>
    <v>7</v>
  </rv>
  <rv s="3">
    <fb>45728</fb>
    <v>7</v>
  </rv>
  <rv s="3">
    <fb>45860</fb>
    <v>7</v>
  </rv>
  <rv s="3">
    <fb>45723</fb>
    <v>7</v>
  </rv>
  <rv s="3">
    <fb>45693</fb>
    <v>7</v>
  </rv>
  <rv s="3">
    <fb>45712</fb>
    <v>7</v>
  </rv>
  <rv s="3">
    <fb>45713</fb>
    <v>7</v>
  </rv>
  <rv s="3">
    <fb>45739</fb>
    <v>7</v>
  </rv>
  <rv s="3">
    <fb>45797</fb>
    <v>7</v>
  </rv>
  <rv s="3">
    <fb>45330</fb>
    <v>7</v>
  </rv>
  <rv s="3">
    <fb>45337</fb>
    <v>7</v>
  </rv>
  <rv s="3">
    <fb>45344</fb>
    <v>7</v>
  </rv>
  <rv s="3">
    <fb>45867</fb>
    <v>7</v>
  </rv>
  <rv s="3">
    <fb>45741</fb>
    <v>7</v>
  </rv>
  <rv s="3">
    <fb>45873</fb>
    <v>7</v>
  </rv>
  <rv s="3">
    <fb>45493</fb>
    <v>7</v>
  </rv>
  <rv s="3">
    <fb>45463</fb>
    <v>7</v>
  </rv>
  <rv s="3">
    <fb>45745</fb>
    <v>7</v>
  </rv>
  <rv s="3">
    <fb>45759</fb>
    <v>7</v>
  </rv>
  <rv s="3">
    <fb>45729</fb>
    <v>7</v>
  </rv>
  <rv s="3">
    <fb>45787</fb>
    <v>7</v>
  </rv>
  <rv s="3">
    <fb>45590</fb>
    <v>7</v>
  </rv>
  <rv s="3">
    <fb>45560</fb>
    <v>7</v>
  </rv>
  <rv s="3">
    <fb>45561</fb>
    <v>7</v>
  </rv>
  <rv s="3">
    <fb>45598</fb>
    <v>7</v>
  </rv>
  <rv s="3">
    <fb>45599</fb>
    <v>7</v>
  </rv>
  <rv s="3">
    <fb>45569</fb>
    <v>7</v>
  </rv>
  <rv s="3">
    <fb>45606</fb>
    <v>7</v>
  </rv>
  <rv s="3">
    <fb>45576</fb>
    <v>7</v>
  </rv>
  <rv s="3">
    <fb>45613</fb>
    <v>7</v>
  </rv>
  <rv s="3">
    <fb>45583</fb>
    <v>7</v>
  </rv>
  <rv s="3">
    <fb>45620</fb>
    <v>7</v>
  </rv>
  <rv s="3">
    <fb>45625</fb>
    <v>7</v>
  </rv>
  <rv s="3">
    <fb>45640</fb>
    <v>7</v>
  </rv>
  <rv s="3">
    <fb>45641</fb>
    <v>7</v>
  </rv>
  <rv s="3">
    <fb>45647</fb>
    <v>7</v>
  </rv>
  <rv s="3">
    <fb>45648</fb>
    <v>7</v>
  </rv>
  <rv s="3">
    <fb>45654</fb>
    <v>7</v>
  </rv>
  <rv s="3">
    <fb>45661</fb>
    <v>7</v>
  </rv>
  <rv s="3">
    <fb>45631</fb>
    <v>7</v>
  </rv>
  <rv s="3">
    <fb>45662</fb>
    <v>7</v>
  </rv>
  <rv s="3">
    <fb>45632</fb>
    <v>7</v>
  </rv>
  <rv s="3">
    <fb>45669</fb>
    <v>7</v>
  </rv>
  <rv s="3">
    <fb>45764</fb>
    <v>7</v>
  </rv>
  <rv s="3">
    <fb>45734</fb>
    <v>7</v>
  </rv>
  <rv s="3">
    <fb>45709</fb>
    <v>7</v>
  </rv>
  <rv s="3">
    <fb>45345</fb>
    <v>7</v>
  </rv>
  <rv s="3">
    <fb>45347</fb>
    <v>7</v>
  </rv>
  <rv s="3">
    <fb>45317</fb>
    <v>7</v>
  </rv>
  <rv s="3">
    <fb>45359</fb>
    <v>7</v>
  </rv>
  <rv s="3">
    <fb>45361</fb>
    <v>7</v>
  </rv>
  <rv s="3">
    <fb>45331</fb>
    <v>7</v>
  </rv>
  <rv s="3">
    <fb>45366</fb>
    <v>7</v>
  </rv>
  <rv s="3">
    <fb>45373</fb>
    <v>7</v>
  </rv>
  <rv s="3">
    <fb>45343</fb>
    <v>7</v>
  </rv>
  <rv s="3">
    <fb>45380</fb>
    <v>7</v>
  </rv>
  <rv s="3">
    <fb>45350</fb>
    <v>7</v>
  </rv>
  <rv s="3">
    <fb>45357</fb>
    <v>7</v>
  </rv>
  <rv s="3">
    <fb>45605</fb>
    <v>7</v>
  </rv>
  <rv s="3">
    <fb>45735</fb>
    <v>7</v>
  </rv>
  <rv s="3">
    <fb>45660</fb>
    <v>7</v>
  </rv>
  <rv s="3">
    <fb>45522</fb>
    <v>7</v>
  </rv>
  <rv s="3">
    <fb>45492</fb>
    <v>7</v>
  </rv>
  <rv s="3">
    <fb>45545</fb>
    <v>7</v>
  </rv>
  <rv s="3">
    <fb>45601</fb>
    <v>7</v>
  </rv>
  <rv s="3">
    <fb>45364</fb>
    <v>7</v>
  </rv>
  <rv s="3">
    <fb>45429</fb>
    <v>7</v>
  </rv>
  <rv s="3">
    <fb>45448</fb>
    <v>7</v>
  </rv>
  <rv s="3">
    <fb>45450</fb>
    <v>7</v>
  </rv>
  <rv s="3">
    <fb>45455</fb>
    <v>7</v>
  </rv>
  <rv s="3">
    <fb>45462</fb>
    <v>7</v>
  </rv>
  <rv s="3">
    <fb>45464</fb>
    <v>7</v>
  </rv>
  <rv s="3">
    <fb>45469</fb>
    <v>7</v>
  </rv>
  <rv s="3">
    <fb>45476</fb>
    <v>7</v>
  </rv>
  <rv s="3">
    <fb>45483</fb>
    <v>7</v>
  </rv>
  <rv s="3">
    <fb>45485</fb>
    <v>7</v>
  </rv>
  <rv s="3">
    <fb>45520</fb>
    <v>7</v>
  </rv>
  <rv s="3">
    <fb>45490</fb>
    <v>7</v>
  </rv>
  <rv s="3">
    <fb>45778</fb>
    <v>7</v>
  </rv>
  <rv s="3">
    <fb>45748</fb>
    <v>7</v>
  </rv>
  <rv s="3">
    <fb>45768</fb>
    <v>7</v>
  </rv>
  <rv s="3">
    <fb>45761</fb>
    <v>7</v>
  </rv>
  <rv s="3">
    <fb>45794</fb>
    <v>7</v>
  </rv>
  <rv s="3">
    <fb>45722</fb>
    <v>7</v>
  </rv>
  <rv s="3">
    <fb>45692</fb>
    <v>7</v>
  </rv>
  <rv s="3">
    <fb>45732</fb>
    <v>7</v>
  </rv>
  <rv s="3">
    <fb>45702</fb>
    <v>7</v>
  </rv>
  <rv s="3">
    <fb>45706</fb>
    <v>7</v>
  </rv>
  <rv s="3">
    <fb>45567</fb>
    <v>7</v>
  </rv>
  <rv s="3">
    <fb>45629</fb>
    <v>7</v>
  </rv>
  <rv s="3">
    <fb>45898</fb>
    <v>7</v>
  </rv>
  <rv s="3">
    <fb>45714</fb>
    <v>7</v>
  </rv>
  <rv s="3">
    <fb>45685</fb>
    <v>7</v>
  </rv>
  <rv s="3">
    <fb>45402</fb>
    <v>7</v>
  </rv>
  <rv s="3">
    <fb>45372</fb>
    <v>7</v>
  </rv>
  <rv s="3">
    <fb>45407</fb>
    <v>7</v>
  </rv>
  <rv s="3">
    <fb>45377</fb>
    <v>7</v>
  </rv>
  <rv s="3">
    <fb>45409</fb>
    <v>7</v>
  </rv>
  <rv s="3">
    <fb>45379</fb>
    <v>7</v>
  </rv>
  <rv s="3">
    <fb>45410</fb>
    <v>7</v>
  </rv>
  <rv s="3">
    <fb>45414</fb>
    <v>7</v>
  </rv>
  <rv s="3">
    <fb>45384</fb>
    <v>7</v>
  </rv>
  <rv s="3">
    <fb>45416</fb>
    <v>7</v>
  </rv>
  <rv s="3">
    <fb>45386</fb>
    <v>7</v>
  </rv>
  <rv s="3">
    <fb>45417</fb>
    <v>7</v>
  </rv>
  <rv s="3">
    <fb>45422</fb>
    <v>7</v>
  </rv>
  <rv s="3">
    <fb>45392</fb>
    <v>7</v>
  </rv>
  <rv s="3">
    <fb>45424</fb>
    <v>7</v>
  </rv>
  <rv s="3">
    <fb>45394</fb>
    <v>7</v>
  </rv>
  <rv s="3">
    <fb>45399</fb>
    <v>7</v>
  </rv>
  <rv s="3">
    <fb>45436</fb>
    <v>7</v>
  </rv>
  <rv s="3">
    <fb>45663</fb>
    <v>7</v>
  </rv>
  <rv s="3">
    <fb>45498</fb>
    <v>7</v>
  </rv>
  <rv s="3">
    <fb>45653</fb>
    <v>7</v>
  </rv>
  <rv s="3">
    <fb>45528</fb>
    <v>7</v>
  </rv>
  <rv s="3">
    <fb>45542</fb>
    <v>7</v>
  </rv>
  <rv s="3">
    <fb>45512</fb>
    <v>7</v>
  </rv>
  <rv s="3">
    <fb>45477</fb>
    <v>7</v>
  </rv>
  <rv s="3">
    <fb>45521</fb>
    <v>7</v>
  </rv>
  <rv s="3">
    <fb>45491</fb>
    <v>7</v>
  </rv>
  <rv s="3">
    <fb>45535</fb>
    <v>7</v>
  </rv>
  <rv s="3">
    <fb>45428</fb>
    <v>7</v>
  </rv>
  <rv s="3">
    <fb>45398</fb>
    <v>7</v>
  </rv>
  <rv s="3">
    <fb>45433</fb>
    <v>7</v>
  </rv>
  <rv s="3">
    <fb>45470</fb>
    <v>7</v>
  </rv>
  <rv s="3">
    <fb>45440</fb>
    <v>7</v>
  </rv>
  <rv s="3">
    <fb>45447</fb>
    <v>7</v>
  </rv>
  <rv s="3">
    <fb>45484</fb>
    <v>7</v>
  </rv>
  <rv s="3">
    <fb>45454</fb>
    <v>7</v>
  </rv>
  <rv s="3">
    <fb>45468</fb>
    <v>7</v>
  </rv>
  <rv s="3">
    <fb>45482</fb>
    <v>7</v>
  </rv>
  <rv s="3">
    <fb>45519</fb>
    <v>7</v>
  </rv>
  <rv s="3">
    <fb>45489</fb>
    <v>7</v>
  </rv>
  <rv s="3">
    <fb>45496</fb>
    <v>7</v>
  </rv>
  <rv s="3">
    <fb>45533</fb>
    <v>7</v>
  </rv>
  <rv s="3">
    <fb>45503</fb>
    <v>7</v>
  </rv>
  <rv s="3">
    <fb>45540</fb>
    <v>7</v>
  </rv>
  <rv s="3">
    <fb>45547</fb>
    <v>7</v>
  </rv>
  <rv s="3">
    <fb>45517</fb>
    <v>7</v>
  </rv>
  <rv s="3">
    <fb>45644</fb>
    <v>7</v>
  </rv>
  <rv s="3">
    <fb>45676</fb>
    <v>7</v>
  </rv>
  <rv s="3">
    <fb>45646</fb>
    <v>7</v>
  </rv>
  <rv s="3">
    <fb>45680</fb>
    <v>7</v>
  </rv>
  <rv s="3">
    <fb>45683</fb>
    <v>7</v>
  </rv>
  <rv s="3">
    <fb>45672</fb>
    <v>7</v>
  </rv>
  <rv s="3">
    <fb>45679</fb>
    <v>7</v>
  </rv>
  <rv s="3">
    <fb>45711</fb>
    <v>7</v>
  </rv>
  <rv s="3">
    <fb>45681</fb>
    <v>7</v>
  </rv>
  <rv s="3">
    <fb>45718</fb>
    <v>7</v>
  </rv>
  <rv s="3">
    <fb>45688</fb>
    <v>7</v>
  </rv>
  <rv s="3">
    <fb>45725</fb>
    <v>7</v>
  </rv>
  <rv s="3">
    <fb>45707</fb>
    <v>7</v>
  </rv>
  <rv s="3">
    <fb>45753</fb>
    <v>7</v>
  </rv>
  <rv s="3">
    <fb>45767</fb>
    <v>7</v>
  </rv>
  <rv s="3">
    <fb>45781</fb>
    <v>7</v>
  </rv>
  <rv s="3">
    <fb>45751</fb>
    <v>7</v>
  </rv>
  <rv s="3">
    <fb>45755</fb>
    <v>7</v>
  </rv>
  <rv s="3">
    <fb>45296</fb>
    <v>7</v>
  </rv>
  <rv s="3">
    <fb>45300</fb>
    <v>7</v>
  </rv>
  <rv s="3">
    <fb>45307</fb>
    <v>7</v>
  </rv>
  <rv s="3">
    <fb>45314</fb>
    <v>7</v>
  </rv>
  <rv s="3">
    <fb>45321</fb>
    <v>7</v>
  </rv>
  <rv s="3">
    <fb>45328</fb>
    <v>7</v>
  </rv>
  <rv s="3">
    <fb>45334</fb>
    <v>7</v>
  </rv>
  <rv s="3">
    <fb>45356</fb>
    <v>7</v>
  </rv>
  <rv s="3">
    <fb>45302</fb>
    <v>7</v>
  </rv>
  <rv s="3">
    <fb>45324</fb>
    <v>7</v>
  </rv>
  <rv s="3">
    <fb>45309</fb>
    <v>7</v>
  </rv>
  <rv s="3">
    <fb>45316</fb>
    <v>7</v>
  </rv>
  <rv s="3">
    <fb>45338</fb>
    <v>7</v>
  </rv>
  <rv s="3">
    <fb>45352</fb>
    <v>7</v>
  </rv>
  <rv s="3">
    <fb>45342</fb>
    <v>7</v>
  </rv>
  <rv s="3">
    <fb>45349</fb>
    <v>7</v>
  </rv>
  <rv s="3">
    <fb>45371</fb>
    <v>7</v>
  </rv>
  <rv s="3">
    <fb>45358</fb>
    <v>7</v>
  </rv>
  <rv s="3">
    <fb>45486</fb>
    <v>7</v>
  </rv>
  <rv s="3">
    <fb>45456</fb>
    <v>7</v>
  </rv>
  <rv s="3">
    <fb>45460</fb>
    <v>7</v>
  </rv>
  <rv s="3">
    <fb>45500</fb>
    <v>7</v>
  </rv>
  <rv s="3">
    <fb>45504</fb>
    <v>7</v>
  </rv>
  <rv s="3">
    <fb>45474</fb>
    <v>7</v>
  </rv>
  <rv s="3">
    <fb>45507</fb>
    <v>7</v>
  </rv>
  <rv s="3">
    <fb>45511</fb>
    <v>7</v>
  </rv>
  <rv s="3">
    <fb>45481</fb>
    <v>7</v>
  </rv>
  <rv s="3">
    <fb>45514</fb>
    <v>7</v>
  </rv>
  <rv s="3">
    <fb>45515</fb>
    <v>7</v>
  </rv>
  <rv s="3">
    <fb>45518</fb>
    <v>7</v>
  </rv>
  <rv s="3">
    <fb>45488</fb>
    <v>7</v>
  </rv>
  <rv s="3">
    <fb>45524</fb>
    <v>7</v>
  </rv>
  <rv s="3">
    <fb>45525</fb>
    <v>7</v>
  </rv>
  <rv s="3">
    <fb>45495</fb>
    <v>7</v>
  </rv>
  <rv s="3">
    <fb>45532</fb>
    <v>7</v>
  </rv>
  <rv s="3">
    <fb>45502</fb>
    <v>7</v>
  </rv>
  <rv s="3">
    <fb>45536</fb>
    <v>7</v>
  </rv>
  <rv s="3">
    <fb>45506</fb>
    <v>7</v>
  </rv>
  <rv s="3">
    <fb>45539</fb>
    <v>7</v>
  </rv>
  <rv s="3">
    <fb>45509</fb>
    <v>7</v>
  </rv>
  <rv s="3">
    <fb>45546</fb>
    <v>7</v>
  </rv>
  <rv s="3">
    <fb>45516</fb>
    <v>7</v>
  </rv>
  <rv s="3">
    <fb>45550</fb>
    <v>7</v>
  </rv>
  <rv s="3">
    <fb>45365</fb>
    <v>7</v>
  </rv>
  <rv s="3">
    <fb>45571</fb>
    <v>7</v>
  </rv>
  <rv s="3">
    <fb>45541</fb>
    <v>7</v>
  </rv>
  <rv s="3">
    <fb>45578</fb>
    <v>7</v>
  </rv>
  <rv s="3">
    <fb>45553</fb>
    <v>7</v>
  </rv>
  <rv s="3">
    <fb>45559</fb>
    <v>7</v>
  </rv>
  <rv s="3">
    <fb>45592</fb>
    <v>7</v>
  </rv>
  <rv s="3">
    <fb>45562</fb>
    <v>7</v>
  </rv>
  <rv s="3">
    <fb>45581</fb>
    <v>7</v>
  </rv>
  <rv s="3">
    <fb>45602</fb>
    <v>7</v>
  </rv>
  <rv s="3">
    <fb>45634</fb>
    <v>7</v>
  </rv>
  <rv s="3">
    <fb>45378</fb>
    <v>7</v>
  </rv>
  <rv s="3">
    <fb>45363</fb>
    <v>7</v>
  </rv>
  <rv s="3">
    <fb>45385</fb>
    <v>7</v>
  </rv>
  <rv s="3">
    <fb>45408</fb>
    <v>7</v>
  </rv>
  <rv s="3">
    <fb>45415</fb>
    <v>7</v>
  </rv>
  <rv s="3">
    <fb>45438</fb>
    <v>7</v>
  </rv>
  <rv s="3">
    <fb>45442</fb>
    <v>7</v>
  </rv>
  <rv s="3">
    <fb>45445</fb>
    <v>7</v>
  </rv>
  <rv s="3">
    <fb>45420</fb>
    <v>7</v>
  </rv>
  <rv s="3">
    <fb>45452</fb>
    <v>7</v>
  </rv>
  <rv s="3">
    <fb>45459</fb>
    <v>7</v>
  </rv>
  <rv s="3">
    <fb>45529</fb>
    <v>7</v>
  </rv>
  <rv s="3">
    <fb>45499</fb>
    <v>7</v>
  </rv>
  <rv s="3">
    <fb>45558</fb>
    <v>7</v>
  </rv>
  <rv s="3">
    <fb>45579</fb>
    <v>7</v>
  </rv>
  <rv s="3">
    <fb>45721</fb>
    <v>7</v>
  </rv>
  <rv s="3">
    <fb>45691</fb>
    <v>7</v>
  </rv>
  <rv s="3">
    <fb>45391</fb>
    <v>7</v>
  </rv>
  <rv s="3">
    <fb>45404</fb>
    <v>7</v>
  </rv>
  <rv s="3">
    <fb>45523</fb>
    <v>7</v>
  </rv>
  <rv s="3">
    <fb>45600</fb>
    <v>7</v>
  </rv>
  <rv s="3">
    <fb>45642</fb>
    <v>7</v>
  </rv>
  <rv s="3">
    <fb>45655</fb>
    <v>7</v>
  </rv>
  <rv s="3">
    <fb>45636</fb>
    <v>7</v>
  </rv>
  <rv s="3">
    <fb>45614</fb>
    <v>7</v>
  </rv>
  <rv s="3">
    <fb>45615</fb>
    <v>7</v>
  </rv>
  <rv s="3">
    <fb>45630</fb>
    <v>7</v>
  </rv>
  <rv s="3">
    <fb>45628</fb>
    <v>7</v>
  </rv>
  <rv s="3">
    <fb>45643</fb>
    <v>7</v>
  </rv>
  <rv s="3">
    <fb>45652</fb>
    <v>7</v>
  </rv>
  <rv s="3">
    <fb>45434</fb>
    <v>7</v>
  </rv>
  <rv s="3">
    <fb>45451</fb>
    <v>7</v>
  </rv>
  <rv s="3">
    <fb>45740</fb>
    <v>7</v>
  </rv>
  <rv s="3">
    <fb>45752</fb>
    <v>7</v>
  </rv>
  <rv s="3">
    <fb>45573</fb>
    <v>7</v>
  </rv>
  <rv s="3">
    <fb>45570</fb>
    <v>7</v>
  </rv>
  <rv s="3">
    <fb>45594</fb>
    <v>7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formattednumber">
    <k n="_Format" t="spb"/>
  </s>
  <s t="_error">
    <k n="correlationId" t="s"/>
    <k n="errorMessage" t="s"/>
    <k n="errorName" t="s"/>
    <k n="errorType" t="i"/>
    <k n="subType" t="i"/>
  </s>
  <s t="_python">
    <k n="Python_type" t="s"/>
    <k n="Python_typeName" t="s"/>
    <k n="Python_str" t="s"/>
    <k n="basicValue" t="s"/>
    <k n="_Provider" t="spb"/>
  </s>
</rvStructures>
</file>

<file path=xl/richData/rdsupportingpropertybag.xml><?xml version="1.0" encoding="utf-8"?>
<supportingPropertyBags xmlns="http://schemas.microsoft.com/office/spreadsheetml/2017/richdata2">
  <spbData count="15">
    <spb s="0">
      <v>2239</v>
      <v>13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8</v>
      <v>1</v>
      <v>Series</v>
      <v>arrayPreview</v>
      <v>1</v>
    </spb>
    <spb s="1">
      <v>3</v>
    </spb>
    <spb s="0">
      <v>19</v>
      <v>1</v>
      <v>Series</v>
      <v>arrayPreview</v>
      <v>1</v>
    </spb>
    <spb s="1">
      <v>5</v>
    </spb>
    <spb s="3">
      <v>1</v>
    </spb>
    <spb s="0">
      <v>2239</v>
      <v>5</v>
      <v>DataFrame</v>
      <v>arrayPreview</v>
      <v>1</v>
    </spb>
    <spb s="1">
      <v>8</v>
    </spb>
    <spb s="3">
      <v>2</v>
    </spb>
    <spb s="0">
      <v>175</v>
      <v>5</v>
      <v>DataFrame</v>
      <v>arrayPreview</v>
      <v>1</v>
    </spb>
    <spb s="1">
      <v>11</v>
    </spb>
    <spb s="0">
      <v>299</v>
      <v>14</v>
      <v>DataFrame</v>
      <v>arrayPreview</v>
      <v>1</v>
    </spb>
    <spb s="1">
      <v>13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FC5A1-7D15-41CC-8E81-0A0D94788DC7}" name="Table1" displayName="Table1" ref="A1:G183" totalsRowShown="0">
  <autoFilter ref="A1:G183" xr:uid="{064FC5A1-7D15-41CC-8E81-0A0D94788DC7}"/>
  <tableColumns count="7">
    <tableColumn id="1" xr3:uid="{0F07913E-DB1E-47EA-B480-6685E7C9B012}" name="ID"/>
    <tableColumn id="2" xr3:uid="{1090F9E6-83AE-4A37-AFA0-7CF3FF849B2D}" name="Entidade"/>
    <tableColumn id="3" xr3:uid="{8027A22F-C258-49CD-87F2-4AE68AF3EA7A}" name="Data Venc."/>
    <tableColumn id="4" xr3:uid="{3A273293-DEBB-466D-93A2-E8072EC8DE1E}" name="Categoria" dataDxfId="2"/>
    <tableColumn id="5" xr3:uid="{807CEBA9-7082-48FE-B21F-4955285C891C}" name="Dias" dataDxfId="1"/>
    <tableColumn id="6" xr3:uid="{E9876CF0-42BD-4674-8FF4-EBFF979EC657}" name="Valor Pendente"/>
    <tableColumn id="7" xr3:uid="{6CF11902-0664-46B3-B01A-BC7D945EDEEF}" name="Mês" dataDxfId="0">
      <calculatedColumnFormula>TEXT(Table1[[#This Row],[Data Venc.]],"mmm")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FBD1-D658-4323-913B-DFDA93DAE9EB}">
  <sheetPr>
    <tabColor rgb="FFFF0000"/>
  </sheetPr>
  <dimension ref="A1:S2240"/>
  <sheetViews>
    <sheetView topLeftCell="A10" workbookViewId="0">
      <selection activeCell="P17" sqref="P17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1" bestFit="1" customWidth="1"/>
    <col min="9" max="9" width="6" style="6" customWidth="1"/>
    <col min="10" max="10" width="10.5703125" bestFit="1" customWidth="1"/>
    <col min="12" max="12" width="15.7109375" customWidth="1"/>
    <col min="13" max="13" width="9.28515625" bestFit="1" customWidth="1"/>
    <col min="15" max="15" width="10.7109375" bestFit="1" customWidth="1"/>
    <col min="16" max="16" width="13.7109375" customWidth="1"/>
    <col min="17" max="17" width="54.7109375" bestFit="1" customWidth="1"/>
    <col min="18" max="19" width="15.7109375" bestFit="1" customWidth="1"/>
    <col min="20" max="21" width="12" bestFit="1" customWidth="1"/>
    <col min="22" max="23" width="10.5703125" bestFit="1" customWidth="1"/>
    <col min="27" max="27" width="15.42578125" bestFit="1" customWidth="1"/>
    <col min="28" max="28" width="9.28515625" bestFit="1" customWidth="1"/>
  </cols>
  <sheetData>
    <row r="1" spans="1:16" x14ac:dyDescent="0.25">
      <c r="A1" s="2" t="s">
        <v>0</v>
      </c>
      <c r="B1" s="2" t="s">
        <v>2850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2" t="s">
        <v>2810</v>
      </c>
      <c r="M1" s="2" t="s">
        <v>2811</v>
      </c>
      <c r="O1" s="1"/>
      <c r="P1" t="e" cm="1" vm="1">
        <f t="array" ref="P1">_xlfn._xlws.PY(0,1,A1:M2240)</f>
        <v>#VALUE!</v>
      </c>
    </row>
    <row r="2" spans="1:16" x14ac:dyDescent="0.25">
      <c r="A2">
        <f>VLOOKUP(B2,[1]Sheet2!$B$2:$D$2741,3,0)</f>
        <v>211110024</v>
      </c>
      <c r="B2" t="s">
        <v>10</v>
      </c>
      <c r="C2" t="s">
        <v>11</v>
      </c>
      <c r="D2" t="s">
        <v>12</v>
      </c>
      <c r="E2">
        <v>8733</v>
      </c>
      <c r="F2" t="s">
        <v>13</v>
      </c>
      <c r="G2" s="1">
        <v>45840.432210648149</v>
      </c>
      <c r="H2" s="1">
        <v>45810.432557870372</v>
      </c>
      <c r="I2" s="6">
        <v>10</v>
      </c>
      <c r="J2">
        <v>721.14</v>
      </c>
      <c r="K2">
        <v>721.14</v>
      </c>
      <c r="L2" t="str">
        <f>VLOOKUP(A2,[1]Sheet2!$A$2:$C$2741,3,0)</f>
        <v>Manuel Miranda</v>
      </c>
      <c r="M2" t="str" cm="1">
        <f t="array" ref="M2">IFERROR(_xlfn.IFS(AND(I2&gt;=1,I2&lt;=5),"1A5", AND(I2&gt;=6,I2&lt;=30),"6A30", AND(I2&gt;=31,I2&lt;=60),"31A60", AND(I2&gt;=61,I2&lt;=90),"61A90", AND(I2&gt;=91,I2&lt;=120),"91A120", AND(I2&gt;120),"M120"), "A VENCER")</f>
        <v>6A30</v>
      </c>
    </row>
    <row r="3" spans="1:16" x14ac:dyDescent="0.25">
      <c r="A3">
        <f>VLOOKUP(B3,[1]Sheet2!$B$2:$D$2741,3,0)</f>
        <v>211110024</v>
      </c>
      <c r="B3" t="s">
        <v>10</v>
      </c>
      <c r="C3" t="s">
        <v>11</v>
      </c>
      <c r="D3" t="s">
        <v>12</v>
      </c>
      <c r="E3">
        <v>8854</v>
      </c>
      <c r="F3" t="s">
        <v>13</v>
      </c>
      <c r="G3" s="1">
        <v>45842.45543981481</v>
      </c>
      <c r="H3" s="1">
        <v>45812.455706018518</v>
      </c>
      <c r="I3" s="6">
        <v>8</v>
      </c>
      <c r="J3">
        <v>886.62</v>
      </c>
      <c r="K3">
        <v>886.62</v>
      </c>
      <c r="L3" t="str">
        <f>VLOOKUP(A3,[1]Sheet2!$A$2:$C$2741,3,0)</f>
        <v>Manuel Miranda</v>
      </c>
      <c r="M3" t="str" cm="1">
        <f t="array" ref="M3">IFERROR(_xlfn.IFS(AND(I3&gt;=1,I3&lt;=5),"1A5", AND(I3&gt;=6,I3&lt;=30),"6A30", AND(I3&gt;=31,I3&lt;=60),"31A60", AND(I3&gt;=61,I3&lt;=90),"61A90", AND(I3&gt;=91,I3&lt;=120),"91A120", AND(I3&gt;120),"M120"), "A VENCER")</f>
        <v>6A30</v>
      </c>
    </row>
    <row r="4" spans="1:16" x14ac:dyDescent="0.25">
      <c r="A4">
        <f>VLOOKUP(B4,[1]Sheet2!$B$2:$D$2741,3,0)</f>
        <v>211110024</v>
      </c>
      <c r="B4" t="s">
        <v>10</v>
      </c>
      <c r="C4" t="s">
        <v>11</v>
      </c>
      <c r="D4">
        <v>2025</v>
      </c>
      <c r="E4">
        <v>30</v>
      </c>
      <c r="F4" t="s">
        <v>13</v>
      </c>
      <c r="G4" s="1">
        <v>45844.4299537037</v>
      </c>
      <c r="H4" s="1">
        <v>45814.430578703701</v>
      </c>
      <c r="I4" s="6">
        <v>6</v>
      </c>
      <c r="J4">
        <v>603.62</v>
      </c>
      <c r="K4">
        <v>603.62</v>
      </c>
      <c r="L4" t="str">
        <f>VLOOKUP(A4,[1]Sheet2!$A$2:$C$2741,3,0)</f>
        <v>Manuel Miranda</v>
      </c>
      <c r="M4" t="str" cm="1">
        <f t="array" ref="M4">IFERROR(_xlfn.IFS(AND(I4&gt;=1,I4&lt;=5),"1A5", AND(I4&gt;=6,I4&lt;=30),"6A30", AND(I4&gt;=31,I4&lt;=60),"31A60", AND(I4&gt;=61,I4&lt;=90),"61A90", AND(I4&gt;=91,I4&lt;=120),"91A120", AND(I4&gt;120),"M120"), "A VENCER")</f>
        <v>6A30</v>
      </c>
    </row>
    <row r="5" spans="1:16" x14ac:dyDescent="0.25">
      <c r="A5">
        <f>VLOOKUP(B5,[1]Sheet2!$B$2:$D$2741,3,0)</f>
        <v>211110024</v>
      </c>
      <c r="B5" t="s">
        <v>10</v>
      </c>
      <c r="C5" t="s">
        <v>11</v>
      </c>
      <c r="D5" t="s">
        <v>12</v>
      </c>
      <c r="E5">
        <v>9023</v>
      </c>
      <c r="F5" t="s">
        <v>13</v>
      </c>
      <c r="G5" s="1">
        <v>45847.492997685185</v>
      </c>
      <c r="H5" s="1">
        <v>45817.493391203701</v>
      </c>
      <c r="I5" s="6">
        <v>3</v>
      </c>
      <c r="J5">
        <v>1075.3</v>
      </c>
      <c r="K5">
        <v>1075.3</v>
      </c>
      <c r="L5" t="str">
        <f>VLOOKUP(A5,[1]Sheet2!$A$2:$C$2741,3,0)</f>
        <v>Manuel Miranda</v>
      </c>
      <c r="M5" t="str" cm="1">
        <f t="array" ref="M5">IFERROR(_xlfn.IFS(AND(I5&gt;=1,I5&lt;=5),"1A5", AND(I5&gt;=6,I5&lt;=30),"6A30", AND(I5&gt;=31,I5&lt;=60),"31A60", AND(I5&gt;=61,I5&lt;=90),"61A90", AND(I5&gt;=91,I5&lt;=120),"91A120", AND(I5&gt;120),"M120"), "A VENCER")</f>
        <v>1A5</v>
      </c>
      <c r="P5" t="e" cm="1" vm="2">
        <f t="array" ref="P5">_xlfn._xlws.PY(1,1,P1)</f>
        <v>#VALUE!</v>
      </c>
    </row>
    <row r="6" spans="1:16" x14ac:dyDescent="0.25">
      <c r="A6">
        <f>VLOOKUP(B6,[1]Sheet2!$B$2:$D$2741,3,0)</f>
        <v>211110024</v>
      </c>
      <c r="B6" t="s">
        <v>10</v>
      </c>
      <c r="C6" t="s">
        <v>11</v>
      </c>
      <c r="D6" t="s">
        <v>12</v>
      </c>
      <c r="E6">
        <v>9081</v>
      </c>
      <c r="F6" t="s">
        <v>13</v>
      </c>
      <c r="G6" s="1">
        <v>45849.516909722217</v>
      </c>
      <c r="H6" s="1">
        <v>45819.51730324074</v>
      </c>
      <c r="I6" s="6">
        <v>1</v>
      </c>
      <c r="J6">
        <v>474.64</v>
      </c>
      <c r="K6">
        <v>474.64</v>
      </c>
      <c r="L6" t="str">
        <f>VLOOKUP(A6,[1]Sheet2!$A$2:$C$2741,3,0)</f>
        <v>Manuel Miranda</v>
      </c>
      <c r="M6" t="str" cm="1">
        <f t="array" ref="M6">IFERROR(_xlfn.IFS(AND(I6&gt;=1,I6&lt;=5),"1A5", AND(I6&gt;=6,I6&lt;=30),"6A30", AND(I6&gt;=31,I6&lt;=60),"31A60", AND(I6&gt;=61,I6&lt;=90),"61A90", AND(I6&gt;=91,I6&lt;=120),"91A120", AND(I6&gt;120),"M120"), "A VENCER")</f>
        <v>1A5</v>
      </c>
    </row>
    <row r="7" spans="1:16" x14ac:dyDescent="0.25">
      <c r="A7">
        <f>VLOOKUP(B7,[1]Sheet2!$B$2:$D$2741,3,0)</f>
        <v>211110024</v>
      </c>
      <c r="B7" t="s">
        <v>10</v>
      </c>
      <c r="C7" t="s">
        <v>11</v>
      </c>
      <c r="D7" t="s">
        <v>12</v>
      </c>
      <c r="E7">
        <v>9244</v>
      </c>
      <c r="F7" t="s">
        <v>13</v>
      </c>
      <c r="G7" s="1">
        <v>45851.55878472222</v>
      </c>
      <c r="H7" s="1">
        <v>45821.559155092589</v>
      </c>
      <c r="I7" s="6">
        <v>-1</v>
      </c>
      <c r="J7">
        <v>496.07</v>
      </c>
      <c r="K7">
        <v>496.07</v>
      </c>
      <c r="L7" t="str">
        <f>VLOOKUP(A7,[1]Sheet2!$A$2:$C$2741,3,0)</f>
        <v>Manuel Miranda</v>
      </c>
      <c r="M7" t="str" cm="1">
        <f t="array" ref="M7">IFERROR(_xlfn.IFS(AND(I7&gt;=1,I7&lt;=5),"1A5", AND(I7&gt;=6,I7&lt;=30),"6A30", AND(I7&gt;=31,I7&lt;=60),"31A60", AND(I7&gt;=61,I7&lt;=90),"61A90", AND(I7&gt;=91,I7&lt;=120),"91A120", AND(I7&gt;120),"M120"), "A VENCER")</f>
        <v>A VENCER</v>
      </c>
    </row>
    <row r="8" spans="1:16" x14ac:dyDescent="0.25">
      <c r="A8">
        <f>VLOOKUP(B8,[1]Sheet2!$B$2:$D$2741,3,0)</f>
        <v>211110024</v>
      </c>
      <c r="B8" t="s">
        <v>10</v>
      </c>
      <c r="C8" t="s">
        <v>11</v>
      </c>
      <c r="D8" t="s">
        <v>12</v>
      </c>
      <c r="E8">
        <v>9246</v>
      </c>
      <c r="F8" t="s">
        <v>13</v>
      </c>
      <c r="G8" s="1">
        <v>45851.559814814813</v>
      </c>
      <c r="H8" s="1">
        <v>45821.560081018513</v>
      </c>
      <c r="I8" s="6">
        <v>-1</v>
      </c>
      <c r="J8">
        <v>47.74</v>
      </c>
      <c r="K8">
        <v>47.74</v>
      </c>
      <c r="L8" t="str">
        <f>VLOOKUP(A8,[1]Sheet2!$A$2:$C$2741,3,0)</f>
        <v>Manuel Miranda</v>
      </c>
      <c r="M8" t="str" cm="1">
        <f t="array" ref="M8">IFERROR(_xlfn.IFS(AND(I8&gt;=1,I8&lt;=5),"1A5", AND(I8&gt;=6,I8&lt;=30),"6A30", AND(I8&gt;=31,I8&lt;=60),"31A60", AND(I8&gt;=61,I8&lt;=90),"61A90", AND(I8&gt;=91,I8&lt;=120),"91A120", AND(I8&gt;120),"M120"), "A VENCER")</f>
        <v>A VENCER</v>
      </c>
      <c r="P8" t="e" cm="1" vm="3">
        <f t="array" ref="P8">_xlfn._xlws.PY(2,1)</f>
        <v>#VALUE!</v>
      </c>
    </row>
    <row r="9" spans="1:16" x14ac:dyDescent="0.25">
      <c r="A9">
        <f>VLOOKUP(B9,[1]Sheet2!$B$2:$D$2741,3,0)</f>
        <v>211110024</v>
      </c>
      <c r="B9" t="s">
        <v>10</v>
      </c>
      <c r="C9" t="s">
        <v>2814</v>
      </c>
      <c r="D9">
        <v>2025</v>
      </c>
      <c r="E9">
        <v>558</v>
      </c>
      <c r="F9" t="s">
        <v>13</v>
      </c>
      <c r="G9" s="1">
        <v>45854</v>
      </c>
      <c r="H9" s="1">
        <v>45824</v>
      </c>
      <c r="I9" s="6">
        <v>-4</v>
      </c>
      <c r="J9">
        <v>-1.6600000000000001</v>
      </c>
      <c r="K9">
        <v>-1.6600000000000001</v>
      </c>
      <c r="L9" t="str">
        <f>VLOOKUP(A9,[1]Sheet2!$A$2:$C$2741,3,0)</f>
        <v>Manuel Miranda</v>
      </c>
      <c r="M9" t="str" cm="1">
        <f t="array" ref="M9">IFERROR(_xlfn.IFS(AND(I9&gt;=1,I9&lt;=5),"1A5", AND(I9&gt;=6,I9&lt;=30),"6A30", AND(I9&gt;=31,I9&lt;=60),"31A60", AND(I9&gt;=61,I9&lt;=90),"61A90", AND(I9&gt;=91,I9&lt;=120),"91A120", AND(I9&gt;120),"M120"), "A VENCER")</f>
        <v>A VENCER</v>
      </c>
    </row>
    <row r="10" spans="1:16" x14ac:dyDescent="0.25">
      <c r="A10">
        <f>VLOOKUP(B10,[1]Sheet2!$B$2:$D$2741,3,0)</f>
        <v>211110024</v>
      </c>
      <c r="B10" t="s">
        <v>10</v>
      </c>
      <c r="C10" t="s">
        <v>11</v>
      </c>
      <c r="D10" t="s">
        <v>12</v>
      </c>
      <c r="E10">
        <v>9303</v>
      </c>
      <c r="F10" t="s">
        <v>13</v>
      </c>
      <c r="G10" s="1">
        <v>45854.464432870365</v>
      </c>
      <c r="H10" s="1">
        <v>45824.464953703704</v>
      </c>
      <c r="I10" s="6">
        <v>-4</v>
      </c>
      <c r="J10">
        <v>737.95</v>
      </c>
      <c r="K10">
        <v>737.95</v>
      </c>
      <c r="L10" t="str">
        <f>VLOOKUP(A10,[1]Sheet2!$A$2:$C$2741,3,0)</f>
        <v>Manuel Miranda</v>
      </c>
      <c r="M10" t="str" cm="1">
        <f t="array" ref="M10">IFERROR(_xlfn.IFS(AND(I10&gt;=1,I10&lt;=5),"1A5", AND(I10&gt;=6,I10&lt;=30),"6A30", AND(I10&gt;=31,I10&lt;=60),"31A60", AND(I10&gt;=61,I10&lt;=90),"61A90", AND(I10&gt;=91,I10&lt;=120),"91A120", AND(I10&gt;120),"M120"), "A VENCER")</f>
        <v>A VENCER</v>
      </c>
    </row>
    <row r="11" spans="1:16" x14ac:dyDescent="0.25">
      <c r="A11">
        <f>VLOOKUP(B11,[1]Sheet2!$B$2:$D$2741,3,0)</f>
        <v>211110024</v>
      </c>
      <c r="B11" t="s">
        <v>10</v>
      </c>
      <c r="C11" t="s">
        <v>11</v>
      </c>
      <c r="D11" t="s">
        <v>12</v>
      </c>
      <c r="E11">
        <v>9427</v>
      </c>
      <c r="F11" t="s">
        <v>13</v>
      </c>
      <c r="G11" s="1">
        <v>45856.441932870366</v>
      </c>
      <c r="H11" s="1">
        <v>45826.44326388889</v>
      </c>
      <c r="I11" s="6">
        <v>-6</v>
      </c>
      <c r="J11">
        <v>139.22</v>
      </c>
      <c r="K11">
        <v>139.22</v>
      </c>
      <c r="L11" t="str">
        <f>VLOOKUP(A11,[1]Sheet2!$A$2:$C$2741,3,0)</f>
        <v>Manuel Miranda</v>
      </c>
      <c r="M11" t="str" cm="1">
        <f t="array" ref="M11">IFERROR(_xlfn.IFS(AND(I11&gt;=1,I11&lt;=5),"1A5", AND(I11&gt;=6,I11&lt;=30),"6A30", AND(I11&gt;=31,I11&lt;=60),"31A60", AND(I11&gt;=61,I11&lt;=90),"61A90", AND(I11&gt;=91,I11&lt;=120),"91A120", AND(I11&gt;120),"M120"), "A VENCER")</f>
        <v>A VENCER</v>
      </c>
    </row>
    <row r="12" spans="1:16" x14ac:dyDescent="0.25">
      <c r="A12">
        <f>VLOOKUP(B12,[1]Sheet2!$B$2:$D$2741,3,0)</f>
        <v>211110024</v>
      </c>
      <c r="B12" t="s">
        <v>10</v>
      </c>
      <c r="C12" t="s">
        <v>11</v>
      </c>
      <c r="D12" t="s">
        <v>12</v>
      </c>
      <c r="E12">
        <v>9468</v>
      </c>
      <c r="F12" t="s">
        <v>13</v>
      </c>
      <c r="G12" s="1">
        <v>45858.381979166668</v>
      </c>
      <c r="H12" s="1">
        <v>45828.382662037038</v>
      </c>
      <c r="I12" s="6">
        <v>-8</v>
      </c>
      <c r="J12">
        <v>51.28</v>
      </c>
      <c r="K12">
        <v>51.28</v>
      </c>
      <c r="L12" t="str">
        <f>VLOOKUP(A12,[1]Sheet2!$A$2:$C$2741,3,0)</f>
        <v>Manuel Miranda</v>
      </c>
      <c r="M12" t="str" cm="1">
        <f t="array" ref="M12">IFERROR(_xlfn.IFS(AND(I12&gt;=1,I12&lt;=5),"1A5", AND(I12&gt;=6,I12&lt;=30),"6A30", AND(I12&gt;=31,I12&lt;=60),"31A60", AND(I12&gt;=61,I12&lt;=90),"61A90", AND(I12&gt;=91,I12&lt;=120),"91A120", AND(I12&gt;120),"M120"), "A VENCER")</f>
        <v>A VENCER</v>
      </c>
    </row>
    <row r="13" spans="1:16" x14ac:dyDescent="0.25">
      <c r="A13">
        <f>VLOOKUP(B13,[1]Sheet2!$B$2:$D$2741,3,0)</f>
        <v>211110024</v>
      </c>
      <c r="B13" t="s">
        <v>10</v>
      </c>
      <c r="C13" t="s">
        <v>11</v>
      </c>
      <c r="D13" t="s">
        <v>12</v>
      </c>
      <c r="E13">
        <v>9544</v>
      </c>
      <c r="F13" t="s">
        <v>13</v>
      </c>
      <c r="G13" s="1">
        <v>45858.577465277776</v>
      </c>
      <c r="H13" s="1">
        <v>45828.578009259254</v>
      </c>
      <c r="I13" s="6">
        <v>-8</v>
      </c>
      <c r="J13">
        <v>628.56000000000006</v>
      </c>
      <c r="K13">
        <v>628.56000000000006</v>
      </c>
      <c r="L13" t="str">
        <f>VLOOKUP(A13,[1]Sheet2!$A$2:$C$2741,3,0)</f>
        <v>Manuel Miranda</v>
      </c>
      <c r="M13" t="str" cm="1">
        <f t="array" ref="M13">IFERROR(_xlfn.IFS(AND(I13&gt;=1,I13&lt;=5),"1A5", AND(I13&gt;=6,I13&lt;=30),"6A30", AND(I13&gt;=31,I13&lt;=60),"31A60", AND(I13&gt;=61,I13&lt;=90),"61A90", AND(I13&gt;=91,I13&lt;=120),"91A120", AND(I13&gt;120),"M120"), "A VENCER")</f>
        <v>A VENCER</v>
      </c>
      <c r="P13" t="e" cm="1" vm="4">
        <f t="array" ref="P13">_xlfn._xlws.PY(3,1)</f>
        <v>#VALUE!</v>
      </c>
    </row>
    <row r="14" spans="1:16" x14ac:dyDescent="0.25">
      <c r="A14">
        <f>VLOOKUP(B14,[1]Sheet2!$B$2:$D$2741,3,0)</f>
        <v>211110024</v>
      </c>
      <c r="B14" t="s">
        <v>10</v>
      </c>
      <c r="C14" t="s">
        <v>2814</v>
      </c>
      <c r="D14">
        <v>2025</v>
      </c>
      <c r="E14">
        <v>580</v>
      </c>
      <c r="F14" t="s">
        <v>13</v>
      </c>
      <c r="G14" s="1">
        <v>45861</v>
      </c>
      <c r="H14" s="1">
        <v>45831</v>
      </c>
      <c r="I14" s="6">
        <v>-11</v>
      </c>
      <c r="J14">
        <v>-82.68</v>
      </c>
      <c r="K14">
        <v>-82.68</v>
      </c>
      <c r="L14" t="str">
        <f>VLOOKUP(A14,[1]Sheet2!$A$2:$C$2741,3,0)</f>
        <v>Manuel Miranda</v>
      </c>
      <c r="M14" t="str" cm="1">
        <f t="array" ref="M14">IFERROR(_xlfn.IFS(AND(I14&gt;=1,I14&lt;=5),"1A5", AND(I14&gt;=6,I14&lt;=30),"6A30", AND(I14&gt;=31,I14&lt;=60),"31A60", AND(I14&gt;=61,I14&lt;=90),"61A90", AND(I14&gt;=91,I14&lt;=120),"91A120", AND(I14&gt;120),"M120"), "A VENCER")</f>
        <v>A VENCER</v>
      </c>
    </row>
    <row r="15" spans="1:16" x14ac:dyDescent="0.25">
      <c r="A15">
        <f>VLOOKUP(B15,[1]Sheet2!$B$2:$D$2741,3,0)</f>
        <v>211110024</v>
      </c>
      <c r="B15" t="s">
        <v>10</v>
      </c>
      <c r="C15" t="s">
        <v>11</v>
      </c>
      <c r="D15" t="s">
        <v>12</v>
      </c>
      <c r="E15">
        <v>9610</v>
      </c>
      <c r="F15" t="s">
        <v>13</v>
      </c>
      <c r="G15" s="1">
        <v>45861.485162037032</v>
      </c>
      <c r="H15" s="1">
        <v>45831.488958333328</v>
      </c>
      <c r="I15" s="6">
        <v>-11</v>
      </c>
      <c r="J15">
        <v>800.54</v>
      </c>
      <c r="K15">
        <v>800.54</v>
      </c>
      <c r="L15" t="str">
        <f>VLOOKUP(A15,[1]Sheet2!$A$2:$C$2741,3,0)</f>
        <v>Manuel Miranda</v>
      </c>
      <c r="M15" t="str" cm="1">
        <f t="array" ref="M15">IFERROR(_xlfn.IFS(AND(I15&gt;=1,I15&lt;=5),"1A5", AND(I15&gt;=6,I15&lt;=30),"6A30", AND(I15&gt;=31,I15&lt;=60),"31A60", AND(I15&gt;=61,I15&lt;=90),"61A90", AND(I15&gt;=91,I15&lt;=120),"91A120", AND(I15&gt;120),"M120"), "A VENCER")</f>
        <v>A VENCER</v>
      </c>
    </row>
    <row r="16" spans="1:16" x14ac:dyDescent="0.25">
      <c r="A16">
        <f>VLOOKUP(B16,[1]Sheet2!$B$2:$D$2741,3,0)</f>
        <v>211110024</v>
      </c>
      <c r="B16" t="s">
        <v>10</v>
      </c>
      <c r="C16" t="s">
        <v>11</v>
      </c>
      <c r="D16" t="s">
        <v>12</v>
      </c>
      <c r="E16">
        <v>9703</v>
      </c>
      <c r="F16" t="s">
        <v>13</v>
      </c>
      <c r="G16" s="1">
        <v>45863.500115740739</v>
      </c>
      <c r="H16" s="1">
        <v>45833.500694444439</v>
      </c>
      <c r="I16" s="6">
        <v>-13</v>
      </c>
      <c r="J16">
        <v>1015.66</v>
      </c>
      <c r="K16">
        <v>1015.66</v>
      </c>
      <c r="L16" t="str">
        <f>VLOOKUP(A16,[1]Sheet2!$A$2:$C$2741,3,0)</f>
        <v>Manuel Miranda</v>
      </c>
      <c r="M16" t="str" cm="1">
        <f t="array" ref="M16">IFERROR(_xlfn.IFS(AND(I16&gt;=1,I16&lt;=5),"1A5", AND(I16&gt;=6,I16&lt;=30),"6A30", AND(I16&gt;=31,I16&lt;=60),"31A60", AND(I16&gt;=61,I16&lt;=90),"61A90", AND(I16&gt;=91,I16&lt;=120),"91A120", AND(I16&gt;120),"M120"), "A VENCER")</f>
        <v>A VENCER</v>
      </c>
    </row>
    <row r="17" spans="1:19" x14ac:dyDescent="0.25">
      <c r="A17">
        <f>VLOOKUP(B17,[1]Sheet2!$B$2:$D$2741,3,0)</f>
        <v>211110024</v>
      </c>
      <c r="B17" t="s">
        <v>10</v>
      </c>
      <c r="C17" t="s">
        <v>2814</v>
      </c>
      <c r="D17">
        <v>2025</v>
      </c>
      <c r="E17">
        <v>592</v>
      </c>
      <c r="F17" t="s">
        <v>13</v>
      </c>
      <c r="G17" s="1">
        <v>45865</v>
      </c>
      <c r="H17" s="1">
        <v>45835</v>
      </c>
      <c r="I17" s="6">
        <v>-15</v>
      </c>
      <c r="J17">
        <v>-110.84</v>
      </c>
      <c r="K17">
        <v>-110.84</v>
      </c>
      <c r="L17" t="str">
        <f>VLOOKUP(A17,[1]Sheet2!$A$2:$C$2741,3,0)</f>
        <v>Manuel Miranda</v>
      </c>
      <c r="M17" t="str" cm="1">
        <f t="array" ref="M17">IFERROR(_xlfn.IFS(AND(I17&gt;=1,I17&lt;=5),"1A5", AND(I17&gt;=6,I17&lt;=30),"6A30", AND(I17&gt;=31,I17&lt;=60),"31A60", AND(I17&gt;=61,I17&lt;=90),"61A90", AND(I17&gt;=91,I17&lt;=120),"91A120", AND(I17&gt;120),"M120"), "A VENCER")</f>
        <v>A VENCER</v>
      </c>
      <c r="P17" t="e" cm="1" vm="5">
        <f t="array" ref="P17">_xlfn._xlws.PY(4,1)</f>
        <v>#VALUE!</v>
      </c>
    </row>
    <row r="18" spans="1:19" x14ac:dyDescent="0.25">
      <c r="A18">
        <f>VLOOKUP(B18,[1]Sheet2!$B$2:$D$2741,3,0)</f>
        <v>211110024</v>
      </c>
      <c r="B18" t="s">
        <v>10</v>
      </c>
      <c r="C18" t="s">
        <v>11</v>
      </c>
      <c r="D18" t="s">
        <v>12</v>
      </c>
      <c r="E18">
        <v>9856</v>
      </c>
      <c r="F18" t="s">
        <v>13</v>
      </c>
      <c r="G18" s="1">
        <v>45865.462071759255</v>
      </c>
      <c r="H18" s="1">
        <v>45835.462708333333</v>
      </c>
      <c r="I18" s="6">
        <v>-15</v>
      </c>
      <c r="J18">
        <v>617.22</v>
      </c>
      <c r="K18">
        <v>617.22</v>
      </c>
      <c r="L18" t="str">
        <f>VLOOKUP(A18,[1]Sheet2!$A$2:$C$2741,3,0)</f>
        <v>Manuel Miranda</v>
      </c>
      <c r="M18" t="str" cm="1">
        <f t="array" ref="M18">IFERROR(_xlfn.IFS(AND(I18&gt;=1,I18&lt;=5),"1A5", AND(I18&gt;=6,I18&lt;=30),"6A30", AND(I18&gt;=31,I18&lt;=60),"31A60", AND(I18&gt;=61,I18&lt;=90),"61A90", AND(I18&gt;=91,I18&lt;=120),"91A120", AND(I18&gt;120),"M120"), "A VENCER")</f>
        <v>A VENCER</v>
      </c>
      <c r="S18" s="6"/>
    </row>
    <row r="19" spans="1:19" x14ac:dyDescent="0.25">
      <c r="A19">
        <f>VLOOKUP(B19,[1]Sheet2!$B$2:$D$2741,3,0)</f>
        <v>211110024</v>
      </c>
      <c r="B19" t="s">
        <v>10</v>
      </c>
      <c r="C19" t="s">
        <v>11</v>
      </c>
      <c r="D19" t="s">
        <v>12</v>
      </c>
      <c r="E19">
        <v>9901</v>
      </c>
      <c r="F19" t="s">
        <v>13</v>
      </c>
      <c r="G19" s="1">
        <v>45868.412962962961</v>
      </c>
      <c r="H19" s="1">
        <v>45838.413437499999</v>
      </c>
      <c r="I19" s="6">
        <v>-18</v>
      </c>
      <c r="J19">
        <v>81.14</v>
      </c>
      <c r="K19">
        <v>81.14</v>
      </c>
      <c r="L19" t="str">
        <f>VLOOKUP(A19,[1]Sheet2!$A$2:$C$2741,3,0)</f>
        <v>Manuel Miranda</v>
      </c>
      <c r="M19" t="str" cm="1">
        <f t="array" ref="M19">IFERROR(_xlfn.IFS(AND(I19&gt;=1,I19&lt;=5),"1A5", AND(I19&gt;=6,I19&lt;=30),"6A30", AND(I19&gt;=31,I19&lt;=60),"31A60", AND(I19&gt;=61,I19&lt;=90),"61A90", AND(I19&gt;=91,I19&lt;=120),"91A120", AND(I19&gt;120),"M120"), "A VENCER")</f>
        <v>A VENCER</v>
      </c>
      <c r="S19" s="6"/>
    </row>
    <row r="20" spans="1:19" x14ac:dyDescent="0.25">
      <c r="A20">
        <f>VLOOKUP(B20,[1]Sheet2!$B$2:$D$2741,3,0)</f>
        <v>211110024</v>
      </c>
      <c r="B20" t="s">
        <v>10</v>
      </c>
      <c r="C20" t="s">
        <v>11</v>
      </c>
      <c r="D20" t="s">
        <v>12</v>
      </c>
      <c r="E20">
        <v>9904</v>
      </c>
      <c r="F20" t="s">
        <v>13</v>
      </c>
      <c r="G20" s="1">
        <v>45868.44017361111</v>
      </c>
      <c r="H20" s="1">
        <v>45838.443645833329</v>
      </c>
      <c r="I20" s="6">
        <v>-18</v>
      </c>
      <c r="J20">
        <v>84.72</v>
      </c>
      <c r="K20">
        <v>84.72</v>
      </c>
      <c r="L20" t="str">
        <f>VLOOKUP(A20,[1]Sheet2!$A$2:$C$2741,3,0)</f>
        <v>Manuel Miranda</v>
      </c>
      <c r="M20" t="str" cm="1">
        <f t="array" ref="M20">IFERROR(_xlfn.IFS(AND(I20&gt;=1,I20&lt;=5),"1A5", AND(I20&gt;=6,I20&lt;=30),"6A30", AND(I20&gt;=31,I20&lt;=60),"31A60", AND(I20&gt;=61,I20&lt;=90),"61A90", AND(I20&gt;=91,I20&lt;=120),"91A120", AND(I20&gt;120),"M120"), "A VENCER")</f>
        <v>A VENCER</v>
      </c>
      <c r="S20" s="6"/>
    </row>
    <row r="21" spans="1:19" x14ac:dyDescent="0.25">
      <c r="A21">
        <f>VLOOKUP(B21,[1]Sheet2!$B$2:$D$2741,3,0)</f>
        <v>211110024</v>
      </c>
      <c r="B21" t="s">
        <v>10</v>
      </c>
      <c r="C21" t="s">
        <v>11</v>
      </c>
      <c r="D21" t="s">
        <v>12</v>
      </c>
      <c r="E21">
        <v>9991</v>
      </c>
      <c r="F21" t="s">
        <v>13</v>
      </c>
      <c r="G21" s="1">
        <v>45870.446192129624</v>
      </c>
      <c r="H21" s="1">
        <v>45840.446203703701</v>
      </c>
      <c r="I21" s="6">
        <v>-20</v>
      </c>
      <c r="J21">
        <v>559.9</v>
      </c>
      <c r="K21">
        <v>559.9</v>
      </c>
      <c r="L21" t="str">
        <f>VLOOKUP(A21,[1]Sheet2!$A$2:$C$2741,3,0)</f>
        <v>Manuel Miranda</v>
      </c>
      <c r="M21" t="str" cm="1">
        <f t="array" ref="M21">IFERROR(_xlfn.IFS(AND(I21&gt;=1,I21&lt;=5),"1A5", AND(I21&gt;=6,I21&lt;=30),"6A30", AND(I21&gt;=31,I21&lt;=60),"31A60", AND(I21&gt;=61,I21&lt;=90),"61A90", AND(I21&gt;=91,I21&lt;=120),"91A120", AND(I21&gt;120),"M120"), "A VENCER")</f>
        <v>A VENCER</v>
      </c>
      <c r="S21" s="6"/>
    </row>
    <row r="22" spans="1:19" x14ac:dyDescent="0.25">
      <c r="A22">
        <f>VLOOKUP(B22,[1]Sheet2!$B$2:$D$2741,3,0)</f>
        <v>211110024</v>
      </c>
      <c r="B22" t="s">
        <v>10</v>
      </c>
      <c r="C22" t="s">
        <v>11</v>
      </c>
      <c r="D22" t="s">
        <v>12</v>
      </c>
      <c r="E22">
        <v>10175</v>
      </c>
      <c r="F22" t="s">
        <v>13</v>
      </c>
      <c r="G22" s="1">
        <v>45872.522743055553</v>
      </c>
      <c r="H22" s="1">
        <v>45842.522743055553</v>
      </c>
      <c r="I22" s="6">
        <v>-22</v>
      </c>
      <c r="J22">
        <v>101.78</v>
      </c>
      <c r="K22">
        <v>101.78</v>
      </c>
      <c r="L22" t="str">
        <f>VLOOKUP(A22,[1]Sheet2!$A$2:$C$2741,3,0)</f>
        <v>Manuel Miranda</v>
      </c>
      <c r="M22" t="str" cm="1">
        <f t="array" ref="M22">IFERROR(_xlfn.IFS(AND(I22&gt;=1,I22&lt;=5),"1A5", AND(I22&gt;=6,I22&lt;=30),"6A30", AND(I22&gt;=31,I22&lt;=60),"31A60", AND(I22&gt;=61,I22&lt;=90),"61A90", AND(I22&gt;=91,I22&lt;=120),"91A120", AND(I22&gt;120),"M120"), "A VENCER")</f>
        <v>A VENCER</v>
      </c>
      <c r="S22" s="6"/>
    </row>
    <row r="23" spans="1:19" x14ac:dyDescent="0.25">
      <c r="A23">
        <f>VLOOKUP(B23,[1]Sheet2!$B$2:$D$2741,3,0)</f>
        <v>211110024</v>
      </c>
      <c r="B23" t="s">
        <v>10</v>
      </c>
      <c r="C23" t="s">
        <v>11</v>
      </c>
      <c r="D23" t="s">
        <v>12</v>
      </c>
      <c r="E23">
        <v>10176</v>
      </c>
      <c r="F23" t="s">
        <v>13</v>
      </c>
      <c r="G23" s="1">
        <v>45872.53460648148</v>
      </c>
      <c r="H23" s="1">
        <v>45842.534618055557</v>
      </c>
      <c r="I23" s="6">
        <v>-22</v>
      </c>
      <c r="J23">
        <v>1038.45</v>
      </c>
      <c r="K23">
        <v>1038.45</v>
      </c>
      <c r="L23" t="str">
        <f>VLOOKUP(A23,[1]Sheet2!$A$2:$C$2741,3,0)</f>
        <v>Manuel Miranda</v>
      </c>
      <c r="M23" t="str" cm="1">
        <f t="array" ref="M23">IFERROR(_xlfn.IFS(AND(I23&gt;=1,I23&lt;=5),"1A5", AND(I23&gt;=6,I23&lt;=30),"6A30", AND(I23&gt;=31,I23&lt;=60),"31A60", AND(I23&gt;=61,I23&lt;=90),"61A90", AND(I23&gt;=91,I23&lt;=120),"91A120", AND(I23&gt;120),"M120"), "A VENCER")</f>
        <v>A VENCER</v>
      </c>
      <c r="S23" s="6"/>
    </row>
    <row r="24" spans="1:19" x14ac:dyDescent="0.25">
      <c r="A24">
        <f>VLOOKUP(B24,[1]Sheet2!$B$2:$D$2741,3,0)</f>
        <v>211110024</v>
      </c>
      <c r="B24" t="s">
        <v>10</v>
      </c>
      <c r="C24" t="s">
        <v>11</v>
      </c>
      <c r="D24" t="s">
        <v>12</v>
      </c>
      <c r="E24">
        <v>10213</v>
      </c>
      <c r="F24" t="s">
        <v>13</v>
      </c>
      <c r="G24" s="1">
        <v>45875.481979166667</v>
      </c>
      <c r="H24" s="1">
        <v>45845.481990740736</v>
      </c>
      <c r="I24" s="6">
        <v>-25</v>
      </c>
      <c r="J24">
        <v>870.6</v>
      </c>
      <c r="K24">
        <v>870.6</v>
      </c>
      <c r="L24" t="str">
        <f>VLOOKUP(A24,[1]Sheet2!$A$2:$C$2741,3,0)</f>
        <v>Manuel Miranda</v>
      </c>
      <c r="M24" t="str" cm="1">
        <f t="array" ref="M24">IFERROR(_xlfn.IFS(AND(I24&gt;=1,I24&lt;=5),"1A5", AND(I24&gt;=6,I24&lt;=30),"6A30", AND(I24&gt;=31,I24&lt;=60),"31A60", AND(I24&gt;=61,I24&lt;=90),"61A90", AND(I24&gt;=91,I24&lt;=120),"91A120", AND(I24&gt;120),"M120"), "A VENCER")</f>
        <v>A VENCER</v>
      </c>
      <c r="P24" t="e" cm="1" vm="6">
        <f t="array" ref="P24">_xlfn._xlws.PY(5,1)</f>
        <v>#VALUE!</v>
      </c>
      <c r="S24" s="6"/>
    </row>
    <row r="25" spans="1:19" x14ac:dyDescent="0.25">
      <c r="A25">
        <f>VLOOKUP(B25,[1]Sheet2!$B$2:$D$2741,3,0)</f>
        <v>211110024</v>
      </c>
      <c r="B25" t="s">
        <v>10</v>
      </c>
      <c r="C25" t="s">
        <v>11</v>
      </c>
      <c r="D25" t="s">
        <v>12</v>
      </c>
      <c r="E25">
        <v>10343</v>
      </c>
      <c r="F25" t="s">
        <v>13</v>
      </c>
      <c r="G25" s="1">
        <v>45877.43069444444</v>
      </c>
      <c r="H25" s="1">
        <v>45847.430706018517</v>
      </c>
      <c r="I25" s="6">
        <v>-27</v>
      </c>
      <c r="J25">
        <v>569.15</v>
      </c>
      <c r="K25">
        <v>569.15</v>
      </c>
      <c r="L25" t="str">
        <f>VLOOKUP(A25,[1]Sheet2!$A$2:$C$2741,3,0)</f>
        <v>Manuel Miranda</v>
      </c>
      <c r="M25" t="str" cm="1">
        <f t="array" ref="M25">IFERROR(_xlfn.IFS(AND(I25&gt;=1,I25&lt;=5),"1A5", AND(I25&gt;=6,I25&lt;=30),"6A30", AND(I25&gt;=31,I25&lt;=60),"31A60", AND(I25&gt;=61,I25&lt;=90),"61A90", AND(I25&gt;=91,I25&lt;=120),"91A120", AND(I25&gt;120),"M120"), "A VENCER")</f>
        <v>A VENCER</v>
      </c>
      <c r="S25" s="6"/>
    </row>
    <row r="26" spans="1:19" x14ac:dyDescent="0.25">
      <c r="A26">
        <f>VLOOKUP(B26,[1]Sheet2!$B$2:$D$2741,3,0)</f>
        <v>211110024</v>
      </c>
      <c r="B26" t="s">
        <v>10</v>
      </c>
      <c r="C26" t="s">
        <v>11</v>
      </c>
      <c r="D26" t="s">
        <v>12</v>
      </c>
      <c r="E26">
        <v>10468</v>
      </c>
      <c r="F26" t="s">
        <v>13</v>
      </c>
      <c r="G26" s="1">
        <v>45879.40357638889</v>
      </c>
      <c r="H26" s="1">
        <v>45849.403587962959</v>
      </c>
      <c r="I26" s="6">
        <v>-29</v>
      </c>
      <c r="J26">
        <v>107.91</v>
      </c>
      <c r="K26">
        <v>107.91</v>
      </c>
      <c r="L26" t="str">
        <f>VLOOKUP(A26,[1]Sheet2!$A$2:$C$2741,3,0)</f>
        <v>Manuel Miranda</v>
      </c>
      <c r="M26" t="str" cm="1">
        <f t="array" ref="M26">IFERROR(_xlfn.IFS(AND(I26&gt;=1,I26&lt;=5),"1A5", AND(I26&gt;=6,I26&lt;=30),"6A30", AND(I26&gt;=31,I26&lt;=60),"31A60", AND(I26&gt;=61,I26&lt;=90),"61A90", AND(I26&gt;=91,I26&lt;=120),"91A120", AND(I26&gt;120),"M120"), "A VENCER")</f>
        <v>A VENCER</v>
      </c>
      <c r="S26" s="6"/>
    </row>
    <row r="27" spans="1:19" x14ac:dyDescent="0.25">
      <c r="A27">
        <f>VLOOKUP(B27,[1]Sheet2!$B$2:$D$2741,3,0)</f>
        <v>211110034</v>
      </c>
      <c r="B27" t="s">
        <v>14</v>
      </c>
      <c r="C27" t="s">
        <v>11</v>
      </c>
      <c r="D27" t="s">
        <v>12</v>
      </c>
      <c r="E27">
        <v>10154</v>
      </c>
      <c r="F27" t="s">
        <v>13</v>
      </c>
      <c r="G27" s="1">
        <v>45872.493842592594</v>
      </c>
      <c r="H27" s="1">
        <v>45842.493854166663</v>
      </c>
      <c r="I27" s="6">
        <v>-22</v>
      </c>
      <c r="J27">
        <v>323.56</v>
      </c>
      <c r="K27">
        <v>323.56</v>
      </c>
      <c r="L27" t="str">
        <f>VLOOKUP(A27,[1]Sheet2!$A$2:$C$2741,3,0)</f>
        <v>Sidónio Barros</v>
      </c>
      <c r="M27" t="str" cm="1">
        <f t="array" ref="M27">IFERROR(_xlfn.IFS(AND(I27&gt;=1,I27&lt;=5),"1A5", AND(I27&gt;=6,I27&lt;=30),"6A30", AND(I27&gt;=31,I27&lt;=60),"31A60", AND(I27&gt;=61,I27&lt;=90),"61A90", AND(I27&gt;=91,I27&lt;=120),"91A120", AND(I27&gt;120),"M120"), "A VENCER")</f>
        <v>A VENCER</v>
      </c>
      <c r="S27" s="6"/>
    </row>
    <row r="28" spans="1:19" x14ac:dyDescent="0.25">
      <c r="A28">
        <f>VLOOKUP(B28,[1]Sheet2!$B$2:$D$2741,3,0)</f>
        <v>211110090</v>
      </c>
      <c r="B28" t="s">
        <v>16</v>
      </c>
      <c r="C28" t="s">
        <v>11</v>
      </c>
      <c r="D28" t="s">
        <v>12</v>
      </c>
      <c r="E28">
        <v>9220</v>
      </c>
      <c r="F28" t="s">
        <v>35</v>
      </c>
      <c r="G28" s="1">
        <v>45851.504155092589</v>
      </c>
      <c r="H28" s="1">
        <v>45821.504756944443</v>
      </c>
      <c r="I28" s="6">
        <v>-1</v>
      </c>
      <c r="J28">
        <v>112.18</v>
      </c>
      <c r="K28">
        <v>112.18</v>
      </c>
      <c r="L28" t="str">
        <f>VLOOKUP(A28,[1]Sheet2!$A$2:$C$2741,3,0)</f>
        <v>Paulo Costa</v>
      </c>
      <c r="M28" t="str" cm="1">
        <f t="array" ref="M28">IFERROR(_xlfn.IFS(AND(I28&gt;=1,I28&lt;=5),"1A5", AND(I28&gt;=6,I28&lt;=30),"6A30", AND(I28&gt;=31,I28&lt;=60),"31A60", AND(I28&gt;=61,I28&lt;=90),"61A90", AND(I28&gt;=91,I28&lt;=120),"91A120", AND(I28&gt;120),"M120"), "A VENCER")</f>
        <v>A VENCER</v>
      </c>
      <c r="S28" s="6"/>
    </row>
    <row r="29" spans="1:19" x14ac:dyDescent="0.25">
      <c r="A29">
        <f>VLOOKUP(B29,[1]Sheet2!$B$2:$D$2741,3,0)</f>
        <v>211110090</v>
      </c>
      <c r="B29" t="s">
        <v>16</v>
      </c>
      <c r="C29" t="s">
        <v>11</v>
      </c>
      <c r="D29" t="s">
        <v>12</v>
      </c>
      <c r="E29">
        <v>9828</v>
      </c>
      <c r="F29" t="s">
        <v>35</v>
      </c>
      <c r="G29" s="1">
        <v>45865.424907407403</v>
      </c>
      <c r="H29" s="1">
        <v>45835.425567129627</v>
      </c>
      <c r="I29" s="6">
        <v>-15</v>
      </c>
      <c r="J29">
        <v>58.04</v>
      </c>
      <c r="K29">
        <v>58.04</v>
      </c>
      <c r="L29" t="str">
        <f>VLOOKUP(A29,[1]Sheet2!$A$2:$C$2741,3,0)</f>
        <v>Paulo Costa</v>
      </c>
      <c r="M29" t="str" cm="1">
        <f t="array" ref="M29">IFERROR(_xlfn.IFS(AND(I29&gt;=1,I29&lt;=5),"1A5", AND(I29&gt;=6,I29&lt;=30),"6A30", AND(I29&gt;=31,I29&lt;=60),"31A60", AND(I29&gt;=61,I29&lt;=90),"61A90", AND(I29&gt;=91,I29&lt;=120),"91A120", AND(I29&gt;120),"M120"), "A VENCER")</f>
        <v>A VENCER</v>
      </c>
      <c r="S29" s="6"/>
    </row>
    <row r="30" spans="1:19" x14ac:dyDescent="0.25">
      <c r="A30">
        <f>VLOOKUP(B30,[1]Sheet2!$B$2:$D$2741,3,0)</f>
        <v>211110090</v>
      </c>
      <c r="B30" t="s">
        <v>16</v>
      </c>
      <c r="C30" t="s">
        <v>11</v>
      </c>
      <c r="D30" t="s">
        <v>12</v>
      </c>
      <c r="E30">
        <v>10162</v>
      </c>
      <c r="F30" t="s">
        <v>13</v>
      </c>
      <c r="G30" s="1">
        <v>45872.494027777779</v>
      </c>
      <c r="H30" s="1">
        <v>45842.494027777779</v>
      </c>
      <c r="I30" s="6">
        <v>-22</v>
      </c>
      <c r="J30">
        <v>121.12</v>
      </c>
      <c r="K30">
        <v>121.12</v>
      </c>
      <c r="L30" t="str">
        <f>VLOOKUP(A30,[1]Sheet2!$A$2:$C$2741,3,0)</f>
        <v>Paulo Costa</v>
      </c>
      <c r="M30" t="str" cm="1">
        <f t="array" ref="M30">IFERROR(_xlfn.IFS(AND(I30&gt;=1,I30&lt;=5),"1A5", AND(I30&gt;=6,I30&lt;=30),"6A30", AND(I30&gt;=31,I30&lt;=60),"31A60", AND(I30&gt;=61,I30&lt;=90),"61A90", AND(I30&gt;=91,I30&lt;=120),"91A120", AND(I30&gt;120),"M120"), "A VENCER")</f>
        <v>A VENCER</v>
      </c>
      <c r="S30" s="6"/>
    </row>
    <row r="31" spans="1:19" x14ac:dyDescent="0.25">
      <c r="A31">
        <f>VLOOKUP(B31,[1]Sheet2!$B$2:$D$2741,3,0)</f>
        <v>211110090</v>
      </c>
      <c r="B31" t="s">
        <v>16</v>
      </c>
      <c r="C31" t="s">
        <v>11</v>
      </c>
      <c r="D31" t="s">
        <v>12</v>
      </c>
      <c r="E31">
        <v>10476</v>
      </c>
      <c r="F31" t="s">
        <v>13</v>
      </c>
      <c r="G31" s="1">
        <v>45879.432291666664</v>
      </c>
      <c r="H31" s="1">
        <v>45849.432291666664</v>
      </c>
      <c r="I31" s="6">
        <v>-29</v>
      </c>
      <c r="J31">
        <v>105.91</v>
      </c>
      <c r="K31">
        <v>105.91</v>
      </c>
      <c r="L31" t="str">
        <f>VLOOKUP(A31,[1]Sheet2!$A$2:$C$2741,3,0)</f>
        <v>Paulo Costa</v>
      </c>
      <c r="M31" t="str" cm="1">
        <f t="array" ref="M31">IFERROR(_xlfn.IFS(AND(I31&gt;=1,I31&lt;=5),"1A5", AND(I31&gt;=6,I31&lt;=30),"6A30", AND(I31&gt;=31,I31&lt;=60),"31A60", AND(I31&gt;=61,I31&lt;=90),"61A90", AND(I31&gt;=91,I31&lt;=120),"91A120", AND(I31&gt;120),"M120"), "A VENCER")</f>
        <v>A VENCER</v>
      </c>
      <c r="P31" t="str" cm="1">
        <f t="array" ref="P31:Q38">_xlfn._xlws.PY(6,0)</f>
        <v>Categoria</v>
      </c>
      <c r="Q31" t="str">
        <v>proportion</v>
      </c>
      <c r="S31" s="6"/>
    </row>
    <row r="32" spans="1:19" x14ac:dyDescent="0.25">
      <c r="A32">
        <f>VLOOKUP(B32,[1]Sheet2!$B$2:$D$2741,3,0)</f>
        <v>211110102</v>
      </c>
      <c r="B32" t="s">
        <v>17</v>
      </c>
      <c r="C32" t="s">
        <v>11</v>
      </c>
      <c r="D32" t="s">
        <v>12</v>
      </c>
      <c r="E32">
        <v>9254</v>
      </c>
      <c r="F32" t="s">
        <v>13</v>
      </c>
      <c r="G32" s="1">
        <v>45851.570648148147</v>
      </c>
      <c r="H32" s="1">
        <v>45821.570983796293</v>
      </c>
      <c r="I32" s="6">
        <v>-1</v>
      </c>
      <c r="J32">
        <v>334.41</v>
      </c>
      <c r="K32">
        <v>334.41</v>
      </c>
      <c r="L32" t="str">
        <f>VLOOKUP(A32,[1]Sheet2!$A$2:$C$2741,3,0)</f>
        <v>Vânia Silva</v>
      </c>
      <c r="M32" t="str" cm="1">
        <f t="array" ref="M32">IFERROR(_xlfn.IFS(AND(I32&gt;=1,I32&lt;=5),"1A5", AND(I32&gt;=6,I32&lt;=30),"6A30", AND(I32&gt;=31,I32&lt;=60),"31A60", AND(I32&gt;=61,I32&lt;=90),"61A90", AND(I32&gt;=91,I32&lt;=120),"91A120", AND(I32&gt;120),"M120"), "A VENCER")</f>
        <v>A VENCER</v>
      </c>
      <c r="P32" t="str">
        <v>A VENCER</v>
      </c>
      <c r="Q32">
        <v>0.47</v>
      </c>
      <c r="S32" s="6"/>
    </row>
    <row r="33" spans="1:19" x14ac:dyDescent="0.25">
      <c r="A33">
        <f>VLOOKUP(B33,[1]Sheet2!$B$2:$D$2741,3,0)</f>
        <v>211110102</v>
      </c>
      <c r="B33" t="s">
        <v>17</v>
      </c>
      <c r="C33" t="s">
        <v>11</v>
      </c>
      <c r="D33" t="s">
        <v>12</v>
      </c>
      <c r="E33">
        <v>10226</v>
      </c>
      <c r="F33" t="s">
        <v>13</v>
      </c>
      <c r="G33" s="1">
        <v>45875.491770833331</v>
      </c>
      <c r="H33" s="1">
        <v>45845.491770833331</v>
      </c>
      <c r="I33" s="6">
        <v>-25</v>
      </c>
      <c r="J33">
        <v>418.54</v>
      </c>
      <c r="K33">
        <v>418.54</v>
      </c>
      <c r="L33" t="str">
        <f>VLOOKUP(A33,[1]Sheet2!$A$2:$C$2741,3,0)</f>
        <v>Vânia Silva</v>
      </c>
      <c r="M33" t="str" cm="1">
        <f t="array" ref="M33">IFERROR(_xlfn.IFS(AND(I33&gt;=1,I33&lt;=5),"1A5", AND(I33&gt;=6,I33&lt;=30),"6A30", AND(I33&gt;=31,I33&lt;=60),"31A60", AND(I33&gt;=61,I33&lt;=90),"61A90", AND(I33&gt;=91,I33&lt;=120),"91A120", AND(I33&gt;120),"M120"), "A VENCER")</f>
        <v>A VENCER</v>
      </c>
      <c r="P33" t="str">
        <v>M120</v>
      </c>
      <c r="Q33">
        <v>0.22</v>
      </c>
      <c r="S33" s="6"/>
    </row>
    <row r="34" spans="1:19" x14ac:dyDescent="0.25">
      <c r="A34">
        <f>VLOOKUP(B34,[1]Sheet2!$B$2:$D$2741,3,0)</f>
        <v>211110104</v>
      </c>
      <c r="B34" t="s">
        <v>18</v>
      </c>
      <c r="C34" t="s">
        <v>11</v>
      </c>
      <c r="D34" t="s">
        <v>19</v>
      </c>
      <c r="E34">
        <v>154</v>
      </c>
      <c r="F34" t="s">
        <v>13</v>
      </c>
      <c r="G34" s="1">
        <v>45505.533796296295</v>
      </c>
      <c r="H34" s="1">
        <v>45475.535879629628</v>
      </c>
      <c r="I34" s="6">
        <v>345</v>
      </c>
      <c r="J34">
        <v>122.63</v>
      </c>
      <c r="K34">
        <v>122.63</v>
      </c>
      <c r="L34" t="str">
        <f>VLOOKUP(A34,[1]Sheet2!$A$2:$C$2741,3,0)</f>
        <v>Bracar</v>
      </c>
      <c r="M34" t="str" cm="1">
        <f t="array" ref="M34">IFERROR(_xlfn.IFS(AND(I34&gt;=1,I34&lt;=5),"1A5", AND(I34&gt;=6,I34&lt;=30),"6A30", AND(I34&gt;=31,I34&lt;=60),"31A60", AND(I34&gt;=61,I34&lt;=90),"61A90", AND(I34&gt;=91,I34&lt;=120),"91A120", AND(I34&gt;120),"M120"), "A VENCER")</f>
        <v>M120</v>
      </c>
      <c r="P34" t="str">
        <v>6A30</v>
      </c>
      <c r="Q34">
        <v>0.17</v>
      </c>
      <c r="S34" s="6"/>
    </row>
    <row r="35" spans="1:19" x14ac:dyDescent="0.25">
      <c r="A35">
        <f>VLOOKUP(B35,[1]Sheet2!$B$2:$D$2741,3,0)</f>
        <v>211110104</v>
      </c>
      <c r="B35" t="s">
        <v>18</v>
      </c>
      <c r="C35" t="s">
        <v>2814</v>
      </c>
      <c r="D35">
        <v>2024</v>
      </c>
      <c r="E35">
        <v>220</v>
      </c>
      <c r="F35" t="s">
        <v>13</v>
      </c>
      <c r="G35" s="1">
        <v>45568</v>
      </c>
      <c r="H35" s="1">
        <v>45538</v>
      </c>
      <c r="I35" s="6">
        <v>282</v>
      </c>
      <c r="J35">
        <v>-122.63</v>
      </c>
      <c r="K35">
        <v>-122.63</v>
      </c>
      <c r="L35" t="str">
        <f>VLOOKUP(A35,[1]Sheet2!$A$2:$C$2741,3,0)</f>
        <v>Bracar</v>
      </c>
      <c r="M35" t="str" cm="1">
        <f t="array" ref="M35">IFERROR(_xlfn.IFS(AND(I35&gt;=1,I35&lt;=5),"1A5", AND(I35&gt;=6,I35&lt;=30),"6A30", AND(I35&gt;=31,I35&lt;=60),"31A60", AND(I35&gt;=61,I35&lt;=90),"61A90", AND(I35&gt;=91,I35&lt;=120),"91A120", AND(I35&gt;120),"M120"), "A VENCER")</f>
        <v>M120</v>
      </c>
      <c r="P35" t="str">
        <v>31A60</v>
      </c>
      <c r="Q35">
        <v>0.05</v>
      </c>
      <c r="S35" s="6"/>
    </row>
    <row r="36" spans="1:19" x14ac:dyDescent="0.25">
      <c r="A36">
        <f>VLOOKUP(B36,[1]Sheet2!$B$2:$D$2741,3,0)</f>
        <v>211110134</v>
      </c>
      <c r="B36" t="s">
        <v>20</v>
      </c>
      <c r="C36" t="s">
        <v>11</v>
      </c>
      <c r="D36" t="s">
        <v>19</v>
      </c>
      <c r="E36">
        <v>439</v>
      </c>
      <c r="F36" t="s">
        <v>13</v>
      </c>
      <c r="G36" s="1">
        <v>45508.399467592593</v>
      </c>
      <c r="H36" s="1">
        <v>45478.401400462964</v>
      </c>
      <c r="I36" s="6">
        <v>342</v>
      </c>
      <c r="J36">
        <v>570.56000000000006</v>
      </c>
      <c r="K36">
        <v>570.56000000000006</v>
      </c>
      <c r="L36" t="str">
        <f>VLOOKUP(A36,[1]Sheet2!$A$2:$C$2741,3,0)</f>
        <v>Bracar</v>
      </c>
      <c r="M36" t="str" cm="1">
        <f t="array" ref="M36">IFERROR(_xlfn.IFS(AND(I36&gt;=1,I36&lt;=5),"1A5", AND(I36&gt;=6,I36&lt;=30),"6A30", AND(I36&gt;=31,I36&lt;=60),"31A60", AND(I36&gt;=61,I36&lt;=90),"61A90", AND(I36&gt;=91,I36&lt;=120),"91A120", AND(I36&gt;120),"M120"), "A VENCER")</f>
        <v>M120</v>
      </c>
      <c r="P36" t="str">
        <v>1A5</v>
      </c>
      <c r="Q36">
        <v>0.05</v>
      </c>
      <c r="S36" s="6"/>
    </row>
    <row r="37" spans="1:19" x14ac:dyDescent="0.25">
      <c r="A37">
        <f>VLOOKUP(B37,[1]Sheet2!$B$2:$D$2741,3,0)</f>
        <v>211110152</v>
      </c>
      <c r="B37" t="s">
        <v>21</v>
      </c>
      <c r="C37" t="s">
        <v>11</v>
      </c>
      <c r="D37" t="s">
        <v>12</v>
      </c>
      <c r="E37">
        <v>10286</v>
      </c>
      <c r="F37" t="s">
        <v>13</v>
      </c>
      <c r="G37" s="1">
        <v>45876.54274305555</v>
      </c>
      <c r="H37" s="1">
        <v>45846.542997685181</v>
      </c>
      <c r="I37" s="6">
        <v>-26</v>
      </c>
      <c r="J37">
        <v>342.38</v>
      </c>
      <c r="K37">
        <v>342.38</v>
      </c>
      <c r="L37" t="str">
        <f>VLOOKUP(A37,[1]Sheet2!$A$2:$C$2741,3,0)</f>
        <v>Ricardo G.Silva</v>
      </c>
      <c r="M37" t="str" cm="1">
        <f t="array" ref="M37">IFERROR(_xlfn.IFS(AND(I37&gt;=1,I37&lt;=5),"1A5", AND(I37&gt;=6,I37&lt;=30),"6A30", AND(I37&gt;=31,I37&lt;=60),"31A60", AND(I37&gt;=61,I37&lt;=90),"61A90", AND(I37&gt;=91,I37&lt;=120),"91A120", AND(I37&gt;120),"M120"), "A VENCER")</f>
        <v>A VENCER</v>
      </c>
      <c r="P37" t="str">
        <v>91A120</v>
      </c>
      <c r="Q37">
        <v>0.02</v>
      </c>
      <c r="S37" s="6"/>
    </row>
    <row r="38" spans="1:19" x14ac:dyDescent="0.25">
      <c r="A38">
        <f>VLOOKUP(B38,[1]Sheet2!$B$2:$D$2741,3,0)</f>
        <v>211110183</v>
      </c>
      <c r="B38" t="s">
        <v>22</v>
      </c>
      <c r="C38" t="s">
        <v>23</v>
      </c>
      <c r="D38" t="s">
        <v>24</v>
      </c>
      <c r="E38">
        <v>269</v>
      </c>
      <c r="F38" t="s">
        <v>13</v>
      </c>
      <c r="G38" s="1">
        <v>45292</v>
      </c>
      <c r="H38" s="1">
        <v>45292</v>
      </c>
      <c r="I38" s="6">
        <v>558</v>
      </c>
      <c r="J38">
        <v>5778.43</v>
      </c>
      <c r="K38">
        <v>5778.43</v>
      </c>
      <c r="L38" t="str">
        <f>VLOOKUP(A38,[1]Sheet2!$A$2:$C$2741,3,0)</f>
        <v>Bracar</v>
      </c>
      <c r="M38" t="str" cm="1">
        <f t="array" ref="M38">IFERROR(_xlfn.IFS(AND(I38&gt;=1,I38&lt;=5),"1A5", AND(I38&gt;=6,I38&lt;=30),"6A30", AND(I38&gt;=31,I38&lt;=60),"31A60", AND(I38&gt;=61,I38&lt;=90),"61A90", AND(I38&gt;=91,I38&lt;=120),"91A120", AND(I38&gt;120),"M120"), "A VENCER")</f>
        <v>M120</v>
      </c>
      <c r="P38" t="str">
        <v>61A90</v>
      </c>
      <c r="Q38">
        <v>0.02</v>
      </c>
      <c r="S38" s="6"/>
    </row>
    <row r="39" spans="1:19" x14ac:dyDescent="0.25">
      <c r="A39">
        <f>VLOOKUP(B39,[1]Sheet2!$B$2:$D$2741,3,0)</f>
        <v>211110191</v>
      </c>
      <c r="B39" t="s">
        <v>25</v>
      </c>
      <c r="C39" t="s">
        <v>2814</v>
      </c>
      <c r="D39">
        <v>2025</v>
      </c>
      <c r="E39">
        <v>519</v>
      </c>
      <c r="F39" t="s">
        <v>13</v>
      </c>
      <c r="G39" s="1">
        <v>45870</v>
      </c>
      <c r="H39" s="1">
        <v>45810</v>
      </c>
      <c r="I39" s="6">
        <v>-20</v>
      </c>
      <c r="J39">
        <v>-14.39</v>
      </c>
      <c r="K39">
        <v>-14.39</v>
      </c>
      <c r="L39" t="str">
        <f>VLOOKUP(A39,[1]Sheet2!$A$2:$C$2741,3,0)</f>
        <v>Ricardo G.Silva</v>
      </c>
      <c r="M39" t="str" cm="1">
        <f t="array" ref="M39">IFERROR(_xlfn.IFS(AND(I39&gt;=1,I39&lt;=5),"1A5", AND(I39&gt;=6,I39&lt;=30),"6A30", AND(I39&gt;=31,I39&lt;=60),"31A60", AND(I39&gt;=61,I39&lt;=90),"61A90", AND(I39&gt;=91,I39&lt;=120),"91A120", AND(I39&gt;120),"M120"), "A VENCER")</f>
        <v>A VENCER</v>
      </c>
      <c r="S39" s="6"/>
    </row>
    <row r="40" spans="1:19" x14ac:dyDescent="0.25">
      <c r="A40">
        <f>VLOOKUP(B40,[1]Sheet2!$B$2:$D$2741,3,0)</f>
        <v>211110191</v>
      </c>
      <c r="B40" t="s">
        <v>25</v>
      </c>
      <c r="C40" t="s">
        <v>11</v>
      </c>
      <c r="D40" t="s">
        <v>12</v>
      </c>
      <c r="E40">
        <v>8712</v>
      </c>
      <c r="F40" t="s">
        <v>13</v>
      </c>
      <c r="G40" s="1">
        <v>45870.400960648149</v>
      </c>
      <c r="H40" s="1">
        <v>45810.401249999995</v>
      </c>
      <c r="I40" s="6">
        <v>-20</v>
      </c>
      <c r="J40">
        <v>257.13</v>
      </c>
      <c r="K40">
        <v>257.13</v>
      </c>
      <c r="L40" t="str">
        <f>VLOOKUP(A40,[1]Sheet2!$A$2:$C$2741,3,0)</f>
        <v>Ricardo G.Silva</v>
      </c>
      <c r="M40" t="str" cm="1">
        <f t="array" ref="M40">IFERROR(_xlfn.IFS(AND(I40&gt;=1,I40&lt;=5),"1A5", AND(I40&gt;=6,I40&lt;=30),"6A30", AND(I40&gt;=31,I40&lt;=60),"31A60", AND(I40&gt;=61,I40&lt;=90),"61A90", AND(I40&gt;=91,I40&lt;=120),"91A120", AND(I40&gt;120),"M120"), "A VENCER")</f>
        <v>A VENCER</v>
      </c>
      <c r="S40" s="6"/>
    </row>
    <row r="41" spans="1:19" x14ac:dyDescent="0.25">
      <c r="A41">
        <f>VLOOKUP(B41,[1]Sheet2!$B$2:$D$2741,3,0)</f>
        <v>211110191</v>
      </c>
      <c r="B41" t="s">
        <v>25</v>
      </c>
      <c r="C41" t="s">
        <v>2814</v>
      </c>
      <c r="D41">
        <v>2025</v>
      </c>
      <c r="E41">
        <v>524</v>
      </c>
      <c r="F41" t="s">
        <v>13</v>
      </c>
      <c r="G41" s="1">
        <v>45871</v>
      </c>
      <c r="H41" s="1">
        <v>45811</v>
      </c>
      <c r="I41" s="6">
        <v>-21</v>
      </c>
      <c r="J41">
        <v>-37.18</v>
      </c>
      <c r="K41">
        <v>-37.18</v>
      </c>
      <c r="L41" t="str">
        <f>VLOOKUP(A41,[1]Sheet2!$A$2:$C$2741,3,0)</f>
        <v>Ricardo G.Silva</v>
      </c>
      <c r="M41" t="str" cm="1">
        <f t="array" ref="M41">IFERROR(_xlfn.IFS(AND(I41&gt;=1,I41&lt;=5),"1A5", AND(I41&gt;=6,I41&lt;=30),"6A30", AND(I41&gt;=31,I41&lt;=60),"31A60", AND(I41&gt;=61,I41&lt;=90),"61A90", AND(I41&gt;=91,I41&lt;=120),"91A120", AND(I41&gt;120),"M120"), "A VENCER")</f>
        <v>A VENCER</v>
      </c>
      <c r="S41" s="6"/>
    </row>
    <row r="42" spans="1:19" x14ac:dyDescent="0.25">
      <c r="A42">
        <f>VLOOKUP(B42,[1]Sheet2!$B$2:$D$2741,3,0)</f>
        <v>211110191</v>
      </c>
      <c r="B42" t="s">
        <v>25</v>
      </c>
      <c r="C42" t="s">
        <v>11</v>
      </c>
      <c r="D42" t="s">
        <v>12</v>
      </c>
      <c r="E42">
        <v>8797</v>
      </c>
      <c r="F42" t="s">
        <v>13</v>
      </c>
      <c r="G42" s="1">
        <v>45871.459814814814</v>
      </c>
      <c r="H42" s="1">
        <v>45811.460046296292</v>
      </c>
      <c r="I42" s="6">
        <v>-21</v>
      </c>
      <c r="J42">
        <v>151.70000000000002</v>
      </c>
      <c r="K42">
        <v>151.70000000000002</v>
      </c>
      <c r="L42" t="str">
        <f>VLOOKUP(A42,[1]Sheet2!$A$2:$C$2741,3,0)</f>
        <v>Ricardo G.Silva</v>
      </c>
      <c r="M42" t="str" cm="1">
        <f t="array" ref="M42">IFERROR(_xlfn.IFS(AND(I42&gt;=1,I42&lt;=5),"1A5", AND(I42&gt;=6,I42&lt;=30),"6A30", AND(I42&gt;=31,I42&lt;=60),"31A60", AND(I42&gt;=61,I42&lt;=90),"61A90", AND(I42&gt;=91,I42&lt;=120),"91A120", AND(I42&gt;120),"M120"), "A VENCER")</f>
        <v>A VENCER</v>
      </c>
      <c r="S42" s="6"/>
    </row>
    <row r="43" spans="1:19" x14ac:dyDescent="0.25">
      <c r="A43">
        <f>VLOOKUP(B43,[1]Sheet2!$B$2:$D$2741,3,0)</f>
        <v>211110191</v>
      </c>
      <c r="B43" t="s">
        <v>25</v>
      </c>
      <c r="C43" t="s">
        <v>11</v>
      </c>
      <c r="D43">
        <v>2025</v>
      </c>
      <c r="E43">
        <v>54</v>
      </c>
      <c r="F43" t="s">
        <v>13</v>
      </c>
      <c r="G43" s="1">
        <v>45874.472893518519</v>
      </c>
      <c r="H43" s="1">
        <v>45814.473414351851</v>
      </c>
      <c r="I43" s="6">
        <v>-24</v>
      </c>
      <c r="J43">
        <v>238.45000000000002</v>
      </c>
      <c r="K43">
        <v>238.45000000000002</v>
      </c>
      <c r="L43" t="str">
        <f>VLOOKUP(A43,[1]Sheet2!$A$2:$C$2741,3,0)</f>
        <v>Ricardo G.Silva</v>
      </c>
      <c r="M43" t="str" cm="1">
        <f t="array" ref="M43">IFERROR(_xlfn.IFS(AND(I43&gt;=1,I43&lt;=5),"1A5", AND(I43&gt;=6,I43&lt;=30),"6A30", AND(I43&gt;=31,I43&lt;=60),"31A60", AND(I43&gt;=61,I43&lt;=90),"61A90", AND(I43&gt;=91,I43&lt;=120),"91A120", AND(I43&gt;120),"M120"), "A VENCER")</f>
        <v>A VENCER</v>
      </c>
      <c r="S43" s="6"/>
    </row>
    <row r="44" spans="1:19" x14ac:dyDescent="0.25">
      <c r="A44">
        <f>VLOOKUP(B44,[1]Sheet2!$B$2:$D$2741,3,0)</f>
        <v>211110191</v>
      </c>
      <c r="B44" t="s">
        <v>25</v>
      </c>
      <c r="C44" t="s">
        <v>11</v>
      </c>
      <c r="D44" t="s">
        <v>12</v>
      </c>
      <c r="E44">
        <v>8970</v>
      </c>
      <c r="F44" t="s">
        <v>13</v>
      </c>
      <c r="G44" s="1">
        <v>45877.40357638889</v>
      </c>
      <c r="H44" s="1">
        <v>45817.405486111107</v>
      </c>
      <c r="I44" s="6">
        <v>-27</v>
      </c>
      <c r="J44">
        <v>321.72000000000003</v>
      </c>
      <c r="K44">
        <v>321.72000000000003</v>
      </c>
      <c r="L44" t="str">
        <f>VLOOKUP(A44,[1]Sheet2!$A$2:$C$2741,3,0)</f>
        <v>Ricardo G.Silva</v>
      </c>
      <c r="M44" t="str" cm="1">
        <f t="array" ref="M44">IFERROR(_xlfn.IFS(AND(I44&gt;=1,I44&lt;=5),"1A5", AND(I44&gt;=6,I44&lt;=30),"6A30", AND(I44&gt;=31,I44&lt;=60),"31A60", AND(I44&gt;=61,I44&lt;=90),"61A90", AND(I44&gt;=91,I44&lt;=120),"91A120", AND(I44&gt;120),"M120"), "A VENCER")</f>
        <v>A VENCER</v>
      </c>
      <c r="P44" s="9" t="str" cm="1">
        <f t="array" ref="P44:Q65">_xlfn._xlws.PY(7,0)</f>
        <v>Comercial</v>
      </c>
      <c r="Q44" s="9" t="str">
        <v>Valor Pendente</v>
      </c>
      <c r="S44" s="6"/>
    </row>
    <row r="45" spans="1:19" x14ac:dyDescent="0.25">
      <c r="A45">
        <f>VLOOKUP(B45,[1]Sheet2!$B$2:$D$2741,3,0)</f>
        <v>211110191</v>
      </c>
      <c r="B45" t="s">
        <v>25</v>
      </c>
      <c r="C45" t="s">
        <v>11</v>
      </c>
      <c r="D45" t="s">
        <v>12</v>
      </c>
      <c r="E45">
        <v>9098</v>
      </c>
      <c r="F45" t="s">
        <v>13</v>
      </c>
      <c r="G45" s="1">
        <v>45879.546793981477</v>
      </c>
      <c r="H45" s="1">
        <v>45819.547106481477</v>
      </c>
      <c r="I45" s="6">
        <v>-29</v>
      </c>
      <c r="J45">
        <v>72</v>
      </c>
      <c r="K45">
        <v>72</v>
      </c>
      <c r="L45" t="str">
        <f>VLOOKUP(A45,[1]Sheet2!$A$2:$C$2741,3,0)</f>
        <v>Ricardo G.Silva</v>
      </c>
      <c r="M45" t="str" cm="1">
        <f t="array" ref="M45">IFERROR(_xlfn.IFS(AND(I45&gt;=1,I45&lt;=5),"1A5", AND(I45&gt;=6,I45&lt;=30),"6A30", AND(I45&gt;=31,I45&lt;=60),"31A60", AND(I45&gt;=61,I45&lt;=90),"61A90", AND(I45&gt;=91,I45&lt;=120),"91A120", AND(I45&gt;120),"M120"), "A VENCER")</f>
        <v>A VENCER</v>
      </c>
      <c r="P45" t="str">
        <v>Bracar</v>
      </c>
      <c r="Q45">
        <v>19630.34</v>
      </c>
      <c r="S45" s="6"/>
    </row>
    <row r="46" spans="1:19" x14ac:dyDescent="0.25">
      <c r="A46">
        <f>VLOOKUP(B46,[1]Sheet2!$B$2:$D$2741,3,0)</f>
        <v>211110191</v>
      </c>
      <c r="B46" t="s">
        <v>25</v>
      </c>
      <c r="C46" t="s">
        <v>11</v>
      </c>
      <c r="D46" t="s">
        <v>12</v>
      </c>
      <c r="E46">
        <v>9111</v>
      </c>
      <c r="F46" t="s">
        <v>13</v>
      </c>
      <c r="G46" s="1">
        <v>45879.632094907407</v>
      </c>
      <c r="H46" s="1">
        <v>45819.635069444441</v>
      </c>
      <c r="I46" s="6">
        <v>-29</v>
      </c>
      <c r="J46">
        <v>30.080000000000002</v>
      </c>
      <c r="K46">
        <v>30.080000000000002</v>
      </c>
      <c r="L46" t="str">
        <f>VLOOKUP(A46,[1]Sheet2!$A$2:$C$2741,3,0)</f>
        <v>Ricardo G.Silva</v>
      </c>
      <c r="M46" t="str" cm="1">
        <f t="array" ref="M46">IFERROR(_xlfn.IFS(AND(I46&gt;=1,I46&lt;=5),"1A5", AND(I46&gt;=6,I46&lt;=30),"6A30", AND(I46&gt;=31,I46&lt;=60),"31A60", AND(I46&gt;=61,I46&lt;=90),"61A90", AND(I46&gt;=91,I46&lt;=120),"91A120", AND(I46&gt;120),"M120"), "A VENCER")</f>
        <v>A VENCER</v>
      </c>
      <c r="P46" t="str">
        <v>Bruno Brito</v>
      </c>
      <c r="Q46">
        <v>119342.69</v>
      </c>
      <c r="S46" s="6"/>
    </row>
    <row r="47" spans="1:19" x14ac:dyDescent="0.25">
      <c r="A47">
        <f>VLOOKUP(B47,[1]Sheet2!$B$2:$D$2741,3,0)</f>
        <v>211110191</v>
      </c>
      <c r="B47" t="s">
        <v>25</v>
      </c>
      <c r="C47" t="s">
        <v>11</v>
      </c>
      <c r="D47" t="s">
        <v>12</v>
      </c>
      <c r="E47">
        <v>9115</v>
      </c>
      <c r="F47" t="s">
        <v>13</v>
      </c>
      <c r="G47" s="1">
        <v>45880.368298611109</v>
      </c>
      <c r="H47" s="1">
        <v>45820.36887731481</v>
      </c>
      <c r="I47" s="6">
        <v>-30</v>
      </c>
      <c r="J47">
        <v>328.2</v>
      </c>
      <c r="K47">
        <v>328.2</v>
      </c>
      <c r="L47" t="str">
        <f>VLOOKUP(A47,[1]Sheet2!$A$2:$C$2741,3,0)</f>
        <v>Ricardo G.Silva</v>
      </c>
      <c r="M47" t="str" cm="1">
        <f t="array" ref="M47">IFERROR(_xlfn.IFS(AND(I47&gt;=1,I47&lt;=5),"1A5", AND(I47&gt;=6,I47&lt;=30),"6A30", AND(I47&gt;=31,I47&lt;=60),"31A60", AND(I47&gt;=61,I47&lt;=90),"61A90", AND(I47&gt;=91,I47&lt;=120),"91A120", AND(I47&gt;120),"M120"), "A VENCER")</f>
        <v>A VENCER</v>
      </c>
      <c r="P47" t="str">
        <v>Contencioso</v>
      </c>
      <c r="Q47">
        <v>93407.83</v>
      </c>
      <c r="S47" s="6"/>
    </row>
    <row r="48" spans="1:19" x14ac:dyDescent="0.25">
      <c r="A48">
        <f>VLOOKUP(B48,[1]Sheet2!$B$2:$D$2741,3,0)</f>
        <v>211110191</v>
      </c>
      <c r="B48" t="s">
        <v>25</v>
      </c>
      <c r="C48" t="s">
        <v>11</v>
      </c>
      <c r="D48" t="s">
        <v>12</v>
      </c>
      <c r="E48">
        <v>9183</v>
      </c>
      <c r="F48" t="s">
        <v>13</v>
      </c>
      <c r="G48" s="1">
        <v>45881.35487268518</v>
      </c>
      <c r="H48" s="1">
        <v>45821.355613425927</v>
      </c>
      <c r="I48" s="6">
        <v>-31</v>
      </c>
      <c r="J48">
        <v>269.02</v>
      </c>
      <c r="K48">
        <v>269.02</v>
      </c>
      <c r="L48" t="str">
        <f>VLOOKUP(A48,[1]Sheet2!$A$2:$C$2741,3,0)</f>
        <v>Ricardo G.Silva</v>
      </c>
      <c r="M48" t="str" cm="1">
        <f t="array" ref="M48">IFERROR(_xlfn.IFS(AND(I48&gt;=1,I48&lt;=5),"1A5", AND(I48&gt;=6,I48&lt;=30),"6A30", AND(I48&gt;=31,I48&lt;=60),"31A60", AND(I48&gt;=61,I48&lt;=90),"61A90", AND(I48&gt;=91,I48&lt;=120),"91A120", AND(I48&gt;120),"M120"), "A VENCER")</f>
        <v>A VENCER</v>
      </c>
      <c r="P48" t="str">
        <v>Daniel Guimarães</v>
      </c>
      <c r="Q48">
        <v>2001.1100000000001</v>
      </c>
      <c r="S48" s="6"/>
    </row>
    <row r="49" spans="1:19" x14ac:dyDescent="0.25">
      <c r="A49">
        <f>VLOOKUP(B49,[1]Sheet2!$B$2:$D$2741,3,0)</f>
        <v>211110191</v>
      </c>
      <c r="B49" t="s">
        <v>25</v>
      </c>
      <c r="C49" t="s">
        <v>11</v>
      </c>
      <c r="D49" t="s">
        <v>12</v>
      </c>
      <c r="E49">
        <v>9317</v>
      </c>
      <c r="F49" t="s">
        <v>13</v>
      </c>
      <c r="G49" s="1">
        <v>45884.499513888884</v>
      </c>
      <c r="H49" s="1">
        <v>45824.500081018516</v>
      </c>
      <c r="I49" s="6">
        <v>-34</v>
      </c>
      <c r="J49">
        <v>104.38</v>
      </c>
      <c r="K49">
        <v>104.38</v>
      </c>
      <c r="L49" t="str">
        <f>VLOOKUP(A49,[1]Sheet2!$A$2:$C$2741,3,0)</f>
        <v>Ricardo G.Silva</v>
      </c>
      <c r="M49" t="str" cm="1">
        <f t="array" ref="M49">IFERROR(_xlfn.IFS(AND(I49&gt;=1,I49&lt;=5),"1A5", AND(I49&gt;=6,I49&lt;=30),"6A30", AND(I49&gt;=31,I49&lt;=60),"31A60", AND(I49&gt;=61,I49&lt;=90),"61A90", AND(I49&gt;=91,I49&lt;=120),"91A120", AND(I49&gt;120),"M120"), "A VENCER")</f>
        <v>A VENCER</v>
      </c>
      <c r="P49" t="str">
        <v>Gabriel Araújo</v>
      </c>
      <c r="Q49">
        <v>334</v>
      </c>
      <c r="S49" s="6"/>
    </row>
    <row r="50" spans="1:19" x14ac:dyDescent="0.25">
      <c r="A50">
        <f>VLOOKUP(B50,[1]Sheet2!$B$2:$D$2741,3,0)</f>
        <v>211110191</v>
      </c>
      <c r="B50" t="s">
        <v>25</v>
      </c>
      <c r="C50" t="s">
        <v>11</v>
      </c>
      <c r="D50" t="s">
        <v>12</v>
      </c>
      <c r="E50">
        <v>9431</v>
      </c>
      <c r="F50" t="s">
        <v>13</v>
      </c>
      <c r="G50" s="1">
        <v>45886.451724537037</v>
      </c>
      <c r="H50" s="1">
        <v>45826.452025462961</v>
      </c>
      <c r="I50" s="6">
        <v>-36</v>
      </c>
      <c r="J50">
        <v>52.29</v>
      </c>
      <c r="K50">
        <v>52.29</v>
      </c>
      <c r="L50" t="str">
        <f>VLOOKUP(A50,[1]Sheet2!$A$2:$C$2741,3,0)</f>
        <v>Ricardo G.Silva</v>
      </c>
      <c r="M50" t="str" cm="1">
        <f t="array" ref="M50">IFERROR(_xlfn.IFS(AND(I50&gt;=1,I50&lt;=5),"1A5", AND(I50&gt;=6,I50&lt;=30),"6A30", AND(I50&gt;=31,I50&lt;=60),"31A60", AND(I50&gt;=61,I50&lt;=90),"61A90", AND(I50&gt;=91,I50&lt;=120),"91A120", AND(I50&gt;120),"M120"), "A VENCER")</f>
        <v>A VENCER</v>
      </c>
      <c r="P50" t="str">
        <v>Igor Chemanitov</v>
      </c>
      <c r="Q50">
        <v>13125.89</v>
      </c>
      <c r="S50" s="6"/>
    </row>
    <row r="51" spans="1:19" x14ac:dyDescent="0.25">
      <c r="A51">
        <f>VLOOKUP(B51,[1]Sheet2!$B$2:$D$2741,3,0)</f>
        <v>211110191</v>
      </c>
      <c r="B51" t="s">
        <v>25</v>
      </c>
      <c r="C51" t="s">
        <v>11</v>
      </c>
      <c r="D51" t="s">
        <v>12</v>
      </c>
      <c r="E51">
        <v>9502</v>
      </c>
      <c r="F51" t="s">
        <v>13</v>
      </c>
      <c r="G51" s="1">
        <v>45888.507627314815</v>
      </c>
      <c r="H51" s="1">
        <v>45828.509270833332</v>
      </c>
      <c r="I51" s="6">
        <v>-38</v>
      </c>
      <c r="J51">
        <v>116.61</v>
      </c>
      <c r="K51">
        <v>116.61</v>
      </c>
      <c r="L51" t="str">
        <f>VLOOKUP(A51,[1]Sheet2!$A$2:$C$2741,3,0)</f>
        <v>Ricardo G.Silva</v>
      </c>
      <c r="M51" t="str" cm="1">
        <f t="array" ref="M51">IFERROR(_xlfn.IFS(AND(I51&gt;=1,I51&lt;=5),"1A5", AND(I51&gt;=6,I51&lt;=30),"6A30", AND(I51&gt;=31,I51&lt;=60),"31A60", AND(I51&gt;=61,I51&lt;=90),"61A90", AND(I51&gt;=91,I51&lt;=120),"91A120", AND(I51&gt;120),"M120"), "A VENCER")</f>
        <v>A VENCER</v>
      </c>
      <c r="P51" t="str">
        <v>Joana Reis</v>
      </c>
      <c r="Q51">
        <v>4720.72</v>
      </c>
      <c r="S51" s="6"/>
    </row>
    <row r="52" spans="1:19" x14ac:dyDescent="0.25">
      <c r="A52">
        <f>VLOOKUP(B52,[1]Sheet2!$B$2:$D$2741,3,0)</f>
        <v>211110191</v>
      </c>
      <c r="B52" t="s">
        <v>25</v>
      </c>
      <c r="C52" t="s">
        <v>11</v>
      </c>
      <c r="D52" t="s">
        <v>12</v>
      </c>
      <c r="E52">
        <v>9633</v>
      </c>
      <c r="F52" t="s">
        <v>13</v>
      </c>
      <c r="G52" s="1">
        <v>45891.597581018519</v>
      </c>
      <c r="H52" s="1">
        <v>45831.597962962958</v>
      </c>
      <c r="I52" s="6">
        <v>-41</v>
      </c>
      <c r="J52">
        <v>141.6</v>
      </c>
      <c r="K52">
        <v>141.6</v>
      </c>
      <c r="L52" t="str">
        <f>VLOOKUP(A52,[1]Sheet2!$A$2:$C$2741,3,0)</f>
        <v>Ricardo G.Silva</v>
      </c>
      <c r="M52" t="str" cm="1">
        <f t="array" ref="M52">IFERROR(_xlfn.IFS(AND(I52&gt;=1,I52&lt;=5),"1A5", AND(I52&gt;=6,I52&lt;=30),"6A30", AND(I52&gt;=31,I52&lt;=60),"31A60", AND(I52&gt;=61,I52&lt;=90),"61A90", AND(I52&gt;=91,I52&lt;=120),"91A120", AND(I52&gt;120),"M120"), "A VENCER")</f>
        <v>A VENCER</v>
      </c>
      <c r="P52" t="str">
        <v>Joaquim Ferreira</v>
      </c>
      <c r="Q52">
        <v>161.1</v>
      </c>
      <c r="S52" s="6"/>
    </row>
    <row r="53" spans="1:19" x14ac:dyDescent="0.25">
      <c r="A53">
        <f>VLOOKUP(B53,[1]Sheet2!$B$2:$D$2741,3,0)</f>
        <v>211110191</v>
      </c>
      <c r="B53" t="s">
        <v>25</v>
      </c>
      <c r="C53" t="s">
        <v>11</v>
      </c>
      <c r="D53" t="s">
        <v>12</v>
      </c>
      <c r="E53">
        <v>9710</v>
      </c>
      <c r="F53" t="s">
        <v>13</v>
      </c>
      <c r="G53" s="1">
        <v>45893.509340277778</v>
      </c>
      <c r="H53" s="1">
        <v>45833.510185185187</v>
      </c>
      <c r="I53" s="6">
        <v>-43</v>
      </c>
      <c r="J53">
        <v>70</v>
      </c>
      <c r="K53">
        <v>70</v>
      </c>
      <c r="L53" t="str">
        <f>VLOOKUP(A53,[1]Sheet2!$A$2:$C$2741,3,0)</f>
        <v>Ricardo G.Silva</v>
      </c>
      <c r="M53" t="str" cm="1">
        <f t="array" ref="M53">IFERROR(_xlfn.IFS(AND(I53&gt;=1,I53&lt;=5),"1A5", AND(I53&gt;=6,I53&lt;=30),"6A30", AND(I53&gt;=31,I53&lt;=60),"31A60", AND(I53&gt;=61,I53&lt;=90),"61A90", AND(I53&gt;=91,I53&lt;=120),"91A120", AND(I53&gt;120),"M120"), "A VENCER")</f>
        <v>A VENCER</v>
      </c>
      <c r="P53" t="str">
        <v>Luis Fonseca</v>
      </c>
      <c r="Q53">
        <v>42889.83</v>
      </c>
      <c r="S53" s="6"/>
    </row>
    <row r="54" spans="1:19" x14ac:dyDescent="0.25">
      <c r="A54">
        <f>VLOOKUP(B54,[1]Sheet2!$B$2:$D$2741,3,0)</f>
        <v>211110191</v>
      </c>
      <c r="B54" t="s">
        <v>25</v>
      </c>
      <c r="C54" t="s">
        <v>11</v>
      </c>
      <c r="D54" t="s">
        <v>12</v>
      </c>
      <c r="E54">
        <v>9785</v>
      </c>
      <c r="F54" t="s">
        <v>13</v>
      </c>
      <c r="G54" s="1">
        <v>45894.472708333335</v>
      </c>
      <c r="H54" s="1">
        <v>45834.474907407406</v>
      </c>
      <c r="I54" s="6">
        <v>-44</v>
      </c>
      <c r="J54">
        <v>178.82</v>
      </c>
      <c r="K54">
        <v>178.82</v>
      </c>
      <c r="L54" t="str">
        <f>VLOOKUP(A54,[1]Sheet2!$A$2:$C$2741,3,0)</f>
        <v>Ricardo G.Silva</v>
      </c>
      <c r="M54" t="str" cm="1">
        <f t="array" ref="M54">IFERROR(_xlfn.IFS(AND(I54&gt;=1,I54&lt;=5),"1A5", AND(I54&gt;=6,I54&lt;=30),"6A30", AND(I54&gt;=31,I54&lt;=60),"31A60", AND(I54&gt;=61,I54&lt;=90),"61A90", AND(I54&gt;=91,I54&lt;=120),"91A120", AND(I54&gt;120),"M120"), "A VENCER")</f>
        <v>A VENCER</v>
      </c>
      <c r="P54" t="str">
        <v>Manuel Miranda</v>
      </c>
      <c r="Q54">
        <v>149356.39000000001</v>
      </c>
      <c r="S54" s="6"/>
    </row>
    <row r="55" spans="1:19" x14ac:dyDescent="0.25">
      <c r="A55">
        <f>VLOOKUP(B55,[1]Sheet2!$B$2:$D$2741,3,0)</f>
        <v>211110191</v>
      </c>
      <c r="B55" t="s">
        <v>25</v>
      </c>
      <c r="C55" t="s">
        <v>11</v>
      </c>
      <c r="D55" t="s">
        <v>12</v>
      </c>
      <c r="E55">
        <v>9786</v>
      </c>
      <c r="F55" t="s">
        <v>13</v>
      </c>
      <c r="G55" s="1">
        <v>45894.475613425922</v>
      </c>
      <c r="H55" s="1">
        <v>45834.478541666664</v>
      </c>
      <c r="I55" s="6">
        <v>-44</v>
      </c>
      <c r="J55">
        <v>3.49</v>
      </c>
      <c r="K55">
        <v>3.49</v>
      </c>
      <c r="L55" t="str">
        <f>VLOOKUP(A55,[1]Sheet2!$A$2:$C$2741,3,0)</f>
        <v>Ricardo G.Silva</v>
      </c>
      <c r="M55" t="str" cm="1">
        <f t="array" ref="M55">IFERROR(_xlfn.IFS(AND(I55&gt;=1,I55&lt;=5),"1A5", AND(I55&gt;=6,I55&lt;=30),"6A30", AND(I55&gt;=31,I55&lt;=60),"31A60", AND(I55&gt;=61,I55&lt;=90),"61A90", AND(I55&gt;=91,I55&lt;=120),"91A120", AND(I55&gt;120),"M120"), "A VENCER")</f>
        <v>A VENCER</v>
      </c>
      <c r="P55" t="str">
        <v>Manuel Russo</v>
      </c>
      <c r="Q55">
        <v>35463.160000000003</v>
      </c>
      <c r="S55" s="6"/>
    </row>
    <row r="56" spans="1:19" x14ac:dyDescent="0.25">
      <c r="A56">
        <f>VLOOKUP(B56,[1]Sheet2!$B$2:$D$2741,3,0)</f>
        <v>211110191</v>
      </c>
      <c r="B56" t="s">
        <v>25</v>
      </c>
      <c r="C56" t="s">
        <v>11</v>
      </c>
      <c r="D56" t="s">
        <v>12</v>
      </c>
      <c r="E56">
        <v>9870</v>
      </c>
      <c r="F56" t="s">
        <v>13</v>
      </c>
      <c r="G56" s="1">
        <v>45895.478067129625</v>
      </c>
      <c r="H56" s="1">
        <v>45835.478310185186</v>
      </c>
      <c r="I56" s="6">
        <v>-45</v>
      </c>
      <c r="J56">
        <v>147.99</v>
      </c>
      <c r="K56">
        <v>147.99</v>
      </c>
      <c r="L56" t="str">
        <f>VLOOKUP(A56,[1]Sheet2!$A$2:$C$2741,3,0)</f>
        <v>Ricardo G.Silva</v>
      </c>
      <c r="M56" t="str" cm="1">
        <f t="array" ref="M56">IFERROR(_xlfn.IFS(AND(I56&gt;=1,I56&lt;=5),"1A5", AND(I56&gt;=6,I56&lt;=30),"6A30", AND(I56&gt;=31,I56&lt;=60),"31A60", AND(I56&gt;=61,I56&lt;=90),"61A90", AND(I56&gt;=91,I56&lt;=120),"91A120", AND(I56&gt;120),"M120"), "A VENCER")</f>
        <v>A VENCER</v>
      </c>
      <c r="P56" t="str">
        <v>Márcio Henriques</v>
      </c>
      <c r="Q56">
        <v>357.62</v>
      </c>
      <c r="S56" s="6"/>
    </row>
    <row r="57" spans="1:19" x14ac:dyDescent="0.25">
      <c r="A57">
        <f>VLOOKUP(B57,[1]Sheet2!$B$2:$D$2741,3,0)</f>
        <v>211110191</v>
      </c>
      <c r="B57" t="s">
        <v>25</v>
      </c>
      <c r="C57" t="s">
        <v>11</v>
      </c>
      <c r="D57" t="s">
        <v>12</v>
      </c>
      <c r="E57">
        <v>9884</v>
      </c>
      <c r="F57" t="s">
        <v>13</v>
      </c>
      <c r="G57" s="1">
        <v>45895.642175925925</v>
      </c>
      <c r="H57" s="1">
        <v>45835.645370370366</v>
      </c>
      <c r="I57" s="6">
        <v>-45</v>
      </c>
      <c r="J57">
        <v>100.5</v>
      </c>
      <c r="K57">
        <v>100.5</v>
      </c>
      <c r="L57" t="str">
        <f>VLOOKUP(A57,[1]Sheet2!$A$2:$C$2741,3,0)</f>
        <v>Ricardo G.Silva</v>
      </c>
      <c r="M57" t="str" cm="1">
        <f t="array" ref="M57">IFERROR(_xlfn.IFS(AND(I57&gt;=1,I57&lt;=5),"1A5", AND(I57&gt;=6,I57&lt;=30),"6A30", AND(I57&gt;=31,I57&lt;=60),"31A60", AND(I57&gt;=61,I57&lt;=90),"61A90", AND(I57&gt;=91,I57&lt;=120),"91A120", AND(I57&gt;120),"M120"), "A VENCER")</f>
        <v>A VENCER</v>
      </c>
      <c r="P57" t="str">
        <v>Paulo Costa</v>
      </c>
      <c r="Q57">
        <v>53965.41</v>
      </c>
      <c r="S57" s="6"/>
    </row>
    <row r="58" spans="1:19" x14ac:dyDescent="0.25">
      <c r="A58">
        <f>VLOOKUP(B58,[1]Sheet2!$B$2:$D$2741,3,0)</f>
        <v>211110191</v>
      </c>
      <c r="B58" t="s">
        <v>25</v>
      </c>
      <c r="C58" t="s">
        <v>11</v>
      </c>
      <c r="D58" t="s">
        <v>12</v>
      </c>
      <c r="E58">
        <v>10008</v>
      </c>
      <c r="F58" t="s">
        <v>13</v>
      </c>
      <c r="G58" s="1">
        <v>45900.525914351849</v>
      </c>
      <c r="H58" s="1">
        <v>45840.534687499996</v>
      </c>
      <c r="I58" s="6">
        <v>-50</v>
      </c>
      <c r="J58">
        <v>227.73000000000002</v>
      </c>
      <c r="K58">
        <v>227.73000000000002</v>
      </c>
      <c r="L58" t="str">
        <f>VLOOKUP(A58,[1]Sheet2!$A$2:$C$2741,3,0)</f>
        <v>Ricardo G.Silva</v>
      </c>
      <c r="M58" t="str" cm="1">
        <f t="array" ref="M58">IFERROR(_xlfn.IFS(AND(I58&gt;=1,I58&lt;=5),"1A5", AND(I58&gt;=6,I58&lt;=30),"6A30", AND(I58&gt;=31,I58&lt;=60),"31A60", AND(I58&gt;=61,I58&lt;=90),"61A90", AND(I58&gt;=91,I58&lt;=120),"91A120", AND(I58&gt;120),"M120"), "A VENCER")</f>
        <v>A VENCER</v>
      </c>
      <c r="P58" t="str">
        <v>Pedro Fonseca</v>
      </c>
      <c r="Q58">
        <v>237294.9</v>
      </c>
      <c r="S58" s="6"/>
    </row>
    <row r="59" spans="1:19" x14ac:dyDescent="0.25">
      <c r="A59">
        <f>VLOOKUP(B59,[1]Sheet2!$B$2:$D$2741,3,0)</f>
        <v>211110191</v>
      </c>
      <c r="B59" t="s">
        <v>25</v>
      </c>
      <c r="C59" t="s">
        <v>11</v>
      </c>
      <c r="D59" t="s">
        <v>12</v>
      </c>
      <c r="E59">
        <v>10022</v>
      </c>
      <c r="F59" t="s">
        <v>13</v>
      </c>
      <c r="G59" s="1">
        <v>45901.359525462962</v>
      </c>
      <c r="H59" s="1">
        <v>45841.359895833331</v>
      </c>
      <c r="I59" s="6">
        <v>-51</v>
      </c>
      <c r="J59">
        <v>5.61</v>
      </c>
      <c r="K59">
        <v>5.61</v>
      </c>
      <c r="L59" t="str">
        <f>VLOOKUP(A59,[1]Sheet2!$A$2:$C$2741,3,0)</f>
        <v>Ricardo G.Silva</v>
      </c>
      <c r="M59" t="str" cm="1">
        <f t="array" ref="M59">IFERROR(_xlfn.IFS(AND(I59&gt;=1,I59&lt;=5),"1A5", AND(I59&gt;=6,I59&lt;=30),"6A30", AND(I59&gt;=31,I59&lt;=60),"31A60", AND(I59&gt;=61,I59&lt;=90),"61A90", AND(I59&gt;=91,I59&lt;=120),"91A120", AND(I59&gt;120),"M120"), "A VENCER")</f>
        <v>A VENCER</v>
      </c>
      <c r="P59" t="str">
        <v>Renato Ferreira</v>
      </c>
      <c r="Q59">
        <v>-97.87</v>
      </c>
      <c r="S59" s="6"/>
    </row>
    <row r="60" spans="1:19" x14ac:dyDescent="0.25">
      <c r="A60">
        <f>VLOOKUP(B60,[1]Sheet2!$B$2:$D$2741,3,0)</f>
        <v>211110191</v>
      </c>
      <c r="B60" t="s">
        <v>25</v>
      </c>
      <c r="C60" t="s">
        <v>11</v>
      </c>
      <c r="D60" t="s">
        <v>12</v>
      </c>
      <c r="E60">
        <v>10059</v>
      </c>
      <c r="F60" t="s">
        <v>13</v>
      </c>
      <c r="G60" s="1">
        <v>45901.521782407406</v>
      </c>
      <c r="H60" s="1">
        <v>45841.521793981483</v>
      </c>
      <c r="I60" s="6">
        <v>-51</v>
      </c>
      <c r="J60">
        <v>111.54</v>
      </c>
      <c r="K60">
        <v>111.54</v>
      </c>
      <c r="L60" t="str">
        <f>VLOOKUP(A60,[1]Sheet2!$A$2:$C$2741,3,0)</f>
        <v>Ricardo G.Silva</v>
      </c>
      <c r="M60" t="str" cm="1">
        <f t="array" ref="M60">IFERROR(_xlfn.IFS(AND(I60&gt;=1,I60&lt;=5),"1A5", AND(I60&gt;=6,I60&lt;=30),"6A30", AND(I60&gt;=31,I60&lt;=60),"31A60", AND(I60&gt;=61,I60&lt;=90),"61A90", AND(I60&gt;=91,I60&lt;=120),"91A120", AND(I60&gt;120),"M120"), "A VENCER")</f>
        <v>A VENCER</v>
      </c>
      <c r="P60" t="str">
        <v>Ricardo G.Silva</v>
      </c>
      <c r="Q60">
        <v>111651.55</v>
      </c>
      <c r="S60" s="6"/>
    </row>
    <row r="61" spans="1:19" x14ac:dyDescent="0.25">
      <c r="A61">
        <f>VLOOKUP(B61,[1]Sheet2!$B$2:$D$2741,3,0)</f>
        <v>211110191</v>
      </c>
      <c r="B61" t="s">
        <v>25</v>
      </c>
      <c r="C61" t="s">
        <v>11</v>
      </c>
      <c r="D61" t="s">
        <v>12</v>
      </c>
      <c r="E61">
        <v>10182</v>
      </c>
      <c r="F61" t="s">
        <v>13</v>
      </c>
      <c r="G61" s="1">
        <v>45902.603402777779</v>
      </c>
      <c r="H61" s="1">
        <v>45842.603414351848</v>
      </c>
      <c r="I61" s="6">
        <v>-52</v>
      </c>
      <c r="J61">
        <v>96.67</v>
      </c>
      <c r="K61">
        <v>96.67</v>
      </c>
      <c r="L61" t="str">
        <f>VLOOKUP(A61,[1]Sheet2!$A$2:$C$2741,3,0)</f>
        <v>Ricardo G.Silva</v>
      </c>
      <c r="M61" t="str" cm="1">
        <f t="array" ref="M61">IFERROR(_xlfn.IFS(AND(I61&gt;=1,I61&lt;=5),"1A5", AND(I61&gt;=6,I61&lt;=30),"6A30", AND(I61&gt;=31,I61&lt;=60),"31A60", AND(I61&gt;=61,I61&lt;=90),"61A90", AND(I61&gt;=91,I61&lt;=120),"91A120", AND(I61&gt;120),"M120"), "A VENCER")</f>
        <v>A VENCER</v>
      </c>
      <c r="P61" t="str">
        <v>Sandra Silva</v>
      </c>
      <c r="Q61">
        <v>578.81999999999994</v>
      </c>
      <c r="S61" s="6"/>
    </row>
    <row r="62" spans="1:19" x14ac:dyDescent="0.25">
      <c r="A62">
        <f>VLOOKUP(B62,[1]Sheet2!$B$2:$D$2741,3,0)</f>
        <v>211110191</v>
      </c>
      <c r="B62" t="s">
        <v>25</v>
      </c>
      <c r="C62" t="s">
        <v>11</v>
      </c>
      <c r="D62" t="s">
        <v>12</v>
      </c>
      <c r="E62">
        <v>10212</v>
      </c>
      <c r="F62" t="s">
        <v>13</v>
      </c>
      <c r="G62" s="1">
        <v>45905.481956018513</v>
      </c>
      <c r="H62" s="1">
        <v>45845.481956018513</v>
      </c>
      <c r="I62" s="6">
        <v>-55</v>
      </c>
      <c r="J62">
        <v>167</v>
      </c>
      <c r="K62">
        <v>167</v>
      </c>
      <c r="L62" t="str">
        <f>VLOOKUP(A62,[1]Sheet2!$A$2:$C$2741,3,0)</f>
        <v>Ricardo G.Silva</v>
      </c>
      <c r="M62" t="str" cm="1">
        <f t="array" ref="M62">IFERROR(_xlfn.IFS(AND(I62&gt;=1,I62&lt;=5),"1A5", AND(I62&gt;=6,I62&lt;=30),"6A30", AND(I62&gt;=31,I62&lt;=60),"31A60", AND(I62&gt;=61,I62&lt;=90),"61A90", AND(I62&gt;=91,I62&lt;=120),"91A120", AND(I62&gt;120),"M120"), "A VENCER")</f>
        <v>A VENCER</v>
      </c>
      <c r="P62" t="str">
        <v>Sidónio Barros</v>
      </c>
      <c r="Q62">
        <v>323.56</v>
      </c>
      <c r="S62" s="6"/>
    </row>
    <row r="63" spans="1:19" x14ac:dyDescent="0.25">
      <c r="A63">
        <f>VLOOKUP(B63,[1]Sheet2!$B$2:$D$2741,3,0)</f>
        <v>211110191</v>
      </c>
      <c r="B63" t="s">
        <v>25</v>
      </c>
      <c r="C63" t="s">
        <v>11</v>
      </c>
      <c r="D63" t="s">
        <v>12</v>
      </c>
      <c r="E63">
        <v>10309</v>
      </c>
      <c r="F63" t="s">
        <v>13</v>
      </c>
      <c r="G63" s="1">
        <v>45907.380937499998</v>
      </c>
      <c r="H63" s="1">
        <v>45847.380937499998</v>
      </c>
      <c r="I63" s="6">
        <v>-57</v>
      </c>
      <c r="J63">
        <v>211.1</v>
      </c>
      <c r="K63">
        <v>211.1</v>
      </c>
      <c r="L63" t="str">
        <f>VLOOKUP(A63,[1]Sheet2!$A$2:$C$2741,3,0)</f>
        <v>Ricardo G.Silva</v>
      </c>
      <c r="M63" t="str" cm="1">
        <f t="array" ref="M63">IFERROR(_xlfn.IFS(AND(I63&gt;=1,I63&lt;=5),"1A5", AND(I63&gt;=6,I63&lt;=30),"6A30", AND(I63&gt;=31,I63&lt;=60),"31A60", AND(I63&gt;=61,I63&lt;=90),"61A90", AND(I63&gt;=91,I63&lt;=120),"91A120", AND(I63&gt;120),"M120"), "A VENCER")</f>
        <v>A VENCER</v>
      </c>
      <c r="P63" t="str">
        <v>Susana Almeida</v>
      </c>
      <c r="Q63">
        <v>-30.55</v>
      </c>
      <c r="S63" s="6"/>
    </row>
    <row r="64" spans="1:19" x14ac:dyDescent="0.25">
      <c r="A64">
        <f>VLOOKUP(B64,[1]Sheet2!$B$2:$D$2741,3,0)</f>
        <v>211110191</v>
      </c>
      <c r="B64" t="s">
        <v>25</v>
      </c>
      <c r="C64" t="s">
        <v>11</v>
      </c>
      <c r="D64" t="s">
        <v>12</v>
      </c>
      <c r="E64">
        <v>10334</v>
      </c>
      <c r="F64" t="s">
        <v>13</v>
      </c>
      <c r="G64" s="1">
        <v>45907.422453703701</v>
      </c>
      <c r="H64" s="1">
        <v>45847.422465277778</v>
      </c>
      <c r="I64" s="6">
        <v>-57</v>
      </c>
      <c r="J64">
        <v>9.1300000000000008</v>
      </c>
      <c r="K64">
        <v>9.1300000000000008</v>
      </c>
      <c r="L64" t="str">
        <f>VLOOKUP(A64,[1]Sheet2!$A$2:$C$2741,3,0)</f>
        <v>Ricardo G.Silva</v>
      </c>
      <c r="M64" t="str" cm="1">
        <f t="array" ref="M64">IFERROR(_xlfn.IFS(AND(I64&gt;=1,I64&lt;=5),"1A5", AND(I64&gt;=6,I64&lt;=30),"6A30", AND(I64&gt;=31,I64&lt;=60),"31A60", AND(I64&gt;=61,I64&lt;=90),"61A90", AND(I64&gt;=91,I64&lt;=120),"91A120", AND(I64&gt;120),"M120"), "A VENCER")</f>
        <v>A VENCER</v>
      </c>
      <c r="P64" t="str">
        <v>Vitor Almeida</v>
      </c>
      <c r="Q64">
        <v>37775.65</v>
      </c>
      <c r="S64" s="6"/>
    </row>
    <row r="65" spans="1:19" x14ac:dyDescent="0.25">
      <c r="A65">
        <f>VLOOKUP(B65,[1]Sheet2!$B$2:$D$2741,3,0)</f>
        <v>211110191</v>
      </c>
      <c r="B65" t="s">
        <v>25</v>
      </c>
      <c r="C65" t="s">
        <v>11</v>
      </c>
      <c r="D65" t="s">
        <v>12</v>
      </c>
      <c r="E65">
        <v>10395</v>
      </c>
      <c r="F65" t="s">
        <v>13</v>
      </c>
      <c r="G65" s="1">
        <v>45908.366574074069</v>
      </c>
      <c r="H65" s="1">
        <v>45848.366585648146</v>
      </c>
      <c r="I65" s="6">
        <v>-58</v>
      </c>
      <c r="J65">
        <v>268.23</v>
      </c>
      <c r="K65">
        <v>268.23</v>
      </c>
      <c r="L65" t="str">
        <f>VLOOKUP(A65,[1]Sheet2!$A$2:$C$2741,3,0)</f>
        <v>Ricardo G.Silva</v>
      </c>
      <c r="M65" t="str" cm="1">
        <f t="array" ref="M65">IFERROR(_xlfn.IFS(AND(I65&gt;=1,I65&lt;=5),"1A5", AND(I65&gt;=6,I65&lt;=30),"6A30", AND(I65&gt;=31,I65&lt;=60),"31A60", AND(I65&gt;=61,I65&lt;=90),"61A90", AND(I65&gt;=91,I65&lt;=120),"91A120", AND(I65&gt;120),"M120"), "A VENCER")</f>
        <v>A VENCER</v>
      </c>
      <c r="P65" t="str">
        <v>Vânia Silva</v>
      </c>
      <c r="Q65">
        <v>127169.1</v>
      </c>
      <c r="S65" s="6"/>
    </row>
    <row r="66" spans="1:19" x14ac:dyDescent="0.25">
      <c r="A66">
        <f>VLOOKUP(B66,[1]Sheet2!$B$2:$D$2741,3,0)</f>
        <v>211110191</v>
      </c>
      <c r="B66" t="s">
        <v>25</v>
      </c>
      <c r="C66" t="s">
        <v>11</v>
      </c>
      <c r="D66" t="s">
        <v>12</v>
      </c>
      <c r="E66">
        <v>10422</v>
      </c>
      <c r="F66" t="s">
        <v>13</v>
      </c>
      <c r="G66" s="1">
        <v>45908.471446759257</v>
      </c>
      <c r="H66" s="1">
        <v>45848.471446759257</v>
      </c>
      <c r="I66" s="6">
        <v>-58</v>
      </c>
      <c r="J66">
        <v>87.5</v>
      </c>
      <c r="K66">
        <v>87.5</v>
      </c>
      <c r="L66" t="str">
        <f>VLOOKUP(A66,[1]Sheet2!$A$2:$C$2741,3,0)</f>
        <v>Ricardo G.Silva</v>
      </c>
      <c r="M66" t="str" cm="1">
        <f t="array" ref="M66">IFERROR(_xlfn.IFS(AND(I66&gt;=1,I66&lt;=5),"1A5", AND(I66&gt;=6,I66&lt;=30),"6A30", AND(I66&gt;=31,I66&lt;=60),"31A60", AND(I66&gt;=61,I66&lt;=90),"61A90", AND(I66&gt;=91,I66&lt;=120),"91A120", AND(I66&gt;120),"M120"), "A VENCER")</f>
        <v>A VENCER</v>
      </c>
      <c r="S66" s="6"/>
    </row>
    <row r="67" spans="1:19" x14ac:dyDescent="0.25">
      <c r="A67">
        <f>VLOOKUP(B67,[1]Sheet2!$B$2:$D$2741,3,0)</f>
        <v>211110191</v>
      </c>
      <c r="B67" t="s">
        <v>25</v>
      </c>
      <c r="C67" t="s">
        <v>11</v>
      </c>
      <c r="D67" t="s">
        <v>12</v>
      </c>
      <c r="E67">
        <v>10436</v>
      </c>
      <c r="F67" t="s">
        <v>13</v>
      </c>
      <c r="G67" s="1">
        <v>45909.325613425921</v>
      </c>
      <c r="H67" s="1">
        <v>45849.325613425921</v>
      </c>
      <c r="I67" s="6">
        <v>-59</v>
      </c>
      <c r="J67">
        <v>368.03000000000003</v>
      </c>
      <c r="K67">
        <v>368.03000000000003</v>
      </c>
      <c r="L67" t="str">
        <f>VLOOKUP(A67,[1]Sheet2!$A$2:$C$2741,3,0)</f>
        <v>Ricardo G.Silva</v>
      </c>
      <c r="M67" t="str" cm="1">
        <f t="array" ref="M67">IFERROR(_xlfn.IFS(AND(I67&gt;=1,I67&lt;=5),"1A5", AND(I67&gt;=6,I67&lt;=30),"6A30", AND(I67&gt;=31,I67&lt;=60),"31A60", AND(I67&gt;=61,I67&lt;=90),"61A90", AND(I67&gt;=91,I67&lt;=120),"91A120", AND(I67&gt;120),"M120"), "A VENCER")</f>
        <v>A VENCER</v>
      </c>
      <c r="S67" s="6"/>
    </row>
    <row r="68" spans="1:19" x14ac:dyDescent="0.25">
      <c r="A68">
        <f>VLOOKUP(B68,[1]Sheet2!$B$2:$D$2741,3,0)</f>
        <v>211110191</v>
      </c>
      <c r="B68" t="s">
        <v>25</v>
      </c>
      <c r="C68" t="s">
        <v>11</v>
      </c>
      <c r="D68" t="s">
        <v>12</v>
      </c>
      <c r="E68">
        <v>10437</v>
      </c>
      <c r="F68" t="s">
        <v>13</v>
      </c>
      <c r="G68" s="1">
        <v>45909.335532407407</v>
      </c>
      <c r="H68" s="1">
        <v>45849.335532407407</v>
      </c>
      <c r="I68" s="6">
        <v>-59</v>
      </c>
      <c r="J68">
        <v>38.76</v>
      </c>
      <c r="K68">
        <v>38.76</v>
      </c>
      <c r="L68" t="str">
        <f>VLOOKUP(A68,[1]Sheet2!$A$2:$C$2741,3,0)</f>
        <v>Ricardo G.Silva</v>
      </c>
      <c r="M68" t="str" cm="1">
        <f t="array" ref="M68">IFERROR(_xlfn.IFS(AND(I68&gt;=1,I68&lt;=5),"1A5", AND(I68&gt;=6,I68&lt;=30),"6A30", AND(I68&gt;=31,I68&lt;=60),"31A60", AND(I68&gt;=61,I68&lt;=90),"61A90", AND(I68&gt;=91,I68&lt;=120),"91A120", AND(I68&gt;120),"M120"), "A VENCER")</f>
        <v>A VENCER</v>
      </c>
      <c r="S68" s="6"/>
    </row>
    <row r="69" spans="1:19" x14ac:dyDescent="0.25">
      <c r="A69">
        <f>VLOOKUP(B69,[1]Sheet2!$B$2:$D$2741,3,0)</f>
        <v>211110212</v>
      </c>
      <c r="B69" t="s">
        <v>26</v>
      </c>
      <c r="C69" t="s">
        <v>11</v>
      </c>
      <c r="D69" t="s">
        <v>12</v>
      </c>
      <c r="E69">
        <v>8703</v>
      </c>
      <c r="F69" t="s">
        <v>13</v>
      </c>
      <c r="G69" s="1">
        <v>45840.358078703699</v>
      </c>
      <c r="H69" s="1">
        <v>45810.358773148146</v>
      </c>
      <c r="I69" s="6">
        <v>10</v>
      </c>
      <c r="J69">
        <v>1367.46</v>
      </c>
      <c r="K69">
        <v>1367.46</v>
      </c>
      <c r="L69" t="str">
        <f>VLOOKUP(A69,[1]Sheet2!$A$2:$C$2741,3,0)</f>
        <v>Paulo Costa</v>
      </c>
      <c r="M69" t="str" cm="1">
        <f t="array" ref="M69">IFERROR(_xlfn.IFS(AND(I69&gt;=1,I69&lt;=5),"1A5", AND(I69&gt;=6,I69&lt;=30),"6A30", AND(I69&gt;=31,I69&lt;=60),"31A60", AND(I69&gt;=61,I69&lt;=90),"61A90", AND(I69&gt;=91,I69&lt;=120),"91A120", AND(I69&gt;120),"M120"), "A VENCER")</f>
        <v>6A30</v>
      </c>
      <c r="S69" s="6"/>
    </row>
    <row r="70" spans="1:19" x14ac:dyDescent="0.25">
      <c r="A70">
        <f>VLOOKUP(B70,[1]Sheet2!$B$2:$D$2741,3,0)</f>
        <v>211110212</v>
      </c>
      <c r="B70" t="s">
        <v>26</v>
      </c>
      <c r="C70" t="s">
        <v>2814</v>
      </c>
      <c r="D70" t="s">
        <v>12</v>
      </c>
      <c r="E70">
        <v>480</v>
      </c>
      <c r="F70" t="s">
        <v>13</v>
      </c>
      <c r="G70" s="1">
        <v>45843</v>
      </c>
      <c r="H70" s="1">
        <v>45813</v>
      </c>
      <c r="I70" s="6">
        <v>7</v>
      </c>
      <c r="J70">
        <v>-7.6400000000000006</v>
      </c>
      <c r="K70">
        <v>-7.6400000000000006</v>
      </c>
      <c r="L70" t="str">
        <f>VLOOKUP(A70,[1]Sheet2!$A$2:$C$2741,3,0)</f>
        <v>Paulo Costa</v>
      </c>
      <c r="M70" t="str" cm="1">
        <f t="array" ref="M70">IFERROR(_xlfn.IFS(AND(I70&gt;=1,I70&lt;=5),"1A5", AND(I70&gt;=6,I70&lt;=30),"6A30", AND(I70&gt;=31,I70&lt;=60),"31A60", AND(I70&gt;=61,I70&lt;=90),"61A90", AND(I70&gt;=91,I70&lt;=120),"91A120", AND(I70&gt;120),"M120"), "A VENCER")</f>
        <v>6A30</v>
      </c>
      <c r="S70" s="6"/>
    </row>
    <row r="71" spans="1:19" x14ac:dyDescent="0.25">
      <c r="A71">
        <f>VLOOKUP(B71,[1]Sheet2!$B$2:$D$2741,3,0)</f>
        <v>211110212</v>
      </c>
      <c r="B71" t="s">
        <v>26</v>
      </c>
      <c r="C71" t="s">
        <v>11</v>
      </c>
      <c r="D71" t="s">
        <v>12</v>
      </c>
      <c r="E71">
        <v>8925</v>
      </c>
      <c r="F71" t="s">
        <v>13</v>
      </c>
      <c r="G71" s="1">
        <v>45843.536203703705</v>
      </c>
      <c r="H71" s="1">
        <v>45813.550266203703</v>
      </c>
      <c r="I71" s="6">
        <v>7</v>
      </c>
      <c r="J71">
        <v>557.66999999999996</v>
      </c>
      <c r="K71">
        <v>557.66999999999996</v>
      </c>
      <c r="L71" t="str">
        <f>VLOOKUP(A71,[1]Sheet2!$A$2:$C$2741,3,0)</f>
        <v>Paulo Costa</v>
      </c>
      <c r="M71" t="str" cm="1">
        <f t="array" ref="M71">IFERROR(_xlfn.IFS(AND(I71&gt;=1,I71&lt;=5),"1A5", AND(I71&gt;=6,I71&lt;=30),"6A30", AND(I71&gt;=31,I71&lt;=60),"31A60", AND(I71&gt;=61,I71&lt;=90),"61A90", AND(I71&gt;=91,I71&lt;=120),"91A120", AND(I71&gt;120),"M120"), "A VENCER")</f>
        <v>6A30</v>
      </c>
      <c r="S71" s="6"/>
    </row>
    <row r="72" spans="1:19" x14ac:dyDescent="0.25">
      <c r="A72">
        <f>VLOOKUP(B72,[1]Sheet2!$B$2:$D$2741,3,0)</f>
        <v>211110212</v>
      </c>
      <c r="B72" t="s">
        <v>26</v>
      </c>
      <c r="C72" t="s">
        <v>2814</v>
      </c>
      <c r="D72">
        <v>2025</v>
      </c>
      <c r="E72">
        <v>545</v>
      </c>
      <c r="F72" t="s">
        <v>13</v>
      </c>
      <c r="G72" s="1">
        <v>45849</v>
      </c>
      <c r="H72" s="1">
        <v>45819</v>
      </c>
      <c r="I72" s="6">
        <v>1</v>
      </c>
      <c r="J72">
        <v>-747.85</v>
      </c>
      <c r="K72">
        <v>-747.85</v>
      </c>
      <c r="L72" t="str">
        <f>VLOOKUP(A72,[1]Sheet2!$A$2:$C$2741,3,0)</f>
        <v>Paulo Costa</v>
      </c>
      <c r="M72" t="str" cm="1">
        <f t="array" ref="M72">IFERROR(_xlfn.IFS(AND(I72&gt;=1,I72&lt;=5),"1A5", AND(I72&gt;=6,I72&lt;=30),"6A30", AND(I72&gt;=31,I72&lt;=60),"31A60", AND(I72&gt;=61,I72&lt;=90),"61A90", AND(I72&gt;=91,I72&lt;=120),"91A120", AND(I72&gt;120),"M120"), "A VENCER")</f>
        <v>1A5</v>
      </c>
      <c r="S72" s="6"/>
    </row>
    <row r="73" spans="1:19" x14ac:dyDescent="0.25">
      <c r="A73">
        <f>VLOOKUP(B73,[1]Sheet2!$B$2:$D$2741,3,0)</f>
        <v>211110212</v>
      </c>
      <c r="B73" t="s">
        <v>26</v>
      </c>
      <c r="C73" t="s">
        <v>11</v>
      </c>
      <c r="D73" t="s">
        <v>12</v>
      </c>
      <c r="E73">
        <v>9100</v>
      </c>
      <c r="F73" t="s">
        <v>13</v>
      </c>
      <c r="G73" s="1">
        <v>45849.546481481477</v>
      </c>
      <c r="H73" s="1">
        <v>45819.54788194444</v>
      </c>
      <c r="I73" s="6">
        <v>1</v>
      </c>
      <c r="J73">
        <v>878.45</v>
      </c>
      <c r="K73">
        <v>878.45</v>
      </c>
      <c r="L73" t="str">
        <f>VLOOKUP(A73,[1]Sheet2!$A$2:$C$2741,3,0)</f>
        <v>Paulo Costa</v>
      </c>
      <c r="M73" t="str" cm="1">
        <f t="array" ref="M73">IFERROR(_xlfn.IFS(AND(I73&gt;=1,I73&lt;=5),"1A5", AND(I73&gt;=6,I73&lt;=30),"6A30", AND(I73&gt;=31,I73&lt;=60),"31A60", AND(I73&gt;=61,I73&lt;=90),"61A90", AND(I73&gt;=91,I73&lt;=120),"91A120", AND(I73&gt;120),"M120"), "A VENCER")</f>
        <v>1A5</v>
      </c>
      <c r="S73" s="6"/>
    </row>
    <row r="74" spans="1:19" x14ac:dyDescent="0.25">
      <c r="A74">
        <f>VLOOKUP(B74,[1]Sheet2!$B$2:$D$2741,3,0)</f>
        <v>211110212</v>
      </c>
      <c r="B74" t="s">
        <v>26</v>
      </c>
      <c r="C74" t="s">
        <v>11</v>
      </c>
      <c r="D74" t="s">
        <v>12</v>
      </c>
      <c r="E74">
        <v>9249</v>
      </c>
      <c r="F74" t="s">
        <v>13</v>
      </c>
      <c r="G74" s="1">
        <v>45851.563391203701</v>
      </c>
      <c r="H74" s="1">
        <v>45821.563634259255</v>
      </c>
      <c r="I74" s="6">
        <v>-1</v>
      </c>
      <c r="J74">
        <v>57.01</v>
      </c>
      <c r="K74">
        <v>57.01</v>
      </c>
      <c r="L74" t="str">
        <f>VLOOKUP(A74,[1]Sheet2!$A$2:$C$2741,3,0)</f>
        <v>Paulo Costa</v>
      </c>
      <c r="M74" t="str" cm="1">
        <f t="array" ref="M74">IFERROR(_xlfn.IFS(AND(I74&gt;=1,I74&lt;=5),"1A5", AND(I74&gt;=6,I74&lt;=30),"6A30", AND(I74&gt;=31,I74&lt;=60),"31A60", AND(I74&gt;=61,I74&lt;=90),"61A90", AND(I74&gt;=91,I74&lt;=120),"91A120", AND(I74&gt;120),"M120"), "A VENCER")</f>
        <v>A VENCER</v>
      </c>
      <c r="S74" s="6"/>
    </row>
    <row r="75" spans="1:19" x14ac:dyDescent="0.25">
      <c r="A75">
        <f>VLOOKUP(B75,[1]Sheet2!$B$2:$D$2741,3,0)</f>
        <v>211110212</v>
      </c>
      <c r="B75" t="s">
        <v>26</v>
      </c>
      <c r="C75" t="s">
        <v>11</v>
      </c>
      <c r="D75" t="s">
        <v>12</v>
      </c>
      <c r="E75">
        <v>9297</v>
      </c>
      <c r="F75" t="s">
        <v>13</v>
      </c>
      <c r="G75" s="1">
        <v>45854.453182870369</v>
      </c>
      <c r="H75" s="1">
        <v>45824.453576388885</v>
      </c>
      <c r="I75" s="6">
        <v>-4</v>
      </c>
      <c r="J75">
        <v>81.16</v>
      </c>
      <c r="K75">
        <v>81.16</v>
      </c>
      <c r="L75" t="str">
        <f>VLOOKUP(A75,[1]Sheet2!$A$2:$C$2741,3,0)</f>
        <v>Paulo Costa</v>
      </c>
      <c r="M75" t="str" cm="1">
        <f t="array" ref="M75">IFERROR(_xlfn.IFS(AND(I75&gt;=1,I75&lt;=5),"1A5", AND(I75&gt;=6,I75&lt;=30),"6A30", AND(I75&gt;=31,I75&lt;=60),"31A60", AND(I75&gt;=61,I75&lt;=90),"61A90", AND(I75&gt;=91,I75&lt;=120),"91A120", AND(I75&gt;120),"M120"), "A VENCER")</f>
        <v>A VENCER</v>
      </c>
      <c r="S75" s="6"/>
    </row>
    <row r="76" spans="1:19" x14ac:dyDescent="0.25">
      <c r="A76">
        <f>VLOOKUP(B76,[1]Sheet2!$B$2:$D$2741,3,0)</f>
        <v>211110212</v>
      </c>
      <c r="B76" t="s">
        <v>26</v>
      </c>
      <c r="C76" t="s">
        <v>11</v>
      </c>
      <c r="D76" t="s">
        <v>12</v>
      </c>
      <c r="E76">
        <v>9430</v>
      </c>
      <c r="F76" t="s">
        <v>13</v>
      </c>
      <c r="G76" s="1">
        <v>45856.45107638889</v>
      </c>
      <c r="H76" s="1">
        <v>45826.451354166667</v>
      </c>
      <c r="I76" s="6">
        <v>-6</v>
      </c>
      <c r="J76">
        <v>1336.5</v>
      </c>
      <c r="K76">
        <v>1336.5</v>
      </c>
      <c r="L76" t="str">
        <f>VLOOKUP(A76,[1]Sheet2!$A$2:$C$2741,3,0)</f>
        <v>Paulo Costa</v>
      </c>
      <c r="M76" t="str" cm="1">
        <f t="array" ref="M76">IFERROR(_xlfn.IFS(AND(I76&gt;=1,I76&lt;=5),"1A5", AND(I76&gt;=6,I76&lt;=30),"6A30", AND(I76&gt;=31,I76&lt;=60),"31A60", AND(I76&gt;=61,I76&lt;=90),"61A90", AND(I76&gt;=91,I76&lt;=120),"91A120", AND(I76&gt;120),"M120"), "A VENCER")</f>
        <v>A VENCER</v>
      </c>
      <c r="S76" s="6"/>
    </row>
    <row r="77" spans="1:19" x14ac:dyDescent="0.25">
      <c r="A77">
        <f>VLOOKUP(B77,[1]Sheet2!$B$2:$D$2741,3,0)</f>
        <v>211110212</v>
      </c>
      <c r="B77" t="s">
        <v>26</v>
      </c>
      <c r="C77" t="s">
        <v>11</v>
      </c>
      <c r="D77" t="s">
        <v>12</v>
      </c>
      <c r="E77">
        <v>9513</v>
      </c>
      <c r="F77" t="s">
        <v>13</v>
      </c>
      <c r="G77" s="1">
        <v>45858.523819444439</v>
      </c>
      <c r="H77" s="1">
        <v>45828.528136574074</v>
      </c>
      <c r="I77" s="6">
        <v>-8</v>
      </c>
      <c r="J77">
        <v>204.67000000000002</v>
      </c>
      <c r="K77">
        <v>204.67000000000002</v>
      </c>
      <c r="L77" t="str">
        <f>VLOOKUP(A77,[1]Sheet2!$A$2:$C$2741,3,0)</f>
        <v>Paulo Costa</v>
      </c>
      <c r="M77" t="str" cm="1">
        <f t="array" ref="M77">IFERROR(_xlfn.IFS(AND(I77&gt;=1,I77&lt;=5),"1A5", AND(I77&gt;=6,I77&lt;=30),"6A30", AND(I77&gt;=31,I77&lt;=60),"31A60", AND(I77&gt;=61,I77&lt;=90),"61A90", AND(I77&gt;=91,I77&lt;=120),"91A120", AND(I77&gt;120),"M120"), "A VENCER")</f>
        <v>A VENCER</v>
      </c>
      <c r="S77" s="6"/>
    </row>
    <row r="78" spans="1:19" x14ac:dyDescent="0.25">
      <c r="A78">
        <f>VLOOKUP(B78,[1]Sheet2!$B$2:$D$2741,3,0)</f>
        <v>211110212</v>
      </c>
      <c r="B78" t="s">
        <v>26</v>
      </c>
      <c r="C78" t="s">
        <v>11</v>
      </c>
      <c r="D78" t="s">
        <v>12</v>
      </c>
      <c r="E78">
        <v>9714</v>
      </c>
      <c r="F78" t="s">
        <v>13</v>
      </c>
      <c r="G78" s="1">
        <v>45863.514756944445</v>
      </c>
      <c r="H78" s="1">
        <v>45833.515277777777</v>
      </c>
      <c r="I78" s="6">
        <v>-13</v>
      </c>
      <c r="J78">
        <v>168.22</v>
      </c>
      <c r="K78">
        <v>168.22</v>
      </c>
      <c r="L78" t="str">
        <f>VLOOKUP(A78,[1]Sheet2!$A$2:$C$2741,3,0)</f>
        <v>Paulo Costa</v>
      </c>
      <c r="M78" t="str" cm="1">
        <f t="array" ref="M78">IFERROR(_xlfn.IFS(AND(I78&gt;=1,I78&lt;=5),"1A5", AND(I78&gt;=6,I78&lt;=30),"6A30", AND(I78&gt;=31,I78&lt;=60),"31A60", AND(I78&gt;=61,I78&lt;=90),"61A90", AND(I78&gt;=91,I78&lt;=120),"91A120", AND(I78&gt;120),"M120"), "A VENCER")</f>
        <v>A VENCER</v>
      </c>
      <c r="S78" s="6"/>
    </row>
    <row r="79" spans="1:19" x14ac:dyDescent="0.25">
      <c r="A79">
        <f>VLOOKUP(B79,[1]Sheet2!$B$2:$D$2741,3,0)</f>
        <v>211110212</v>
      </c>
      <c r="B79" t="s">
        <v>26</v>
      </c>
      <c r="C79" t="s">
        <v>11</v>
      </c>
      <c r="D79" t="s">
        <v>12</v>
      </c>
      <c r="E79">
        <v>9784</v>
      </c>
      <c r="F79" t="s">
        <v>13</v>
      </c>
      <c r="G79" s="1">
        <v>45864.463958333334</v>
      </c>
      <c r="H79" s="1">
        <v>45834.465057870366</v>
      </c>
      <c r="I79" s="6">
        <v>-14</v>
      </c>
      <c r="J79">
        <v>148.22999999999999</v>
      </c>
      <c r="K79">
        <v>148.22999999999999</v>
      </c>
      <c r="L79" t="str">
        <f>VLOOKUP(A79,[1]Sheet2!$A$2:$C$2741,3,0)</f>
        <v>Paulo Costa</v>
      </c>
      <c r="M79" t="str" cm="1">
        <f t="array" ref="M79">IFERROR(_xlfn.IFS(AND(I79&gt;=1,I79&lt;=5),"1A5", AND(I79&gt;=6,I79&lt;=30),"6A30", AND(I79&gt;=31,I79&lt;=60),"31A60", AND(I79&gt;=61,I79&lt;=90),"61A90", AND(I79&gt;=91,I79&lt;=120),"91A120", AND(I79&gt;120),"M120"), "A VENCER")</f>
        <v>A VENCER</v>
      </c>
      <c r="S79" s="6"/>
    </row>
    <row r="80" spans="1:19" x14ac:dyDescent="0.25">
      <c r="A80">
        <f>VLOOKUP(B80,[1]Sheet2!$B$2:$D$2741,3,0)</f>
        <v>211110212</v>
      </c>
      <c r="B80" t="s">
        <v>26</v>
      </c>
      <c r="C80" t="s">
        <v>11</v>
      </c>
      <c r="D80" t="s">
        <v>12</v>
      </c>
      <c r="E80">
        <v>9869</v>
      </c>
      <c r="F80" t="s">
        <v>13</v>
      </c>
      <c r="G80" s="1">
        <v>45865.477581018517</v>
      </c>
      <c r="H80" s="1">
        <v>45835.477847222217</v>
      </c>
      <c r="I80" s="6">
        <v>-15</v>
      </c>
      <c r="J80">
        <v>199.83</v>
      </c>
      <c r="K80">
        <v>199.83</v>
      </c>
      <c r="L80" t="str">
        <f>VLOOKUP(A80,[1]Sheet2!$A$2:$C$2741,3,0)</f>
        <v>Paulo Costa</v>
      </c>
      <c r="M80" t="str" cm="1">
        <f t="array" ref="M80">IFERROR(_xlfn.IFS(AND(I80&gt;=1,I80&lt;=5),"1A5", AND(I80&gt;=6,I80&lt;=30),"6A30", AND(I80&gt;=31,I80&lt;=60),"31A60", AND(I80&gt;=61,I80&lt;=90),"61A90", AND(I80&gt;=91,I80&lt;=120),"91A120", AND(I80&gt;120),"M120"), "A VENCER")</f>
        <v>A VENCER</v>
      </c>
      <c r="S80" s="6"/>
    </row>
    <row r="81" spans="1:19" x14ac:dyDescent="0.25">
      <c r="A81">
        <f>VLOOKUP(B81,[1]Sheet2!$B$2:$D$2741,3,0)</f>
        <v>211110212</v>
      </c>
      <c r="B81" t="s">
        <v>26</v>
      </c>
      <c r="C81" t="s">
        <v>11</v>
      </c>
      <c r="D81" t="s">
        <v>12</v>
      </c>
      <c r="E81">
        <v>9932</v>
      </c>
      <c r="F81" t="s">
        <v>13</v>
      </c>
      <c r="G81" s="1">
        <v>45869.375613425924</v>
      </c>
      <c r="H81" s="1">
        <v>45839.378171296295</v>
      </c>
      <c r="I81" s="6">
        <v>-19</v>
      </c>
      <c r="J81">
        <v>45.85</v>
      </c>
      <c r="K81">
        <v>45.85</v>
      </c>
      <c r="L81" t="str">
        <f>VLOOKUP(A81,[1]Sheet2!$A$2:$C$2741,3,0)</f>
        <v>Paulo Costa</v>
      </c>
      <c r="M81" t="str" cm="1">
        <f t="array" ref="M81">IFERROR(_xlfn.IFS(AND(I81&gt;=1,I81&lt;=5),"1A5", AND(I81&gt;=6,I81&lt;=30),"6A30", AND(I81&gt;=31,I81&lt;=60),"31A60", AND(I81&gt;=61,I81&lt;=90),"61A90", AND(I81&gt;=91,I81&lt;=120),"91A120", AND(I81&gt;120),"M120"), "A VENCER")</f>
        <v>A VENCER</v>
      </c>
      <c r="S81" s="6"/>
    </row>
    <row r="82" spans="1:19" x14ac:dyDescent="0.25">
      <c r="A82">
        <f>VLOOKUP(B82,[1]Sheet2!$B$2:$D$2741,3,0)</f>
        <v>211110212</v>
      </c>
      <c r="B82" t="s">
        <v>26</v>
      </c>
      <c r="C82" t="s">
        <v>11</v>
      </c>
      <c r="D82" t="s">
        <v>12</v>
      </c>
      <c r="E82">
        <v>10045</v>
      </c>
      <c r="F82" t="s">
        <v>13</v>
      </c>
      <c r="G82" s="1">
        <v>45871.497974537036</v>
      </c>
      <c r="H82" s="1">
        <v>45841.497974537036</v>
      </c>
      <c r="I82" s="6">
        <v>-21</v>
      </c>
      <c r="J82">
        <v>140.92000000000002</v>
      </c>
      <c r="K82">
        <v>140.92000000000002</v>
      </c>
      <c r="L82" t="str">
        <f>VLOOKUP(A82,[1]Sheet2!$A$2:$C$2741,3,0)</f>
        <v>Paulo Costa</v>
      </c>
      <c r="M82" t="str" cm="1">
        <f t="array" ref="M82">IFERROR(_xlfn.IFS(AND(I82&gt;=1,I82&lt;=5),"1A5", AND(I82&gt;=6,I82&lt;=30),"6A30", AND(I82&gt;=31,I82&lt;=60),"31A60", AND(I82&gt;=61,I82&lt;=90),"61A90", AND(I82&gt;=91,I82&lt;=120),"91A120", AND(I82&gt;120),"M120"), "A VENCER")</f>
        <v>A VENCER</v>
      </c>
      <c r="S82" s="6"/>
    </row>
    <row r="83" spans="1:19" x14ac:dyDescent="0.25">
      <c r="A83">
        <f>VLOOKUP(B83,[1]Sheet2!$B$2:$D$2741,3,0)</f>
        <v>211110212</v>
      </c>
      <c r="B83" t="s">
        <v>26</v>
      </c>
      <c r="C83" t="s">
        <v>11</v>
      </c>
      <c r="D83" t="s">
        <v>12</v>
      </c>
      <c r="E83">
        <v>10181</v>
      </c>
      <c r="F83" t="s">
        <v>13</v>
      </c>
      <c r="G83" s="1">
        <v>45872.603391203702</v>
      </c>
      <c r="H83" s="1">
        <v>45842.603391203702</v>
      </c>
      <c r="I83" s="6">
        <v>-22</v>
      </c>
      <c r="J83">
        <v>64.11</v>
      </c>
      <c r="K83">
        <v>64.11</v>
      </c>
      <c r="L83" t="str">
        <f>VLOOKUP(A83,[1]Sheet2!$A$2:$C$2741,3,0)</f>
        <v>Paulo Costa</v>
      </c>
      <c r="M83" t="str" cm="1">
        <f t="array" ref="M83">IFERROR(_xlfn.IFS(AND(I83&gt;=1,I83&lt;=5),"1A5", AND(I83&gt;=6,I83&lt;=30),"6A30", AND(I83&gt;=31,I83&lt;=60),"31A60", AND(I83&gt;=61,I83&lt;=90),"61A90", AND(I83&gt;=91,I83&lt;=120),"91A120", AND(I83&gt;120),"M120"), "A VENCER")</f>
        <v>A VENCER</v>
      </c>
      <c r="S83" s="6"/>
    </row>
    <row r="84" spans="1:19" x14ac:dyDescent="0.25">
      <c r="A84">
        <f>VLOOKUP(B84,[1]Sheet2!$B$2:$D$2741,3,0)</f>
        <v>211110212</v>
      </c>
      <c r="B84" t="s">
        <v>26</v>
      </c>
      <c r="C84" t="s">
        <v>11</v>
      </c>
      <c r="D84" t="s">
        <v>12</v>
      </c>
      <c r="E84">
        <v>10358</v>
      </c>
      <c r="F84" t="s">
        <v>13</v>
      </c>
      <c r="G84" s="1">
        <v>45877.498981481476</v>
      </c>
      <c r="H84" s="1">
        <v>45847.498993055553</v>
      </c>
      <c r="I84" s="6">
        <v>-27</v>
      </c>
      <c r="J84">
        <v>174.55</v>
      </c>
      <c r="K84">
        <v>174.55</v>
      </c>
      <c r="L84" t="str">
        <f>VLOOKUP(A84,[1]Sheet2!$A$2:$C$2741,3,0)</f>
        <v>Paulo Costa</v>
      </c>
      <c r="M84" t="str" cm="1">
        <f t="array" ref="M84">IFERROR(_xlfn.IFS(AND(I84&gt;=1,I84&lt;=5),"1A5", AND(I84&gt;=6,I84&lt;=30),"6A30", AND(I84&gt;=31,I84&lt;=60),"31A60", AND(I84&gt;=61,I84&lt;=90),"61A90", AND(I84&gt;=91,I84&lt;=120),"91A120", AND(I84&gt;120),"M120"), "A VENCER")</f>
        <v>A VENCER</v>
      </c>
      <c r="S84" s="6"/>
    </row>
    <row r="85" spans="1:19" x14ac:dyDescent="0.25">
      <c r="A85">
        <f>VLOOKUP(B85,[1]Sheet2!$B$2:$D$2741,3,0)</f>
        <v>211110212</v>
      </c>
      <c r="B85" t="s">
        <v>26</v>
      </c>
      <c r="C85" t="s">
        <v>11</v>
      </c>
      <c r="D85" t="s">
        <v>12</v>
      </c>
      <c r="E85">
        <v>10491</v>
      </c>
      <c r="F85" t="s">
        <v>13</v>
      </c>
      <c r="G85" s="1">
        <v>45879.477118055554</v>
      </c>
      <c r="H85" s="1">
        <v>45849.477754629625</v>
      </c>
      <c r="I85" s="6">
        <v>-29</v>
      </c>
      <c r="J85">
        <v>208.79</v>
      </c>
      <c r="K85">
        <v>208.79</v>
      </c>
      <c r="L85" t="str">
        <f>VLOOKUP(A85,[1]Sheet2!$A$2:$C$2741,3,0)</f>
        <v>Paulo Costa</v>
      </c>
      <c r="M85" t="str" cm="1">
        <f t="array" ref="M85">IFERROR(_xlfn.IFS(AND(I85&gt;=1,I85&lt;=5),"1A5", AND(I85&gt;=6,I85&lt;=30),"6A30", AND(I85&gt;=31,I85&lt;=60),"31A60", AND(I85&gt;=61,I85&lt;=90),"61A90", AND(I85&gt;=91,I85&lt;=120),"91A120", AND(I85&gt;120),"M120"), "A VENCER")</f>
        <v>A VENCER</v>
      </c>
      <c r="S85" s="6"/>
    </row>
    <row r="86" spans="1:19" x14ac:dyDescent="0.25">
      <c r="A86">
        <f>VLOOKUP(B86,[1]Sheet2!$B$2:$D$2741,3,0)</f>
        <v>211110243</v>
      </c>
      <c r="B86" t="s">
        <v>27</v>
      </c>
      <c r="C86" t="s">
        <v>11</v>
      </c>
      <c r="D86" t="s">
        <v>12</v>
      </c>
      <c r="E86">
        <v>9732</v>
      </c>
      <c r="F86" t="s">
        <v>13</v>
      </c>
      <c r="G86" s="1">
        <v>45878.630543981482</v>
      </c>
      <c r="H86" s="1">
        <v>45833.632025462961</v>
      </c>
      <c r="I86" s="6">
        <v>-28</v>
      </c>
      <c r="J86">
        <v>1163.03</v>
      </c>
      <c r="K86">
        <v>1163.03</v>
      </c>
      <c r="L86" t="str">
        <f>VLOOKUP(A86,[1]Sheet2!$A$2:$C$2741,3,0)</f>
        <v>Ricardo G.Silva</v>
      </c>
      <c r="M86" t="str" cm="1">
        <f t="array" ref="M86">IFERROR(_xlfn.IFS(AND(I86&gt;=1,I86&lt;=5),"1A5", AND(I86&gt;=6,I86&lt;=30),"6A30", AND(I86&gt;=31,I86&lt;=60),"31A60", AND(I86&gt;=61,I86&lt;=90),"61A90", AND(I86&gt;=91,I86&lt;=120),"91A120", AND(I86&gt;120),"M120"), "A VENCER")</f>
        <v>A VENCER</v>
      </c>
      <c r="S86" s="6"/>
    </row>
    <row r="87" spans="1:19" x14ac:dyDescent="0.25">
      <c r="A87">
        <f>VLOOKUP(B87,[1]Sheet2!$B$2:$D$2741,3,0)</f>
        <v>211110243</v>
      </c>
      <c r="B87" t="s">
        <v>27</v>
      </c>
      <c r="C87" t="s">
        <v>11</v>
      </c>
      <c r="D87" t="s">
        <v>12</v>
      </c>
      <c r="E87">
        <v>9742</v>
      </c>
      <c r="F87" t="s">
        <v>13</v>
      </c>
      <c r="G87" s="1">
        <v>45879.357627314814</v>
      </c>
      <c r="H87" s="1">
        <v>45834.357847222222</v>
      </c>
      <c r="I87" s="6">
        <v>-29</v>
      </c>
      <c r="J87">
        <v>3030.4900000000002</v>
      </c>
      <c r="K87">
        <v>3030.4900000000002</v>
      </c>
      <c r="L87" t="str">
        <f>VLOOKUP(A87,[1]Sheet2!$A$2:$C$2741,3,0)</f>
        <v>Ricardo G.Silva</v>
      </c>
      <c r="M87" t="str" cm="1">
        <f t="array" ref="M87">IFERROR(_xlfn.IFS(AND(I87&gt;=1,I87&lt;=5),"1A5", AND(I87&gt;=6,I87&lt;=30),"6A30", AND(I87&gt;=31,I87&lt;=60),"31A60", AND(I87&gt;=61,I87&lt;=90),"61A90", AND(I87&gt;=91,I87&lt;=120),"91A120", AND(I87&gt;120),"M120"), "A VENCER")</f>
        <v>A VENCER</v>
      </c>
      <c r="S87" s="6"/>
    </row>
    <row r="88" spans="1:19" x14ac:dyDescent="0.25">
      <c r="A88">
        <f>VLOOKUP(B88,[1]Sheet2!$B$2:$D$2741,3,0)</f>
        <v>211110243</v>
      </c>
      <c r="B88" t="s">
        <v>27</v>
      </c>
      <c r="C88" t="s">
        <v>11</v>
      </c>
      <c r="D88" t="s">
        <v>12</v>
      </c>
      <c r="E88">
        <v>9997</v>
      </c>
      <c r="F88" t="s">
        <v>13</v>
      </c>
      <c r="G88" s="1">
        <v>45885.478379629625</v>
      </c>
      <c r="H88" s="1">
        <v>45840.47856481481</v>
      </c>
      <c r="I88" s="6">
        <v>-35</v>
      </c>
      <c r="J88">
        <v>3381.64</v>
      </c>
      <c r="K88">
        <v>3381.64</v>
      </c>
      <c r="L88" t="str">
        <f>VLOOKUP(A88,[1]Sheet2!$A$2:$C$2741,3,0)</f>
        <v>Ricardo G.Silva</v>
      </c>
      <c r="M88" t="str" cm="1">
        <f t="array" ref="M88">IFERROR(_xlfn.IFS(AND(I88&gt;=1,I88&lt;=5),"1A5", AND(I88&gt;=6,I88&lt;=30),"6A30", AND(I88&gt;=31,I88&lt;=60),"31A60", AND(I88&gt;=61,I88&lt;=90),"61A90", AND(I88&gt;=91,I88&lt;=120),"91A120", AND(I88&gt;120),"M120"), "A VENCER")</f>
        <v>A VENCER</v>
      </c>
      <c r="S88" s="6"/>
    </row>
    <row r="89" spans="1:19" x14ac:dyDescent="0.25">
      <c r="A89">
        <f>VLOOKUP(B89,[1]Sheet2!$B$2:$D$2741,3,0)</f>
        <v>211110244</v>
      </c>
      <c r="B89" t="s">
        <v>28</v>
      </c>
      <c r="C89" t="s">
        <v>11</v>
      </c>
      <c r="D89" t="s">
        <v>12</v>
      </c>
      <c r="E89">
        <v>9790</v>
      </c>
      <c r="F89" t="s">
        <v>13</v>
      </c>
      <c r="G89" s="1">
        <v>45864.506898148145</v>
      </c>
      <c r="H89" s="1">
        <v>45834.507268518515</v>
      </c>
      <c r="I89" s="6">
        <v>-14</v>
      </c>
      <c r="J89">
        <v>100.2</v>
      </c>
      <c r="K89">
        <v>100.2</v>
      </c>
      <c r="L89" t="str">
        <f>VLOOKUP(A89,[1]Sheet2!$A$2:$C$2741,3,0)</f>
        <v>Ricardo G.Silva</v>
      </c>
      <c r="M89" t="str" cm="1">
        <f t="array" ref="M89">IFERROR(_xlfn.IFS(AND(I89&gt;=1,I89&lt;=5),"1A5", AND(I89&gt;=6,I89&lt;=30),"6A30", AND(I89&gt;=31,I89&lt;=60),"31A60", AND(I89&gt;=61,I89&lt;=90),"61A90", AND(I89&gt;=91,I89&lt;=120),"91A120", AND(I89&gt;120),"M120"), "A VENCER")</f>
        <v>A VENCER</v>
      </c>
      <c r="S89" s="6"/>
    </row>
    <row r="90" spans="1:19" x14ac:dyDescent="0.25">
      <c r="A90">
        <f>VLOOKUP(B90,[1]Sheet2!$B$2:$D$2741,3,0)</f>
        <v>211110264</v>
      </c>
      <c r="B90" t="s">
        <v>29</v>
      </c>
      <c r="C90" t="s">
        <v>11</v>
      </c>
      <c r="D90" t="s">
        <v>12</v>
      </c>
      <c r="E90">
        <v>6743</v>
      </c>
      <c r="F90" t="s">
        <v>13</v>
      </c>
      <c r="G90" s="1">
        <v>45800.598414351851</v>
      </c>
      <c r="H90" s="1">
        <v>45770.600486111107</v>
      </c>
      <c r="I90" s="6">
        <v>50</v>
      </c>
      <c r="J90">
        <v>519.91999999999996</v>
      </c>
      <c r="K90">
        <v>519.91999999999996</v>
      </c>
      <c r="L90" t="str">
        <f>VLOOKUP(A90,[1]Sheet2!$A$2:$C$2741,3,0)</f>
        <v>Paulo Costa</v>
      </c>
      <c r="M90" t="str" cm="1">
        <f t="array" ref="M90">IFERROR(_xlfn.IFS(AND(I90&gt;=1,I90&lt;=5),"1A5", AND(I90&gt;=6,I90&lt;=30),"6A30", AND(I90&gt;=31,I90&lt;=60),"31A60", AND(I90&gt;=61,I90&lt;=90),"61A90", AND(I90&gt;=91,I90&lt;=120),"91A120", AND(I90&gt;120),"M120"), "A VENCER")</f>
        <v>31A60</v>
      </c>
      <c r="S90" s="6"/>
    </row>
    <row r="91" spans="1:19" x14ac:dyDescent="0.25">
      <c r="A91">
        <f>VLOOKUP(B91,[1]Sheet2!$B$2:$D$2741,3,0)</f>
        <v>211110264</v>
      </c>
      <c r="B91" t="s">
        <v>29</v>
      </c>
      <c r="C91" t="s">
        <v>11</v>
      </c>
      <c r="D91" t="s">
        <v>12</v>
      </c>
      <c r="E91">
        <v>8698</v>
      </c>
      <c r="F91" t="s">
        <v>13</v>
      </c>
      <c r="G91" s="1">
        <v>45837.66951388889</v>
      </c>
      <c r="H91" s="1">
        <v>45807.669710648144</v>
      </c>
      <c r="I91" s="6">
        <v>13</v>
      </c>
      <c r="J91">
        <v>87.67</v>
      </c>
      <c r="K91">
        <v>87.67</v>
      </c>
      <c r="L91" t="str">
        <f>VLOOKUP(A91,[1]Sheet2!$A$2:$C$2741,3,0)</f>
        <v>Paulo Costa</v>
      </c>
      <c r="M91" t="str" cm="1">
        <f t="array" ref="M91">IFERROR(_xlfn.IFS(AND(I91&gt;=1,I91&lt;=5),"1A5", AND(I91&gt;=6,I91&lt;=30),"6A30", AND(I91&gt;=31,I91&lt;=60),"31A60", AND(I91&gt;=61,I91&lt;=90),"61A90", AND(I91&gt;=91,I91&lt;=120),"91A120", AND(I91&gt;120),"M120"), "A VENCER")</f>
        <v>6A30</v>
      </c>
      <c r="S91" s="6"/>
    </row>
    <row r="92" spans="1:19" x14ac:dyDescent="0.25">
      <c r="A92">
        <f>VLOOKUP(B92,[1]Sheet2!$B$2:$D$2741,3,0)</f>
        <v>211110285</v>
      </c>
      <c r="B92" t="s">
        <v>30</v>
      </c>
      <c r="C92" t="s">
        <v>11</v>
      </c>
      <c r="D92" t="s">
        <v>12</v>
      </c>
      <c r="E92">
        <v>10280</v>
      </c>
      <c r="F92" t="s">
        <v>13</v>
      </c>
      <c r="G92" s="1">
        <v>45876.500960648147</v>
      </c>
      <c r="H92" s="1">
        <v>45846.501273148147</v>
      </c>
      <c r="I92" s="6">
        <v>-26</v>
      </c>
      <c r="J92">
        <v>285.86</v>
      </c>
      <c r="K92">
        <v>285.86</v>
      </c>
      <c r="L92" t="str">
        <f>VLOOKUP(A92,[1]Sheet2!$A$2:$C$2741,3,0)</f>
        <v>Paulo Costa</v>
      </c>
      <c r="M92" t="str" cm="1">
        <f t="array" ref="M92">IFERROR(_xlfn.IFS(AND(I92&gt;=1,I92&lt;=5),"1A5", AND(I92&gt;=6,I92&lt;=30),"6A30", AND(I92&gt;=31,I92&lt;=60),"31A60", AND(I92&gt;=61,I92&lt;=90),"61A90", AND(I92&gt;=91,I92&lt;=120),"91A120", AND(I92&gt;120),"M120"), "A VENCER")</f>
        <v>A VENCER</v>
      </c>
      <c r="S92" s="6"/>
    </row>
    <row r="93" spans="1:19" x14ac:dyDescent="0.25">
      <c r="A93">
        <f>VLOOKUP(B93,[1]Sheet2!$B$2:$D$2741,3,0)</f>
        <v>211110294</v>
      </c>
      <c r="B93" t="s">
        <v>841</v>
      </c>
      <c r="C93" t="s">
        <v>11</v>
      </c>
      <c r="D93" t="s">
        <v>12</v>
      </c>
      <c r="E93">
        <v>8915</v>
      </c>
      <c r="F93" t="s">
        <v>13</v>
      </c>
      <c r="G93" s="1">
        <v>45843.535636574074</v>
      </c>
      <c r="H93" s="1">
        <v>45813.536030092589</v>
      </c>
      <c r="I93" s="6">
        <v>7</v>
      </c>
      <c r="J93">
        <v>217.02</v>
      </c>
      <c r="K93">
        <v>217.02</v>
      </c>
      <c r="L93" t="str">
        <f>VLOOKUP(A93,[1]Sheet2!$A$2:$C$2741,3,0)</f>
        <v>Ricardo G.Silva</v>
      </c>
      <c r="M93" t="str" cm="1">
        <f t="array" ref="M93">IFERROR(_xlfn.IFS(AND(I93&gt;=1,I93&lt;=5),"1A5", AND(I93&gt;=6,I93&lt;=30),"6A30", AND(I93&gt;=31,I93&lt;=60),"31A60", AND(I93&gt;=61,I93&lt;=90),"61A90", AND(I93&gt;=91,I93&lt;=120),"91A120", AND(I93&gt;120),"M120"), "A VENCER")</f>
        <v>6A30</v>
      </c>
      <c r="S93" s="6"/>
    </row>
    <row r="94" spans="1:19" x14ac:dyDescent="0.25">
      <c r="A94">
        <f>VLOOKUP(B94,[1]Sheet2!$B$2:$D$2741,3,0)</f>
        <v>211110294</v>
      </c>
      <c r="B94" t="s">
        <v>841</v>
      </c>
      <c r="C94" t="s">
        <v>11</v>
      </c>
      <c r="D94" t="s">
        <v>12</v>
      </c>
      <c r="E94">
        <v>9716</v>
      </c>
      <c r="F94" t="s">
        <v>13</v>
      </c>
      <c r="G94" s="1">
        <v>45863.517685185187</v>
      </c>
      <c r="H94" s="1">
        <v>45833.518009259256</v>
      </c>
      <c r="I94" s="6">
        <v>-13</v>
      </c>
      <c r="J94">
        <v>174.8</v>
      </c>
      <c r="K94">
        <v>174.8</v>
      </c>
      <c r="L94" t="str">
        <f>VLOOKUP(A94,[1]Sheet2!$A$2:$C$2741,3,0)</f>
        <v>Ricardo G.Silva</v>
      </c>
      <c r="M94" t="str" cm="1">
        <f t="array" ref="M94">IFERROR(_xlfn.IFS(AND(I94&gt;=1,I94&lt;=5),"1A5", AND(I94&gt;=6,I94&lt;=30),"6A30", AND(I94&gt;=31,I94&lt;=60),"31A60", AND(I94&gt;=61,I94&lt;=90),"61A90", AND(I94&gt;=91,I94&lt;=120),"91A120", AND(I94&gt;120),"M120"), "A VENCER")</f>
        <v>A VENCER</v>
      </c>
      <c r="S94" s="6"/>
    </row>
    <row r="95" spans="1:19" x14ac:dyDescent="0.25">
      <c r="A95">
        <f>VLOOKUP(B95,[1]Sheet2!$B$2:$D$2741,3,0)</f>
        <v>211110294</v>
      </c>
      <c r="B95" t="s">
        <v>841</v>
      </c>
      <c r="C95" t="s">
        <v>11</v>
      </c>
      <c r="D95" t="s">
        <v>12</v>
      </c>
      <c r="E95">
        <v>10418</v>
      </c>
      <c r="F95" t="s">
        <v>13</v>
      </c>
      <c r="G95" s="1">
        <v>45878.429618055554</v>
      </c>
      <c r="H95" s="1">
        <v>45848.429629629631</v>
      </c>
      <c r="I95" s="6">
        <v>-28</v>
      </c>
      <c r="J95">
        <v>173.8</v>
      </c>
      <c r="K95">
        <v>173.8</v>
      </c>
      <c r="L95" t="str">
        <f>VLOOKUP(A95,[1]Sheet2!$A$2:$C$2741,3,0)</f>
        <v>Ricardo G.Silva</v>
      </c>
      <c r="M95" t="str" cm="1">
        <f t="array" ref="M95">IFERROR(_xlfn.IFS(AND(I95&gt;=1,I95&lt;=5),"1A5", AND(I95&gt;=6,I95&lt;=30),"6A30", AND(I95&gt;=31,I95&lt;=60),"31A60", AND(I95&gt;=61,I95&lt;=90),"61A90", AND(I95&gt;=91,I95&lt;=120),"91A120", AND(I95&gt;120),"M120"), "A VENCER")</f>
        <v>A VENCER</v>
      </c>
      <c r="S95" s="6"/>
    </row>
    <row r="96" spans="1:19" x14ac:dyDescent="0.25">
      <c r="A96">
        <f>VLOOKUP(B96,[1]Sheet2!$B$2:$D$2741,3,0)</f>
        <v>211110335</v>
      </c>
      <c r="B96" t="s">
        <v>31</v>
      </c>
      <c r="C96" t="s">
        <v>11</v>
      </c>
      <c r="D96">
        <v>2024</v>
      </c>
      <c r="E96">
        <v>14</v>
      </c>
      <c r="F96" t="s">
        <v>13</v>
      </c>
      <c r="G96" s="1">
        <v>45556.621678240735</v>
      </c>
      <c r="H96" s="1">
        <v>45526.626215277778</v>
      </c>
      <c r="I96" s="6">
        <v>294</v>
      </c>
      <c r="J96">
        <v>20.75</v>
      </c>
      <c r="K96">
        <v>20.75</v>
      </c>
      <c r="L96" t="str">
        <f>VLOOKUP(A96,[1]Sheet2!$A$2:$C$2741,3,0)</f>
        <v>Bracar</v>
      </c>
      <c r="M96" t="str" cm="1">
        <f t="array" ref="M96">IFERROR(_xlfn.IFS(AND(I96&gt;=1,I96&lt;=5),"1A5", AND(I96&gt;=6,I96&lt;=30),"6A30", AND(I96&gt;=31,I96&lt;=60),"31A60", AND(I96&gt;=61,I96&lt;=90),"61A90", AND(I96&gt;=91,I96&lt;=120),"91A120", AND(I96&gt;120),"M120"), "A VENCER")</f>
        <v>M120</v>
      </c>
      <c r="S96" s="6"/>
    </row>
    <row r="97" spans="1:19" x14ac:dyDescent="0.25">
      <c r="A97">
        <f>VLOOKUP(B97,[1]Sheet2!$B$2:$D$2741,3,0)</f>
        <v>211110364</v>
      </c>
      <c r="B97" t="s">
        <v>32</v>
      </c>
      <c r="C97" t="s">
        <v>11</v>
      </c>
      <c r="D97" t="s">
        <v>12</v>
      </c>
      <c r="E97">
        <v>8308</v>
      </c>
      <c r="F97" t="s">
        <v>13</v>
      </c>
      <c r="G97" s="1">
        <v>45830.631412037037</v>
      </c>
      <c r="H97" s="1">
        <v>45800.632199074069</v>
      </c>
      <c r="I97" s="6">
        <v>20</v>
      </c>
      <c r="J97">
        <v>638.4</v>
      </c>
      <c r="K97">
        <v>638.4</v>
      </c>
      <c r="L97" t="str">
        <f>VLOOKUP(A97,[1]Sheet2!$A$2:$C$2741,3,0)</f>
        <v>Paulo Costa</v>
      </c>
      <c r="M97" t="str" cm="1">
        <f t="array" ref="M97">IFERROR(_xlfn.IFS(AND(I97&gt;=1,I97&lt;=5),"1A5", AND(I97&gt;=6,I97&lt;=30),"6A30", AND(I97&gt;=31,I97&lt;=60),"31A60", AND(I97&gt;=61,I97&lt;=90),"61A90", AND(I97&gt;=91,I97&lt;=120),"91A120", AND(I97&gt;120),"M120"), "A VENCER")</f>
        <v>6A30</v>
      </c>
      <c r="S97" s="6"/>
    </row>
    <row r="98" spans="1:19" x14ac:dyDescent="0.25">
      <c r="A98">
        <f>VLOOKUP(B98,[1]Sheet2!$B$2:$D$2741,3,0)</f>
        <v>211110364</v>
      </c>
      <c r="B98" t="s">
        <v>32</v>
      </c>
      <c r="C98" t="s">
        <v>11</v>
      </c>
      <c r="D98" t="s">
        <v>12</v>
      </c>
      <c r="E98">
        <v>8381</v>
      </c>
      <c r="F98" t="s">
        <v>13</v>
      </c>
      <c r="G98" s="1">
        <v>45833.48033564815</v>
      </c>
      <c r="H98" s="1">
        <v>45803.481111111112</v>
      </c>
      <c r="I98" s="6">
        <v>17</v>
      </c>
      <c r="J98">
        <v>879.99</v>
      </c>
      <c r="K98">
        <v>879.99</v>
      </c>
      <c r="L98" t="str">
        <f>VLOOKUP(A98,[1]Sheet2!$A$2:$C$2741,3,0)</f>
        <v>Paulo Costa</v>
      </c>
      <c r="M98" t="str" cm="1">
        <f t="array" ref="M98">IFERROR(_xlfn.IFS(AND(I98&gt;=1,I98&lt;=5),"1A5", AND(I98&gt;=6,I98&lt;=30),"6A30", AND(I98&gt;=31,I98&lt;=60),"31A60", AND(I98&gt;=61,I98&lt;=90),"61A90", AND(I98&gt;=91,I98&lt;=120),"91A120", AND(I98&gt;120),"M120"), "A VENCER")</f>
        <v>6A30</v>
      </c>
      <c r="S98" s="6"/>
    </row>
    <row r="99" spans="1:19" x14ac:dyDescent="0.25">
      <c r="A99">
        <f>VLOOKUP(B99,[1]Sheet2!$B$2:$D$2741,3,0)</f>
        <v>211110364</v>
      </c>
      <c r="B99" t="s">
        <v>32</v>
      </c>
      <c r="C99" t="s">
        <v>11</v>
      </c>
      <c r="D99" t="s">
        <v>12</v>
      </c>
      <c r="E99">
        <v>8523</v>
      </c>
      <c r="F99" t="s">
        <v>13</v>
      </c>
      <c r="G99" s="1">
        <v>45835.498981481476</v>
      </c>
      <c r="H99" s="1">
        <v>45805.501458333332</v>
      </c>
      <c r="I99" s="6">
        <v>15</v>
      </c>
      <c r="J99">
        <v>910.84</v>
      </c>
      <c r="K99">
        <v>910.84</v>
      </c>
      <c r="L99" t="str">
        <f>VLOOKUP(A99,[1]Sheet2!$A$2:$C$2741,3,0)</f>
        <v>Paulo Costa</v>
      </c>
      <c r="M99" t="str" cm="1">
        <f t="array" ref="M99">IFERROR(_xlfn.IFS(AND(I99&gt;=1,I99&lt;=5),"1A5", AND(I99&gt;=6,I99&lt;=30),"6A30", AND(I99&gt;=31,I99&lt;=60),"31A60", AND(I99&gt;=61,I99&lt;=90),"61A90", AND(I99&gt;=91,I99&lt;=120),"91A120", AND(I99&gt;120),"M120"), "A VENCER")</f>
        <v>6A30</v>
      </c>
      <c r="S99" s="6"/>
    </row>
    <row r="100" spans="1:19" x14ac:dyDescent="0.25">
      <c r="A100">
        <f>VLOOKUP(B100,[1]Sheet2!$B$2:$D$2741,3,0)</f>
        <v>211110364</v>
      </c>
      <c r="B100" t="s">
        <v>32</v>
      </c>
      <c r="C100" t="s">
        <v>11</v>
      </c>
      <c r="D100" t="s">
        <v>12</v>
      </c>
      <c r="E100">
        <v>8651</v>
      </c>
      <c r="F100" t="s">
        <v>13</v>
      </c>
      <c r="G100" s="1">
        <v>45837.485393518517</v>
      </c>
      <c r="H100" s="1">
        <v>45807.485555555555</v>
      </c>
      <c r="I100" s="6">
        <v>13</v>
      </c>
      <c r="J100">
        <v>270.86</v>
      </c>
      <c r="K100">
        <v>270.86</v>
      </c>
      <c r="L100" t="str">
        <f>VLOOKUP(A100,[1]Sheet2!$A$2:$C$2741,3,0)</f>
        <v>Paulo Costa</v>
      </c>
      <c r="M100" t="str" cm="1">
        <f t="array" ref="M100">IFERROR(_xlfn.IFS(AND(I100&gt;=1,I100&lt;=5),"1A5", AND(I100&gt;=6,I100&lt;=30),"6A30", AND(I100&gt;=31,I100&lt;=60),"31A60", AND(I100&gt;=61,I100&lt;=90),"61A90", AND(I100&gt;=91,I100&lt;=120),"91A120", AND(I100&gt;120),"M120"), "A VENCER")</f>
        <v>6A30</v>
      </c>
      <c r="S100" s="6"/>
    </row>
    <row r="101" spans="1:19" x14ac:dyDescent="0.25">
      <c r="A101">
        <f>VLOOKUP(B101,[1]Sheet2!$B$2:$D$2741,3,0)</f>
        <v>211110364</v>
      </c>
      <c r="B101" t="s">
        <v>32</v>
      </c>
      <c r="C101" t="s">
        <v>11</v>
      </c>
      <c r="D101" t="s">
        <v>12</v>
      </c>
      <c r="E101">
        <v>8716</v>
      </c>
      <c r="F101" t="s">
        <v>13</v>
      </c>
      <c r="G101" s="1">
        <v>45840.40924768518</v>
      </c>
      <c r="H101" s="1">
        <v>45810.414918981478</v>
      </c>
      <c r="I101" s="6">
        <v>10</v>
      </c>
      <c r="J101">
        <v>726.92</v>
      </c>
      <c r="K101">
        <v>726.92</v>
      </c>
      <c r="L101" t="str">
        <f>VLOOKUP(A101,[1]Sheet2!$A$2:$C$2741,3,0)</f>
        <v>Paulo Costa</v>
      </c>
      <c r="M101" t="str" cm="1">
        <f t="array" ref="M101">IFERROR(_xlfn.IFS(AND(I101&gt;=1,I101&lt;=5),"1A5", AND(I101&gt;=6,I101&lt;=30),"6A30", AND(I101&gt;=31,I101&lt;=60),"31A60", AND(I101&gt;=61,I101&lt;=90),"61A90", AND(I101&gt;=91,I101&lt;=120),"91A120", AND(I101&gt;120),"M120"), "A VENCER")</f>
        <v>6A30</v>
      </c>
      <c r="S101" s="6"/>
    </row>
    <row r="102" spans="1:19" x14ac:dyDescent="0.25">
      <c r="A102">
        <f>VLOOKUP(B102,[1]Sheet2!$B$2:$D$2741,3,0)</f>
        <v>211110364</v>
      </c>
      <c r="B102" t="s">
        <v>32</v>
      </c>
      <c r="C102" t="s">
        <v>2814</v>
      </c>
      <c r="D102" t="s">
        <v>12</v>
      </c>
      <c r="E102">
        <v>472</v>
      </c>
      <c r="F102" t="s">
        <v>13</v>
      </c>
      <c r="G102" s="1">
        <v>45842</v>
      </c>
      <c r="H102" s="1">
        <v>45812</v>
      </c>
      <c r="I102" s="6">
        <v>8</v>
      </c>
      <c r="J102">
        <v>-3.2</v>
      </c>
      <c r="K102">
        <v>-3.2</v>
      </c>
      <c r="L102" t="str">
        <f>VLOOKUP(A102,[1]Sheet2!$A$2:$C$2741,3,0)</f>
        <v>Paulo Costa</v>
      </c>
      <c r="M102" t="str" cm="1">
        <f t="array" ref="M102">IFERROR(_xlfn.IFS(AND(I102&gt;=1,I102&lt;=5),"1A5", AND(I102&gt;=6,I102&lt;=30),"6A30", AND(I102&gt;=31,I102&lt;=60),"31A60", AND(I102&gt;=61,I102&lt;=90),"61A90", AND(I102&gt;=91,I102&lt;=120),"91A120", AND(I102&gt;120),"M120"), "A VENCER")</f>
        <v>6A30</v>
      </c>
      <c r="S102" s="6"/>
    </row>
    <row r="103" spans="1:19" x14ac:dyDescent="0.25">
      <c r="A103">
        <f>VLOOKUP(B103,[1]Sheet2!$B$2:$D$2741,3,0)</f>
        <v>211110364</v>
      </c>
      <c r="B103" t="s">
        <v>32</v>
      </c>
      <c r="C103" t="s">
        <v>11</v>
      </c>
      <c r="D103" t="s">
        <v>12</v>
      </c>
      <c r="E103">
        <v>8835</v>
      </c>
      <c r="F103" t="s">
        <v>13</v>
      </c>
      <c r="G103" s="1">
        <v>45842.41815972222</v>
      </c>
      <c r="H103" s="1">
        <v>45812.419270833328</v>
      </c>
      <c r="I103" s="6">
        <v>8</v>
      </c>
      <c r="J103">
        <v>545.74</v>
      </c>
      <c r="K103">
        <v>545.74</v>
      </c>
      <c r="L103" t="str">
        <f>VLOOKUP(A103,[1]Sheet2!$A$2:$C$2741,3,0)</f>
        <v>Paulo Costa</v>
      </c>
      <c r="M103" t="str" cm="1">
        <f t="array" ref="M103">IFERROR(_xlfn.IFS(AND(I103&gt;=1,I103&lt;=5),"1A5", AND(I103&gt;=6,I103&lt;=30),"6A30", AND(I103&gt;=31,I103&lt;=60),"31A60", AND(I103&gt;=61,I103&lt;=90),"61A90", AND(I103&gt;=91,I103&lt;=120),"91A120", AND(I103&gt;120),"M120"), "A VENCER")</f>
        <v>6A30</v>
      </c>
      <c r="S103" s="6"/>
    </row>
    <row r="104" spans="1:19" x14ac:dyDescent="0.25">
      <c r="A104">
        <f>VLOOKUP(B104,[1]Sheet2!$B$2:$D$2741,3,0)</f>
        <v>211110364</v>
      </c>
      <c r="B104" t="s">
        <v>32</v>
      </c>
      <c r="C104" t="s">
        <v>11</v>
      </c>
      <c r="D104" t="s">
        <v>12</v>
      </c>
      <c r="E104">
        <v>9022</v>
      </c>
      <c r="F104" t="s">
        <v>13</v>
      </c>
      <c r="G104" s="1">
        <v>45847.487037037034</v>
      </c>
      <c r="H104" s="1">
        <v>45817.492650462962</v>
      </c>
      <c r="I104" s="6">
        <v>3</v>
      </c>
      <c r="J104">
        <v>580.85</v>
      </c>
      <c r="K104">
        <v>580.85</v>
      </c>
      <c r="L104" t="str">
        <f>VLOOKUP(A104,[1]Sheet2!$A$2:$C$2741,3,0)</f>
        <v>Paulo Costa</v>
      </c>
      <c r="M104" t="str" cm="1">
        <f t="array" ref="M104">IFERROR(_xlfn.IFS(AND(I104&gt;=1,I104&lt;=5),"1A5", AND(I104&gt;=6,I104&lt;=30),"6A30", AND(I104&gt;=31,I104&lt;=60),"31A60", AND(I104&gt;=61,I104&lt;=90),"61A90", AND(I104&gt;=91,I104&lt;=120),"91A120", AND(I104&gt;120),"M120"), "A VENCER")</f>
        <v>1A5</v>
      </c>
      <c r="S104" s="6"/>
    </row>
    <row r="105" spans="1:19" x14ac:dyDescent="0.25">
      <c r="A105">
        <f>VLOOKUP(B105,[1]Sheet2!$B$2:$D$2741,3,0)</f>
        <v>211110364</v>
      </c>
      <c r="B105" t="s">
        <v>32</v>
      </c>
      <c r="C105" t="s">
        <v>11</v>
      </c>
      <c r="D105" t="s">
        <v>12</v>
      </c>
      <c r="E105">
        <v>9083</v>
      </c>
      <c r="F105" t="s">
        <v>13</v>
      </c>
      <c r="G105" s="1">
        <v>45849.518437499995</v>
      </c>
      <c r="H105" s="1">
        <v>45819.532013888886</v>
      </c>
      <c r="I105" s="6">
        <v>1</v>
      </c>
      <c r="J105">
        <v>1187.4100000000001</v>
      </c>
      <c r="K105">
        <v>1187.4100000000001</v>
      </c>
      <c r="L105" t="str">
        <f>VLOOKUP(A105,[1]Sheet2!$A$2:$C$2741,3,0)</f>
        <v>Paulo Costa</v>
      </c>
      <c r="M105" t="str" cm="1">
        <f t="array" ref="M105">IFERROR(_xlfn.IFS(AND(I105&gt;=1,I105&lt;=5),"1A5", AND(I105&gt;=6,I105&lt;=30),"6A30", AND(I105&gt;=31,I105&lt;=60),"31A60", AND(I105&gt;=61,I105&lt;=90),"61A90", AND(I105&gt;=91,I105&lt;=120),"91A120", AND(I105&gt;120),"M120"), "A VENCER")</f>
        <v>1A5</v>
      </c>
      <c r="S105" s="6"/>
    </row>
    <row r="106" spans="1:19" x14ac:dyDescent="0.25">
      <c r="A106">
        <f>VLOOKUP(B106,[1]Sheet2!$B$2:$D$2741,3,0)</f>
        <v>211110364</v>
      </c>
      <c r="B106" t="s">
        <v>32</v>
      </c>
      <c r="C106" t="s">
        <v>11</v>
      </c>
      <c r="D106" t="s">
        <v>12</v>
      </c>
      <c r="E106">
        <v>9243</v>
      </c>
      <c r="F106" t="s">
        <v>13</v>
      </c>
      <c r="G106" s="1">
        <v>45851.557847222219</v>
      </c>
      <c r="H106" s="1">
        <v>45821.558275462958</v>
      </c>
      <c r="I106" s="6">
        <v>-1</v>
      </c>
      <c r="J106">
        <v>207.52</v>
      </c>
      <c r="K106">
        <v>207.52</v>
      </c>
      <c r="L106" t="str">
        <f>VLOOKUP(A106,[1]Sheet2!$A$2:$C$2741,3,0)</f>
        <v>Paulo Costa</v>
      </c>
      <c r="M106" t="str" cm="1">
        <f t="array" ref="M106">IFERROR(_xlfn.IFS(AND(I106&gt;=1,I106&lt;=5),"1A5", AND(I106&gt;=6,I106&lt;=30),"6A30", AND(I106&gt;=31,I106&lt;=60),"31A60", AND(I106&gt;=61,I106&lt;=90),"61A90", AND(I106&gt;=91,I106&lt;=120),"91A120", AND(I106&gt;120),"M120"), "A VENCER")</f>
        <v>A VENCER</v>
      </c>
      <c r="S106" s="6"/>
    </row>
    <row r="107" spans="1:19" x14ac:dyDescent="0.25">
      <c r="A107">
        <f>VLOOKUP(B107,[1]Sheet2!$B$2:$D$2741,3,0)</f>
        <v>211110364</v>
      </c>
      <c r="B107" t="s">
        <v>32</v>
      </c>
      <c r="C107" t="s">
        <v>11</v>
      </c>
      <c r="D107" t="s">
        <v>12</v>
      </c>
      <c r="E107">
        <v>9302</v>
      </c>
      <c r="F107" t="s">
        <v>13</v>
      </c>
      <c r="G107" s="1">
        <v>45854.463402777779</v>
      </c>
      <c r="H107" s="1">
        <v>45824.464004629626</v>
      </c>
      <c r="I107" s="6">
        <v>-4</v>
      </c>
      <c r="J107">
        <v>304.15000000000003</v>
      </c>
      <c r="K107">
        <v>304.15000000000003</v>
      </c>
      <c r="L107" t="str">
        <f>VLOOKUP(A107,[1]Sheet2!$A$2:$C$2741,3,0)</f>
        <v>Paulo Costa</v>
      </c>
      <c r="M107" t="str" cm="1">
        <f t="array" ref="M107">IFERROR(_xlfn.IFS(AND(I107&gt;=1,I107&lt;=5),"1A5", AND(I107&gt;=6,I107&lt;=30),"6A30", AND(I107&gt;=31,I107&lt;=60),"31A60", AND(I107&gt;=61,I107&lt;=90),"61A90", AND(I107&gt;=91,I107&lt;=120),"91A120", AND(I107&gt;120),"M120"), "A VENCER")</f>
        <v>A VENCER</v>
      </c>
      <c r="S107" s="6"/>
    </row>
    <row r="108" spans="1:19" x14ac:dyDescent="0.25">
      <c r="A108">
        <f>VLOOKUP(B108,[1]Sheet2!$B$2:$D$2741,3,0)</f>
        <v>211110364</v>
      </c>
      <c r="B108" t="s">
        <v>32</v>
      </c>
      <c r="C108" t="s">
        <v>11</v>
      </c>
      <c r="D108" t="s">
        <v>12</v>
      </c>
      <c r="E108">
        <v>9426</v>
      </c>
      <c r="F108" t="s">
        <v>13</v>
      </c>
      <c r="G108" s="1">
        <v>45856.440613425926</v>
      </c>
      <c r="H108" s="1">
        <v>45826.441643518519</v>
      </c>
      <c r="I108" s="6">
        <v>-6</v>
      </c>
      <c r="J108">
        <v>65.47</v>
      </c>
      <c r="K108">
        <v>65.47</v>
      </c>
      <c r="L108" t="str">
        <f>VLOOKUP(A108,[1]Sheet2!$A$2:$C$2741,3,0)</f>
        <v>Paulo Costa</v>
      </c>
      <c r="M108" t="str" cm="1">
        <f t="array" ref="M108">IFERROR(_xlfn.IFS(AND(I108&gt;=1,I108&lt;=5),"1A5", AND(I108&gt;=6,I108&lt;=30),"6A30", AND(I108&gt;=31,I108&lt;=60),"31A60", AND(I108&gt;=61,I108&lt;=90),"61A90", AND(I108&gt;=91,I108&lt;=120),"91A120", AND(I108&gt;120),"M120"), "A VENCER")</f>
        <v>A VENCER</v>
      </c>
      <c r="S108" s="6"/>
    </row>
    <row r="109" spans="1:19" x14ac:dyDescent="0.25">
      <c r="A109">
        <f>VLOOKUP(B109,[1]Sheet2!$B$2:$D$2741,3,0)</f>
        <v>211110364</v>
      </c>
      <c r="B109" t="s">
        <v>32</v>
      </c>
      <c r="C109" t="s">
        <v>11</v>
      </c>
      <c r="D109" t="s">
        <v>12</v>
      </c>
      <c r="E109">
        <v>9475</v>
      </c>
      <c r="F109" t="s">
        <v>13</v>
      </c>
      <c r="G109" s="1">
        <v>45858.441377314812</v>
      </c>
      <c r="H109" s="1">
        <v>45828.442824074074</v>
      </c>
      <c r="I109" s="6">
        <v>-8</v>
      </c>
      <c r="J109">
        <v>153.80000000000001</v>
      </c>
      <c r="K109">
        <v>153.80000000000001</v>
      </c>
      <c r="L109" t="str">
        <f>VLOOKUP(A109,[1]Sheet2!$A$2:$C$2741,3,0)</f>
        <v>Paulo Costa</v>
      </c>
      <c r="M109" t="str" cm="1">
        <f t="array" ref="M109">IFERROR(_xlfn.IFS(AND(I109&gt;=1,I109&lt;=5),"1A5", AND(I109&gt;=6,I109&lt;=30),"6A30", AND(I109&gt;=31,I109&lt;=60),"31A60", AND(I109&gt;=61,I109&lt;=90),"61A90", AND(I109&gt;=91,I109&lt;=120),"91A120", AND(I109&gt;120),"M120"), "A VENCER")</f>
        <v>A VENCER</v>
      </c>
      <c r="S109" s="6"/>
    </row>
    <row r="110" spans="1:19" x14ac:dyDescent="0.25">
      <c r="A110">
        <f>VLOOKUP(B110,[1]Sheet2!$B$2:$D$2741,3,0)</f>
        <v>211110364</v>
      </c>
      <c r="B110" t="s">
        <v>32</v>
      </c>
      <c r="C110" t="s">
        <v>11</v>
      </c>
      <c r="D110" t="s">
        <v>12</v>
      </c>
      <c r="E110">
        <v>9660</v>
      </c>
      <c r="F110" t="s">
        <v>13</v>
      </c>
      <c r="G110" s="1">
        <v>45863.40216435185</v>
      </c>
      <c r="H110" s="1">
        <v>45833.402662037035</v>
      </c>
      <c r="I110" s="6">
        <v>-13</v>
      </c>
      <c r="J110">
        <v>32.85</v>
      </c>
      <c r="K110">
        <v>32.85</v>
      </c>
      <c r="L110" t="str">
        <f>VLOOKUP(A110,[1]Sheet2!$A$2:$C$2741,3,0)</f>
        <v>Paulo Costa</v>
      </c>
      <c r="M110" t="str" cm="1">
        <f t="array" ref="M110">IFERROR(_xlfn.IFS(AND(I110&gt;=1,I110&lt;=5),"1A5", AND(I110&gt;=6,I110&lt;=30),"6A30", AND(I110&gt;=31,I110&lt;=60),"31A60", AND(I110&gt;=61,I110&lt;=90),"61A90", AND(I110&gt;=91,I110&lt;=120),"91A120", AND(I110&gt;120),"M120"), "A VENCER")</f>
        <v>A VENCER</v>
      </c>
      <c r="S110" s="6"/>
    </row>
    <row r="111" spans="1:19" x14ac:dyDescent="0.25">
      <c r="A111">
        <f>VLOOKUP(B111,[1]Sheet2!$B$2:$D$2741,3,0)</f>
        <v>211110364</v>
      </c>
      <c r="B111" t="s">
        <v>32</v>
      </c>
      <c r="C111" t="s">
        <v>11</v>
      </c>
      <c r="D111" t="s">
        <v>12</v>
      </c>
      <c r="E111">
        <v>9699</v>
      </c>
      <c r="F111" t="s">
        <v>13</v>
      </c>
      <c r="G111" s="1">
        <v>45863.495011574072</v>
      </c>
      <c r="H111" s="1">
        <v>45833.496192129627</v>
      </c>
      <c r="I111" s="6">
        <v>-13</v>
      </c>
      <c r="J111">
        <v>994.62</v>
      </c>
      <c r="K111">
        <v>994.62</v>
      </c>
      <c r="L111" t="str">
        <f>VLOOKUP(A111,[1]Sheet2!$A$2:$C$2741,3,0)</f>
        <v>Paulo Costa</v>
      </c>
      <c r="M111" t="str" cm="1">
        <f t="array" ref="M111">IFERROR(_xlfn.IFS(AND(I111&gt;=1,I111&lt;=5),"1A5", AND(I111&gt;=6,I111&lt;=30),"6A30", AND(I111&gt;=31,I111&lt;=60),"31A60", AND(I111&gt;=61,I111&lt;=90),"61A90", AND(I111&gt;=91,I111&lt;=120),"91A120", AND(I111&gt;120),"M120"), "A VENCER")</f>
        <v>A VENCER</v>
      </c>
      <c r="S111" s="6"/>
    </row>
    <row r="112" spans="1:19" x14ac:dyDescent="0.25">
      <c r="A112">
        <f>VLOOKUP(B112,[1]Sheet2!$B$2:$D$2741,3,0)</f>
        <v>211110364</v>
      </c>
      <c r="B112" t="s">
        <v>32</v>
      </c>
      <c r="C112" t="s">
        <v>11</v>
      </c>
      <c r="D112" t="s">
        <v>12</v>
      </c>
      <c r="E112">
        <v>9865</v>
      </c>
      <c r="F112" t="s">
        <v>13</v>
      </c>
      <c r="G112" s="1">
        <v>45865.470057870371</v>
      </c>
      <c r="H112" s="1">
        <v>45835.474293981482</v>
      </c>
      <c r="I112" s="6">
        <v>-15</v>
      </c>
      <c r="J112">
        <v>528.76</v>
      </c>
      <c r="K112">
        <v>528.76</v>
      </c>
      <c r="L112" t="str">
        <f>VLOOKUP(A112,[1]Sheet2!$A$2:$C$2741,3,0)</f>
        <v>Paulo Costa</v>
      </c>
      <c r="M112" t="str" cm="1">
        <f t="array" ref="M112">IFERROR(_xlfn.IFS(AND(I112&gt;=1,I112&lt;=5),"1A5", AND(I112&gt;=6,I112&lt;=30),"6A30", AND(I112&gt;=31,I112&lt;=60),"31A60", AND(I112&gt;=61,I112&lt;=90),"61A90", AND(I112&gt;=91,I112&lt;=120),"91A120", AND(I112&gt;120),"M120"), "A VENCER")</f>
        <v>A VENCER</v>
      </c>
      <c r="S112" s="6"/>
    </row>
    <row r="113" spans="1:19" x14ac:dyDescent="0.25">
      <c r="A113">
        <f>VLOOKUP(B113,[1]Sheet2!$B$2:$D$2741,3,0)</f>
        <v>211110364</v>
      </c>
      <c r="B113" t="s">
        <v>32</v>
      </c>
      <c r="C113" t="s">
        <v>2814</v>
      </c>
      <c r="D113">
        <v>2025</v>
      </c>
      <c r="E113">
        <v>596</v>
      </c>
      <c r="F113" t="s">
        <v>13</v>
      </c>
      <c r="G113" s="1">
        <v>45868</v>
      </c>
      <c r="H113" s="1">
        <v>45838</v>
      </c>
      <c r="I113" s="6">
        <v>-18</v>
      </c>
      <c r="J113">
        <v>-15.85</v>
      </c>
      <c r="K113">
        <v>-15.85</v>
      </c>
      <c r="L113" t="str">
        <f>VLOOKUP(A113,[1]Sheet2!$A$2:$C$2741,3,0)</f>
        <v>Paulo Costa</v>
      </c>
      <c r="M113" t="str" cm="1">
        <f t="array" ref="M113">IFERROR(_xlfn.IFS(AND(I113&gt;=1,I113&lt;=5),"1A5", AND(I113&gt;=6,I113&lt;=30),"6A30", AND(I113&gt;=31,I113&lt;=60),"31A60", AND(I113&gt;=61,I113&lt;=90),"61A90", AND(I113&gt;=91,I113&lt;=120),"91A120", AND(I113&gt;120),"M120"), "A VENCER")</f>
        <v>A VENCER</v>
      </c>
      <c r="S113" s="6"/>
    </row>
    <row r="114" spans="1:19" x14ac:dyDescent="0.25">
      <c r="A114">
        <f>VLOOKUP(B114,[1]Sheet2!$B$2:$D$2741,3,0)</f>
        <v>211110364</v>
      </c>
      <c r="B114" t="s">
        <v>32</v>
      </c>
      <c r="C114" t="s">
        <v>11</v>
      </c>
      <c r="D114" t="s">
        <v>12</v>
      </c>
      <c r="E114">
        <v>9900</v>
      </c>
      <c r="F114" t="s">
        <v>13</v>
      </c>
      <c r="G114" s="1">
        <v>45868.412268518514</v>
      </c>
      <c r="H114" s="1">
        <v>45838.412754629629</v>
      </c>
      <c r="I114" s="6">
        <v>-18</v>
      </c>
      <c r="J114">
        <v>119.13</v>
      </c>
      <c r="K114">
        <v>119.13</v>
      </c>
      <c r="L114" t="str">
        <f>VLOOKUP(A114,[1]Sheet2!$A$2:$C$2741,3,0)</f>
        <v>Paulo Costa</v>
      </c>
      <c r="M114" t="str" cm="1">
        <f t="array" ref="M114">IFERROR(_xlfn.IFS(AND(I114&gt;=1,I114&lt;=5),"1A5", AND(I114&gt;=6,I114&lt;=30),"6A30", AND(I114&gt;=31,I114&lt;=60),"31A60", AND(I114&gt;=61,I114&lt;=90),"61A90", AND(I114&gt;=91,I114&lt;=120),"91A120", AND(I114&gt;120),"M120"), "A VENCER")</f>
        <v>A VENCER</v>
      </c>
      <c r="S114" s="6"/>
    </row>
    <row r="115" spans="1:19" x14ac:dyDescent="0.25">
      <c r="A115">
        <f>VLOOKUP(B115,[1]Sheet2!$B$2:$D$2741,3,0)</f>
        <v>211110364</v>
      </c>
      <c r="B115" t="s">
        <v>32</v>
      </c>
      <c r="C115" t="s">
        <v>11</v>
      </c>
      <c r="D115" t="s">
        <v>12</v>
      </c>
      <c r="E115">
        <v>9968</v>
      </c>
      <c r="F115" t="s">
        <v>13</v>
      </c>
      <c r="G115" s="1">
        <v>45870.436192129629</v>
      </c>
      <c r="H115" s="1">
        <v>45840.436192129629</v>
      </c>
      <c r="I115" s="6">
        <v>-20</v>
      </c>
      <c r="J115">
        <v>283.05</v>
      </c>
      <c r="K115">
        <v>283.05</v>
      </c>
      <c r="L115" t="str">
        <f>VLOOKUP(A115,[1]Sheet2!$A$2:$C$2741,3,0)</f>
        <v>Paulo Costa</v>
      </c>
      <c r="M115" t="str" cm="1">
        <f t="array" ref="M115">IFERROR(_xlfn.IFS(AND(I115&gt;=1,I115&lt;=5),"1A5", AND(I115&gt;=6,I115&lt;=30),"6A30", AND(I115&gt;=31,I115&lt;=60),"31A60", AND(I115&gt;=61,I115&lt;=90),"61A90", AND(I115&gt;=91,I115&lt;=120),"91A120", AND(I115&gt;120),"M120"), "A VENCER")</f>
        <v>A VENCER</v>
      </c>
      <c r="S115" s="6"/>
    </row>
    <row r="116" spans="1:19" x14ac:dyDescent="0.25">
      <c r="A116">
        <f>VLOOKUP(B116,[1]Sheet2!$B$2:$D$2741,3,0)</f>
        <v>211110364</v>
      </c>
      <c r="B116" t="s">
        <v>32</v>
      </c>
      <c r="C116" t="s">
        <v>11</v>
      </c>
      <c r="D116" t="s">
        <v>12</v>
      </c>
      <c r="E116">
        <v>10019</v>
      </c>
      <c r="F116" t="s">
        <v>13</v>
      </c>
      <c r="G116" s="1">
        <v>45870.684710648144</v>
      </c>
      <c r="H116" s="1">
        <v>45840.685428240737</v>
      </c>
      <c r="I116" s="6">
        <v>-20</v>
      </c>
      <c r="J116">
        <v>228.83</v>
      </c>
      <c r="K116">
        <v>228.83</v>
      </c>
      <c r="L116" t="str">
        <f>VLOOKUP(A116,[1]Sheet2!$A$2:$C$2741,3,0)</f>
        <v>Paulo Costa</v>
      </c>
      <c r="M116" t="str" cm="1">
        <f t="array" ref="M116">IFERROR(_xlfn.IFS(AND(I116&gt;=1,I116&lt;=5),"1A5", AND(I116&gt;=6,I116&lt;=30),"6A30", AND(I116&gt;=31,I116&lt;=60),"31A60", AND(I116&gt;=61,I116&lt;=90),"61A90", AND(I116&gt;=91,I116&lt;=120),"91A120", AND(I116&gt;120),"M120"), "A VENCER")</f>
        <v>A VENCER</v>
      </c>
      <c r="S116" s="6"/>
    </row>
    <row r="117" spans="1:19" x14ac:dyDescent="0.25">
      <c r="A117">
        <f>VLOOKUP(B117,[1]Sheet2!$B$2:$D$2741,3,0)</f>
        <v>211110364</v>
      </c>
      <c r="B117" t="s">
        <v>32</v>
      </c>
      <c r="C117" t="s">
        <v>11</v>
      </c>
      <c r="D117" t="s">
        <v>12</v>
      </c>
      <c r="E117">
        <v>10147</v>
      </c>
      <c r="F117" t="s">
        <v>13</v>
      </c>
      <c r="G117" s="1">
        <v>45872.453900462962</v>
      </c>
      <c r="H117" s="1">
        <v>45842.453900462962</v>
      </c>
      <c r="I117" s="6">
        <v>-22</v>
      </c>
      <c r="J117">
        <v>545.98</v>
      </c>
      <c r="K117">
        <v>545.98</v>
      </c>
      <c r="L117" t="str">
        <f>VLOOKUP(A117,[1]Sheet2!$A$2:$C$2741,3,0)</f>
        <v>Paulo Costa</v>
      </c>
      <c r="M117" t="str" cm="1">
        <f t="array" ref="M117">IFERROR(_xlfn.IFS(AND(I117&gt;=1,I117&lt;=5),"1A5", AND(I117&gt;=6,I117&lt;=30),"6A30", AND(I117&gt;=31,I117&lt;=60),"31A60", AND(I117&gt;=61,I117&lt;=90),"61A90", AND(I117&gt;=91,I117&lt;=120),"91A120", AND(I117&gt;120),"M120"), "A VENCER")</f>
        <v>A VENCER</v>
      </c>
      <c r="S117" s="6"/>
    </row>
    <row r="118" spans="1:19" x14ac:dyDescent="0.25">
      <c r="A118">
        <f>VLOOKUP(B118,[1]Sheet2!$B$2:$D$2741,3,0)</f>
        <v>211110364</v>
      </c>
      <c r="B118" t="s">
        <v>32</v>
      </c>
      <c r="C118" t="s">
        <v>11</v>
      </c>
      <c r="D118" t="s">
        <v>12</v>
      </c>
      <c r="E118">
        <v>10156</v>
      </c>
      <c r="F118" t="s">
        <v>13</v>
      </c>
      <c r="G118" s="1">
        <v>45872.493888888886</v>
      </c>
      <c r="H118" s="1">
        <v>45842.493888888886</v>
      </c>
      <c r="I118" s="6">
        <v>-22</v>
      </c>
      <c r="J118">
        <v>2.63</v>
      </c>
      <c r="K118">
        <v>2.63</v>
      </c>
      <c r="L118" t="str">
        <f>VLOOKUP(A118,[1]Sheet2!$A$2:$C$2741,3,0)</f>
        <v>Paulo Costa</v>
      </c>
      <c r="M118" t="str" cm="1">
        <f t="array" ref="M118">IFERROR(_xlfn.IFS(AND(I118&gt;=1,I118&lt;=5),"1A5", AND(I118&gt;=6,I118&lt;=30),"6A30", AND(I118&gt;=31,I118&lt;=60),"31A60", AND(I118&gt;=61,I118&lt;=90),"61A90", AND(I118&gt;=91,I118&lt;=120),"91A120", AND(I118&gt;120),"M120"), "A VENCER")</f>
        <v>A VENCER</v>
      </c>
      <c r="S118" s="6"/>
    </row>
    <row r="119" spans="1:19" x14ac:dyDescent="0.25">
      <c r="A119">
        <f>VLOOKUP(B119,[1]Sheet2!$B$2:$D$2741,3,0)</f>
        <v>211110364</v>
      </c>
      <c r="B119" t="s">
        <v>32</v>
      </c>
      <c r="C119" t="s">
        <v>11</v>
      </c>
      <c r="D119" t="s">
        <v>12</v>
      </c>
      <c r="E119">
        <v>10203</v>
      </c>
      <c r="F119" t="s">
        <v>13</v>
      </c>
      <c r="G119" s="1">
        <v>45875.468877314815</v>
      </c>
      <c r="H119" s="1">
        <v>45845.468888888885</v>
      </c>
      <c r="I119" s="6">
        <v>-25</v>
      </c>
      <c r="J119">
        <v>338.76</v>
      </c>
      <c r="K119">
        <v>338.76</v>
      </c>
      <c r="L119" t="str">
        <f>VLOOKUP(A119,[1]Sheet2!$A$2:$C$2741,3,0)</f>
        <v>Paulo Costa</v>
      </c>
      <c r="M119" t="str" cm="1">
        <f t="array" ref="M119">IFERROR(_xlfn.IFS(AND(I119&gt;=1,I119&lt;=5),"1A5", AND(I119&gt;=6,I119&lt;=30),"6A30", AND(I119&gt;=31,I119&lt;=60),"31A60", AND(I119&gt;=61,I119&lt;=90),"61A90", AND(I119&gt;=91,I119&lt;=120),"91A120", AND(I119&gt;120),"M120"), "A VENCER")</f>
        <v>A VENCER</v>
      </c>
      <c r="S119" s="6"/>
    </row>
    <row r="120" spans="1:19" x14ac:dyDescent="0.25">
      <c r="A120">
        <f>VLOOKUP(B120,[1]Sheet2!$B$2:$D$2741,3,0)</f>
        <v>211110364</v>
      </c>
      <c r="B120" t="s">
        <v>32</v>
      </c>
      <c r="C120" t="s">
        <v>11</v>
      </c>
      <c r="D120" t="s">
        <v>12</v>
      </c>
      <c r="E120">
        <v>10342</v>
      </c>
      <c r="F120" t="s">
        <v>13</v>
      </c>
      <c r="G120" s="1">
        <v>45877.430671296293</v>
      </c>
      <c r="H120" s="1">
        <v>45847.430671296293</v>
      </c>
      <c r="I120" s="6">
        <v>-27</v>
      </c>
      <c r="J120">
        <v>460.23</v>
      </c>
      <c r="K120">
        <v>460.23</v>
      </c>
      <c r="L120" t="str">
        <f>VLOOKUP(A120,[1]Sheet2!$A$2:$C$2741,3,0)</f>
        <v>Paulo Costa</v>
      </c>
      <c r="M120" t="str" cm="1">
        <f t="array" ref="M120">IFERROR(_xlfn.IFS(AND(I120&gt;=1,I120&lt;=5),"1A5", AND(I120&gt;=6,I120&lt;=30),"6A30", AND(I120&gt;=31,I120&lt;=60),"31A60", AND(I120&gt;=61,I120&lt;=90),"61A90", AND(I120&gt;=91,I120&lt;=120),"91A120", AND(I120&gt;120),"M120"), "A VENCER")</f>
        <v>A VENCER</v>
      </c>
      <c r="S120" s="6"/>
    </row>
    <row r="121" spans="1:19" x14ac:dyDescent="0.25">
      <c r="A121">
        <f>VLOOKUP(B121,[1]Sheet2!$B$2:$D$2741,3,0)</f>
        <v>211110364</v>
      </c>
      <c r="B121" t="s">
        <v>32</v>
      </c>
      <c r="C121" t="s">
        <v>11</v>
      </c>
      <c r="D121" t="s">
        <v>12</v>
      </c>
      <c r="E121">
        <v>10469</v>
      </c>
      <c r="F121" t="s">
        <v>13</v>
      </c>
      <c r="G121" s="1">
        <v>45879.403611111113</v>
      </c>
      <c r="H121" s="1">
        <v>45849.403611111113</v>
      </c>
      <c r="I121" s="6">
        <v>-29</v>
      </c>
      <c r="J121">
        <v>544.83000000000004</v>
      </c>
      <c r="K121">
        <v>544.83000000000004</v>
      </c>
      <c r="L121" t="str">
        <f>VLOOKUP(A121,[1]Sheet2!$A$2:$C$2741,3,0)</f>
        <v>Paulo Costa</v>
      </c>
      <c r="M121" t="str" cm="1">
        <f t="array" ref="M121">IFERROR(_xlfn.IFS(AND(I121&gt;=1,I121&lt;=5),"1A5", AND(I121&gt;=6,I121&lt;=30),"6A30", AND(I121&gt;=31,I121&lt;=60),"31A60", AND(I121&gt;=61,I121&lt;=90),"61A90", AND(I121&gt;=91,I121&lt;=120),"91A120", AND(I121&gt;120),"M120"), "A VENCER")</f>
        <v>A VENCER</v>
      </c>
      <c r="S121" s="6"/>
    </row>
    <row r="122" spans="1:19" x14ac:dyDescent="0.25">
      <c r="A122">
        <f>VLOOKUP(B122,[1]Sheet2!$B$2:$D$2741,3,0)</f>
        <v>211110379</v>
      </c>
      <c r="B122" t="s">
        <v>33</v>
      </c>
      <c r="C122" t="s">
        <v>11</v>
      </c>
      <c r="D122" t="s">
        <v>12</v>
      </c>
      <c r="E122">
        <v>6164</v>
      </c>
      <c r="F122" t="s">
        <v>13</v>
      </c>
      <c r="G122" s="1">
        <v>45788.604525462964</v>
      </c>
      <c r="H122" s="1">
        <v>45758.606562499997</v>
      </c>
      <c r="I122" s="6">
        <v>62</v>
      </c>
      <c r="J122">
        <v>647.23</v>
      </c>
      <c r="K122">
        <v>647.23</v>
      </c>
      <c r="L122" t="str">
        <f>VLOOKUP(A122,[1]Sheet2!$A$2:$C$2741,3,0)</f>
        <v>Ricardo G.Silva</v>
      </c>
      <c r="M122" t="str" cm="1">
        <f t="array" ref="M122">IFERROR(_xlfn.IFS(AND(I122&gt;=1,I122&lt;=5),"1A5", AND(I122&gt;=6,I122&lt;=30),"6A30", AND(I122&gt;=31,I122&lt;=60),"31A60", AND(I122&gt;=61,I122&lt;=90),"61A90", AND(I122&gt;=91,I122&lt;=120),"91A120", AND(I122&gt;120),"M120"), "A VENCER")</f>
        <v>61A90</v>
      </c>
      <c r="S122" s="6"/>
    </row>
    <row r="123" spans="1:19" x14ac:dyDescent="0.25">
      <c r="A123">
        <f>VLOOKUP(B123,[1]Sheet2!$B$2:$D$2741,3,0)</f>
        <v>211110379</v>
      </c>
      <c r="B123" t="s">
        <v>33</v>
      </c>
      <c r="C123" t="s">
        <v>2814</v>
      </c>
      <c r="D123" t="s">
        <v>12</v>
      </c>
      <c r="E123">
        <v>401</v>
      </c>
      <c r="F123" t="s">
        <v>13</v>
      </c>
      <c r="G123" s="1">
        <v>45800</v>
      </c>
      <c r="H123" s="1">
        <v>45770</v>
      </c>
      <c r="I123" s="6">
        <v>50</v>
      </c>
      <c r="J123">
        <v>-5.91</v>
      </c>
      <c r="K123">
        <v>-5.91</v>
      </c>
      <c r="L123" t="str">
        <f>VLOOKUP(A123,[1]Sheet2!$A$2:$C$2741,3,0)</f>
        <v>Ricardo G.Silva</v>
      </c>
      <c r="M123" t="str" cm="1">
        <f t="array" ref="M123">IFERROR(_xlfn.IFS(AND(I123&gt;=1,I123&lt;=5),"1A5", AND(I123&gt;=6,I123&lt;=30),"6A30", AND(I123&gt;=31,I123&lt;=60),"31A60", AND(I123&gt;=61,I123&lt;=90),"61A90", AND(I123&gt;=91,I123&lt;=120),"91A120", AND(I123&gt;120),"M120"), "A VENCER")</f>
        <v>31A60</v>
      </c>
      <c r="S123" s="6"/>
    </row>
    <row r="124" spans="1:19" x14ac:dyDescent="0.25">
      <c r="A124">
        <f>VLOOKUP(B124,[1]Sheet2!$B$2:$D$2741,3,0)</f>
        <v>211110379</v>
      </c>
      <c r="B124" t="s">
        <v>33</v>
      </c>
      <c r="C124" t="s">
        <v>11</v>
      </c>
      <c r="D124" t="s">
        <v>12</v>
      </c>
      <c r="E124">
        <v>6719</v>
      </c>
      <c r="F124" t="s">
        <v>13</v>
      </c>
      <c r="G124" s="1">
        <v>45800.47252314815</v>
      </c>
      <c r="H124" s="1">
        <v>45770.473437499997</v>
      </c>
      <c r="I124" s="6">
        <v>50</v>
      </c>
      <c r="J124">
        <v>682.81000000000006</v>
      </c>
      <c r="K124">
        <v>682.81000000000006</v>
      </c>
      <c r="L124" t="str">
        <f>VLOOKUP(A124,[1]Sheet2!$A$2:$C$2741,3,0)</f>
        <v>Ricardo G.Silva</v>
      </c>
      <c r="M124" t="str" cm="1">
        <f t="array" ref="M124">IFERROR(_xlfn.IFS(AND(I124&gt;=1,I124&lt;=5),"1A5", AND(I124&gt;=6,I124&lt;=30),"6A30", AND(I124&gt;=31,I124&lt;=60),"31A60", AND(I124&gt;=61,I124&lt;=90),"61A90", AND(I124&gt;=91,I124&lt;=120),"91A120", AND(I124&gt;120),"M120"), "A VENCER")</f>
        <v>31A60</v>
      </c>
      <c r="S124" s="6"/>
    </row>
    <row r="125" spans="1:19" x14ac:dyDescent="0.25">
      <c r="A125">
        <f>VLOOKUP(B125,[1]Sheet2!$B$2:$D$2741,3,0)</f>
        <v>211110379</v>
      </c>
      <c r="B125" t="s">
        <v>33</v>
      </c>
      <c r="C125" t="s">
        <v>11</v>
      </c>
      <c r="D125" t="s">
        <v>12</v>
      </c>
      <c r="E125">
        <v>7104</v>
      </c>
      <c r="F125" t="s">
        <v>13</v>
      </c>
      <c r="G125" s="1">
        <v>45809.516157407408</v>
      </c>
      <c r="H125" s="1">
        <v>45779.520682870367</v>
      </c>
      <c r="I125" s="6">
        <v>41</v>
      </c>
      <c r="J125">
        <v>753.16</v>
      </c>
      <c r="K125">
        <v>753.16</v>
      </c>
      <c r="L125" t="str">
        <f>VLOOKUP(A125,[1]Sheet2!$A$2:$C$2741,3,0)</f>
        <v>Ricardo G.Silva</v>
      </c>
      <c r="M125" t="str" cm="1">
        <f t="array" ref="M125">IFERROR(_xlfn.IFS(AND(I125&gt;=1,I125&lt;=5),"1A5", AND(I125&gt;=6,I125&lt;=30),"6A30", AND(I125&gt;=31,I125&lt;=60),"31A60", AND(I125&gt;=61,I125&lt;=90),"61A90", AND(I125&gt;=91,I125&lt;=120),"91A120", AND(I125&gt;120),"M120"), "A VENCER")</f>
        <v>31A60</v>
      </c>
      <c r="S125" s="6"/>
    </row>
    <row r="126" spans="1:19" x14ac:dyDescent="0.25">
      <c r="A126">
        <f>VLOOKUP(B126,[1]Sheet2!$B$2:$D$2741,3,0)</f>
        <v>211110379</v>
      </c>
      <c r="B126" t="s">
        <v>33</v>
      </c>
      <c r="C126" t="s">
        <v>11</v>
      </c>
      <c r="D126" t="s">
        <v>12</v>
      </c>
      <c r="E126">
        <v>7118</v>
      </c>
      <c r="F126" t="s">
        <v>13</v>
      </c>
      <c r="G126" s="1">
        <v>45809.621215277773</v>
      </c>
      <c r="H126" s="1">
        <v>45779.626805555556</v>
      </c>
      <c r="I126" s="6">
        <v>41</v>
      </c>
      <c r="J126">
        <v>25.46</v>
      </c>
      <c r="K126">
        <v>25.46</v>
      </c>
      <c r="L126" t="str">
        <f>VLOOKUP(A126,[1]Sheet2!$A$2:$C$2741,3,0)</f>
        <v>Ricardo G.Silva</v>
      </c>
      <c r="M126" t="str" cm="1">
        <f t="array" ref="M126">IFERROR(_xlfn.IFS(AND(I126&gt;=1,I126&lt;=5),"1A5", AND(I126&gt;=6,I126&lt;=30),"6A30", AND(I126&gt;=31,I126&lt;=60),"31A60", AND(I126&gt;=61,I126&lt;=90),"61A90", AND(I126&gt;=91,I126&lt;=120),"91A120", AND(I126&gt;120),"M120"), "A VENCER")</f>
        <v>31A60</v>
      </c>
      <c r="S126" s="6"/>
    </row>
    <row r="127" spans="1:19" x14ac:dyDescent="0.25">
      <c r="A127">
        <f>VLOOKUP(B127,[1]Sheet2!$B$2:$D$2741,3,0)</f>
        <v>211110379</v>
      </c>
      <c r="B127" t="s">
        <v>33</v>
      </c>
      <c r="C127" t="s">
        <v>11</v>
      </c>
      <c r="D127" t="s">
        <v>12</v>
      </c>
      <c r="E127">
        <v>7403</v>
      </c>
      <c r="F127" t="s">
        <v>13</v>
      </c>
      <c r="G127" s="1">
        <v>45815.432812499996</v>
      </c>
      <c r="H127" s="1">
        <v>45785.433263888888</v>
      </c>
      <c r="I127" s="6">
        <v>35</v>
      </c>
      <c r="J127">
        <v>592.29</v>
      </c>
      <c r="K127">
        <v>592.29</v>
      </c>
      <c r="L127" t="str">
        <f>VLOOKUP(A127,[1]Sheet2!$A$2:$C$2741,3,0)</f>
        <v>Ricardo G.Silva</v>
      </c>
      <c r="M127" t="str" cm="1">
        <f t="array" ref="M127">IFERROR(_xlfn.IFS(AND(I127&gt;=1,I127&lt;=5),"1A5", AND(I127&gt;=6,I127&lt;=30),"6A30", AND(I127&gt;=31,I127&lt;=60),"31A60", AND(I127&gt;=61,I127&lt;=90),"61A90", AND(I127&gt;=91,I127&lt;=120),"91A120", AND(I127&gt;120),"M120"), "A VENCER")</f>
        <v>31A60</v>
      </c>
      <c r="S127" s="6"/>
    </row>
    <row r="128" spans="1:19" x14ac:dyDescent="0.25">
      <c r="A128">
        <f>VLOOKUP(B128,[1]Sheet2!$B$2:$D$2741,3,0)</f>
        <v>211110379</v>
      </c>
      <c r="B128" t="s">
        <v>33</v>
      </c>
      <c r="C128" t="s">
        <v>2814</v>
      </c>
      <c r="D128">
        <v>2025</v>
      </c>
      <c r="E128">
        <v>456</v>
      </c>
      <c r="F128" t="s">
        <v>13</v>
      </c>
      <c r="G128" s="1">
        <v>45822</v>
      </c>
      <c r="H128" s="1">
        <v>45792</v>
      </c>
      <c r="I128" s="6">
        <v>28</v>
      </c>
      <c r="J128">
        <v>-537.06000000000006</v>
      </c>
      <c r="K128">
        <v>-537.06000000000006</v>
      </c>
      <c r="L128" t="str">
        <f>VLOOKUP(A128,[1]Sheet2!$A$2:$C$2741,3,0)</f>
        <v>Ricardo G.Silva</v>
      </c>
      <c r="M128" t="str" cm="1">
        <f t="array" ref="M128">IFERROR(_xlfn.IFS(AND(I128&gt;=1,I128&lt;=5),"1A5", AND(I128&gt;=6,I128&lt;=30),"6A30", AND(I128&gt;=31,I128&lt;=60),"31A60", AND(I128&gt;=61,I128&lt;=90),"61A90", AND(I128&gt;=91,I128&lt;=120),"91A120", AND(I128&gt;120),"M120"), "A VENCER")</f>
        <v>6A30</v>
      </c>
      <c r="S128" s="6"/>
    </row>
    <row r="129" spans="1:19" x14ac:dyDescent="0.25">
      <c r="A129">
        <f>VLOOKUP(B129,[1]Sheet2!$B$2:$D$2741,3,0)</f>
        <v>211110379</v>
      </c>
      <c r="B129" t="s">
        <v>33</v>
      </c>
      <c r="C129" t="s">
        <v>11</v>
      </c>
      <c r="D129" t="s">
        <v>12</v>
      </c>
      <c r="E129">
        <v>7828</v>
      </c>
      <c r="F129" t="s">
        <v>13</v>
      </c>
      <c r="G129" s="1">
        <v>45822.502152777779</v>
      </c>
      <c r="H129" s="1">
        <v>45792.502465277779</v>
      </c>
      <c r="I129" s="6">
        <v>28</v>
      </c>
      <c r="J129">
        <v>677.38</v>
      </c>
      <c r="K129">
        <v>677.38</v>
      </c>
      <c r="L129" t="str">
        <f>VLOOKUP(A129,[1]Sheet2!$A$2:$C$2741,3,0)</f>
        <v>Ricardo G.Silva</v>
      </c>
      <c r="M129" t="str" cm="1">
        <f t="array" ref="M129">IFERROR(_xlfn.IFS(AND(I129&gt;=1,I129&lt;=5),"1A5", AND(I129&gt;=6,I129&lt;=30),"6A30", AND(I129&gt;=31,I129&lt;=60),"31A60", AND(I129&gt;=61,I129&lt;=90),"61A90", AND(I129&gt;=91,I129&lt;=120),"91A120", AND(I129&gt;120),"M120"), "A VENCER")</f>
        <v>6A30</v>
      </c>
      <c r="S129" s="6"/>
    </row>
    <row r="130" spans="1:19" x14ac:dyDescent="0.25">
      <c r="A130">
        <f>VLOOKUP(B130,[1]Sheet2!$B$2:$D$2741,3,0)</f>
        <v>211110379</v>
      </c>
      <c r="B130" t="s">
        <v>33</v>
      </c>
      <c r="C130" t="s">
        <v>2814</v>
      </c>
      <c r="D130">
        <v>2025</v>
      </c>
      <c r="E130">
        <v>459</v>
      </c>
      <c r="F130" t="s">
        <v>13</v>
      </c>
      <c r="G130" s="1">
        <v>45823</v>
      </c>
      <c r="H130" s="1">
        <v>45793</v>
      </c>
      <c r="I130" s="6">
        <v>27</v>
      </c>
      <c r="J130">
        <v>-472.29</v>
      </c>
      <c r="K130">
        <v>-472.29</v>
      </c>
      <c r="L130" t="str">
        <f>VLOOKUP(A130,[1]Sheet2!$A$2:$C$2741,3,0)</f>
        <v>Ricardo G.Silva</v>
      </c>
      <c r="M130" t="str" cm="1">
        <f t="array" ref="M130">IFERROR(_xlfn.IFS(AND(I130&gt;=1,I130&lt;=5),"1A5", AND(I130&gt;=6,I130&lt;=30),"6A30", AND(I130&gt;=31,I130&lt;=60),"31A60", AND(I130&gt;=61,I130&lt;=90),"61A90", AND(I130&gt;=91,I130&lt;=120),"91A120", AND(I130&gt;120),"M120"), "A VENCER")</f>
        <v>6A30</v>
      </c>
      <c r="S130" s="6"/>
    </row>
    <row r="131" spans="1:19" x14ac:dyDescent="0.25">
      <c r="A131">
        <f>VLOOKUP(B131,[1]Sheet2!$B$2:$D$2741,3,0)</f>
        <v>211110379</v>
      </c>
      <c r="B131" t="s">
        <v>33</v>
      </c>
      <c r="C131" t="s">
        <v>11</v>
      </c>
      <c r="D131" t="s">
        <v>12</v>
      </c>
      <c r="E131">
        <v>7921</v>
      </c>
      <c r="F131" t="s">
        <v>13</v>
      </c>
      <c r="G131" s="1">
        <v>45823.526585648149</v>
      </c>
      <c r="H131" s="1">
        <v>45793.536122685182</v>
      </c>
      <c r="I131" s="6">
        <v>27</v>
      </c>
      <c r="J131">
        <v>944.59</v>
      </c>
      <c r="K131">
        <v>944.59</v>
      </c>
      <c r="L131" t="str">
        <f>VLOOKUP(A131,[1]Sheet2!$A$2:$C$2741,3,0)</f>
        <v>Ricardo G.Silva</v>
      </c>
      <c r="M131" t="str" cm="1">
        <f t="array" ref="M131">IFERROR(_xlfn.IFS(AND(I131&gt;=1,I131&lt;=5),"1A5", AND(I131&gt;=6,I131&lt;=30),"6A30", AND(I131&gt;=31,I131&lt;=60),"31A60", AND(I131&gt;=61,I131&lt;=90),"61A90", AND(I131&gt;=91,I131&lt;=120),"91A120", AND(I131&gt;120),"M120"), "A VENCER")</f>
        <v>6A30</v>
      </c>
      <c r="S131" s="6"/>
    </row>
    <row r="132" spans="1:19" x14ac:dyDescent="0.25">
      <c r="A132">
        <f>VLOOKUP(B132,[1]Sheet2!$B$2:$D$2741,3,0)</f>
        <v>211110379</v>
      </c>
      <c r="B132" t="s">
        <v>33</v>
      </c>
      <c r="C132" t="s">
        <v>11</v>
      </c>
      <c r="D132" t="s">
        <v>12</v>
      </c>
      <c r="E132">
        <v>8079</v>
      </c>
      <c r="F132" t="s">
        <v>13</v>
      </c>
      <c r="G132" s="1">
        <v>45828.378009259257</v>
      </c>
      <c r="H132" s="1">
        <v>45798.378761574073</v>
      </c>
      <c r="I132" s="6">
        <v>22</v>
      </c>
      <c r="J132">
        <v>577.26</v>
      </c>
      <c r="K132">
        <v>577.26</v>
      </c>
      <c r="L132" t="str">
        <f>VLOOKUP(A132,[1]Sheet2!$A$2:$C$2741,3,0)</f>
        <v>Ricardo G.Silva</v>
      </c>
      <c r="M132" t="str" cm="1">
        <f t="array" ref="M132">IFERROR(_xlfn.IFS(AND(I132&gt;=1,I132&lt;=5),"1A5", AND(I132&gt;=6,I132&lt;=30),"6A30", AND(I132&gt;=31,I132&lt;=60),"31A60", AND(I132&gt;=61,I132&lt;=90),"61A90", AND(I132&gt;=91,I132&lt;=120),"91A120", AND(I132&gt;120),"M120"), "A VENCER")</f>
        <v>6A30</v>
      </c>
      <c r="S132" s="6"/>
    </row>
    <row r="133" spans="1:19" x14ac:dyDescent="0.25">
      <c r="A133">
        <f>VLOOKUP(B133,[1]Sheet2!$B$2:$D$2741,3,0)</f>
        <v>211110379</v>
      </c>
      <c r="B133" t="s">
        <v>33</v>
      </c>
      <c r="C133" t="s">
        <v>11</v>
      </c>
      <c r="D133" t="s">
        <v>12</v>
      </c>
      <c r="E133">
        <v>8880</v>
      </c>
      <c r="F133" t="s">
        <v>13</v>
      </c>
      <c r="G133" s="1">
        <v>45842.503622685181</v>
      </c>
      <c r="H133" s="1">
        <v>45812.50372685185</v>
      </c>
      <c r="I133" s="6">
        <v>8</v>
      </c>
      <c r="J133">
        <v>138.74</v>
      </c>
      <c r="K133">
        <v>138.74</v>
      </c>
      <c r="L133" t="str">
        <f>VLOOKUP(A133,[1]Sheet2!$A$2:$C$2741,3,0)</f>
        <v>Ricardo G.Silva</v>
      </c>
      <c r="M133" t="str" cm="1">
        <f t="array" ref="M133">IFERROR(_xlfn.IFS(AND(I133&gt;=1,I133&lt;=5),"1A5", AND(I133&gt;=6,I133&lt;=30),"6A30", AND(I133&gt;=31,I133&lt;=60),"31A60", AND(I133&gt;=61,I133&lt;=90),"61A90", AND(I133&gt;=91,I133&lt;=120),"91A120", AND(I133&gt;120),"M120"), "A VENCER")</f>
        <v>6A30</v>
      </c>
      <c r="S133" s="6"/>
    </row>
    <row r="134" spans="1:19" x14ac:dyDescent="0.25">
      <c r="A134">
        <f>VLOOKUP(B134,[1]Sheet2!$B$2:$D$2741,3,0)</f>
        <v>211110379</v>
      </c>
      <c r="B134" t="s">
        <v>33</v>
      </c>
      <c r="C134" t="s">
        <v>2814</v>
      </c>
      <c r="D134" t="s">
        <v>12</v>
      </c>
      <c r="E134">
        <v>481</v>
      </c>
      <c r="F134" t="s">
        <v>13</v>
      </c>
      <c r="G134" s="1">
        <v>45843</v>
      </c>
      <c r="H134" s="1">
        <v>45813</v>
      </c>
      <c r="I134" s="6">
        <v>7</v>
      </c>
      <c r="J134">
        <v>-5.96</v>
      </c>
      <c r="K134">
        <v>-5.96</v>
      </c>
      <c r="L134" t="str">
        <f>VLOOKUP(A134,[1]Sheet2!$A$2:$C$2741,3,0)</f>
        <v>Ricardo G.Silva</v>
      </c>
      <c r="M134" t="str" cm="1">
        <f t="array" ref="M134">IFERROR(_xlfn.IFS(AND(I134&gt;=1,I134&lt;=5),"1A5", AND(I134&gt;=6,I134&lt;=30),"6A30", AND(I134&gt;=31,I134&lt;=60),"31A60", AND(I134&gt;=61,I134&lt;=90),"61A90", AND(I134&gt;=91,I134&lt;=120),"91A120", AND(I134&gt;120),"M120"), "A VENCER")</f>
        <v>6A30</v>
      </c>
      <c r="S134" s="6"/>
    </row>
    <row r="135" spans="1:19" x14ac:dyDescent="0.25">
      <c r="A135">
        <f>VLOOKUP(B135,[1]Sheet2!$B$2:$D$2741,3,0)</f>
        <v>211110379</v>
      </c>
      <c r="B135" t="s">
        <v>33</v>
      </c>
      <c r="C135" t="s">
        <v>11</v>
      </c>
      <c r="D135" t="s">
        <v>12</v>
      </c>
      <c r="E135">
        <v>8928</v>
      </c>
      <c r="F135" t="s">
        <v>13</v>
      </c>
      <c r="G135" s="1">
        <v>45843.551041666666</v>
      </c>
      <c r="H135" s="1">
        <v>45813.551192129627</v>
      </c>
      <c r="I135" s="6">
        <v>7</v>
      </c>
      <c r="J135">
        <v>493.26</v>
      </c>
      <c r="K135">
        <v>493.26</v>
      </c>
      <c r="L135" t="str">
        <f>VLOOKUP(A135,[1]Sheet2!$A$2:$C$2741,3,0)</f>
        <v>Ricardo G.Silva</v>
      </c>
      <c r="M135" t="str" cm="1">
        <f t="array" ref="M135">IFERROR(_xlfn.IFS(AND(I135&gt;=1,I135&lt;=5),"1A5", AND(I135&gt;=6,I135&lt;=30),"6A30", AND(I135&gt;=31,I135&lt;=60),"31A60", AND(I135&gt;=61,I135&lt;=90),"61A90", AND(I135&gt;=91,I135&lt;=120),"91A120", AND(I135&gt;120),"M120"), "A VENCER")</f>
        <v>6A30</v>
      </c>
      <c r="S135" s="6"/>
    </row>
    <row r="136" spans="1:19" x14ac:dyDescent="0.25">
      <c r="A136">
        <f>VLOOKUP(B136,[1]Sheet2!$B$2:$D$2741,3,0)</f>
        <v>211110379</v>
      </c>
      <c r="B136" t="s">
        <v>33</v>
      </c>
      <c r="C136" t="s">
        <v>2814</v>
      </c>
      <c r="D136" t="s">
        <v>12</v>
      </c>
      <c r="E136">
        <v>483</v>
      </c>
      <c r="F136" t="s">
        <v>13</v>
      </c>
      <c r="G136" s="1">
        <v>45849</v>
      </c>
      <c r="H136" s="1">
        <v>45819</v>
      </c>
      <c r="I136" s="6">
        <v>1</v>
      </c>
      <c r="J136">
        <v>-18</v>
      </c>
      <c r="K136">
        <v>-18</v>
      </c>
      <c r="L136" t="str">
        <f>VLOOKUP(A136,[1]Sheet2!$A$2:$C$2741,3,0)</f>
        <v>Ricardo G.Silva</v>
      </c>
      <c r="M136" t="str" cm="1">
        <f t="array" ref="M136">IFERROR(_xlfn.IFS(AND(I136&gt;=1,I136&lt;=5),"1A5", AND(I136&gt;=6,I136&lt;=30),"6A30", AND(I136&gt;=31,I136&lt;=60),"31A60", AND(I136&gt;=61,I136&lt;=90),"61A90", AND(I136&gt;=91,I136&lt;=120),"91A120", AND(I136&gt;120),"M120"), "A VENCER")</f>
        <v>1A5</v>
      </c>
      <c r="S136" s="6"/>
    </row>
    <row r="137" spans="1:19" x14ac:dyDescent="0.25">
      <c r="A137">
        <f>VLOOKUP(B137,[1]Sheet2!$B$2:$D$2741,3,0)</f>
        <v>211110379</v>
      </c>
      <c r="B137" t="s">
        <v>33</v>
      </c>
      <c r="C137" t="s">
        <v>11</v>
      </c>
      <c r="D137" t="s">
        <v>12</v>
      </c>
      <c r="E137">
        <v>9099</v>
      </c>
      <c r="F137" t="s">
        <v>13</v>
      </c>
      <c r="G137" s="1">
        <v>45849.547268518516</v>
      </c>
      <c r="H137" s="1">
        <v>45819.547719907408</v>
      </c>
      <c r="I137" s="6">
        <v>1</v>
      </c>
      <c r="J137">
        <v>849.23</v>
      </c>
      <c r="K137">
        <v>849.23</v>
      </c>
      <c r="L137" t="str">
        <f>VLOOKUP(A137,[1]Sheet2!$A$2:$C$2741,3,0)</f>
        <v>Ricardo G.Silva</v>
      </c>
      <c r="M137" t="str" cm="1">
        <f t="array" ref="M137">IFERROR(_xlfn.IFS(AND(I137&gt;=1,I137&lt;=5),"1A5", AND(I137&gt;=6,I137&lt;=30),"6A30", AND(I137&gt;=31,I137&lt;=60),"31A60", AND(I137&gt;=61,I137&lt;=90),"61A90", AND(I137&gt;=91,I137&lt;=120),"91A120", AND(I137&gt;120),"M120"), "A VENCER")</f>
        <v>1A5</v>
      </c>
      <c r="S137" s="6"/>
    </row>
    <row r="138" spans="1:19" x14ac:dyDescent="0.25">
      <c r="A138">
        <f>VLOOKUP(B138,[1]Sheet2!$B$2:$D$2741,3,0)</f>
        <v>211110385</v>
      </c>
      <c r="B138" t="s">
        <v>34</v>
      </c>
      <c r="C138" t="s">
        <v>11</v>
      </c>
      <c r="D138" t="s">
        <v>12</v>
      </c>
      <c r="E138">
        <v>8709</v>
      </c>
      <c r="F138" t="s">
        <v>35</v>
      </c>
      <c r="G138" s="1">
        <v>45853</v>
      </c>
      <c r="H138" s="1">
        <v>45810.396701388891</v>
      </c>
      <c r="I138" s="6">
        <v>-3</v>
      </c>
      <c r="J138">
        <v>105.73</v>
      </c>
      <c r="K138">
        <v>105.73</v>
      </c>
      <c r="L138" t="str">
        <f>VLOOKUP(A138,[1]Sheet2!$A$2:$C$2741,3,0)</f>
        <v>Pedro Fonseca</v>
      </c>
      <c r="M138" t="str" cm="1">
        <f t="array" ref="M138">IFERROR(_xlfn.IFS(AND(I138&gt;=1,I138&lt;=5),"1A5", AND(I138&gt;=6,I138&lt;=30),"6A30", AND(I138&gt;=31,I138&lt;=60),"31A60", AND(I138&gt;=61,I138&lt;=90),"61A90", AND(I138&gt;=91,I138&lt;=120),"91A120", AND(I138&gt;120),"M120"), "A VENCER")</f>
        <v>A VENCER</v>
      </c>
      <c r="S138" s="6"/>
    </row>
    <row r="139" spans="1:19" x14ac:dyDescent="0.25">
      <c r="A139">
        <f>VLOOKUP(B139,[1]Sheet2!$B$2:$D$2741,3,0)</f>
        <v>211110385</v>
      </c>
      <c r="B139" t="s">
        <v>34</v>
      </c>
      <c r="C139" t="s">
        <v>11</v>
      </c>
      <c r="D139" t="s">
        <v>12</v>
      </c>
      <c r="E139">
        <v>8826</v>
      </c>
      <c r="F139" t="s">
        <v>35</v>
      </c>
      <c r="G139" s="1">
        <v>45853</v>
      </c>
      <c r="H139" s="1">
        <v>45812.407106481478</v>
      </c>
      <c r="I139" s="6">
        <v>-3</v>
      </c>
      <c r="J139">
        <v>225.34</v>
      </c>
      <c r="K139">
        <v>225.34</v>
      </c>
      <c r="L139" t="str">
        <f>VLOOKUP(A139,[1]Sheet2!$A$2:$C$2741,3,0)</f>
        <v>Pedro Fonseca</v>
      </c>
      <c r="M139" t="str" cm="1">
        <f t="array" ref="M139">IFERROR(_xlfn.IFS(AND(I139&gt;=1,I139&lt;=5),"1A5", AND(I139&gt;=6,I139&lt;=30),"6A30", AND(I139&gt;=31,I139&lt;=60),"31A60", AND(I139&gt;=61,I139&lt;=90),"61A90", AND(I139&gt;=91,I139&lt;=120),"91A120", AND(I139&gt;120),"M120"), "A VENCER")</f>
        <v>A VENCER</v>
      </c>
      <c r="S139" s="6"/>
    </row>
    <row r="140" spans="1:19" x14ac:dyDescent="0.25">
      <c r="A140">
        <f>VLOOKUP(B140,[1]Sheet2!$B$2:$D$2741,3,0)</f>
        <v>211110385</v>
      </c>
      <c r="B140" t="s">
        <v>34</v>
      </c>
      <c r="C140" t="s">
        <v>11</v>
      </c>
      <c r="D140" t="s">
        <v>12</v>
      </c>
      <c r="E140">
        <v>8985</v>
      </c>
      <c r="F140" t="s">
        <v>35</v>
      </c>
      <c r="G140" s="1">
        <v>45853</v>
      </c>
      <c r="H140" s="1">
        <v>45817.432245370372</v>
      </c>
      <c r="I140" s="6">
        <v>-3</v>
      </c>
      <c r="J140">
        <v>154.44</v>
      </c>
      <c r="K140">
        <v>154.44</v>
      </c>
      <c r="L140" t="str">
        <f>VLOOKUP(A140,[1]Sheet2!$A$2:$C$2741,3,0)</f>
        <v>Pedro Fonseca</v>
      </c>
      <c r="M140" t="str" cm="1">
        <f t="array" ref="M140">IFERROR(_xlfn.IFS(AND(I140&gt;=1,I140&lt;=5),"1A5", AND(I140&gt;=6,I140&lt;=30),"6A30", AND(I140&gt;=31,I140&lt;=60),"31A60", AND(I140&gt;=61,I140&lt;=90),"61A90", AND(I140&gt;=91,I140&lt;=120),"91A120", AND(I140&gt;120),"M120"), "A VENCER")</f>
        <v>A VENCER</v>
      </c>
      <c r="S140" s="6"/>
    </row>
    <row r="141" spans="1:19" x14ac:dyDescent="0.25">
      <c r="A141">
        <f>VLOOKUP(B141,[1]Sheet2!$B$2:$D$2741,3,0)</f>
        <v>211110385</v>
      </c>
      <c r="B141" t="s">
        <v>34</v>
      </c>
      <c r="C141" t="s">
        <v>11</v>
      </c>
      <c r="D141" t="s">
        <v>12</v>
      </c>
      <c r="E141">
        <v>9077</v>
      </c>
      <c r="F141" t="s">
        <v>35</v>
      </c>
      <c r="G141" s="1">
        <v>45853</v>
      </c>
      <c r="H141" s="1">
        <v>45819.512789351851</v>
      </c>
      <c r="I141" s="6">
        <v>-3</v>
      </c>
      <c r="J141">
        <v>163.96</v>
      </c>
      <c r="K141">
        <v>163.96</v>
      </c>
      <c r="L141" t="str">
        <f>VLOOKUP(A141,[1]Sheet2!$A$2:$C$2741,3,0)</f>
        <v>Pedro Fonseca</v>
      </c>
      <c r="M141" t="str" cm="1">
        <f t="array" ref="M141">IFERROR(_xlfn.IFS(AND(I141&gt;=1,I141&lt;=5),"1A5", AND(I141&gt;=6,I141&lt;=30),"6A30", AND(I141&gt;=31,I141&lt;=60),"31A60", AND(I141&gt;=61,I141&lt;=90),"61A90", AND(I141&gt;=91,I141&lt;=120),"91A120", AND(I141&gt;120),"M120"), "A VENCER")</f>
        <v>A VENCER</v>
      </c>
      <c r="S141" s="6"/>
    </row>
    <row r="142" spans="1:19" x14ac:dyDescent="0.25">
      <c r="A142">
        <f>VLOOKUP(B142,[1]Sheet2!$B$2:$D$2741,3,0)</f>
        <v>211110385</v>
      </c>
      <c r="B142" t="s">
        <v>34</v>
      </c>
      <c r="C142" t="s">
        <v>11</v>
      </c>
      <c r="D142" t="s">
        <v>12</v>
      </c>
      <c r="E142">
        <v>9296</v>
      </c>
      <c r="F142" t="s">
        <v>35</v>
      </c>
      <c r="G142" s="1">
        <v>45853</v>
      </c>
      <c r="H142" s="1">
        <v>45824.452974537038</v>
      </c>
      <c r="I142" s="6">
        <v>-3</v>
      </c>
      <c r="J142">
        <v>87.320000000000007</v>
      </c>
      <c r="K142">
        <v>87.320000000000007</v>
      </c>
      <c r="L142" t="str">
        <f>VLOOKUP(A142,[1]Sheet2!$A$2:$C$2741,3,0)</f>
        <v>Pedro Fonseca</v>
      </c>
      <c r="M142" t="str" cm="1">
        <f t="array" ref="M142">IFERROR(_xlfn.IFS(AND(I142&gt;=1,I142&lt;=5),"1A5", AND(I142&gt;=6,I142&lt;=30),"6A30", AND(I142&gt;=31,I142&lt;=60),"31A60", AND(I142&gt;=61,I142&lt;=90),"61A90", AND(I142&gt;=91,I142&lt;=120),"91A120", AND(I142&gt;120),"M120"), "A VENCER")</f>
        <v>A VENCER</v>
      </c>
      <c r="S142" s="6"/>
    </row>
    <row r="143" spans="1:19" x14ac:dyDescent="0.25">
      <c r="A143">
        <f>VLOOKUP(B143,[1]Sheet2!$B$2:$D$2741,3,0)</f>
        <v>211110385</v>
      </c>
      <c r="B143" t="s">
        <v>34</v>
      </c>
      <c r="C143" t="s">
        <v>11</v>
      </c>
      <c r="D143" t="s">
        <v>12</v>
      </c>
      <c r="E143">
        <v>9676</v>
      </c>
      <c r="F143" t="s">
        <v>35</v>
      </c>
      <c r="G143" s="1">
        <v>45853</v>
      </c>
      <c r="H143" s="1">
        <v>45833.465335648143</v>
      </c>
      <c r="I143" s="6">
        <v>-3</v>
      </c>
      <c r="J143">
        <v>109.05</v>
      </c>
      <c r="K143">
        <v>109.05</v>
      </c>
      <c r="L143" t="str">
        <f>VLOOKUP(A143,[1]Sheet2!$A$2:$C$2741,3,0)</f>
        <v>Pedro Fonseca</v>
      </c>
      <c r="M143" t="str" cm="1">
        <f t="array" ref="M143">IFERROR(_xlfn.IFS(AND(I143&gt;=1,I143&lt;=5),"1A5", AND(I143&gt;=6,I143&lt;=30),"6A30", AND(I143&gt;=31,I143&lt;=60),"31A60", AND(I143&gt;=61,I143&lt;=90),"61A90", AND(I143&gt;=91,I143&lt;=120),"91A120", AND(I143&gt;120),"M120"), "A VENCER")</f>
        <v>A VENCER</v>
      </c>
      <c r="S143" s="6"/>
    </row>
    <row r="144" spans="1:19" x14ac:dyDescent="0.25">
      <c r="A144">
        <f>VLOOKUP(B144,[1]Sheet2!$B$2:$D$2741,3,0)</f>
        <v>211110385</v>
      </c>
      <c r="B144" t="s">
        <v>34</v>
      </c>
      <c r="C144" t="s">
        <v>11</v>
      </c>
      <c r="D144" t="s">
        <v>12</v>
      </c>
      <c r="E144">
        <v>10330</v>
      </c>
      <c r="F144" t="s">
        <v>13</v>
      </c>
      <c r="G144" s="1">
        <v>45884</v>
      </c>
      <c r="H144" s="1">
        <v>45847.41196759259</v>
      </c>
      <c r="I144" s="6">
        <v>-34</v>
      </c>
      <c r="J144">
        <v>303.77</v>
      </c>
      <c r="K144">
        <v>303.77</v>
      </c>
      <c r="L144" t="str">
        <f>VLOOKUP(A144,[1]Sheet2!$A$2:$C$2741,3,0)</f>
        <v>Pedro Fonseca</v>
      </c>
      <c r="M144" t="str" cm="1">
        <f t="array" ref="M144">IFERROR(_xlfn.IFS(AND(I144&gt;=1,I144&lt;=5),"1A5", AND(I144&gt;=6,I144&lt;=30),"6A30", AND(I144&gt;=31,I144&lt;=60),"31A60", AND(I144&gt;=61,I144&lt;=90),"61A90", AND(I144&gt;=91,I144&lt;=120),"91A120", AND(I144&gt;120),"M120"), "A VENCER")</f>
        <v>A VENCER</v>
      </c>
      <c r="S144" s="6"/>
    </row>
    <row r="145" spans="1:19" x14ac:dyDescent="0.25">
      <c r="A145">
        <f>VLOOKUP(B145,[1]Sheet2!$B$2:$D$2741,3,0)</f>
        <v>211110385</v>
      </c>
      <c r="B145" t="s">
        <v>34</v>
      </c>
      <c r="C145" t="s">
        <v>11</v>
      </c>
      <c r="D145" t="s">
        <v>12</v>
      </c>
      <c r="E145">
        <v>9961</v>
      </c>
      <c r="F145" t="s">
        <v>13</v>
      </c>
      <c r="G145" s="1">
        <v>45884</v>
      </c>
      <c r="H145" s="1">
        <v>45840.435995370368</v>
      </c>
      <c r="I145" s="6">
        <v>-34</v>
      </c>
      <c r="J145">
        <v>92.83</v>
      </c>
      <c r="K145">
        <v>92.83</v>
      </c>
      <c r="L145" t="str">
        <f>VLOOKUP(A145,[1]Sheet2!$A$2:$C$2741,3,0)</f>
        <v>Pedro Fonseca</v>
      </c>
      <c r="M145" t="str" cm="1">
        <f t="array" ref="M145">IFERROR(_xlfn.IFS(AND(I145&gt;=1,I145&lt;=5),"1A5", AND(I145&gt;=6,I145&lt;=30),"6A30", AND(I145&gt;=31,I145&lt;=60),"31A60", AND(I145&gt;=61,I145&lt;=90),"61A90", AND(I145&gt;=91,I145&lt;=120),"91A120", AND(I145&gt;120),"M120"), "A VENCER")</f>
        <v>A VENCER</v>
      </c>
      <c r="S145" s="6"/>
    </row>
    <row r="146" spans="1:19" x14ac:dyDescent="0.25">
      <c r="A146">
        <f>VLOOKUP(B146,[1]Sheet2!$B$2:$D$2741,3,0)</f>
        <v>211110434</v>
      </c>
      <c r="B146" t="s">
        <v>37</v>
      </c>
      <c r="C146" t="s">
        <v>11</v>
      </c>
      <c r="D146" t="s">
        <v>12</v>
      </c>
      <c r="E146">
        <v>6809</v>
      </c>
      <c r="F146" t="s">
        <v>13</v>
      </c>
      <c r="G146" s="1">
        <v>45801.441261574073</v>
      </c>
      <c r="H146" s="1">
        <v>45771.441574074073</v>
      </c>
      <c r="I146" s="6">
        <v>49</v>
      </c>
      <c r="J146">
        <v>750.09</v>
      </c>
      <c r="K146">
        <v>750.09</v>
      </c>
      <c r="L146" t="str">
        <f>VLOOKUP(A146,[1]Sheet2!$A$2:$C$2741,3,0)</f>
        <v>Ricardo G.Silva</v>
      </c>
      <c r="M146" t="str" cm="1">
        <f t="array" ref="M146">IFERROR(_xlfn.IFS(AND(I146&gt;=1,I146&lt;=5),"1A5", AND(I146&gt;=6,I146&lt;=30),"6A30", AND(I146&gt;=31,I146&lt;=60),"31A60", AND(I146&gt;=61,I146&lt;=90),"61A90", AND(I146&gt;=91,I146&lt;=120),"91A120", AND(I146&gt;120),"M120"), "A VENCER")</f>
        <v>31A60</v>
      </c>
      <c r="S146" s="6"/>
    </row>
    <row r="147" spans="1:19" x14ac:dyDescent="0.25">
      <c r="A147">
        <f>VLOOKUP(B147,[1]Sheet2!$B$2:$D$2741,3,0)</f>
        <v>211110434</v>
      </c>
      <c r="B147" t="s">
        <v>37</v>
      </c>
      <c r="C147" t="s">
        <v>11</v>
      </c>
      <c r="D147" t="s">
        <v>12</v>
      </c>
      <c r="E147">
        <v>9477</v>
      </c>
      <c r="F147" t="s">
        <v>13</v>
      </c>
      <c r="G147" s="1">
        <v>45858.450879629629</v>
      </c>
      <c r="H147" s="1">
        <v>45828.454039351847</v>
      </c>
      <c r="I147" s="6">
        <v>-8</v>
      </c>
      <c r="J147">
        <v>424.56</v>
      </c>
      <c r="K147">
        <v>424.56</v>
      </c>
      <c r="L147" t="str">
        <f>VLOOKUP(A147,[1]Sheet2!$A$2:$C$2741,3,0)</f>
        <v>Ricardo G.Silva</v>
      </c>
      <c r="M147" t="str" cm="1">
        <f t="array" ref="M147">IFERROR(_xlfn.IFS(AND(I147&gt;=1,I147&lt;=5),"1A5", AND(I147&gt;=6,I147&lt;=30),"6A30", AND(I147&gt;=31,I147&lt;=60),"31A60", AND(I147&gt;=61,I147&lt;=90),"61A90", AND(I147&gt;=91,I147&lt;=120),"91A120", AND(I147&gt;120),"M120"), "A VENCER")</f>
        <v>A VENCER</v>
      </c>
      <c r="S147" s="6"/>
    </row>
    <row r="148" spans="1:19" x14ac:dyDescent="0.25">
      <c r="A148">
        <f>VLOOKUP(B148,[1]Sheet2!$B$2:$D$2741,3,0)</f>
        <v>211110434</v>
      </c>
      <c r="B148" t="s">
        <v>37</v>
      </c>
      <c r="C148" t="s">
        <v>11</v>
      </c>
      <c r="D148" t="s">
        <v>12</v>
      </c>
      <c r="E148">
        <v>10249</v>
      </c>
      <c r="F148" t="s">
        <v>13</v>
      </c>
      <c r="G148" s="1">
        <v>45876.3825</v>
      </c>
      <c r="H148" s="1">
        <v>45846.3825</v>
      </c>
      <c r="I148" s="6">
        <v>-26</v>
      </c>
      <c r="J148">
        <v>359.15000000000003</v>
      </c>
      <c r="K148">
        <v>359.15000000000003</v>
      </c>
      <c r="L148" t="str">
        <f>VLOOKUP(A148,[1]Sheet2!$A$2:$C$2741,3,0)</f>
        <v>Ricardo G.Silva</v>
      </c>
      <c r="M148" t="str" cm="1">
        <f t="array" ref="M148">IFERROR(_xlfn.IFS(AND(I148&gt;=1,I148&lt;=5),"1A5", AND(I148&gt;=6,I148&lt;=30),"6A30", AND(I148&gt;=31,I148&lt;=60),"31A60", AND(I148&gt;=61,I148&lt;=90),"61A90", AND(I148&gt;=91,I148&lt;=120),"91A120", AND(I148&gt;120),"M120"), "A VENCER")</f>
        <v>A VENCER</v>
      </c>
      <c r="S148" s="6"/>
    </row>
    <row r="149" spans="1:19" x14ac:dyDescent="0.25">
      <c r="A149">
        <f>VLOOKUP(B149,[1]Sheet2!$B$2:$D$2741,3,0)</f>
        <v>211110470</v>
      </c>
      <c r="B149" t="s">
        <v>1006</v>
      </c>
      <c r="C149" t="s">
        <v>2817</v>
      </c>
      <c r="D149" t="s">
        <v>24</v>
      </c>
      <c r="E149" t="s">
        <v>2845</v>
      </c>
      <c r="F149" t="s">
        <v>13</v>
      </c>
      <c r="G149" s="1">
        <v>45813</v>
      </c>
      <c r="H149" s="1">
        <v>45813</v>
      </c>
      <c r="I149" s="6">
        <v>37</v>
      </c>
      <c r="J149">
        <v>-1811.28</v>
      </c>
      <c r="K149">
        <v>-1811.28</v>
      </c>
      <c r="L149" t="str">
        <f>VLOOKUP(A149,[1]Sheet2!$A$2:$C$2741,3,0)</f>
        <v>Bracar</v>
      </c>
      <c r="M149" t="str" cm="1">
        <f t="array" ref="M149">IFERROR(_xlfn.IFS(AND(I149&gt;=1,I149&lt;=5),"1A5", AND(I149&gt;=6,I149&lt;=30),"6A30", AND(I149&gt;=31,I149&lt;=60),"31A60", AND(I149&gt;=61,I149&lt;=90),"61A90", AND(I149&gt;=91,I149&lt;=120),"91A120", AND(I149&gt;120),"M120"), "A VENCER")</f>
        <v>31A60</v>
      </c>
      <c r="S149" s="6"/>
    </row>
    <row r="150" spans="1:19" x14ac:dyDescent="0.25">
      <c r="A150">
        <f>VLOOKUP(B150,[1]Sheet2!$B$2:$D$2741,3,0)</f>
        <v>211110472</v>
      </c>
      <c r="B150" t="s">
        <v>39</v>
      </c>
      <c r="C150" t="s">
        <v>2817</v>
      </c>
      <c r="D150" t="s">
        <v>24</v>
      </c>
      <c r="E150" t="s">
        <v>2822</v>
      </c>
      <c r="F150" t="s">
        <v>13</v>
      </c>
      <c r="G150" s="1">
        <v>45760</v>
      </c>
      <c r="H150" s="1">
        <v>45730</v>
      </c>
      <c r="I150" s="6">
        <v>90</v>
      </c>
      <c r="J150">
        <v>-541.79999999999995</v>
      </c>
      <c r="K150">
        <v>-10.33</v>
      </c>
      <c r="L150" t="str">
        <f>VLOOKUP(A150,[1]Sheet2!$A$2:$C$2741,3,0)</f>
        <v>Paulo Costa</v>
      </c>
      <c r="M150" t="str" cm="1">
        <f t="array" ref="M150">IFERROR(_xlfn.IFS(AND(I150&gt;=1,I150&lt;=5),"1A5", AND(I150&gt;=6,I150&lt;=30),"6A30", AND(I150&gt;=31,I150&lt;=60),"31A60", AND(I150&gt;=61,I150&lt;=90),"61A90", AND(I150&gt;=91,I150&lt;=120),"91A120", AND(I150&gt;120),"M120"), "A VENCER")</f>
        <v>61A90</v>
      </c>
      <c r="S150" s="6"/>
    </row>
    <row r="151" spans="1:19" x14ac:dyDescent="0.25">
      <c r="A151">
        <f>VLOOKUP(B151,[1]Sheet2!$B$2:$D$2741,3,0)</f>
        <v>211110472</v>
      </c>
      <c r="B151" t="s">
        <v>39</v>
      </c>
      <c r="C151" t="s">
        <v>11</v>
      </c>
      <c r="D151" t="s">
        <v>12</v>
      </c>
      <c r="E151">
        <v>6592</v>
      </c>
      <c r="F151" t="s">
        <v>13</v>
      </c>
      <c r="G151" s="1">
        <v>45799.514745370368</v>
      </c>
      <c r="H151" s="1">
        <v>45769.515659722223</v>
      </c>
      <c r="I151" s="6">
        <v>51</v>
      </c>
      <c r="J151">
        <v>284.17</v>
      </c>
      <c r="K151">
        <v>284.17</v>
      </c>
      <c r="L151" t="str">
        <f>VLOOKUP(A151,[1]Sheet2!$A$2:$C$2741,3,0)</f>
        <v>Paulo Costa</v>
      </c>
      <c r="M151" t="str" cm="1">
        <f t="array" ref="M151">IFERROR(_xlfn.IFS(AND(I151&gt;=1,I151&lt;=5),"1A5", AND(I151&gt;=6,I151&lt;=30),"6A30", AND(I151&gt;=31,I151&lt;=60),"31A60", AND(I151&gt;=61,I151&lt;=90),"61A90", AND(I151&gt;=91,I151&lt;=120),"91A120", AND(I151&gt;120),"M120"), "A VENCER")</f>
        <v>31A60</v>
      </c>
      <c r="S151" s="6"/>
    </row>
    <row r="152" spans="1:19" x14ac:dyDescent="0.25">
      <c r="A152">
        <f>VLOOKUP(B152,[1]Sheet2!$B$2:$D$2741,3,0)</f>
        <v>211110472</v>
      </c>
      <c r="B152" t="s">
        <v>39</v>
      </c>
      <c r="C152" t="s">
        <v>11</v>
      </c>
      <c r="D152" t="s">
        <v>12</v>
      </c>
      <c r="E152">
        <v>7126</v>
      </c>
      <c r="F152" t="s">
        <v>13</v>
      </c>
      <c r="G152" s="1">
        <v>45812.423263888886</v>
      </c>
      <c r="H152" s="1">
        <v>45782.423738425925</v>
      </c>
      <c r="I152" s="6">
        <v>38</v>
      </c>
      <c r="J152">
        <v>112.21000000000001</v>
      </c>
      <c r="K152">
        <v>112.21000000000001</v>
      </c>
      <c r="L152" t="str">
        <f>VLOOKUP(A152,[1]Sheet2!$A$2:$C$2741,3,0)</f>
        <v>Paulo Costa</v>
      </c>
      <c r="M152" t="str" cm="1">
        <f t="array" ref="M152">IFERROR(_xlfn.IFS(AND(I152&gt;=1,I152&lt;=5),"1A5", AND(I152&gt;=6,I152&lt;=30),"6A30", AND(I152&gt;=31,I152&lt;=60),"31A60", AND(I152&gt;=61,I152&lt;=90),"61A90", AND(I152&gt;=91,I152&lt;=120),"91A120", AND(I152&gt;120),"M120"), "A VENCER")</f>
        <v>31A60</v>
      </c>
      <c r="S152" s="6"/>
    </row>
    <row r="153" spans="1:19" x14ac:dyDescent="0.25">
      <c r="A153">
        <f>VLOOKUP(B153,[1]Sheet2!$B$2:$D$2741,3,0)</f>
        <v>211110472</v>
      </c>
      <c r="B153" t="s">
        <v>39</v>
      </c>
      <c r="C153" t="s">
        <v>11</v>
      </c>
      <c r="D153" t="s">
        <v>12</v>
      </c>
      <c r="E153">
        <v>7224</v>
      </c>
      <c r="F153" t="s">
        <v>13</v>
      </c>
      <c r="G153" s="1">
        <v>45813.437604166662</v>
      </c>
      <c r="H153" s="1">
        <v>45783.438055555554</v>
      </c>
      <c r="I153" s="6">
        <v>37</v>
      </c>
      <c r="J153">
        <v>150.38</v>
      </c>
      <c r="K153">
        <v>150.38</v>
      </c>
      <c r="L153" t="str">
        <f>VLOOKUP(A153,[1]Sheet2!$A$2:$C$2741,3,0)</f>
        <v>Paulo Costa</v>
      </c>
      <c r="M153" t="str" cm="1">
        <f t="array" ref="M153">IFERROR(_xlfn.IFS(AND(I153&gt;=1,I153&lt;=5),"1A5", AND(I153&gt;=6,I153&lt;=30),"6A30", AND(I153&gt;=31,I153&lt;=60),"31A60", AND(I153&gt;=61,I153&lt;=90),"61A90", AND(I153&gt;=91,I153&lt;=120),"91A120", AND(I153&gt;120),"M120"), "A VENCER")</f>
        <v>31A60</v>
      </c>
      <c r="S153" s="6"/>
    </row>
    <row r="154" spans="1:19" x14ac:dyDescent="0.25">
      <c r="A154">
        <f>VLOOKUP(B154,[1]Sheet2!$B$2:$D$2741,3,0)</f>
        <v>211110472</v>
      </c>
      <c r="B154" t="s">
        <v>39</v>
      </c>
      <c r="C154" t="s">
        <v>11</v>
      </c>
      <c r="D154" t="s">
        <v>12</v>
      </c>
      <c r="E154">
        <v>7615</v>
      </c>
      <c r="F154" t="s">
        <v>13</v>
      </c>
      <c r="G154" s="1">
        <v>45820.376446759255</v>
      </c>
      <c r="H154" s="1">
        <v>45790.376736111109</v>
      </c>
      <c r="I154" s="6">
        <v>30</v>
      </c>
      <c r="J154">
        <v>171.03</v>
      </c>
      <c r="K154">
        <v>171.03</v>
      </c>
      <c r="L154" t="str">
        <f>VLOOKUP(A154,[1]Sheet2!$A$2:$C$2741,3,0)</f>
        <v>Paulo Costa</v>
      </c>
      <c r="M154" t="str" cm="1">
        <f t="array" ref="M154">IFERROR(_xlfn.IFS(AND(I154&gt;=1,I154&lt;=5),"1A5", AND(I154&gt;=6,I154&lt;=30),"6A30", AND(I154&gt;=31,I154&lt;=60),"31A60", AND(I154&gt;=61,I154&lt;=90),"61A90", AND(I154&gt;=91,I154&lt;=120),"91A120", AND(I154&gt;120),"M120"), "A VENCER")</f>
        <v>6A30</v>
      </c>
      <c r="S154" s="6"/>
    </row>
    <row r="155" spans="1:19" x14ac:dyDescent="0.25">
      <c r="A155">
        <f>VLOOKUP(B155,[1]Sheet2!$B$2:$D$2741,3,0)</f>
        <v>211110472</v>
      </c>
      <c r="B155" t="s">
        <v>39</v>
      </c>
      <c r="C155" t="s">
        <v>11</v>
      </c>
      <c r="D155" t="s">
        <v>12</v>
      </c>
      <c r="E155">
        <v>7919</v>
      </c>
      <c r="F155" t="s">
        <v>13</v>
      </c>
      <c r="G155" s="1">
        <v>45823.521203703705</v>
      </c>
      <c r="H155" s="1">
        <v>45793.521898148145</v>
      </c>
      <c r="I155" s="6">
        <v>27</v>
      </c>
      <c r="J155">
        <v>114.67</v>
      </c>
      <c r="K155">
        <v>114.67</v>
      </c>
      <c r="L155" t="str">
        <f>VLOOKUP(A155,[1]Sheet2!$A$2:$C$2741,3,0)</f>
        <v>Paulo Costa</v>
      </c>
      <c r="M155" t="str" cm="1">
        <f t="array" ref="M155">IFERROR(_xlfn.IFS(AND(I155&gt;=1,I155&lt;=5),"1A5", AND(I155&gt;=6,I155&lt;=30),"6A30", AND(I155&gt;=31,I155&lt;=60),"31A60", AND(I155&gt;=61,I155&lt;=90),"61A90", AND(I155&gt;=91,I155&lt;=120),"91A120", AND(I155&gt;120),"M120"), "A VENCER")</f>
        <v>6A30</v>
      </c>
      <c r="S155" s="6"/>
    </row>
    <row r="156" spans="1:19" x14ac:dyDescent="0.25">
      <c r="A156">
        <f>VLOOKUP(B156,[1]Sheet2!$B$2:$D$2741,3,0)</f>
        <v>211110472</v>
      </c>
      <c r="B156" t="s">
        <v>39</v>
      </c>
      <c r="C156" t="s">
        <v>11</v>
      </c>
      <c r="D156" t="s">
        <v>12</v>
      </c>
      <c r="E156">
        <v>7974</v>
      </c>
      <c r="F156" t="s">
        <v>13</v>
      </c>
      <c r="G156" s="1">
        <v>45826.564027777778</v>
      </c>
      <c r="H156" s="1">
        <v>45796.564733796295</v>
      </c>
      <c r="I156" s="6">
        <v>24</v>
      </c>
      <c r="J156">
        <v>144.9</v>
      </c>
      <c r="K156">
        <v>144.9</v>
      </c>
      <c r="L156" t="str">
        <f>VLOOKUP(A156,[1]Sheet2!$A$2:$C$2741,3,0)</f>
        <v>Paulo Costa</v>
      </c>
      <c r="M156" t="str" cm="1">
        <f t="array" ref="M156">IFERROR(_xlfn.IFS(AND(I156&gt;=1,I156&lt;=5),"1A5", AND(I156&gt;=6,I156&lt;=30),"6A30", AND(I156&gt;=31,I156&lt;=60),"31A60", AND(I156&gt;=61,I156&lt;=90),"61A90", AND(I156&gt;=91,I156&lt;=120),"91A120", AND(I156&gt;120),"M120"), "A VENCER")</f>
        <v>6A30</v>
      </c>
      <c r="S156" s="6"/>
    </row>
    <row r="157" spans="1:19" x14ac:dyDescent="0.25">
      <c r="A157">
        <f>VLOOKUP(B157,[1]Sheet2!$B$2:$D$2741,3,0)</f>
        <v>211110472</v>
      </c>
      <c r="B157" t="s">
        <v>39</v>
      </c>
      <c r="C157" t="s">
        <v>11</v>
      </c>
      <c r="D157" t="s">
        <v>12</v>
      </c>
      <c r="E157">
        <v>8341</v>
      </c>
      <c r="F157" t="s">
        <v>13</v>
      </c>
      <c r="G157" s="1">
        <v>45833.405740740738</v>
      </c>
      <c r="H157" s="1">
        <v>45803.406655092593</v>
      </c>
      <c r="I157" s="6">
        <v>17</v>
      </c>
      <c r="J157">
        <v>152.03</v>
      </c>
      <c r="K157">
        <v>152.03</v>
      </c>
      <c r="L157" t="str">
        <f>VLOOKUP(A157,[1]Sheet2!$A$2:$C$2741,3,0)</f>
        <v>Paulo Costa</v>
      </c>
      <c r="M157" t="str" cm="1">
        <f t="array" ref="M157">IFERROR(_xlfn.IFS(AND(I157&gt;=1,I157&lt;=5),"1A5", AND(I157&gt;=6,I157&lt;=30),"6A30", AND(I157&gt;=31,I157&lt;=60),"31A60", AND(I157&gt;=61,I157&lt;=90),"61A90", AND(I157&gt;=91,I157&lt;=120),"91A120", AND(I157&gt;120),"M120"), "A VENCER")</f>
        <v>6A30</v>
      </c>
      <c r="S157" s="6"/>
    </row>
    <row r="158" spans="1:19" x14ac:dyDescent="0.25">
      <c r="A158">
        <f>VLOOKUP(B158,[1]Sheet2!$B$2:$D$2741,3,0)</f>
        <v>211110472</v>
      </c>
      <c r="B158" t="s">
        <v>39</v>
      </c>
      <c r="C158" t="s">
        <v>11</v>
      </c>
      <c r="D158" t="s">
        <v>12</v>
      </c>
      <c r="E158">
        <v>8711</v>
      </c>
      <c r="F158" t="s">
        <v>13</v>
      </c>
      <c r="G158" s="1">
        <v>45840.400567129625</v>
      </c>
      <c r="H158" s="1">
        <v>45810.40079861111</v>
      </c>
      <c r="I158" s="6">
        <v>10</v>
      </c>
      <c r="J158">
        <v>264.84000000000003</v>
      </c>
      <c r="K158">
        <v>264.84000000000003</v>
      </c>
      <c r="L158" t="str">
        <f>VLOOKUP(A158,[1]Sheet2!$A$2:$C$2741,3,0)</f>
        <v>Paulo Costa</v>
      </c>
      <c r="M158" t="str" cm="1">
        <f t="array" ref="M158">IFERROR(_xlfn.IFS(AND(I158&gt;=1,I158&lt;=5),"1A5", AND(I158&gt;=6,I158&lt;=30),"6A30", AND(I158&gt;=31,I158&lt;=60),"31A60", AND(I158&gt;=61,I158&lt;=90),"61A90", AND(I158&gt;=91,I158&lt;=120),"91A120", AND(I158&gt;120),"M120"), "A VENCER")</f>
        <v>6A30</v>
      </c>
      <c r="S158" s="6"/>
    </row>
    <row r="159" spans="1:19" x14ac:dyDescent="0.25">
      <c r="A159">
        <f>VLOOKUP(B159,[1]Sheet2!$B$2:$D$2741,3,0)</f>
        <v>211110472</v>
      </c>
      <c r="B159" t="s">
        <v>39</v>
      </c>
      <c r="C159" t="s">
        <v>11</v>
      </c>
      <c r="D159" t="s">
        <v>12</v>
      </c>
      <c r="E159">
        <v>8904</v>
      </c>
      <c r="F159" t="s">
        <v>13</v>
      </c>
      <c r="G159" s="1">
        <v>45843.470856481479</v>
      </c>
      <c r="H159" s="1">
        <v>45813.471493055556</v>
      </c>
      <c r="I159" s="6">
        <v>7</v>
      </c>
      <c r="J159">
        <v>50.93</v>
      </c>
      <c r="K159">
        <v>50.93</v>
      </c>
      <c r="L159" t="str">
        <f>VLOOKUP(A159,[1]Sheet2!$A$2:$C$2741,3,0)</f>
        <v>Paulo Costa</v>
      </c>
      <c r="M159" t="str" cm="1">
        <f t="array" ref="M159">IFERROR(_xlfn.IFS(AND(I159&gt;=1,I159&lt;=5),"1A5", AND(I159&gt;=6,I159&lt;=30),"6A30", AND(I159&gt;=31,I159&lt;=60),"31A60", AND(I159&gt;=61,I159&lt;=90),"61A90", AND(I159&gt;=91,I159&lt;=120),"91A120", AND(I159&gt;120),"M120"), "A VENCER")</f>
        <v>6A30</v>
      </c>
      <c r="S159" s="6"/>
    </row>
    <row r="160" spans="1:19" x14ac:dyDescent="0.25">
      <c r="A160">
        <f>VLOOKUP(B160,[1]Sheet2!$B$2:$D$2741,3,0)</f>
        <v>211110472</v>
      </c>
      <c r="B160" t="s">
        <v>39</v>
      </c>
      <c r="C160" t="s">
        <v>2817</v>
      </c>
      <c r="D160" t="s">
        <v>24</v>
      </c>
      <c r="E160" t="s">
        <v>2822</v>
      </c>
      <c r="F160" t="s">
        <v>13</v>
      </c>
      <c r="G160" s="1">
        <v>45847</v>
      </c>
      <c r="H160" s="1">
        <v>45817</v>
      </c>
      <c r="I160" s="6">
        <v>3</v>
      </c>
      <c r="J160">
        <v>-224.79</v>
      </c>
      <c r="K160">
        <v>-9</v>
      </c>
      <c r="L160" t="str">
        <f>VLOOKUP(A160,[1]Sheet2!$A$2:$C$2741,3,0)</f>
        <v>Paulo Costa</v>
      </c>
      <c r="M160" t="str" cm="1">
        <f t="array" ref="M160">IFERROR(_xlfn.IFS(AND(I160&gt;=1,I160&lt;=5),"1A5", AND(I160&gt;=6,I160&lt;=30),"6A30", AND(I160&gt;=31,I160&lt;=60),"31A60", AND(I160&gt;=61,I160&lt;=90),"61A90", AND(I160&gt;=91,I160&lt;=120),"91A120", AND(I160&gt;120),"M120"), "A VENCER")</f>
        <v>1A5</v>
      </c>
      <c r="S160" s="6"/>
    </row>
    <row r="161" spans="1:19" x14ac:dyDescent="0.25">
      <c r="A161">
        <f>VLOOKUP(B161,[1]Sheet2!$B$2:$D$2741,3,0)</f>
        <v>211110472</v>
      </c>
      <c r="B161" t="s">
        <v>39</v>
      </c>
      <c r="C161" t="s">
        <v>11</v>
      </c>
      <c r="D161" t="s">
        <v>12</v>
      </c>
      <c r="E161">
        <v>9002</v>
      </c>
      <c r="F161" t="s">
        <v>13</v>
      </c>
      <c r="G161" s="1">
        <v>45847.441782407404</v>
      </c>
      <c r="H161" s="1">
        <v>45817.442870370367</v>
      </c>
      <c r="I161" s="6">
        <v>3</v>
      </c>
      <c r="J161">
        <v>221.07</v>
      </c>
      <c r="K161">
        <v>221.07</v>
      </c>
      <c r="L161" t="str">
        <f>VLOOKUP(A161,[1]Sheet2!$A$2:$C$2741,3,0)</f>
        <v>Paulo Costa</v>
      </c>
      <c r="M161" t="str" cm="1">
        <f t="array" ref="M161">IFERROR(_xlfn.IFS(AND(I161&gt;=1,I161&lt;=5),"1A5", AND(I161&gt;=6,I161&lt;=30),"6A30", AND(I161&gt;=31,I161&lt;=60),"31A60", AND(I161&gt;=61,I161&lt;=90),"61A90", AND(I161&gt;=91,I161&lt;=120),"91A120", AND(I161&gt;120),"M120"), "A VENCER")</f>
        <v>1A5</v>
      </c>
      <c r="S161" s="6"/>
    </row>
    <row r="162" spans="1:19" x14ac:dyDescent="0.25">
      <c r="A162">
        <f>VLOOKUP(B162,[1]Sheet2!$B$2:$D$2741,3,0)</f>
        <v>211110472</v>
      </c>
      <c r="B162" t="s">
        <v>39</v>
      </c>
      <c r="C162" t="s">
        <v>11</v>
      </c>
      <c r="D162" t="s">
        <v>12</v>
      </c>
      <c r="E162">
        <v>9109</v>
      </c>
      <c r="F162" t="s">
        <v>13</v>
      </c>
      <c r="G162" s="1">
        <v>45849.62940972222</v>
      </c>
      <c r="H162" s="1">
        <v>45819.630104166667</v>
      </c>
      <c r="I162" s="6">
        <v>1</v>
      </c>
      <c r="J162">
        <v>33.47</v>
      </c>
      <c r="K162">
        <v>33.47</v>
      </c>
      <c r="L162" t="str">
        <f>VLOOKUP(A162,[1]Sheet2!$A$2:$C$2741,3,0)</f>
        <v>Paulo Costa</v>
      </c>
      <c r="M162" t="str" cm="1">
        <f t="array" ref="M162">IFERROR(_xlfn.IFS(AND(I162&gt;=1,I162&lt;=5),"1A5", AND(I162&gt;=6,I162&lt;=30),"6A30", AND(I162&gt;=31,I162&lt;=60),"31A60", AND(I162&gt;=61,I162&lt;=90),"61A90", AND(I162&gt;=91,I162&lt;=120),"91A120", AND(I162&gt;120),"M120"), "A VENCER")</f>
        <v>1A5</v>
      </c>
      <c r="S162" s="6"/>
    </row>
    <row r="163" spans="1:19" x14ac:dyDescent="0.25">
      <c r="A163">
        <f>VLOOKUP(B163,[1]Sheet2!$B$2:$D$2741,3,0)</f>
        <v>211110472</v>
      </c>
      <c r="B163" t="s">
        <v>39</v>
      </c>
      <c r="C163" t="s">
        <v>11</v>
      </c>
      <c r="D163" t="s">
        <v>12</v>
      </c>
      <c r="E163">
        <v>9291</v>
      </c>
      <c r="F163" t="s">
        <v>13</v>
      </c>
      <c r="G163" s="1">
        <v>45854.443333333329</v>
      </c>
      <c r="H163" s="1">
        <v>45824.44427083333</v>
      </c>
      <c r="I163" s="6">
        <v>-4</v>
      </c>
      <c r="J163">
        <v>156.46</v>
      </c>
      <c r="K163">
        <v>156.46</v>
      </c>
      <c r="L163" t="str">
        <f>VLOOKUP(A163,[1]Sheet2!$A$2:$C$2741,3,0)</f>
        <v>Paulo Costa</v>
      </c>
      <c r="M163" t="str" cm="1">
        <f t="array" ref="M163">IFERROR(_xlfn.IFS(AND(I163&gt;=1,I163&lt;=5),"1A5", AND(I163&gt;=6,I163&lt;=30),"6A30", AND(I163&gt;=31,I163&lt;=60),"31A60", AND(I163&gt;=61,I163&lt;=90),"61A90", AND(I163&gt;=91,I163&lt;=120),"91A120", AND(I163&gt;120),"M120"), "A VENCER")</f>
        <v>A VENCER</v>
      </c>
      <c r="S163" s="6"/>
    </row>
    <row r="164" spans="1:19" x14ac:dyDescent="0.25">
      <c r="A164">
        <f>VLOOKUP(B164,[1]Sheet2!$B$2:$D$2741,3,0)</f>
        <v>211110472</v>
      </c>
      <c r="B164" t="s">
        <v>39</v>
      </c>
      <c r="C164" t="s">
        <v>11</v>
      </c>
      <c r="D164" t="s">
        <v>12</v>
      </c>
      <c r="E164">
        <v>9627</v>
      </c>
      <c r="F164" t="s">
        <v>13</v>
      </c>
      <c r="G164" s="1">
        <v>45861.535300925927</v>
      </c>
      <c r="H164" s="1">
        <v>45831.535729166666</v>
      </c>
      <c r="I164" s="6">
        <v>-11</v>
      </c>
      <c r="J164">
        <v>244.68</v>
      </c>
      <c r="K164">
        <v>244.68</v>
      </c>
      <c r="L164" t="str">
        <f>VLOOKUP(A164,[1]Sheet2!$A$2:$C$2741,3,0)</f>
        <v>Paulo Costa</v>
      </c>
      <c r="M164" t="str" cm="1">
        <f t="array" ref="M164">IFERROR(_xlfn.IFS(AND(I164&gt;=1,I164&lt;=5),"1A5", AND(I164&gt;=6,I164&lt;=30),"6A30", AND(I164&gt;=31,I164&lt;=60),"31A60", AND(I164&gt;=61,I164&lt;=90),"61A90", AND(I164&gt;=91,I164&lt;=120),"91A120", AND(I164&gt;120),"M120"), "A VENCER")</f>
        <v>A VENCER</v>
      </c>
      <c r="S164" s="6"/>
    </row>
    <row r="165" spans="1:19" x14ac:dyDescent="0.25">
      <c r="A165">
        <f>VLOOKUP(B165,[1]Sheet2!$B$2:$D$2741,3,0)</f>
        <v>211110472</v>
      </c>
      <c r="B165" t="s">
        <v>39</v>
      </c>
      <c r="C165" t="s">
        <v>11</v>
      </c>
      <c r="D165" t="s">
        <v>12</v>
      </c>
      <c r="E165">
        <v>10211</v>
      </c>
      <c r="F165" t="s">
        <v>13</v>
      </c>
      <c r="G165" s="1">
        <v>45875.481921296298</v>
      </c>
      <c r="H165" s="1">
        <v>45845.481932870367</v>
      </c>
      <c r="I165" s="6">
        <v>-25</v>
      </c>
      <c r="J165">
        <v>276.02</v>
      </c>
      <c r="K165">
        <v>276.02</v>
      </c>
      <c r="L165" t="str">
        <f>VLOOKUP(A165,[1]Sheet2!$A$2:$C$2741,3,0)</f>
        <v>Paulo Costa</v>
      </c>
      <c r="M165" t="str" cm="1">
        <f t="array" ref="M165">IFERROR(_xlfn.IFS(AND(I165&gt;=1,I165&lt;=5),"1A5", AND(I165&gt;=6,I165&lt;=30),"6A30", AND(I165&gt;=31,I165&lt;=60),"31A60", AND(I165&gt;=61,I165&lt;=90),"61A90", AND(I165&gt;=91,I165&lt;=120),"91A120", AND(I165&gt;120),"M120"), "A VENCER")</f>
        <v>A VENCER</v>
      </c>
      <c r="S165" s="6"/>
    </row>
    <row r="166" spans="1:19" x14ac:dyDescent="0.25">
      <c r="A166">
        <f>VLOOKUP(B166,[1]Sheet2!$B$2:$D$2741,3,0)</f>
        <v>211110545</v>
      </c>
      <c r="B166" t="s">
        <v>41</v>
      </c>
      <c r="C166" t="s">
        <v>11</v>
      </c>
      <c r="D166" t="s">
        <v>12</v>
      </c>
      <c r="E166">
        <v>7430</v>
      </c>
      <c r="F166" t="s">
        <v>35</v>
      </c>
      <c r="G166" s="1">
        <v>45815.53770833333</v>
      </c>
      <c r="H166" s="1">
        <v>45785.538587962961</v>
      </c>
      <c r="I166" s="6">
        <v>35</v>
      </c>
      <c r="J166">
        <v>244.73000000000002</v>
      </c>
      <c r="K166">
        <v>244.73000000000002</v>
      </c>
      <c r="L166" t="str">
        <f>VLOOKUP(A166,[1]Sheet2!$A$2:$C$2741,3,0)</f>
        <v>Ricardo G.Silva</v>
      </c>
      <c r="M166" t="str" cm="1">
        <f t="array" ref="M166">IFERROR(_xlfn.IFS(AND(I166&gt;=1,I166&lt;=5),"1A5", AND(I166&gt;=6,I166&lt;=30),"6A30", AND(I166&gt;=31,I166&lt;=60),"31A60", AND(I166&gt;=61,I166&lt;=90),"61A90", AND(I166&gt;=91,I166&lt;=120),"91A120", AND(I166&gt;120),"M120"), "A VENCER")</f>
        <v>31A60</v>
      </c>
      <c r="S166" s="6"/>
    </row>
    <row r="167" spans="1:19" x14ac:dyDescent="0.25">
      <c r="A167">
        <f>VLOOKUP(B167,[1]Sheet2!$B$2:$D$2741,3,0)</f>
        <v>211110545</v>
      </c>
      <c r="B167" t="s">
        <v>41</v>
      </c>
      <c r="C167" t="s">
        <v>11</v>
      </c>
      <c r="D167" t="s">
        <v>12</v>
      </c>
      <c r="E167">
        <v>7836</v>
      </c>
      <c r="F167" t="s">
        <v>35</v>
      </c>
      <c r="G167" s="1">
        <v>45822.548263888886</v>
      </c>
      <c r="H167" s="1">
        <v>45792.548576388886</v>
      </c>
      <c r="I167" s="6">
        <v>28</v>
      </c>
      <c r="J167">
        <v>65.89</v>
      </c>
      <c r="K167">
        <v>65.89</v>
      </c>
      <c r="L167" t="str">
        <f>VLOOKUP(A167,[1]Sheet2!$A$2:$C$2741,3,0)</f>
        <v>Ricardo G.Silva</v>
      </c>
      <c r="M167" t="str" cm="1">
        <f t="array" ref="M167">IFERROR(_xlfn.IFS(AND(I167&gt;=1,I167&lt;=5),"1A5", AND(I167&gt;=6,I167&lt;=30),"6A30", AND(I167&gt;=31,I167&lt;=60),"31A60", AND(I167&gt;=61,I167&lt;=90),"61A90", AND(I167&gt;=91,I167&lt;=120),"91A120", AND(I167&gt;120),"M120"), "A VENCER")</f>
        <v>6A30</v>
      </c>
      <c r="S167" s="6"/>
    </row>
    <row r="168" spans="1:19" x14ac:dyDescent="0.25">
      <c r="A168">
        <f>VLOOKUP(B168,[1]Sheet2!$B$2:$D$2741,3,0)</f>
        <v>211110545</v>
      </c>
      <c r="B168" t="s">
        <v>41</v>
      </c>
      <c r="C168" t="s">
        <v>11</v>
      </c>
      <c r="D168" t="s">
        <v>12</v>
      </c>
      <c r="E168">
        <v>8244</v>
      </c>
      <c r="F168" t="s">
        <v>35</v>
      </c>
      <c r="G168" s="1">
        <v>45830.481168981481</v>
      </c>
      <c r="H168" s="1">
        <v>45800.481446759259</v>
      </c>
      <c r="I168" s="6">
        <v>20</v>
      </c>
      <c r="J168">
        <v>218.07</v>
      </c>
      <c r="K168">
        <v>218.07</v>
      </c>
      <c r="L168" t="str">
        <f>VLOOKUP(A168,[1]Sheet2!$A$2:$C$2741,3,0)</f>
        <v>Ricardo G.Silva</v>
      </c>
      <c r="M168" t="str" cm="1">
        <f t="array" ref="M168">IFERROR(_xlfn.IFS(AND(I168&gt;=1,I168&lt;=5),"1A5", AND(I168&gt;=6,I168&lt;=30),"6A30", AND(I168&gt;=31,I168&lt;=60),"31A60", AND(I168&gt;=61,I168&lt;=90),"61A90", AND(I168&gt;=91,I168&lt;=120),"91A120", AND(I168&gt;120),"M120"), "A VENCER")</f>
        <v>6A30</v>
      </c>
      <c r="S168" s="6"/>
    </row>
    <row r="169" spans="1:19" x14ac:dyDescent="0.25">
      <c r="A169">
        <f>VLOOKUP(B169,[1]Sheet2!$B$2:$D$2741,3,0)</f>
        <v>211110545</v>
      </c>
      <c r="B169" t="s">
        <v>41</v>
      </c>
      <c r="C169" t="s">
        <v>11</v>
      </c>
      <c r="D169" t="s">
        <v>12</v>
      </c>
      <c r="E169">
        <v>8683</v>
      </c>
      <c r="F169" t="s">
        <v>35</v>
      </c>
      <c r="G169" s="1">
        <v>45837.596631944441</v>
      </c>
      <c r="H169" s="1">
        <v>45807.600624999999</v>
      </c>
      <c r="I169" s="6">
        <v>13</v>
      </c>
      <c r="J169">
        <v>132.86000000000001</v>
      </c>
      <c r="K169">
        <v>132.86000000000001</v>
      </c>
      <c r="L169" t="str">
        <f>VLOOKUP(A169,[1]Sheet2!$A$2:$C$2741,3,0)</f>
        <v>Ricardo G.Silva</v>
      </c>
      <c r="M169" t="str" cm="1">
        <f t="array" ref="M169">IFERROR(_xlfn.IFS(AND(I169&gt;=1,I169&lt;=5),"1A5", AND(I169&gt;=6,I169&lt;=30),"6A30", AND(I169&gt;=31,I169&lt;=60),"31A60", AND(I169&gt;=61,I169&lt;=90),"61A90", AND(I169&gt;=91,I169&lt;=120),"91A120", AND(I169&gt;120),"M120"), "A VENCER")</f>
        <v>6A30</v>
      </c>
      <c r="S169" s="6"/>
    </row>
    <row r="170" spans="1:19" x14ac:dyDescent="0.25">
      <c r="A170">
        <f>VLOOKUP(B170,[1]Sheet2!$B$2:$D$2741,3,0)</f>
        <v>211110545</v>
      </c>
      <c r="B170" t="s">
        <v>41</v>
      </c>
      <c r="C170" t="s">
        <v>11</v>
      </c>
      <c r="D170" t="s">
        <v>12</v>
      </c>
      <c r="E170">
        <v>9164</v>
      </c>
      <c r="F170" t="s">
        <v>35</v>
      </c>
      <c r="G170" s="1">
        <v>45850.52820601852</v>
      </c>
      <c r="H170" s="1">
        <v>45820.529085648144</v>
      </c>
      <c r="I170" s="6">
        <v>0</v>
      </c>
      <c r="J170">
        <v>200.12</v>
      </c>
      <c r="K170">
        <v>200.12</v>
      </c>
      <c r="L170" t="str">
        <f>VLOOKUP(A170,[1]Sheet2!$A$2:$C$2741,3,0)</f>
        <v>Ricardo G.Silva</v>
      </c>
      <c r="M170" t="str" cm="1">
        <f t="array" ref="M170">IFERROR(_xlfn.IFS(AND(I170&gt;=1,I170&lt;=5),"1A5", AND(I170&gt;=6,I170&lt;=30),"6A30", AND(I170&gt;=31,I170&lt;=60),"31A60", AND(I170&gt;=61,I170&lt;=90),"61A90", AND(I170&gt;=91,I170&lt;=120),"91A120", AND(I170&gt;120),"M120"), "A VENCER")</f>
        <v>A VENCER</v>
      </c>
      <c r="S170" s="6"/>
    </row>
    <row r="171" spans="1:19" x14ac:dyDescent="0.25">
      <c r="A171">
        <f>VLOOKUP(B171,[1]Sheet2!$B$2:$D$2741,3,0)</f>
        <v>211110545</v>
      </c>
      <c r="B171" t="s">
        <v>41</v>
      </c>
      <c r="C171" t="s">
        <v>11</v>
      </c>
      <c r="D171" t="s">
        <v>12</v>
      </c>
      <c r="E171">
        <v>9635</v>
      </c>
      <c r="F171" t="s">
        <v>35</v>
      </c>
      <c r="G171" s="1">
        <v>45861.609664351847</v>
      </c>
      <c r="H171" s="1">
        <v>45831.610081018516</v>
      </c>
      <c r="I171" s="6">
        <v>-11</v>
      </c>
      <c r="J171">
        <v>149.67000000000002</v>
      </c>
      <c r="K171">
        <v>149.67000000000002</v>
      </c>
      <c r="L171" t="str">
        <f>VLOOKUP(A171,[1]Sheet2!$A$2:$C$2741,3,0)</f>
        <v>Ricardo G.Silva</v>
      </c>
      <c r="M171" t="str" cm="1">
        <f t="array" ref="M171">IFERROR(_xlfn.IFS(AND(I171&gt;=1,I171&lt;=5),"1A5", AND(I171&gt;=6,I171&lt;=30),"6A30", AND(I171&gt;=31,I171&lt;=60),"31A60", AND(I171&gt;=61,I171&lt;=90),"61A90", AND(I171&gt;=91,I171&lt;=120),"91A120", AND(I171&gt;120),"M120"), "A VENCER")</f>
        <v>A VENCER</v>
      </c>
      <c r="S171" s="6"/>
    </row>
    <row r="172" spans="1:19" x14ac:dyDescent="0.25">
      <c r="A172">
        <f>VLOOKUP(B172,[1]Sheet2!$B$2:$D$2741,3,0)</f>
        <v>211110545</v>
      </c>
      <c r="B172" t="s">
        <v>41</v>
      </c>
      <c r="C172" t="s">
        <v>11</v>
      </c>
      <c r="D172" t="s">
        <v>12</v>
      </c>
      <c r="E172">
        <v>9791</v>
      </c>
      <c r="F172" t="s">
        <v>35</v>
      </c>
      <c r="G172" s="1">
        <v>45864.5075</v>
      </c>
      <c r="H172" s="1">
        <v>45834.512708333328</v>
      </c>
      <c r="I172" s="6">
        <v>-14</v>
      </c>
      <c r="J172">
        <v>83.53</v>
      </c>
      <c r="K172">
        <v>83.53</v>
      </c>
      <c r="L172" t="str">
        <f>VLOOKUP(A172,[1]Sheet2!$A$2:$C$2741,3,0)</f>
        <v>Ricardo G.Silva</v>
      </c>
      <c r="M172" t="str" cm="1">
        <f t="array" ref="M172">IFERROR(_xlfn.IFS(AND(I172&gt;=1,I172&lt;=5),"1A5", AND(I172&gt;=6,I172&lt;=30),"6A30", AND(I172&gt;=31,I172&lt;=60),"31A60", AND(I172&gt;=61,I172&lt;=90),"61A90", AND(I172&gt;=91,I172&lt;=120),"91A120", AND(I172&gt;120),"M120"), "A VENCER")</f>
        <v>A VENCER</v>
      </c>
      <c r="S172" s="6"/>
    </row>
    <row r="173" spans="1:19" x14ac:dyDescent="0.25">
      <c r="A173">
        <f>VLOOKUP(B173,[1]Sheet2!$B$2:$D$2741,3,0)</f>
        <v>211110545</v>
      </c>
      <c r="B173" t="s">
        <v>41</v>
      </c>
      <c r="C173" t="s">
        <v>11</v>
      </c>
      <c r="D173" t="s">
        <v>12</v>
      </c>
      <c r="E173">
        <v>10290</v>
      </c>
      <c r="F173" t="s">
        <v>13</v>
      </c>
      <c r="G173" s="1">
        <v>45876.589224537034</v>
      </c>
      <c r="H173" s="1">
        <v>45846.589826388888</v>
      </c>
      <c r="I173" s="6">
        <v>-26</v>
      </c>
      <c r="J173">
        <v>118.99000000000001</v>
      </c>
      <c r="K173">
        <v>118.99000000000001</v>
      </c>
      <c r="L173" t="str">
        <f>VLOOKUP(A173,[1]Sheet2!$A$2:$C$2741,3,0)</f>
        <v>Ricardo G.Silva</v>
      </c>
      <c r="M173" t="str" cm="1">
        <f t="array" ref="M173">IFERROR(_xlfn.IFS(AND(I173&gt;=1,I173&lt;=5),"1A5", AND(I173&gt;=6,I173&lt;=30),"6A30", AND(I173&gt;=31,I173&lt;=60),"31A60", AND(I173&gt;=61,I173&lt;=90),"61A90", AND(I173&gt;=91,I173&lt;=120),"91A120", AND(I173&gt;120),"M120"), "A VENCER")</f>
        <v>A VENCER</v>
      </c>
      <c r="S173" s="6"/>
    </row>
    <row r="174" spans="1:19" x14ac:dyDescent="0.25">
      <c r="A174">
        <f>VLOOKUP(B174,[1]Sheet2!$B$2:$D$2741,3,0)</f>
        <v>211110561</v>
      </c>
      <c r="B174" t="s">
        <v>42</v>
      </c>
      <c r="C174" t="s">
        <v>11</v>
      </c>
      <c r="D174" t="s">
        <v>19</v>
      </c>
      <c r="E174">
        <v>10011</v>
      </c>
      <c r="F174" t="s">
        <v>13</v>
      </c>
      <c r="G174" s="1">
        <v>45651.491620370369</v>
      </c>
      <c r="H174" s="1">
        <v>45621.494317129625</v>
      </c>
      <c r="I174" s="6">
        <v>199</v>
      </c>
      <c r="J174">
        <v>153.77000000000001</v>
      </c>
      <c r="K174">
        <v>64</v>
      </c>
      <c r="L174" t="str">
        <f>VLOOKUP(A174,[1]Sheet2!$A$2:$C$2741,3,0)</f>
        <v>Paulo Costa</v>
      </c>
      <c r="M174" t="str" cm="1">
        <f t="array" ref="M174">IFERROR(_xlfn.IFS(AND(I174&gt;=1,I174&lt;=5),"1A5", AND(I174&gt;=6,I174&lt;=30),"6A30", AND(I174&gt;=31,I174&lt;=60),"31A60", AND(I174&gt;=61,I174&lt;=90),"61A90", AND(I174&gt;=91,I174&lt;=120),"91A120", AND(I174&gt;120),"M120"), "A VENCER")</f>
        <v>M120</v>
      </c>
      <c r="S174" s="6"/>
    </row>
    <row r="175" spans="1:19" x14ac:dyDescent="0.25">
      <c r="A175">
        <f>VLOOKUP(B175,[1]Sheet2!$B$2:$D$2741,3,0)</f>
        <v>211110561</v>
      </c>
      <c r="B175" t="s">
        <v>42</v>
      </c>
      <c r="C175" t="s">
        <v>11</v>
      </c>
      <c r="D175" t="s">
        <v>19</v>
      </c>
      <c r="E175">
        <v>10939</v>
      </c>
      <c r="F175" t="s">
        <v>13</v>
      </c>
      <c r="G175" s="1">
        <v>45665.451354166667</v>
      </c>
      <c r="H175" s="1">
        <v>45635.452685185184</v>
      </c>
      <c r="I175" s="6">
        <v>185</v>
      </c>
      <c r="J175">
        <v>243.96</v>
      </c>
      <c r="K175">
        <v>243.96</v>
      </c>
      <c r="L175" t="str">
        <f>VLOOKUP(A175,[1]Sheet2!$A$2:$C$2741,3,0)</f>
        <v>Paulo Costa</v>
      </c>
      <c r="M175" t="str" cm="1">
        <f t="array" ref="M175">IFERROR(_xlfn.IFS(AND(I175&gt;=1,I175&lt;=5),"1A5", AND(I175&gt;=6,I175&lt;=30),"6A30", AND(I175&gt;=31,I175&lt;=60),"31A60", AND(I175&gt;=61,I175&lt;=90),"61A90", AND(I175&gt;=91,I175&lt;=120),"91A120", AND(I175&gt;120),"M120"), "A VENCER")</f>
        <v>M120</v>
      </c>
      <c r="S175" s="6"/>
    </row>
    <row r="176" spans="1:19" x14ac:dyDescent="0.25">
      <c r="A176">
        <f>VLOOKUP(B176,[1]Sheet2!$B$2:$D$2741,3,0)</f>
        <v>211110561</v>
      </c>
      <c r="B176" t="s">
        <v>42</v>
      </c>
      <c r="C176" t="s">
        <v>2814</v>
      </c>
      <c r="D176" t="s">
        <v>2815</v>
      </c>
      <c r="E176">
        <v>296</v>
      </c>
      <c r="F176" t="s">
        <v>13</v>
      </c>
      <c r="G176" s="1">
        <v>45667</v>
      </c>
      <c r="H176" s="1">
        <v>45637</v>
      </c>
      <c r="I176" s="6">
        <v>183</v>
      </c>
      <c r="J176">
        <v>-28.25</v>
      </c>
      <c r="K176">
        <v>-28.25</v>
      </c>
      <c r="L176" t="str">
        <f>VLOOKUP(A176,[1]Sheet2!$A$2:$C$2741,3,0)</f>
        <v>Paulo Costa</v>
      </c>
      <c r="M176" t="str" cm="1">
        <f t="array" ref="M176">IFERROR(_xlfn.IFS(AND(I176&gt;=1,I176&lt;=5),"1A5", AND(I176&gt;=6,I176&lt;=30),"6A30", AND(I176&gt;=31,I176&lt;=60),"31A60", AND(I176&gt;=61,I176&lt;=90),"61A90", AND(I176&gt;=91,I176&lt;=120),"91A120", AND(I176&gt;120),"M120"), "A VENCER")</f>
        <v>M120</v>
      </c>
      <c r="S176" s="6"/>
    </row>
    <row r="177" spans="1:19" x14ac:dyDescent="0.25">
      <c r="A177">
        <f>VLOOKUP(B177,[1]Sheet2!$B$2:$D$2741,3,0)</f>
        <v>211110561</v>
      </c>
      <c r="B177" t="s">
        <v>42</v>
      </c>
      <c r="C177" t="s">
        <v>11</v>
      </c>
      <c r="D177" t="s">
        <v>19</v>
      </c>
      <c r="E177">
        <v>11134</v>
      </c>
      <c r="F177" t="s">
        <v>13</v>
      </c>
      <c r="G177" s="1">
        <v>45667.501388888886</v>
      </c>
      <c r="H177" s="1">
        <v>45637.503923611112</v>
      </c>
      <c r="I177" s="6">
        <v>183</v>
      </c>
      <c r="J177">
        <v>105.94</v>
      </c>
      <c r="K177">
        <v>105.94</v>
      </c>
      <c r="L177" t="str">
        <f>VLOOKUP(A177,[1]Sheet2!$A$2:$C$2741,3,0)</f>
        <v>Paulo Costa</v>
      </c>
      <c r="M177" t="str" cm="1">
        <f t="array" ref="M177">IFERROR(_xlfn.IFS(AND(I177&gt;=1,I177&lt;=5),"1A5", AND(I177&gt;=6,I177&lt;=30),"6A30", AND(I177&gt;=31,I177&lt;=60),"31A60", AND(I177&gt;=61,I177&lt;=90),"61A90", AND(I177&gt;=91,I177&lt;=120),"91A120", AND(I177&gt;120),"M120"), "A VENCER")</f>
        <v>M120</v>
      </c>
      <c r="S177" s="6"/>
    </row>
    <row r="178" spans="1:19" x14ac:dyDescent="0.25">
      <c r="A178">
        <f>VLOOKUP(B178,[1]Sheet2!$B$2:$D$2741,3,0)</f>
        <v>211110561</v>
      </c>
      <c r="B178" t="s">
        <v>42</v>
      </c>
      <c r="C178" t="s">
        <v>11</v>
      </c>
      <c r="D178" t="s">
        <v>19</v>
      </c>
      <c r="E178">
        <v>11204</v>
      </c>
      <c r="F178" t="s">
        <v>13</v>
      </c>
      <c r="G178" s="1">
        <v>45668.484467592592</v>
      </c>
      <c r="H178" s="1">
        <v>45638.484826388885</v>
      </c>
      <c r="I178" s="6">
        <v>182</v>
      </c>
      <c r="J178">
        <v>39.300000000000004</v>
      </c>
      <c r="K178">
        <v>39.300000000000004</v>
      </c>
      <c r="L178" t="str">
        <f>VLOOKUP(A178,[1]Sheet2!$A$2:$C$2741,3,0)</f>
        <v>Paulo Costa</v>
      </c>
      <c r="M178" t="str" cm="1">
        <f t="array" ref="M178">IFERROR(_xlfn.IFS(AND(I178&gt;=1,I178&lt;=5),"1A5", AND(I178&gt;=6,I178&lt;=30),"6A30", AND(I178&gt;=31,I178&lt;=60),"31A60", AND(I178&gt;=61,I178&lt;=90),"61A90", AND(I178&gt;=91,I178&lt;=120),"91A120", AND(I178&gt;120),"M120"), "A VENCER")</f>
        <v>M120</v>
      </c>
      <c r="S178" s="6"/>
    </row>
    <row r="179" spans="1:19" x14ac:dyDescent="0.25">
      <c r="A179">
        <f>VLOOKUP(B179,[1]Sheet2!$B$2:$D$2741,3,0)</f>
        <v>211110561</v>
      </c>
      <c r="B179" t="s">
        <v>42</v>
      </c>
      <c r="C179" t="s">
        <v>11</v>
      </c>
      <c r="D179" t="s">
        <v>19</v>
      </c>
      <c r="E179">
        <v>12268</v>
      </c>
      <c r="F179" t="s">
        <v>13</v>
      </c>
      <c r="G179" s="1">
        <v>45686.677708333329</v>
      </c>
      <c r="H179" s="1">
        <v>45656.679282407407</v>
      </c>
      <c r="I179" s="6">
        <v>164</v>
      </c>
      <c r="J179">
        <v>152.74</v>
      </c>
      <c r="K179">
        <v>152.74</v>
      </c>
      <c r="L179" t="str">
        <f>VLOOKUP(A179,[1]Sheet2!$A$2:$C$2741,3,0)</f>
        <v>Paulo Costa</v>
      </c>
      <c r="M179" t="str" cm="1">
        <f t="array" ref="M179">IFERROR(_xlfn.IFS(AND(I179&gt;=1,I179&lt;=5),"1A5", AND(I179&gt;=6,I179&lt;=30),"6A30", AND(I179&gt;=31,I179&lt;=60),"31A60", AND(I179&gt;=61,I179&lt;=90),"61A90", AND(I179&gt;=91,I179&lt;=120),"91A120", AND(I179&gt;120),"M120"), "A VENCER")</f>
        <v>M120</v>
      </c>
      <c r="S179" s="6"/>
    </row>
    <row r="180" spans="1:19" x14ac:dyDescent="0.25">
      <c r="A180">
        <f>VLOOKUP(B180,[1]Sheet2!$B$2:$D$2741,3,0)</f>
        <v>211110561</v>
      </c>
      <c r="B180" t="s">
        <v>42</v>
      </c>
      <c r="C180" t="s">
        <v>11</v>
      </c>
      <c r="D180" t="s">
        <v>12</v>
      </c>
      <c r="E180">
        <v>2379</v>
      </c>
      <c r="F180" t="s">
        <v>13</v>
      </c>
      <c r="G180" s="1">
        <v>45724.450960648144</v>
      </c>
      <c r="H180" s="1">
        <v>45694.491759259261</v>
      </c>
      <c r="I180" s="6">
        <v>126</v>
      </c>
      <c r="J180">
        <v>97.61</v>
      </c>
      <c r="K180">
        <v>97.61</v>
      </c>
      <c r="L180" t="str">
        <f>VLOOKUP(A180,[1]Sheet2!$A$2:$C$2741,3,0)</f>
        <v>Paulo Costa</v>
      </c>
      <c r="M180" t="str" cm="1">
        <f t="array" ref="M180">IFERROR(_xlfn.IFS(AND(I180&gt;=1,I180&lt;=5),"1A5", AND(I180&gt;=6,I180&lt;=30),"6A30", AND(I180&gt;=31,I180&lt;=60),"31A60", AND(I180&gt;=61,I180&lt;=90),"61A90", AND(I180&gt;=91,I180&lt;=120),"91A120", AND(I180&gt;120),"M120"), "A VENCER")</f>
        <v>M120</v>
      </c>
      <c r="S180" s="6"/>
    </row>
    <row r="181" spans="1:19" x14ac:dyDescent="0.25">
      <c r="A181">
        <f>VLOOKUP(B181,[1]Sheet2!$B$2:$D$2741,3,0)</f>
        <v>211110571</v>
      </c>
      <c r="B181" t="s">
        <v>43</v>
      </c>
      <c r="C181" t="s">
        <v>11</v>
      </c>
      <c r="D181" t="s">
        <v>12</v>
      </c>
      <c r="E181">
        <v>10326</v>
      </c>
      <c r="F181" t="s">
        <v>13</v>
      </c>
      <c r="G181" s="1">
        <v>45868.411851851852</v>
      </c>
      <c r="H181" s="1">
        <v>45847.411851851852</v>
      </c>
      <c r="I181" s="6">
        <v>-18</v>
      </c>
      <c r="J181">
        <v>430.02</v>
      </c>
      <c r="K181">
        <v>430.02</v>
      </c>
      <c r="L181" t="str">
        <f>VLOOKUP(A181,[1]Sheet2!$A$2:$C$2741,3,0)</f>
        <v>Pedro Fonseca</v>
      </c>
      <c r="M181" t="str" cm="1">
        <f t="array" ref="M181">IFERROR(_xlfn.IFS(AND(I181&gt;=1,I181&lt;=5),"1A5", AND(I181&gt;=6,I181&lt;=30),"6A30", AND(I181&gt;=31,I181&lt;=60),"31A60", AND(I181&gt;=61,I181&lt;=90),"61A90", AND(I181&gt;=91,I181&lt;=120),"91A120", AND(I181&gt;120),"M120"), "A VENCER")</f>
        <v>A VENCER</v>
      </c>
      <c r="S181" s="6"/>
    </row>
    <row r="182" spans="1:19" x14ac:dyDescent="0.25">
      <c r="A182">
        <f>VLOOKUP(B182,[1]Sheet2!$B$2:$D$2741,3,0)</f>
        <v>211110571</v>
      </c>
      <c r="B182" t="s">
        <v>43</v>
      </c>
      <c r="C182" t="s">
        <v>11</v>
      </c>
      <c r="D182" t="s">
        <v>12</v>
      </c>
      <c r="E182">
        <v>10421</v>
      </c>
      <c r="F182" t="s">
        <v>13</v>
      </c>
      <c r="G182" s="1">
        <v>45869.464039351849</v>
      </c>
      <c r="H182" s="1">
        <v>45848.465486111112</v>
      </c>
      <c r="I182" s="6">
        <v>-19</v>
      </c>
      <c r="J182">
        <v>55.69</v>
      </c>
      <c r="K182">
        <v>55.69</v>
      </c>
      <c r="L182" t="str">
        <f>VLOOKUP(A182,[1]Sheet2!$A$2:$C$2741,3,0)</f>
        <v>Pedro Fonseca</v>
      </c>
      <c r="M182" t="str" cm="1">
        <f t="array" ref="M182">IFERROR(_xlfn.IFS(AND(I182&gt;=1,I182&lt;=5),"1A5", AND(I182&gt;=6,I182&lt;=30),"6A30", AND(I182&gt;=31,I182&lt;=60),"31A60", AND(I182&gt;=61,I182&lt;=90),"61A90", AND(I182&gt;=91,I182&lt;=120),"91A120", AND(I182&gt;120),"M120"), "A VENCER")</f>
        <v>A VENCER</v>
      </c>
      <c r="S182" s="6"/>
    </row>
    <row r="183" spans="1:19" x14ac:dyDescent="0.25">
      <c r="A183">
        <f>VLOOKUP(B183,[1]Sheet2!$B$2:$D$2741,3,0)</f>
        <v>211110574</v>
      </c>
      <c r="B183" t="s">
        <v>44</v>
      </c>
      <c r="C183" t="s">
        <v>2816</v>
      </c>
      <c r="D183">
        <v>2025</v>
      </c>
      <c r="E183">
        <v>88</v>
      </c>
      <c r="F183" t="s">
        <v>13</v>
      </c>
      <c r="G183" s="1">
        <v>45820</v>
      </c>
      <c r="H183" s="1">
        <v>45790</v>
      </c>
      <c r="I183" s="6">
        <v>30</v>
      </c>
      <c r="J183">
        <v>-31.220000000000002</v>
      </c>
      <c r="K183">
        <v>-31.220000000000002</v>
      </c>
      <c r="L183" t="str">
        <f>VLOOKUP(A183,[1]Sheet2!$A$2:$C$2741,3,0)</f>
        <v>Ricardo G.Silva</v>
      </c>
      <c r="M183" t="str" cm="1">
        <f t="array" ref="M183">IFERROR(_xlfn.IFS(AND(I183&gt;=1,I183&lt;=5),"1A5", AND(I183&gt;=6,I183&lt;=30),"6A30", AND(I183&gt;=31,I183&lt;=60),"31A60", AND(I183&gt;=61,I183&lt;=90),"61A90", AND(I183&gt;=91,I183&lt;=120),"91A120", AND(I183&gt;120),"M120"), "A VENCER")</f>
        <v>6A30</v>
      </c>
      <c r="S183" s="6"/>
    </row>
    <row r="184" spans="1:19" x14ac:dyDescent="0.25">
      <c r="A184">
        <f>VLOOKUP(B184,[1]Sheet2!$B$2:$D$2741,3,0)</f>
        <v>211110574</v>
      </c>
      <c r="B184" t="s">
        <v>44</v>
      </c>
      <c r="C184" t="s">
        <v>11</v>
      </c>
      <c r="D184" t="s">
        <v>12</v>
      </c>
      <c r="E184">
        <v>8438</v>
      </c>
      <c r="F184" t="s">
        <v>13</v>
      </c>
      <c r="G184" s="1">
        <v>45834.441793981481</v>
      </c>
      <c r="H184" s="1">
        <v>45804.442719907405</v>
      </c>
      <c r="I184" s="6">
        <v>16</v>
      </c>
      <c r="J184">
        <v>439.75</v>
      </c>
      <c r="K184">
        <v>439.75</v>
      </c>
      <c r="L184" t="str">
        <f>VLOOKUP(A184,[1]Sheet2!$A$2:$C$2741,3,0)</f>
        <v>Ricardo G.Silva</v>
      </c>
      <c r="M184" t="str" cm="1">
        <f t="array" ref="M184">IFERROR(_xlfn.IFS(AND(I184&gt;=1,I184&lt;=5),"1A5", AND(I184&gt;=6,I184&lt;=30),"6A30", AND(I184&gt;=31,I184&lt;=60),"31A60", AND(I184&gt;=61,I184&lt;=90),"61A90", AND(I184&gt;=91,I184&lt;=120),"91A120", AND(I184&gt;120),"M120"), "A VENCER")</f>
        <v>6A30</v>
      </c>
      <c r="S184" s="6"/>
    </row>
    <row r="185" spans="1:19" x14ac:dyDescent="0.25">
      <c r="A185">
        <f>VLOOKUP(B185,[1]Sheet2!$B$2:$D$2741,3,0)</f>
        <v>211110574</v>
      </c>
      <c r="B185" t="s">
        <v>44</v>
      </c>
      <c r="C185" t="s">
        <v>11</v>
      </c>
      <c r="D185" t="s">
        <v>12</v>
      </c>
      <c r="E185">
        <v>8780</v>
      </c>
      <c r="F185" t="s">
        <v>13</v>
      </c>
      <c r="G185" s="1">
        <v>45841.423738425925</v>
      </c>
      <c r="H185" s="1">
        <v>45811.42591435185</v>
      </c>
      <c r="I185" s="6">
        <v>9</v>
      </c>
      <c r="J185">
        <v>585.65</v>
      </c>
      <c r="K185">
        <v>585.65</v>
      </c>
      <c r="L185" t="str">
        <f>VLOOKUP(A185,[1]Sheet2!$A$2:$C$2741,3,0)</f>
        <v>Ricardo G.Silva</v>
      </c>
      <c r="M185" t="str" cm="1">
        <f t="array" ref="M185">IFERROR(_xlfn.IFS(AND(I185&gt;=1,I185&lt;=5),"1A5", AND(I185&gt;=6,I185&lt;=30),"6A30", AND(I185&gt;=31,I185&lt;=60),"31A60", AND(I185&gt;=61,I185&lt;=90),"61A90", AND(I185&gt;=91,I185&lt;=120),"91A120", AND(I185&gt;120),"M120"), "A VENCER")</f>
        <v>6A30</v>
      </c>
      <c r="S185" s="6"/>
    </row>
    <row r="186" spans="1:19" x14ac:dyDescent="0.25">
      <c r="A186">
        <f>VLOOKUP(B186,[1]Sheet2!$B$2:$D$2741,3,0)</f>
        <v>211110574</v>
      </c>
      <c r="B186" t="s">
        <v>44</v>
      </c>
      <c r="C186" t="s">
        <v>11</v>
      </c>
      <c r="D186" t="s">
        <v>12</v>
      </c>
      <c r="E186">
        <v>9021</v>
      </c>
      <c r="F186" t="s">
        <v>13</v>
      </c>
      <c r="G186" s="1">
        <v>45847.487916666665</v>
      </c>
      <c r="H186" s="1">
        <v>45817.488344907404</v>
      </c>
      <c r="I186" s="6">
        <v>3</v>
      </c>
      <c r="J186">
        <v>722.55000000000007</v>
      </c>
      <c r="K186">
        <v>722.55000000000007</v>
      </c>
      <c r="L186" t="str">
        <f>VLOOKUP(A186,[1]Sheet2!$A$2:$C$2741,3,0)</f>
        <v>Ricardo G.Silva</v>
      </c>
      <c r="M186" t="str" cm="1">
        <f t="array" ref="M186">IFERROR(_xlfn.IFS(AND(I186&gt;=1,I186&lt;=5),"1A5", AND(I186&gt;=6,I186&lt;=30),"6A30", AND(I186&gt;=31,I186&lt;=60),"31A60", AND(I186&gt;=61,I186&lt;=90),"61A90", AND(I186&gt;=91,I186&lt;=120),"91A120", AND(I186&gt;120),"M120"), "A VENCER")</f>
        <v>1A5</v>
      </c>
      <c r="S186" s="6"/>
    </row>
    <row r="187" spans="1:19" x14ac:dyDescent="0.25">
      <c r="A187">
        <f>VLOOKUP(B187,[1]Sheet2!$B$2:$D$2741,3,0)</f>
        <v>211110574</v>
      </c>
      <c r="B187" t="s">
        <v>44</v>
      </c>
      <c r="C187" t="s">
        <v>11</v>
      </c>
      <c r="D187" t="s">
        <v>12</v>
      </c>
      <c r="E187">
        <v>9365</v>
      </c>
      <c r="F187" t="s">
        <v>13</v>
      </c>
      <c r="G187" s="1">
        <v>45855.465439814812</v>
      </c>
      <c r="H187" s="1">
        <v>45825.465787037036</v>
      </c>
      <c r="I187" s="6">
        <v>-5</v>
      </c>
      <c r="J187">
        <v>570.59</v>
      </c>
      <c r="K187">
        <v>570.59</v>
      </c>
      <c r="L187" t="str">
        <f>VLOOKUP(A187,[1]Sheet2!$A$2:$C$2741,3,0)</f>
        <v>Ricardo G.Silva</v>
      </c>
      <c r="M187" t="str" cm="1">
        <f t="array" ref="M187">IFERROR(_xlfn.IFS(AND(I187&gt;=1,I187&lt;=5),"1A5", AND(I187&gt;=6,I187&lt;=30),"6A30", AND(I187&gt;=31,I187&lt;=60),"31A60", AND(I187&gt;=61,I187&lt;=90),"61A90", AND(I187&gt;=91,I187&lt;=120),"91A120", AND(I187&gt;120),"M120"), "A VENCER")</f>
        <v>A VENCER</v>
      </c>
      <c r="S187" s="6"/>
    </row>
    <row r="188" spans="1:19" x14ac:dyDescent="0.25">
      <c r="A188">
        <f>VLOOKUP(B188,[1]Sheet2!$B$2:$D$2741,3,0)</f>
        <v>211110574</v>
      </c>
      <c r="B188" t="s">
        <v>44</v>
      </c>
      <c r="C188" t="s">
        <v>2814</v>
      </c>
      <c r="D188">
        <v>2025</v>
      </c>
      <c r="E188">
        <v>593</v>
      </c>
      <c r="F188" t="s">
        <v>13</v>
      </c>
      <c r="G188" s="1">
        <v>45865</v>
      </c>
      <c r="H188" s="1">
        <v>45835</v>
      </c>
      <c r="I188" s="6">
        <v>-15</v>
      </c>
      <c r="J188">
        <v>-47.800000000000004</v>
      </c>
      <c r="K188">
        <v>-47.800000000000004</v>
      </c>
      <c r="L188" t="str">
        <f>VLOOKUP(A188,[1]Sheet2!$A$2:$C$2741,3,0)</f>
        <v>Ricardo G.Silva</v>
      </c>
      <c r="M188" t="str" cm="1">
        <f t="array" ref="M188">IFERROR(_xlfn.IFS(AND(I188&gt;=1,I188&lt;=5),"1A5", AND(I188&gt;=6,I188&lt;=30),"6A30", AND(I188&gt;=31,I188&lt;=60),"31A60", AND(I188&gt;=61,I188&lt;=90),"61A90", AND(I188&gt;=91,I188&lt;=120),"91A120", AND(I188&gt;120),"M120"), "A VENCER")</f>
        <v>A VENCER</v>
      </c>
      <c r="S188" s="6"/>
    </row>
    <row r="189" spans="1:19" x14ac:dyDescent="0.25">
      <c r="A189">
        <f>VLOOKUP(B189,[1]Sheet2!$B$2:$D$2741,3,0)</f>
        <v>211110574</v>
      </c>
      <c r="B189" t="s">
        <v>44</v>
      </c>
      <c r="C189" t="s">
        <v>11</v>
      </c>
      <c r="D189" t="s">
        <v>12</v>
      </c>
      <c r="E189">
        <v>9825</v>
      </c>
      <c r="F189" t="s">
        <v>13</v>
      </c>
      <c r="G189" s="1">
        <v>45865.386874999997</v>
      </c>
      <c r="H189" s="1">
        <v>45835.39163194444</v>
      </c>
      <c r="I189" s="6">
        <v>-15</v>
      </c>
      <c r="J189">
        <v>584.20000000000005</v>
      </c>
      <c r="K189">
        <v>584.20000000000005</v>
      </c>
      <c r="L189" t="str">
        <f>VLOOKUP(A189,[1]Sheet2!$A$2:$C$2741,3,0)</f>
        <v>Ricardo G.Silva</v>
      </c>
      <c r="M189" t="str" cm="1">
        <f t="array" ref="M189">IFERROR(_xlfn.IFS(AND(I189&gt;=1,I189&lt;=5),"1A5", AND(I189&gt;=6,I189&lt;=30),"6A30", AND(I189&gt;=31,I189&lt;=60),"31A60", AND(I189&gt;=61,I189&lt;=90),"61A90", AND(I189&gt;=91,I189&lt;=120),"91A120", AND(I189&gt;120),"M120"), "A VENCER")</f>
        <v>A VENCER</v>
      </c>
      <c r="S189" s="6"/>
    </row>
    <row r="190" spans="1:19" x14ac:dyDescent="0.25">
      <c r="A190">
        <f>VLOOKUP(B190,[1]Sheet2!$B$2:$D$2741,3,0)</f>
        <v>211110574</v>
      </c>
      <c r="B190" t="s">
        <v>44</v>
      </c>
      <c r="C190" t="s">
        <v>11</v>
      </c>
      <c r="D190" t="s">
        <v>12</v>
      </c>
      <c r="E190">
        <v>10155</v>
      </c>
      <c r="F190" t="s">
        <v>13</v>
      </c>
      <c r="G190" s="1">
        <v>45872.49386574074</v>
      </c>
      <c r="H190" s="1">
        <v>45842.49386574074</v>
      </c>
      <c r="I190" s="6">
        <v>-22</v>
      </c>
      <c r="J190">
        <v>595.76</v>
      </c>
      <c r="K190">
        <v>595.76</v>
      </c>
      <c r="L190" t="str">
        <f>VLOOKUP(A190,[1]Sheet2!$A$2:$C$2741,3,0)</f>
        <v>Ricardo G.Silva</v>
      </c>
      <c r="M190" t="str" cm="1">
        <f t="array" ref="M190">IFERROR(_xlfn.IFS(AND(I190&gt;=1,I190&lt;=5),"1A5", AND(I190&gt;=6,I190&lt;=30),"6A30", AND(I190&gt;=31,I190&lt;=60),"31A60", AND(I190&gt;=61,I190&lt;=90),"61A90", AND(I190&gt;=91,I190&lt;=120),"91A120", AND(I190&gt;120),"M120"), "A VENCER")</f>
        <v>A VENCER</v>
      </c>
      <c r="S190" s="6"/>
    </row>
    <row r="191" spans="1:19" x14ac:dyDescent="0.25">
      <c r="A191">
        <f>VLOOKUP(B191,[1]Sheet2!$B$2:$D$2741,3,0)</f>
        <v>211110574</v>
      </c>
      <c r="B191" t="s">
        <v>44</v>
      </c>
      <c r="C191" t="s">
        <v>11</v>
      </c>
      <c r="D191" t="s">
        <v>12</v>
      </c>
      <c r="E191">
        <v>10246</v>
      </c>
      <c r="F191" t="s">
        <v>13</v>
      </c>
      <c r="G191" s="1">
        <v>45876.376550925925</v>
      </c>
      <c r="H191" s="1">
        <v>45846.376550925925</v>
      </c>
      <c r="I191" s="6">
        <v>-26</v>
      </c>
      <c r="J191">
        <v>602.47</v>
      </c>
      <c r="K191">
        <v>602.47</v>
      </c>
      <c r="L191" t="str">
        <f>VLOOKUP(A191,[1]Sheet2!$A$2:$C$2741,3,0)</f>
        <v>Ricardo G.Silva</v>
      </c>
      <c r="M191" t="str" cm="1">
        <f t="array" ref="M191">IFERROR(_xlfn.IFS(AND(I191&gt;=1,I191&lt;=5),"1A5", AND(I191&gt;=6,I191&lt;=30),"6A30", AND(I191&gt;=31,I191&lt;=60),"31A60", AND(I191&gt;=61,I191&lt;=90),"61A90", AND(I191&gt;=91,I191&lt;=120),"91A120", AND(I191&gt;120),"M120"), "A VENCER")</f>
        <v>A VENCER</v>
      </c>
      <c r="S191" s="6"/>
    </row>
    <row r="192" spans="1:19" x14ac:dyDescent="0.25">
      <c r="A192">
        <f>VLOOKUP(B192,[1]Sheet2!$B$2:$D$2741,3,0)</f>
        <v>211110578</v>
      </c>
      <c r="B192" t="s">
        <v>45</v>
      </c>
      <c r="C192" t="s">
        <v>11</v>
      </c>
      <c r="D192" t="s">
        <v>12</v>
      </c>
      <c r="E192">
        <v>9919</v>
      </c>
      <c r="F192" t="s">
        <v>13</v>
      </c>
      <c r="G192" s="1">
        <v>45869.337534722217</v>
      </c>
      <c r="H192" s="1">
        <v>45839.338263888887</v>
      </c>
      <c r="I192" s="6">
        <v>-19</v>
      </c>
      <c r="J192">
        <v>202.32</v>
      </c>
      <c r="K192">
        <v>202.32</v>
      </c>
      <c r="L192" t="str">
        <f>VLOOKUP(A192,[1]Sheet2!$A$2:$C$2741,3,0)</f>
        <v>Pedro Fonseca</v>
      </c>
      <c r="M192" t="str" cm="1">
        <f t="array" ref="M192">IFERROR(_xlfn.IFS(AND(I192&gt;=1,I192&lt;=5),"1A5", AND(I192&gt;=6,I192&lt;=30),"6A30", AND(I192&gt;=31,I192&lt;=60),"31A60", AND(I192&gt;=61,I192&lt;=90),"61A90", AND(I192&gt;=91,I192&lt;=120),"91A120", AND(I192&gt;120),"M120"), "A VENCER")</f>
        <v>A VENCER</v>
      </c>
      <c r="S192" s="6"/>
    </row>
    <row r="193" spans="1:19" x14ac:dyDescent="0.25">
      <c r="A193">
        <f>VLOOKUP(B193,[1]Sheet2!$B$2:$D$2741,3,0)</f>
        <v>211110578</v>
      </c>
      <c r="B193" t="s">
        <v>45</v>
      </c>
      <c r="C193" t="s">
        <v>11</v>
      </c>
      <c r="D193" t="s">
        <v>12</v>
      </c>
      <c r="E193">
        <v>10075</v>
      </c>
      <c r="F193" t="s">
        <v>13</v>
      </c>
      <c r="G193" s="1">
        <v>45871.564282407402</v>
      </c>
      <c r="H193" s="1">
        <v>45841.565393518518</v>
      </c>
      <c r="I193" s="6">
        <v>-21</v>
      </c>
      <c r="J193">
        <v>401.75</v>
      </c>
      <c r="K193">
        <v>401.75</v>
      </c>
      <c r="L193" t="str">
        <f>VLOOKUP(A193,[1]Sheet2!$A$2:$C$2741,3,0)</f>
        <v>Pedro Fonseca</v>
      </c>
      <c r="M193" t="str" cm="1">
        <f t="array" ref="M193">IFERROR(_xlfn.IFS(AND(I193&gt;=1,I193&lt;=5),"1A5", AND(I193&gt;=6,I193&lt;=30),"6A30", AND(I193&gt;=31,I193&lt;=60),"31A60", AND(I193&gt;=61,I193&lt;=90),"61A90", AND(I193&gt;=91,I193&lt;=120),"91A120", AND(I193&gt;120),"M120"), "A VENCER")</f>
        <v>A VENCER</v>
      </c>
      <c r="S193" s="6"/>
    </row>
    <row r="194" spans="1:19" x14ac:dyDescent="0.25">
      <c r="A194">
        <f>VLOOKUP(B194,[1]Sheet2!$B$2:$D$2741,3,0)</f>
        <v>211110578</v>
      </c>
      <c r="B194" t="s">
        <v>45</v>
      </c>
      <c r="C194" t="s">
        <v>11</v>
      </c>
      <c r="D194" t="s">
        <v>12</v>
      </c>
      <c r="E194">
        <v>10396</v>
      </c>
      <c r="F194" t="s">
        <v>13</v>
      </c>
      <c r="G194" s="1">
        <v>45878.366608796292</v>
      </c>
      <c r="H194" s="1">
        <v>45848.366620370369</v>
      </c>
      <c r="I194" s="6">
        <v>-28</v>
      </c>
      <c r="J194">
        <v>310.42</v>
      </c>
      <c r="K194">
        <v>310.42</v>
      </c>
      <c r="L194" t="str">
        <f>VLOOKUP(A194,[1]Sheet2!$A$2:$C$2741,3,0)</f>
        <v>Pedro Fonseca</v>
      </c>
      <c r="M194" t="str" cm="1">
        <f t="array" ref="M194">IFERROR(_xlfn.IFS(AND(I194&gt;=1,I194&lt;=5),"1A5", AND(I194&gt;=6,I194&lt;=30),"6A30", AND(I194&gt;=31,I194&lt;=60),"31A60", AND(I194&gt;=61,I194&lt;=90),"61A90", AND(I194&gt;=91,I194&lt;=120),"91A120", AND(I194&gt;120),"M120"), "A VENCER")</f>
        <v>A VENCER</v>
      </c>
      <c r="S194" s="6"/>
    </row>
    <row r="195" spans="1:19" x14ac:dyDescent="0.25">
      <c r="A195">
        <f>VLOOKUP(B195,[1]Sheet2!$B$2:$D$2741,3,0)</f>
        <v>211110578</v>
      </c>
      <c r="B195" t="s">
        <v>45</v>
      </c>
      <c r="C195" t="s">
        <v>11</v>
      </c>
      <c r="D195" t="s">
        <v>12</v>
      </c>
      <c r="E195">
        <v>10405</v>
      </c>
      <c r="F195" t="s">
        <v>13</v>
      </c>
      <c r="G195" s="1">
        <v>45878.415416666663</v>
      </c>
      <c r="H195" s="1">
        <v>45848.415416666663</v>
      </c>
      <c r="I195" s="6">
        <v>-28</v>
      </c>
      <c r="J195">
        <v>33.44</v>
      </c>
      <c r="K195">
        <v>33.44</v>
      </c>
      <c r="L195" t="str">
        <f>VLOOKUP(A195,[1]Sheet2!$A$2:$C$2741,3,0)</f>
        <v>Pedro Fonseca</v>
      </c>
      <c r="M195" t="str" cm="1">
        <f t="array" ref="M195">IFERROR(_xlfn.IFS(AND(I195&gt;=1,I195&lt;=5),"1A5", AND(I195&gt;=6,I195&lt;=30),"6A30", AND(I195&gt;=31,I195&lt;=60),"31A60", AND(I195&gt;=61,I195&lt;=90),"61A90", AND(I195&gt;=91,I195&lt;=120),"91A120", AND(I195&gt;120),"M120"), "A VENCER")</f>
        <v>A VENCER</v>
      </c>
      <c r="S195" s="6"/>
    </row>
    <row r="196" spans="1:19" x14ac:dyDescent="0.25">
      <c r="A196">
        <f>VLOOKUP(B196,[1]Sheet2!$B$2:$D$2741,3,0)</f>
        <v>211110601</v>
      </c>
      <c r="B196" t="s">
        <v>46</v>
      </c>
      <c r="C196" t="s">
        <v>11</v>
      </c>
      <c r="D196" t="s">
        <v>12</v>
      </c>
      <c r="E196">
        <v>6561</v>
      </c>
      <c r="F196" t="s">
        <v>13</v>
      </c>
      <c r="G196" s="1">
        <v>45825.60800925926</v>
      </c>
      <c r="H196" s="1">
        <v>45765.612696759257</v>
      </c>
      <c r="I196" s="6">
        <v>25</v>
      </c>
      <c r="J196">
        <v>895.24</v>
      </c>
      <c r="K196">
        <v>895.24</v>
      </c>
      <c r="L196" t="str">
        <f>VLOOKUP(A196,[1]Sheet2!$A$2:$C$2741,3,0)</f>
        <v>Paulo Costa</v>
      </c>
      <c r="M196" t="str" cm="1">
        <f t="array" ref="M196">IFERROR(_xlfn.IFS(AND(I196&gt;=1,I196&lt;=5),"1A5", AND(I196&gt;=6,I196&lt;=30),"6A30", AND(I196&gt;=31,I196&lt;=60),"31A60", AND(I196&gt;=61,I196&lt;=90),"61A90", AND(I196&gt;=91,I196&lt;=120),"91A120", AND(I196&gt;120),"M120"), "A VENCER")</f>
        <v>6A30</v>
      </c>
      <c r="S196" s="6"/>
    </row>
    <row r="197" spans="1:19" x14ac:dyDescent="0.25">
      <c r="A197">
        <f>VLOOKUP(B197,[1]Sheet2!$B$2:$D$2741,3,0)</f>
        <v>211110601</v>
      </c>
      <c r="B197" t="s">
        <v>46</v>
      </c>
      <c r="C197" t="s">
        <v>11</v>
      </c>
      <c r="D197" t="s">
        <v>12</v>
      </c>
      <c r="E197">
        <v>7436</v>
      </c>
      <c r="F197" t="s">
        <v>13</v>
      </c>
      <c r="G197" s="1">
        <v>45845.556817129625</v>
      </c>
      <c r="H197" s="1">
        <v>45785.560891203699</v>
      </c>
      <c r="I197" s="6">
        <v>5</v>
      </c>
      <c r="J197">
        <v>897.49</v>
      </c>
      <c r="K197">
        <v>897.49</v>
      </c>
      <c r="L197" t="str">
        <f>VLOOKUP(A197,[1]Sheet2!$A$2:$C$2741,3,0)</f>
        <v>Paulo Costa</v>
      </c>
      <c r="M197" t="str" cm="1">
        <f t="array" ref="M197">IFERROR(_xlfn.IFS(AND(I197&gt;=1,I197&lt;=5),"1A5", AND(I197&gt;=6,I197&lt;=30),"6A30", AND(I197&gt;=31,I197&lt;=60),"31A60", AND(I197&gt;=61,I197&lt;=90),"61A90", AND(I197&gt;=91,I197&lt;=120),"91A120", AND(I197&gt;120),"M120"), "A VENCER")</f>
        <v>1A5</v>
      </c>
      <c r="S197" s="6"/>
    </row>
    <row r="198" spans="1:19" x14ac:dyDescent="0.25">
      <c r="A198">
        <f>VLOOKUP(B198,[1]Sheet2!$B$2:$D$2741,3,0)</f>
        <v>211110601</v>
      </c>
      <c r="B198" t="s">
        <v>46</v>
      </c>
      <c r="C198" t="s">
        <v>11</v>
      </c>
      <c r="D198" t="s">
        <v>12</v>
      </c>
      <c r="E198">
        <v>8220</v>
      </c>
      <c r="F198" t="s">
        <v>13</v>
      </c>
      <c r="G198" s="1">
        <v>45859.486087962963</v>
      </c>
      <c r="H198" s="1">
        <v>45799.496874999997</v>
      </c>
      <c r="I198" s="6">
        <v>-9</v>
      </c>
      <c r="J198">
        <v>1334.16</v>
      </c>
      <c r="K198">
        <v>1334.16</v>
      </c>
      <c r="L198" t="str">
        <f>VLOOKUP(A198,[1]Sheet2!$A$2:$C$2741,3,0)</f>
        <v>Paulo Costa</v>
      </c>
      <c r="M198" t="str" cm="1">
        <f t="array" ref="M198">IFERROR(_xlfn.IFS(AND(I198&gt;=1,I198&lt;=5),"1A5", AND(I198&gt;=6,I198&lt;=30),"6A30", AND(I198&gt;=31,I198&lt;=60),"31A60", AND(I198&gt;=61,I198&lt;=90),"61A90", AND(I198&gt;=91,I198&lt;=120),"91A120", AND(I198&gt;120),"M120"), "A VENCER")</f>
        <v>A VENCER</v>
      </c>
    </row>
    <row r="199" spans="1:19" x14ac:dyDescent="0.25">
      <c r="A199">
        <f>VLOOKUP(B199,[1]Sheet2!$B$2:$D$2741,3,0)</f>
        <v>211110601</v>
      </c>
      <c r="B199" t="s">
        <v>46</v>
      </c>
      <c r="C199" t="s">
        <v>11</v>
      </c>
      <c r="D199">
        <v>2025</v>
      </c>
      <c r="E199">
        <v>62</v>
      </c>
      <c r="F199" t="s">
        <v>13</v>
      </c>
      <c r="G199" s="1">
        <v>45874.611296296294</v>
      </c>
      <c r="H199" s="1">
        <v>45814.611319444441</v>
      </c>
      <c r="I199" s="6">
        <v>-24</v>
      </c>
      <c r="J199">
        <v>1149.52</v>
      </c>
      <c r="K199">
        <v>1149.52</v>
      </c>
      <c r="L199" t="str">
        <f>VLOOKUP(A199,[1]Sheet2!$A$2:$C$2741,3,0)</f>
        <v>Paulo Costa</v>
      </c>
      <c r="M199" t="str" cm="1">
        <f t="array" ref="M199">IFERROR(_xlfn.IFS(AND(I199&gt;=1,I199&lt;=5),"1A5", AND(I199&gt;=6,I199&lt;=30),"6A30", AND(I199&gt;=31,I199&lt;=60),"31A60", AND(I199&gt;=61,I199&lt;=90),"61A90", AND(I199&gt;=91,I199&lt;=120),"91A120", AND(I199&gt;120),"M120"), "A VENCER")</f>
        <v>A VENCER</v>
      </c>
    </row>
    <row r="200" spans="1:19" x14ac:dyDescent="0.25">
      <c r="A200">
        <f>VLOOKUP(B200,[1]Sheet2!$B$2:$D$2741,3,0)</f>
        <v>211110601</v>
      </c>
      <c r="B200" t="s">
        <v>46</v>
      </c>
      <c r="C200" t="s">
        <v>11</v>
      </c>
      <c r="D200">
        <v>2025</v>
      </c>
      <c r="E200">
        <v>68</v>
      </c>
      <c r="F200" t="s">
        <v>13</v>
      </c>
      <c r="G200" s="1">
        <v>45874.685046296298</v>
      </c>
      <c r="H200" s="1">
        <v>45814.685057870367</v>
      </c>
      <c r="I200" s="6">
        <v>-24</v>
      </c>
      <c r="J200">
        <v>124.59</v>
      </c>
      <c r="K200">
        <v>124.59</v>
      </c>
      <c r="L200" t="str">
        <f>VLOOKUP(A200,[1]Sheet2!$A$2:$C$2741,3,0)</f>
        <v>Paulo Costa</v>
      </c>
      <c r="M200" t="str" cm="1">
        <f t="array" ref="M200">IFERROR(_xlfn.IFS(AND(I200&gt;=1,I200&lt;=5),"1A5", AND(I200&gt;=6,I200&lt;=30),"6A30", AND(I200&gt;=31,I200&lt;=60),"31A60", AND(I200&gt;=61,I200&lt;=90),"61A90", AND(I200&gt;=91,I200&lt;=120),"91A120", AND(I200&gt;120),"M120"), "A VENCER")</f>
        <v>A VENCER</v>
      </c>
    </row>
    <row r="201" spans="1:19" x14ac:dyDescent="0.25">
      <c r="A201">
        <f>VLOOKUP(B201,[1]Sheet2!$B$2:$D$2741,3,0)</f>
        <v>211110601</v>
      </c>
      <c r="B201" t="s">
        <v>46</v>
      </c>
      <c r="C201" t="s">
        <v>11</v>
      </c>
      <c r="D201" t="s">
        <v>12</v>
      </c>
      <c r="E201">
        <v>9275</v>
      </c>
      <c r="F201" t="s">
        <v>13</v>
      </c>
      <c r="G201" s="1">
        <v>45884.33143518518</v>
      </c>
      <c r="H201" s="1">
        <v>45824.332418981481</v>
      </c>
      <c r="I201" s="6">
        <v>-34</v>
      </c>
      <c r="J201">
        <v>1044.22</v>
      </c>
      <c r="K201">
        <v>1044.22</v>
      </c>
      <c r="L201" t="str">
        <f>VLOOKUP(A201,[1]Sheet2!$A$2:$C$2741,3,0)</f>
        <v>Paulo Costa</v>
      </c>
      <c r="M201" t="str" cm="1">
        <f t="array" ref="M201">IFERROR(_xlfn.IFS(AND(I201&gt;=1,I201&lt;=5),"1A5", AND(I201&gt;=6,I201&lt;=30),"6A30", AND(I201&gt;=31,I201&lt;=60),"31A60", AND(I201&gt;=61,I201&lt;=90),"61A90", AND(I201&gt;=91,I201&lt;=120),"91A120", AND(I201&gt;120),"M120"), "A VENCER")</f>
        <v>A VENCER</v>
      </c>
    </row>
    <row r="202" spans="1:19" x14ac:dyDescent="0.25">
      <c r="A202">
        <f>VLOOKUP(B202,[1]Sheet2!$B$2:$D$2741,3,0)</f>
        <v>211110601</v>
      </c>
      <c r="B202" t="s">
        <v>46</v>
      </c>
      <c r="C202" t="s">
        <v>11</v>
      </c>
      <c r="D202" t="s">
        <v>12</v>
      </c>
      <c r="E202">
        <v>10190</v>
      </c>
      <c r="F202" t="s">
        <v>13</v>
      </c>
      <c r="G202" s="1">
        <v>45902.667199074072</v>
      </c>
      <c r="H202" s="1">
        <v>45842.669027777774</v>
      </c>
      <c r="I202" s="6">
        <v>-52</v>
      </c>
      <c r="J202">
        <v>732.56000000000006</v>
      </c>
      <c r="K202">
        <v>732.56000000000006</v>
      </c>
      <c r="L202" t="str">
        <f>VLOOKUP(A202,[1]Sheet2!$A$2:$C$2741,3,0)</f>
        <v>Paulo Costa</v>
      </c>
      <c r="M202" t="str" cm="1">
        <f t="array" ref="M202">IFERROR(_xlfn.IFS(AND(I202&gt;=1,I202&lt;=5),"1A5", AND(I202&gt;=6,I202&lt;=30),"6A30", AND(I202&gt;=31,I202&lt;=60),"31A60", AND(I202&gt;=61,I202&lt;=90),"61A90", AND(I202&gt;=91,I202&lt;=120),"91A120", AND(I202&gt;120),"M120"), "A VENCER")</f>
        <v>A VENCER</v>
      </c>
    </row>
    <row r="203" spans="1:19" x14ac:dyDescent="0.25">
      <c r="A203">
        <f>VLOOKUP(B203,[1]Sheet2!$B$2:$D$2741,3,0)</f>
        <v>211110610</v>
      </c>
      <c r="B203" t="s">
        <v>47</v>
      </c>
      <c r="C203" t="s">
        <v>11</v>
      </c>
      <c r="D203" t="s">
        <v>12</v>
      </c>
      <c r="E203">
        <v>7742</v>
      </c>
      <c r="F203" t="s">
        <v>35</v>
      </c>
      <c r="G203" s="1">
        <v>45821.558263888888</v>
      </c>
      <c r="H203" s="1">
        <v>45791.558576388888</v>
      </c>
      <c r="I203" s="6">
        <v>29</v>
      </c>
      <c r="J203">
        <v>137.46</v>
      </c>
      <c r="K203">
        <v>137.46</v>
      </c>
      <c r="L203" t="str">
        <f>VLOOKUP(A203,[1]Sheet2!$A$2:$C$2741,3,0)</f>
        <v>Bruno Brito</v>
      </c>
      <c r="M203" t="str" cm="1">
        <f t="array" ref="M203">IFERROR(_xlfn.IFS(AND(I203&gt;=1,I203&lt;=5),"1A5", AND(I203&gt;=6,I203&lt;=30),"6A30", AND(I203&gt;=31,I203&lt;=60),"31A60", AND(I203&gt;=61,I203&lt;=90),"61A90", AND(I203&gt;=91,I203&lt;=120),"91A120", AND(I203&gt;120),"M120"), "A VENCER")</f>
        <v>6A30</v>
      </c>
    </row>
    <row r="204" spans="1:19" x14ac:dyDescent="0.25">
      <c r="A204">
        <f>VLOOKUP(B204,[1]Sheet2!$B$2:$D$2741,3,0)</f>
        <v>211110610</v>
      </c>
      <c r="B204" t="s">
        <v>47</v>
      </c>
      <c r="C204" t="s">
        <v>11</v>
      </c>
      <c r="D204" t="s">
        <v>12</v>
      </c>
      <c r="E204">
        <v>8151</v>
      </c>
      <c r="F204" t="s">
        <v>35</v>
      </c>
      <c r="G204" s="1">
        <v>45828.534398148149</v>
      </c>
      <c r="H204" s="1">
        <v>45798.534571759257</v>
      </c>
      <c r="I204" s="6">
        <v>22</v>
      </c>
      <c r="J204">
        <v>53.82</v>
      </c>
      <c r="K204">
        <v>53.82</v>
      </c>
      <c r="L204" t="str">
        <f>VLOOKUP(A204,[1]Sheet2!$A$2:$C$2741,3,0)</f>
        <v>Bruno Brito</v>
      </c>
      <c r="M204" t="str" cm="1">
        <f t="array" ref="M204">IFERROR(_xlfn.IFS(AND(I204&gt;=1,I204&lt;=5),"1A5", AND(I204&gt;=6,I204&lt;=30),"6A30", AND(I204&gt;=31,I204&lt;=60),"31A60", AND(I204&gt;=61,I204&lt;=90),"61A90", AND(I204&gt;=91,I204&lt;=120),"91A120", AND(I204&gt;120),"M120"), "A VENCER")</f>
        <v>6A30</v>
      </c>
    </row>
    <row r="205" spans="1:19" x14ac:dyDescent="0.25">
      <c r="A205">
        <f>VLOOKUP(B205,[1]Sheet2!$B$2:$D$2741,3,0)</f>
        <v>211110610</v>
      </c>
      <c r="B205" t="s">
        <v>47</v>
      </c>
      <c r="C205" t="s">
        <v>11</v>
      </c>
      <c r="D205" t="s">
        <v>12</v>
      </c>
      <c r="E205">
        <v>8194</v>
      </c>
      <c r="F205" t="s">
        <v>13</v>
      </c>
      <c r="G205" s="1">
        <v>45829.422754629624</v>
      </c>
      <c r="H205" s="1">
        <v>45799.423634259256</v>
      </c>
      <c r="I205" s="6">
        <v>21</v>
      </c>
      <c r="J205">
        <v>50.49</v>
      </c>
      <c r="K205">
        <v>50.49</v>
      </c>
      <c r="L205" t="str">
        <f>VLOOKUP(A205,[1]Sheet2!$A$2:$C$2741,3,0)</f>
        <v>Bruno Brito</v>
      </c>
      <c r="M205" t="str" cm="1">
        <f t="array" ref="M205">IFERROR(_xlfn.IFS(AND(I205&gt;=1,I205&lt;=5),"1A5", AND(I205&gt;=6,I205&lt;=30),"6A30", AND(I205&gt;=31,I205&lt;=60),"31A60", AND(I205&gt;=61,I205&lt;=90),"61A90", AND(I205&gt;=91,I205&lt;=120),"91A120", AND(I205&gt;120),"M120"), "A VENCER")</f>
        <v>6A30</v>
      </c>
    </row>
    <row r="206" spans="1:19" x14ac:dyDescent="0.25">
      <c r="A206">
        <f>VLOOKUP(B206,[1]Sheet2!$B$2:$D$2741,3,0)</f>
        <v>211110610</v>
      </c>
      <c r="B206" t="s">
        <v>47</v>
      </c>
      <c r="C206" t="s">
        <v>11</v>
      </c>
      <c r="D206" t="s">
        <v>12</v>
      </c>
      <c r="E206">
        <v>8485</v>
      </c>
      <c r="F206" t="s">
        <v>13</v>
      </c>
      <c r="G206" s="1">
        <v>45835.419317129628</v>
      </c>
      <c r="H206" s="1">
        <v>45805.419479166667</v>
      </c>
      <c r="I206" s="6">
        <v>15</v>
      </c>
      <c r="J206">
        <v>101.57000000000001</v>
      </c>
      <c r="K206">
        <v>101.57000000000001</v>
      </c>
      <c r="L206" t="str">
        <f>VLOOKUP(A206,[1]Sheet2!$A$2:$C$2741,3,0)</f>
        <v>Bruno Brito</v>
      </c>
      <c r="M206" t="str" cm="1">
        <f t="array" ref="M206">IFERROR(_xlfn.IFS(AND(I206&gt;=1,I206&lt;=5),"1A5", AND(I206&gt;=6,I206&lt;=30),"6A30", AND(I206&gt;=31,I206&lt;=60),"31A60", AND(I206&gt;=61,I206&lt;=90),"61A90", AND(I206&gt;=91,I206&lt;=120),"91A120", AND(I206&gt;120),"M120"), "A VENCER")</f>
        <v>6A30</v>
      </c>
    </row>
    <row r="207" spans="1:19" x14ac:dyDescent="0.25">
      <c r="A207">
        <f>VLOOKUP(B207,[1]Sheet2!$B$2:$D$2741,3,0)</f>
        <v>211110610</v>
      </c>
      <c r="B207" t="s">
        <v>47</v>
      </c>
      <c r="C207" t="s">
        <v>11</v>
      </c>
      <c r="D207" t="s">
        <v>12</v>
      </c>
      <c r="E207">
        <v>8554</v>
      </c>
      <c r="F207" t="s">
        <v>13</v>
      </c>
      <c r="G207" s="1">
        <v>45836.33961805555</v>
      </c>
      <c r="H207" s="1">
        <v>45806.340266203704</v>
      </c>
      <c r="I207" s="6">
        <v>14</v>
      </c>
      <c r="J207">
        <v>40.15</v>
      </c>
      <c r="K207">
        <v>40.15</v>
      </c>
      <c r="L207" t="str">
        <f>VLOOKUP(A207,[1]Sheet2!$A$2:$C$2741,3,0)</f>
        <v>Bruno Brito</v>
      </c>
      <c r="M207" t="str" cm="1">
        <f t="array" ref="M207">IFERROR(_xlfn.IFS(AND(I207&gt;=1,I207&lt;=5),"1A5", AND(I207&gt;=6,I207&lt;=30),"6A30", AND(I207&gt;=31,I207&lt;=60),"31A60", AND(I207&gt;=61,I207&lt;=90),"61A90", AND(I207&gt;=91,I207&lt;=120),"91A120", AND(I207&gt;120),"M120"), "A VENCER")</f>
        <v>6A30</v>
      </c>
    </row>
    <row r="208" spans="1:19" x14ac:dyDescent="0.25">
      <c r="A208">
        <f>VLOOKUP(B208,[1]Sheet2!$B$2:$D$2741,3,0)</f>
        <v>211110610</v>
      </c>
      <c r="B208" t="s">
        <v>47</v>
      </c>
      <c r="C208" t="s">
        <v>2814</v>
      </c>
      <c r="D208">
        <v>2025</v>
      </c>
      <c r="E208">
        <v>530</v>
      </c>
      <c r="F208" t="s">
        <v>13</v>
      </c>
      <c r="G208" s="1">
        <v>45842</v>
      </c>
      <c r="H208" s="1">
        <v>45812</v>
      </c>
      <c r="I208" s="6">
        <v>8</v>
      </c>
      <c r="J208">
        <v>-76.11</v>
      </c>
      <c r="K208">
        <v>-76.11</v>
      </c>
      <c r="L208" t="str">
        <f>VLOOKUP(A208,[1]Sheet2!$A$2:$C$2741,3,0)</f>
        <v>Bruno Brito</v>
      </c>
      <c r="M208" t="str" cm="1">
        <f t="array" ref="M208">IFERROR(_xlfn.IFS(AND(I208&gt;=1,I208&lt;=5),"1A5", AND(I208&gt;=6,I208&lt;=30),"6A30", AND(I208&gt;=31,I208&lt;=60),"31A60", AND(I208&gt;=61,I208&lt;=90),"61A90", AND(I208&gt;=91,I208&lt;=120),"91A120", AND(I208&gt;120),"M120"), "A VENCER")</f>
        <v>6A30</v>
      </c>
    </row>
    <row r="209" spans="1:13" x14ac:dyDescent="0.25">
      <c r="A209">
        <f>VLOOKUP(B209,[1]Sheet2!$B$2:$D$2741,3,0)</f>
        <v>211110610</v>
      </c>
      <c r="B209" t="s">
        <v>47</v>
      </c>
      <c r="C209" t="s">
        <v>11</v>
      </c>
      <c r="D209" t="s">
        <v>12</v>
      </c>
      <c r="E209">
        <v>8869</v>
      </c>
      <c r="F209" t="s">
        <v>13</v>
      </c>
      <c r="G209" s="1">
        <v>45842.462951388887</v>
      </c>
      <c r="H209" s="1">
        <v>45812.463101851848</v>
      </c>
      <c r="I209" s="6">
        <v>8</v>
      </c>
      <c r="J209">
        <v>150.70000000000002</v>
      </c>
      <c r="K209">
        <v>150.70000000000002</v>
      </c>
      <c r="L209" t="str">
        <f>VLOOKUP(A209,[1]Sheet2!$A$2:$C$2741,3,0)</f>
        <v>Bruno Brito</v>
      </c>
      <c r="M209" t="str" cm="1">
        <f t="array" ref="M209">IFERROR(_xlfn.IFS(AND(I209&gt;=1,I209&lt;=5),"1A5", AND(I209&gt;=6,I209&lt;=30),"6A30", AND(I209&gt;=31,I209&lt;=60),"31A60", AND(I209&gt;=61,I209&lt;=90),"61A90", AND(I209&gt;=91,I209&lt;=120),"91A120", AND(I209&gt;120),"M120"), "A VENCER")</f>
        <v>6A30</v>
      </c>
    </row>
    <row r="210" spans="1:13" x14ac:dyDescent="0.25">
      <c r="A210">
        <f>VLOOKUP(B210,[1]Sheet2!$B$2:$D$2741,3,0)</f>
        <v>211110610</v>
      </c>
      <c r="B210" t="s">
        <v>47</v>
      </c>
      <c r="C210" t="s">
        <v>11</v>
      </c>
      <c r="D210" t="s">
        <v>12</v>
      </c>
      <c r="E210">
        <v>9039</v>
      </c>
      <c r="F210" t="s">
        <v>13</v>
      </c>
      <c r="G210" s="1">
        <v>45849.393425925926</v>
      </c>
      <c r="H210" s="1">
        <v>45819.39403935185</v>
      </c>
      <c r="I210" s="6">
        <v>1</v>
      </c>
      <c r="J210">
        <v>62.51</v>
      </c>
      <c r="K210">
        <v>62.51</v>
      </c>
      <c r="L210" t="str">
        <f>VLOOKUP(A210,[1]Sheet2!$A$2:$C$2741,3,0)</f>
        <v>Bruno Brito</v>
      </c>
      <c r="M210" t="str" cm="1">
        <f t="array" ref="M210">IFERROR(_xlfn.IFS(AND(I210&gt;=1,I210&lt;=5),"1A5", AND(I210&gt;=6,I210&lt;=30),"6A30", AND(I210&gt;=31,I210&lt;=60),"31A60", AND(I210&gt;=61,I210&lt;=90),"61A90", AND(I210&gt;=91,I210&lt;=120),"91A120", AND(I210&gt;120),"M120"), "A VENCER")</f>
        <v>1A5</v>
      </c>
    </row>
    <row r="211" spans="1:13" x14ac:dyDescent="0.25">
      <c r="A211">
        <f>VLOOKUP(B211,[1]Sheet2!$B$2:$D$2741,3,0)</f>
        <v>211110610</v>
      </c>
      <c r="B211" t="s">
        <v>47</v>
      </c>
      <c r="C211" t="s">
        <v>11</v>
      </c>
      <c r="D211" t="s">
        <v>12</v>
      </c>
      <c r="E211">
        <v>9122</v>
      </c>
      <c r="F211" t="s">
        <v>13</v>
      </c>
      <c r="G211" s="1">
        <v>45850.401585648149</v>
      </c>
      <c r="H211" s="1">
        <v>45820.401886574073</v>
      </c>
      <c r="I211" s="6">
        <v>0</v>
      </c>
      <c r="J211">
        <v>47.08</v>
      </c>
      <c r="K211">
        <v>47.08</v>
      </c>
      <c r="L211" t="str">
        <f>VLOOKUP(A211,[1]Sheet2!$A$2:$C$2741,3,0)</f>
        <v>Bruno Brito</v>
      </c>
      <c r="M211" t="str" cm="1">
        <f t="array" ref="M211">IFERROR(_xlfn.IFS(AND(I211&gt;=1,I211&lt;=5),"1A5", AND(I211&gt;=6,I211&lt;=30),"6A30", AND(I211&gt;=31,I211&lt;=60),"31A60", AND(I211&gt;=61,I211&lt;=90),"61A90", AND(I211&gt;=91,I211&lt;=120),"91A120", AND(I211&gt;120),"M120"), "A VENCER")</f>
        <v>A VENCER</v>
      </c>
    </row>
    <row r="212" spans="1:13" x14ac:dyDescent="0.25">
      <c r="A212">
        <f>VLOOKUP(B212,[1]Sheet2!$B$2:$D$2741,3,0)</f>
        <v>211110610</v>
      </c>
      <c r="B212" t="s">
        <v>47</v>
      </c>
      <c r="C212" t="s">
        <v>11</v>
      </c>
      <c r="D212" t="s">
        <v>12</v>
      </c>
      <c r="E212">
        <v>9679</v>
      </c>
      <c r="F212" t="s">
        <v>13</v>
      </c>
      <c r="G212" s="1">
        <v>45863.468935185185</v>
      </c>
      <c r="H212" s="1">
        <v>45833.471006944441</v>
      </c>
      <c r="I212" s="6">
        <v>-13</v>
      </c>
      <c r="J212">
        <v>126.64</v>
      </c>
      <c r="K212">
        <v>126.64</v>
      </c>
      <c r="L212" t="str">
        <f>VLOOKUP(A212,[1]Sheet2!$A$2:$C$2741,3,0)</f>
        <v>Bruno Brito</v>
      </c>
      <c r="M212" t="str" cm="1">
        <f t="array" ref="M212">IFERROR(_xlfn.IFS(AND(I212&gt;=1,I212&lt;=5),"1A5", AND(I212&gt;=6,I212&lt;=30),"6A30", AND(I212&gt;=31,I212&lt;=60),"31A60", AND(I212&gt;=61,I212&lt;=90),"61A90", AND(I212&gt;=91,I212&lt;=120),"91A120", AND(I212&gt;120),"M120"), "A VENCER")</f>
        <v>A VENCER</v>
      </c>
    </row>
    <row r="213" spans="1:13" x14ac:dyDescent="0.25">
      <c r="A213">
        <f>VLOOKUP(B213,[1]Sheet2!$B$2:$D$2741,3,0)</f>
        <v>211110610</v>
      </c>
      <c r="B213" t="s">
        <v>47</v>
      </c>
      <c r="C213" t="s">
        <v>11</v>
      </c>
      <c r="D213" t="s">
        <v>12</v>
      </c>
      <c r="E213">
        <v>9952</v>
      </c>
      <c r="F213" t="s">
        <v>13</v>
      </c>
      <c r="G213" s="1">
        <v>45870.407083333332</v>
      </c>
      <c r="H213" s="1">
        <v>45840.407488425924</v>
      </c>
      <c r="I213" s="6">
        <v>-20</v>
      </c>
      <c r="J213">
        <v>84.29</v>
      </c>
      <c r="K213">
        <v>84.29</v>
      </c>
      <c r="L213" t="str">
        <f>VLOOKUP(A213,[1]Sheet2!$A$2:$C$2741,3,0)</f>
        <v>Bruno Brito</v>
      </c>
      <c r="M213" t="str" cm="1">
        <f t="array" ref="M213">IFERROR(_xlfn.IFS(AND(I213&gt;=1,I213&lt;=5),"1A5", AND(I213&gt;=6,I213&lt;=30),"6A30", AND(I213&gt;=31,I213&lt;=60),"31A60", AND(I213&gt;=61,I213&lt;=90),"61A90", AND(I213&gt;=91,I213&lt;=120),"91A120", AND(I213&gt;120),"M120"), "A VENCER")</f>
        <v>A VENCER</v>
      </c>
    </row>
    <row r="214" spans="1:13" x14ac:dyDescent="0.25">
      <c r="A214">
        <f>VLOOKUP(B214,[1]Sheet2!$B$2:$D$2741,3,0)</f>
        <v>211110610</v>
      </c>
      <c r="B214" t="s">
        <v>47</v>
      </c>
      <c r="C214" t="s">
        <v>11</v>
      </c>
      <c r="D214" t="s">
        <v>12</v>
      </c>
      <c r="E214">
        <v>10065</v>
      </c>
      <c r="F214" t="s">
        <v>13</v>
      </c>
      <c r="G214" s="1">
        <v>45871.525902777779</v>
      </c>
      <c r="H214" s="1">
        <v>45841.525902777779</v>
      </c>
      <c r="I214" s="6">
        <v>-21</v>
      </c>
      <c r="J214">
        <v>19.84</v>
      </c>
      <c r="K214">
        <v>19.84</v>
      </c>
      <c r="L214" t="str">
        <f>VLOOKUP(A214,[1]Sheet2!$A$2:$C$2741,3,0)</f>
        <v>Bruno Brito</v>
      </c>
      <c r="M214" t="str" cm="1">
        <f t="array" ref="M214">IFERROR(_xlfn.IFS(AND(I214&gt;=1,I214&lt;=5),"1A5", AND(I214&gt;=6,I214&lt;=30),"6A30", AND(I214&gt;=31,I214&lt;=60),"31A60", AND(I214&gt;=61,I214&lt;=90),"61A90", AND(I214&gt;=91,I214&lt;=120),"91A120", AND(I214&gt;120),"M120"), "A VENCER")</f>
        <v>A VENCER</v>
      </c>
    </row>
    <row r="215" spans="1:13" x14ac:dyDescent="0.25">
      <c r="A215">
        <f>VLOOKUP(B215,[1]Sheet2!$B$2:$D$2741,3,0)</f>
        <v>211110610</v>
      </c>
      <c r="B215" t="s">
        <v>47</v>
      </c>
      <c r="C215" t="s">
        <v>11</v>
      </c>
      <c r="D215" t="s">
        <v>12</v>
      </c>
      <c r="E215">
        <v>10347</v>
      </c>
      <c r="F215" t="s">
        <v>13</v>
      </c>
      <c r="G215" s="1">
        <v>45877.450023148143</v>
      </c>
      <c r="H215" s="1">
        <v>45847.450023148143</v>
      </c>
      <c r="I215" s="6">
        <v>-27</v>
      </c>
      <c r="J215">
        <v>104.85000000000001</v>
      </c>
      <c r="K215">
        <v>104.85000000000001</v>
      </c>
      <c r="L215" t="str">
        <f>VLOOKUP(A215,[1]Sheet2!$A$2:$C$2741,3,0)</f>
        <v>Bruno Brito</v>
      </c>
      <c r="M215" t="str" cm="1">
        <f t="array" ref="M215">IFERROR(_xlfn.IFS(AND(I215&gt;=1,I215&lt;=5),"1A5", AND(I215&gt;=6,I215&lt;=30),"6A30", AND(I215&gt;=31,I215&lt;=60),"31A60", AND(I215&gt;=61,I215&lt;=90),"61A90", AND(I215&gt;=91,I215&lt;=120),"91A120", AND(I215&gt;120),"M120"), "A VENCER")</f>
        <v>A VENCER</v>
      </c>
    </row>
    <row r="216" spans="1:13" x14ac:dyDescent="0.25">
      <c r="A216">
        <f>VLOOKUP(B216,[1]Sheet2!$B$2:$D$2741,3,0)</f>
        <v>211110610</v>
      </c>
      <c r="B216" t="s">
        <v>47</v>
      </c>
      <c r="C216" t="s">
        <v>11</v>
      </c>
      <c r="D216" t="s">
        <v>12</v>
      </c>
      <c r="E216">
        <v>10426</v>
      </c>
      <c r="F216" t="s">
        <v>13</v>
      </c>
      <c r="G216" s="1">
        <v>45878.481053240735</v>
      </c>
      <c r="H216" s="1">
        <v>45848.481782407405</v>
      </c>
      <c r="I216" s="6">
        <v>-28</v>
      </c>
      <c r="J216">
        <v>72.040000000000006</v>
      </c>
      <c r="K216">
        <v>72.040000000000006</v>
      </c>
      <c r="L216" t="str">
        <f>VLOOKUP(A216,[1]Sheet2!$A$2:$C$2741,3,0)</f>
        <v>Bruno Brito</v>
      </c>
      <c r="M216" t="str" cm="1">
        <f t="array" ref="M216">IFERROR(_xlfn.IFS(AND(I216&gt;=1,I216&lt;=5),"1A5", AND(I216&gt;=6,I216&lt;=30),"6A30", AND(I216&gt;=31,I216&lt;=60),"31A60", AND(I216&gt;=61,I216&lt;=90),"61A90", AND(I216&gt;=91,I216&lt;=120),"91A120", AND(I216&gt;120),"M120"), "A VENCER")</f>
        <v>A VENCER</v>
      </c>
    </row>
    <row r="217" spans="1:13" x14ac:dyDescent="0.25">
      <c r="A217">
        <f>VLOOKUP(B217,[1]Sheet2!$B$2:$D$2741,3,0)</f>
        <v>211110623</v>
      </c>
      <c r="B217" t="s">
        <v>48</v>
      </c>
      <c r="C217" t="s">
        <v>11</v>
      </c>
      <c r="D217" t="s">
        <v>12</v>
      </c>
      <c r="E217">
        <v>9008</v>
      </c>
      <c r="F217" t="s">
        <v>13</v>
      </c>
      <c r="G217" s="1">
        <v>45847.453020833331</v>
      </c>
      <c r="H217" s="1">
        <v>45817.471192129626</v>
      </c>
      <c r="I217" s="6">
        <v>3</v>
      </c>
      <c r="J217">
        <v>117.55</v>
      </c>
      <c r="K217">
        <v>117.55</v>
      </c>
      <c r="L217" t="str">
        <f>VLOOKUP(A217,[1]Sheet2!$A$2:$C$2741,3,0)</f>
        <v>Manuel Miranda</v>
      </c>
      <c r="M217" t="str" cm="1">
        <f t="array" ref="M217">IFERROR(_xlfn.IFS(AND(I217&gt;=1,I217&lt;=5),"1A5", AND(I217&gt;=6,I217&lt;=30),"6A30", AND(I217&gt;=31,I217&lt;=60),"31A60", AND(I217&gt;=61,I217&lt;=90),"61A90", AND(I217&gt;=91,I217&lt;=120),"91A120", AND(I217&gt;120),"M120"), "A VENCER")</f>
        <v>1A5</v>
      </c>
    </row>
    <row r="218" spans="1:13" x14ac:dyDescent="0.25">
      <c r="A218">
        <f>VLOOKUP(B218,[1]Sheet2!$B$2:$D$2741,3,0)</f>
        <v>211110623</v>
      </c>
      <c r="B218" t="s">
        <v>48</v>
      </c>
      <c r="C218" t="s">
        <v>11</v>
      </c>
      <c r="D218" t="s">
        <v>12</v>
      </c>
      <c r="E218">
        <v>9011</v>
      </c>
      <c r="F218" t="s">
        <v>13</v>
      </c>
      <c r="G218" s="1">
        <v>45847.475671296292</v>
      </c>
      <c r="H218" s="1">
        <v>45817.476064814815</v>
      </c>
      <c r="I218" s="6">
        <v>3</v>
      </c>
      <c r="J218">
        <v>319.68</v>
      </c>
      <c r="K218">
        <v>319.68</v>
      </c>
      <c r="L218" t="str">
        <f>VLOOKUP(A218,[1]Sheet2!$A$2:$C$2741,3,0)</f>
        <v>Manuel Miranda</v>
      </c>
      <c r="M218" t="str" cm="1">
        <f t="array" ref="M218">IFERROR(_xlfn.IFS(AND(I218&gt;=1,I218&lt;=5),"1A5", AND(I218&gt;=6,I218&lt;=30),"6A30", AND(I218&gt;=31,I218&lt;=60),"31A60", AND(I218&gt;=61,I218&lt;=90),"61A90", AND(I218&gt;=91,I218&lt;=120),"91A120", AND(I218&gt;120),"M120"), "A VENCER")</f>
        <v>1A5</v>
      </c>
    </row>
    <row r="219" spans="1:13" x14ac:dyDescent="0.25">
      <c r="A219">
        <f>VLOOKUP(B219,[1]Sheet2!$B$2:$D$2741,3,0)</f>
        <v>211110623</v>
      </c>
      <c r="B219" t="s">
        <v>48</v>
      </c>
      <c r="C219" t="s">
        <v>11</v>
      </c>
      <c r="D219" t="s">
        <v>12</v>
      </c>
      <c r="E219">
        <v>9076</v>
      </c>
      <c r="F219" t="s">
        <v>13</v>
      </c>
      <c r="G219" s="1">
        <v>45849.511979166666</v>
      </c>
      <c r="H219" s="1">
        <v>45819.512303240735</v>
      </c>
      <c r="I219" s="6">
        <v>1</v>
      </c>
      <c r="J219">
        <v>35.58</v>
      </c>
      <c r="K219">
        <v>35.58</v>
      </c>
      <c r="L219" t="str">
        <f>VLOOKUP(A219,[1]Sheet2!$A$2:$C$2741,3,0)</f>
        <v>Manuel Miranda</v>
      </c>
      <c r="M219" t="str" cm="1">
        <f t="array" ref="M219">IFERROR(_xlfn.IFS(AND(I219&gt;=1,I219&lt;=5),"1A5", AND(I219&gt;=6,I219&lt;=30),"6A30", AND(I219&gt;=31,I219&lt;=60),"31A60", AND(I219&gt;=61,I219&lt;=90),"61A90", AND(I219&gt;=91,I219&lt;=120),"91A120", AND(I219&gt;120),"M120"), "A VENCER")</f>
        <v>1A5</v>
      </c>
    </row>
    <row r="220" spans="1:13" x14ac:dyDescent="0.25">
      <c r="A220">
        <f>VLOOKUP(B220,[1]Sheet2!$B$2:$D$2741,3,0)</f>
        <v>211110623</v>
      </c>
      <c r="B220" t="s">
        <v>48</v>
      </c>
      <c r="C220" t="s">
        <v>11</v>
      </c>
      <c r="D220" t="s">
        <v>12</v>
      </c>
      <c r="E220">
        <v>9312</v>
      </c>
      <c r="F220" t="s">
        <v>13</v>
      </c>
      <c r="G220" s="1">
        <v>45854.477835648147</v>
      </c>
      <c r="H220" s="1">
        <v>45824.483946759254</v>
      </c>
      <c r="I220" s="6">
        <v>-4</v>
      </c>
      <c r="J220">
        <v>245.64000000000001</v>
      </c>
      <c r="K220">
        <v>245.64000000000001</v>
      </c>
      <c r="L220" t="str">
        <f>VLOOKUP(A220,[1]Sheet2!$A$2:$C$2741,3,0)</f>
        <v>Manuel Miranda</v>
      </c>
      <c r="M220" t="str" cm="1">
        <f t="array" ref="M220">IFERROR(_xlfn.IFS(AND(I220&gt;=1,I220&lt;=5),"1A5", AND(I220&gt;=6,I220&lt;=30),"6A30", AND(I220&gt;=31,I220&lt;=60),"31A60", AND(I220&gt;=61,I220&lt;=90),"61A90", AND(I220&gt;=91,I220&lt;=120),"91A120", AND(I220&gt;120),"M120"), "A VENCER")</f>
        <v>A VENCER</v>
      </c>
    </row>
    <row r="221" spans="1:13" x14ac:dyDescent="0.25">
      <c r="A221">
        <f>VLOOKUP(B221,[1]Sheet2!$B$2:$D$2741,3,0)</f>
        <v>211110623</v>
      </c>
      <c r="B221" t="s">
        <v>48</v>
      </c>
      <c r="C221" t="s">
        <v>11</v>
      </c>
      <c r="D221" t="s">
        <v>12</v>
      </c>
      <c r="E221">
        <v>9432</v>
      </c>
      <c r="F221" t="s">
        <v>13</v>
      </c>
      <c r="G221" s="1">
        <v>45856.452418981477</v>
      </c>
      <c r="H221" s="1">
        <v>45826.452685185184</v>
      </c>
      <c r="I221" s="6">
        <v>-6</v>
      </c>
      <c r="J221">
        <v>105.58</v>
      </c>
      <c r="K221">
        <v>105.58</v>
      </c>
      <c r="L221" t="str">
        <f>VLOOKUP(A221,[1]Sheet2!$A$2:$C$2741,3,0)</f>
        <v>Manuel Miranda</v>
      </c>
      <c r="M221" t="str" cm="1">
        <f t="array" ref="M221">IFERROR(_xlfn.IFS(AND(I221&gt;=1,I221&lt;=5),"1A5", AND(I221&gt;=6,I221&lt;=30),"6A30", AND(I221&gt;=31,I221&lt;=60),"31A60", AND(I221&gt;=61,I221&lt;=90),"61A90", AND(I221&gt;=91,I221&lt;=120),"91A120", AND(I221&gt;120),"M120"), "A VENCER")</f>
        <v>A VENCER</v>
      </c>
    </row>
    <row r="222" spans="1:13" x14ac:dyDescent="0.25">
      <c r="A222">
        <f>VLOOKUP(B222,[1]Sheet2!$B$2:$D$2741,3,0)</f>
        <v>211110623</v>
      </c>
      <c r="B222" t="s">
        <v>48</v>
      </c>
      <c r="C222" t="s">
        <v>11</v>
      </c>
      <c r="D222" t="s">
        <v>12</v>
      </c>
      <c r="E222">
        <v>9606</v>
      </c>
      <c r="F222" t="s">
        <v>13</v>
      </c>
      <c r="G222" s="1">
        <v>45861.481226851851</v>
      </c>
      <c r="H222" s="1">
        <v>45831.482685185183</v>
      </c>
      <c r="I222" s="6">
        <v>-11</v>
      </c>
      <c r="J222">
        <v>167.37</v>
      </c>
      <c r="K222">
        <v>167.37</v>
      </c>
      <c r="L222" t="str">
        <f>VLOOKUP(A222,[1]Sheet2!$A$2:$C$2741,3,0)</f>
        <v>Manuel Miranda</v>
      </c>
      <c r="M222" t="str" cm="1">
        <f t="array" ref="M222">IFERROR(_xlfn.IFS(AND(I222&gt;=1,I222&lt;=5),"1A5", AND(I222&gt;=6,I222&lt;=30),"6A30", AND(I222&gt;=31,I222&lt;=60),"31A60", AND(I222&gt;=61,I222&lt;=90),"61A90", AND(I222&gt;=91,I222&lt;=120),"91A120", AND(I222&gt;120),"M120"), "A VENCER")</f>
        <v>A VENCER</v>
      </c>
    </row>
    <row r="223" spans="1:13" x14ac:dyDescent="0.25">
      <c r="A223">
        <f>VLOOKUP(B223,[1]Sheet2!$B$2:$D$2741,3,0)</f>
        <v>211110623</v>
      </c>
      <c r="B223" t="s">
        <v>48</v>
      </c>
      <c r="C223" t="s">
        <v>11</v>
      </c>
      <c r="D223" t="s">
        <v>12</v>
      </c>
      <c r="E223">
        <v>9864</v>
      </c>
      <c r="F223" t="s">
        <v>13</v>
      </c>
      <c r="G223" s="1">
        <v>45865.473576388889</v>
      </c>
      <c r="H223" s="1">
        <v>45835.473912037036</v>
      </c>
      <c r="I223" s="6">
        <v>-15</v>
      </c>
      <c r="J223">
        <v>290.51</v>
      </c>
      <c r="K223">
        <v>290.51</v>
      </c>
      <c r="L223" t="str">
        <f>VLOOKUP(A223,[1]Sheet2!$A$2:$C$2741,3,0)</f>
        <v>Manuel Miranda</v>
      </c>
      <c r="M223" t="str" cm="1">
        <f t="array" ref="M223">IFERROR(_xlfn.IFS(AND(I223&gt;=1,I223&lt;=5),"1A5", AND(I223&gt;=6,I223&lt;=30),"6A30", AND(I223&gt;=31,I223&lt;=60),"31A60", AND(I223&gt;=61,I223&lt;=90),"61A90", AND(I223&gt;=91,I223&lt;=120),"91A120", AND(I223&gt;120),"M120"), "A VENCER")</f>
        <v>A VENCER</v>
      </c>
    </row>
    <row r="224" spans="1:13" x14ac:dyDescent="0.25">
      <c r="A224">
        <f>VLOOKUP(B224,[1]Sheet2!$B$2:$D$2741,3,0)</f>
        <v>211110623</v>
      </c>
      <c r="B224" t="s">
        <v>48</v>
      </c>
      <c r="C224" t="s">
        <v>11</v>
      </c>
      <c r="D224" t="s">
        <v>12</v>
      </c>
      <c r="E224">
        <v>9902</v>
      </c>
      <c r="F224" t="s">
        <v>13</v>
      </c>
      <c r="G224" s="1">
        <v>45868.435219907406</v>
      </c>
      <c r="H224" s="1">
        <v>45838.436747685184</v>
      </c>
      <c r="I224" s="6">
        <v>-18</v>
      </c>
      <c r="J224">
        <v>172.05</v>
      </c>
      <c r="K224">
        <v>172.05</v>
      </c>
      <c r="L224" t="str">
        <f>VLOOKUP(A224,[1]Sheet2!$A$2:$C$2741,3,0)</f>
        <v>Manuel Miranda</v>
      </c>
      <c r="M224" t="str" cm="1">
        <f t="array" ref="M224">IFERROR(_xlfn.IFS(AND(I224&gt;=1,I224&lt;=5),"1A5", AND(I224&gt;=6,I224&lt;=30),"6A30", AND(I224&gt;=31,I224&lt;=60),"31A60", AND(I224&gt;=61,I224&lt;=90),"61A90", AND(I224&gt;=91,I224&lt;=120),"91A120", AND(I224&gt;120),"M120"), "A VENCER")</f>
        <v>A VENCER</v>
      </c>
    </row>
    <row r="225" spans="1:13" x14ac:dyDescent="0.25">
      <c r="A225">
        <f>VLOOKUP(B225,[1]Sheet2!$B$2:$D$2741,3,0)</f>
        <v>211110623</v>
      </c>
      <c r="B225" t="s">
        <v>48</v>
      </c>
      <c r="C225" t="s">
        <v>11</v>
      </c>
      <c r="D225" t="s">
        <v>12</v>
      </c>
      <c r="E225">
        <v>9909</v>
      </c>
      <c r="F225" t="s">
        <v>13</v>
      </c>
      <c r="G225" s="1">
        <v>45868.521053240736</v>
      </c>
      <c r="H225" s="1">
        <v>45838.521597222221</v>
      </c>
      <c r="I225" s="6">
        <v>-18</v>
      </c>
      <c r="J225">
        <v>90.210000000000008</v>
      </c>
      <c r="K225">
        <v>90.210000000000008</v>
      </c>
      <c r="L225" t="str">
        <f>VLOOKUP(A225,[1]Sheet2!$A$2:$C$2741,3,0)</f>
        <v>Manuel Miranda</v>
      </c>
      <c r="M225" t="str" cm="1">
        <f t="array" ref="M225">IFERROR(_xlfn.IFS(AND(I225&gt;=1,I225&lt;=5),"1A5", AND(I225&gt;=6,I225&lt;=30),"6A30", AND(I225&gt;=31,I225&lt;=60),"31A60", AND(I225&gt;=61,I225&lt;=90),"61A90", AND(I225&gt;=91,I225&lt;=120),"91A120", AND(I225&gt;120),"M120"), "A VENCER")</f>
        <v>A VENCER</v>
      </c>
    </row>
    <row r="226" spans="1:13" x14ac:dyDescent="0.25">
      <c r="A226">
        <f>VLOOKUP(B226,[1]Sheet2!$B$2:$D$2741,3,0)</f>
        <v>211110623</v>
      </c>
      <c r="B226" t="s">
        <v>48</v>
      </c>
      <c r="C226" t="s">
        <v>11</v>
      </c>
      <c r="D226" t="s">
        <v>12</v>
      </c>
      <c r="E226">
        <v>10097</v>
      </c>
      <c r="F226" t="s">
        <v>13</v>
      </c>
      <c r="G226" s="1">
        <v>45872.371018518519</v>
      </c>
      <c r="H226" s="1">
        <v>45842.371018518519</v>
      </c>
      <c r="I226" s="6">
        <v>-22</v>
      </c>
      <c r="J226">
        <v>117.93</v>
      </c>
      <c r="K226">
        <v>117.93</v>
      </c>
      <c r="L226" t="str">
        <f>VLOOKUP(A226,[1]Sheet2!$A$2:$C$2741,3,0)</f>
        <v>Manuel Miranda</v>
      </c>
      <c r="M226" t="str" cm="1">
        <f t="array" ref="M226">IFERROR(_xlfn.IFS(AND(I226&gt;=1,I226&lt;=5),"1A5", AND(I226&gt;=6,I226&lt;=30),"6A30", AND(I226&gt;=31,I226&lt;=60),"31A60", AND(I226&gt;=61,I226&lt;=90),"61A90", AND(I226&gt;=91,I226&lt;=120),"91A120", AND(I226&gt;120),"M120"), "A VENCER")</f>
        <v>A VENCER</v>
      </c>
    </row>
    <row r="227" spans="1:13" x14ac:dyDescent="0.25">
      <c r="A227">
        <f>VLOOKUP(B227,[1]Sheet2!$B$2:$D$2741,3,0)</f>
        <v>211110623</v>
      </c>
      <c r="B227" t="s">
        <v>48</v>
      </c>
      <c r="C227" t="s">
        <v>11</v>
      </c>
      <c r="D227" t="s">
        <v>12</v>
      </c>
      <c r="E227">
        <v>10174</v>
      </c>
      <c r="F227" t="s">
        <v>13</v>
      </c>
      <c r="G227" s="1">
        <v>45872.52270833333</v>
      </c>
      <c r="H227" s="1">
        <v>45842.522719907407</v>
      </c>
      <c r="I227" s="6">
        <v>-22</v>
      </c>
      <c r="J227">
        <v>162.15</v>
      </c>
      <c r="K227">
        <v>162.15</v>
      </c>
      <c r="L227" t="str">
        <f>VLOOKUP(A227,[1]Sheet2!$A$2:$C$2741,3,0)</f>
        <v>Manuel Miranda</v>
      </c>
      <c r="M227" t="str" cm="1">
        <f t="array" ref="M227">IFERROR(_xlfn.IFS(AND(I227&gt;=1,I227&lt;=5),"1A5", AND(I227&gt;=6,I227&lt;=30),"6A30", AND(I227&gt;=31,I227&lt;=60),"31A60", AND(I227&gt;=61,I227&lt;=90),"61A90", AND(I227&gt;=91,I227&lt;=120),"91A120", AND(I227&gt;120),"M120"), "A VENCER")</f>
        <v>A VENCER</v>
      </c>
    </row>
    <row r="228" spans="1:13" x14ac:dyDescent="0.25">
      <c r="A228">
        <f>VLOOKUP(B228,[1]Sheet2!$B$2:$D$2741,3,0)</f>
        <v>211110623</v>
      </c>
      <c r="B228" t="s">
        <v>48</v>
      </c>
      <c r="C228" t="s">
        <v>11</v>
      </c>
      <c r="D228" t="s">
        <v>12</v>
      </c>
      <c r="E228">
        <v>10205</v>
      </c>
      <c r="F228" t="s">
        <v>13</v>
      </c>
      <c r="G228" s="1">
        <v>45875.472812499997</v>
      </c>
      <c r="H228" s="1">
        <v>45845.472812499997</v>
      </c>
      <c r="I228" s="6">
        <v>-25</v>
      </c>
      <c r="J228">
        <v>230.42000000000002</v>
      </c>
      <c r="K228">
        <v>230.42000000000002</v>
      </c>
      <c r="L228" t="str">
        <f>VLOOKUP(A228,[1]Sheet2!$A$2:$C$2741,3,0)</f>
        <v>Manuel Miranda</v>
      </c>
      <c r="M228" t="str" cm="1">
        <f t="array" ref="M228">IFERROR(_xlfn.IFS(AND(I228&gt;=1,I228&lt;=5),"1A5", AND(I228&gt;=6,I228&lt;=30),"6A30", AND(I228&gt;=31,I228&lt;=60),"31A60", AND(I228&gt;=61,I228&lt;=90),"61A90", AND(I228&gt;=91,I228&lt;=120),"91A120", AND(I228&gt;120),"M120"), "A VENCER")</f>
        <v>A VENCER</v>
      </c>
    </row>
    <row r="229" spans="1:13" x14ac:dyDescent="0.25">
      <c r="A229">
        <f>VLOOKUP(B229,[1]Sheet2!$B$2:$D$2741,3,0)</f>
        <v>211110623</v>
      </c>
      <c r="B229" t="s">
        <v>48</v>
      </c>
      <c r="C229" t="s">
        <v>11</v>
      </c>
      <c r="D229" t="s">
        <v>12</v>
      </c>
      <c r="E229">
        <v>10344</v>
      </c>
      <c r="F229" t="s">
        <v>13</v>
      </c>
      <c r="G229" s="1">
        <v>45877.430729166663</v>
      </c>
      <c r="H229" s="1">
        <v>45847.43074074074</v>
      </c>
      <c r="I229" s="6">
        <v>-27</v>
      </c>
      <c r="J229">
        <v>209.71</v>
      </c>
      <c r="K229">
        <v>209.71</v>
      </c>
      <c r="L229" t="str">
        <f>VLOOKUP(A229,[1]Sheet2!$A$2:$C$2741,3,0)</f>
        <v>Manuel Miranda</v>
      </c>
      <c r="M229" t="str" cm="1">
        <f t="array" ref="M229">IFERROR(_xlfn.IFS(AND(I229&gt;=1,I229&lt;=5),"1A5", AND(I229&gt;=6,I229&lt;=30),"6A30", AND(I229&gt;=31,I229&lt;=60),"31A60", AND(I229&gt;=61,I229&lt;=90),"61A90", AND(I229&gt;=91,I229&lt;=120),"91A120", AND(I229&gt;120),"M120"), "A VENCER")</f>
        <v>A VENCER</v>
      </c>
    </row>
    <row r="230" spans="1:13" x14ac:dyDescent="0.25">
      <c r="A230">
        <f>VLOOKUP(B230,[1]Sheet2!$B$2:$D$2741,3,0)</f>
        <v>211110623</v>
      </c>
      <c r="B230" t="s">
        <v>48</v>
      </c>
      <c r="C230" t="s">
        <v>11</v>
      </c>
      <c r="D230" t="s">
        <v>282</v>
      </c>
      <c r="E230">
        <v>132</v>
      </c>
      <c r="F230" t="s">
        <v>13</v>
      </c>
      <c r="G230" s="1">
        <v>45879.402928240735</v>
      </c>
      <c r="H230" s="1">
        <v>45849.408773148149</v>
      </c>
      <c r="I230" s="6">
        <v>-29</v>
      </c>
      <c r="J230">
        <v>149.91</v>
      </c>
      <c r="K230">
        <v>149.91</v>
      </c>
      <c r="L230" t="str">
        <f>VLOOKUP(A230,[1]Sheet2!$A$2:$C$2741,3,0)</f>
        <v>Manuel Miranda</v>
      </c>
      <c r="M230" t="str" cm="1">
        <f t="array" ref="M230">IFERROR(_xlfn.IFS(AND(I230&gt;=1,I230&lt;=5),"1A5", AND(I230&gt;=6,I230&lt;=30),"6A30", AND(I230&gt;=31,I230&lt;=60),"31A60", AND(I230&gt;=61,I230&lt;=90),"61A90", AND(I230&gt;=91,I230&lt;=120),"91A120", AND(I230&gt;120),"M120"), "A VENCER")</f>
        <v>A VENCER</v>
      </c>
    </row>
    <row r="231" spans="1:13" x14ac:dyDescent="0.25">
      <c r="A231">
        <f>VLOOKUP(B231,[1]Sheet2!$B$2:$D$2741,3,0)</f>
        <v>211110681</v>
      </c>
      <c r="B231" t="s">
        <v>50</v>
      </c>
      <c r="C231" t="s">
        <v>11</v>
      </c>
      <c r="D231" t="s">
        <v>12</v>
      </c>
      <c r="E231">
        <v>10430</v>
      </c>
      <c r="F231" t="s">
        <v>13</v>
      </c>
      <c r="G231" s="1">
        <v>45878.592557870368</v>
      </c>
      <c r="H231" s="1">
        <v>45848.592557870368</v>
      </c>
      <c r="I231" s="6">
        <v>-28</v>
      </c>
      <c r="J231">
        <v>964.74</v>
      </c>
      <c r="K231">
        <v>964.74</v>
      </c>
      <c r="L231" t="str">
        <f>VLOOKUP(A231,[1]Sheet2!$A$2:$C$2741,3,0)</f>
        <v>Manuel Miranda</v>
      </c>
      <c r="M231" t="str" cm="1">
        <f t="array" ref="M231">IFERROR(_xlfn.IFS(AND(I231&gt;=1,I231&lt;=5),"1A5", AND(I231&gt;=6,I231&lt;=30),"6A30", AND(I231&gt;=31,I231&lt;=60),"31A60", AND(I231&gt;=61,I231&lt;=90),"61A90", AND(I231&gt;=91,I231&lt;=120),"91A120", AND(I231&gt;120),"M120"), "A VENCER")</f>
        <v>A VENCER</v>
      </c>
    </row>
    <row r="232" spans="1:13" x14ac:dyDescent="0.25">
      <c r="A232">
        <f>VLOOKUP(B232,[1]Sheet2!$B$2:$D$2741,3,0)</f>
        <v>211110699</v>
      </c>
      <c r="B232" t="s">
        <v>51</v>
      </c>
      <c r="C232" t="s">
        <v>2814</v>
      </c>
      <c r="D232" t="s">
        <v>12</v>
      </c>
      <c r="E232">
        <v>385</v>
      </c>
      <c r="F232" t="s">
        <v>13</v>
      </c>
      <c r="G232" s="1">
        <v>45792</v>
      </c>
      <c r="H232" s="1">
        <v>45762</v>
      </c>
      <c r="I232" s="6">
        <v>58</v>
      </c>
      <c r="J232">
        <v>-2.2800000000000002</v>
      </c>
      <c r="K232">
        <v>-2.2800000000000002</v>
      </c>
      <c r="L232" t="str">
        <f>VLOOKUP(A232,[1]Sheet2!$A$2:$C$2741,3,0)</f>
        <v>Bruno Brito</v>
      </c>
      <c r="M232" t="str" cm="1">
        <f t="array" ref="M232">IFERROR(_xlfn.IFS(AND(I232&gt;=1,I232&lt;=5),"1A5", AND(I232&gt;=6,I232&lt;=30),"6A30", AND(I232&gt;=31,I232&lt;=60),"31A60", AND(I232&gt;=61,I232&lt;=90),"61A90", AND(I232&gt;=91,I232&lt;=120),"91A120", AND(I232&gt;120),"M120"), "A VENCER")</f>
        <v>31A60</v>
      </c>
    </row>
    <row r="233" spans="1:13" x14ac:dyDescent="0.25">
      <c r="A233">
        <f>VLOOKUP(B233,[1]Sheet2!$B$2:$D$2741,3,0)</f>
        <v>211110707</v>
      </c>
      <c r="B233" t="s">
        <v>52</v>
      </c>
      <c r="C233" t="s">
        <v>11</v>
      </c>
      <c r="D233" t="s">
        <v>12</v>
      </c>
      <c r="E233">
        <v>8828</v>
      </c>
      <c r="F233" t="s">
        <v>35</v>
      </c>
      <c r="G233" s="1">
        <v>45842.407824074071</v>
      </c>
      <c r="H233" s="1">
        <v>45812.408032407402</v>
      </c>
      <c r="I233" s="6">
        <v>8</v>
      </c>
      <c r="J233">
        <v>173.04</v>
      </c>
      <c r="K233">
        <v>173.04</v>
      </c>
      <c r="L233" t="str">
        <f>VLOOKUP(A233,[1]Sheet2!$A$2:$C$2741,3,0)</f>
        <v>Bruno Brito</v>
      </c>
      <c r="M233" t="str" cm="1">
        <f t="array" ref="M233">IFERROR(_xlfn.IFS(AND(I233&gt;=1,I233&lt;=5),"1A5", AND(I233&gt;=6,I233&lt;=30),"6A30", AND(I233&gt;=31,I233&lt;=60),"31A60", AND(I233&gt;=61,I233&lt;=90),"61A90", AND(I233&gt;=91,I233&lt;=120),"91A120", AND(I233&gt;120),"M120"), "A VENCER")</f>
        <v>6A30</v>
      </c>
    </row>
    <row r="234" spans="1:13" x14ac:dyDescent="0.25">
      <c r="A234">
        <f>VLOOKUP(B234,[1]Sheet2!$B$2:$D$2741,3,0)</f>
        <v>211110707</v>
      </c>
      <c r="B234" t="s">
        <v>52</v>
      </c>
      <c r="C234" t="s">
        <v>11</v>
      </c>
      <c r="D234">
        <v>2025</v>
      </c>
      <c r="E234">
        <v>9</v>
      </c>
      <c r="F234" t="s">
        <v>35</v>
      </c>
      <c r="G234" s="1">
        <v>45844.389525462961</v>
      </c>
      <c r="H234" s="1">
        <v>45814.390451388885</v>
      </c>
      <c r="I234" s="6">
        <v>6</v>
      </c>
      <c r="J234">
        <v>492.92</v>
      </c>
      <c r="K234">
        <v>492.92</v>
      </c>
      <c r="L234" t="str">
        <f>VLOOKUP(A234,[1]Sheet2!$A$2:$C$2741,3,0)</f>
        <v>Bruno Brito</v>
      </c>
      <c r="M234" t="str" cm="1">
        <f t="array" ref="M234">IFERROR(_xlfn.IFS(AND(I234&gt;=1,I234&lt;=5),"1A5", AND(I234&gt;=6,I234&lt;=30),"6A30", AND(I234&gt;=31,I234&lt;=60),"31A60", AND(I234&gt;=61,I234&lt;=90),"61A90", AND(I234&gt;=91,I234&lt;=120),"91A120", AND(I234&gt;120),"M120"), "A VENCER")</f>
        <v>6A30</v>
      </c>
    </row>
    <row r="235" spans="1:13" x14ac:dyDescent="0.25">
      <c r="A235">
        <f>VLOOKUP(B235,[1]Sheet2!$B$2:$D$2741,3,0)</f>
        <v>211110707</v>
      </c>
      <c r="B235" t="s">
        <v>52</v>
      </c>
      <c r="C235" t="s">
        <v>11</v>
      </c>
      <c r="D235" t="s">
        <v>12</v>
      </c>
      <c r="E235">
        <v>9201</v>
      </c>
      <c r="F235" t="s">
        <v>35</v>
      </c>
      <c r="G235" s="1">
        <v>45851.470324074071</v>
      </c>
      <c r="H235" s="1">
        <v>45821.470671296294</v>
      </c>
      <c r="I235" s="6">
        <v>-1</v>
      </c>
      <c r="J235">
        <v>1033.6100000000001</v>
      </c>
      <c r="K235">
        <v>1033.6100000000001</v>
      </c>
      <c r="L235" t="str">
        <f>VLOOKUP(A235,[1]Sheet2!$A$2:$C$2741,3,0)</f>
        <v>Bruno Brito</v>
      </c>
      <c r="M235" t="str" cm="1">
        <f t="array" ref="M235">IFERROR(_xlfn.IFS(AND(I235&gt;=1,I235&lt;=5),"1A5", AND(I235&gt;=6,I235&lt;=30),"6A30", AND(I235&gt;=31,I235&lt;=60),"31A60", AND(I235&gt;=61,I235&lt;=90),"61A90", AND(I235&gt;=91,I235&lt;=120),"91A120", AND(I235&gt;120),"M120"), "A VENCER")</f>
        <v>A VENCER</v>
      </c>
    </row>
    <row r="236" spans="1:13" x14ac:dyDescent="0.25">
      <c r="A236">
        <f>VLOOKUP(B236,[1]Sheet2!$B$2:$D$2741,3,0)</f>
        <v>211110707</v>
      </c>
      <c r="B236" t="s">
        <v>52</v>
      </c>
      <c r="C236" t="s">
        <v>54</v>
      </c>
      <c r="D236">
        <v>2025</v>
      </c>
      <c r="E236">
        <v>118</v>
      </c>
      <c r="F236" t="s">
        <v>13</v>
      </c>
      <c r="G236" s="1">
        <v>45852</v>
      </c>
      <c r="H236" s="1">
        <v>45847</v>
      </c>
      <c r="I236" s="6">
        <v>-2</v>
      </c>
      <c r="J236">
        <v>2906.27</v>
      </c>
      <c r="K236">
        <v>2906.27</v>
      </c>
      <c r="L236" t="str">
        <f>VLOOKUP(A236,[1]Sheet2!$A$2:$C$2741,3,0)</f>
        <v>Bruno Brito</v>
      </c>
      <c r="M236" t="str" cm="1">
        <f t="array" ref="M236">IFERROR(_xlfn.IFS(AND(I236&gt;=1,I236&lt;=5),"1A5", AND(I236&gt;=6,I236&lt;=30),"6A30", AND(I236&gt;=31,I236&lt;=60),"31A60", AND(I236&gt;=61,I236&lt;=90),"61A90", AND(I236&gt;=91,I236&lt;=120),"91A120", AND(I236&gt;120),"M120"), "A VENCER")</f>
        <v>A VENCER</v>
      </c>
    </row>
    <row r="237" spans="1:13" x14ac:dyDescent="0.25">
      <c r="A237">
        <f>VLOOKUP(B237,[1]Sheet2!$B$2:$D$2741,3,0)</f>
        <v>211110707</v>
      </c>
      <c r="B237" t="s">
        <v>52</v>
      </c>
      <c r="C237" t="s">
        <v>11</v>
      </c>
      <c r="D237" t="s">
        <v>12</v>
      </c>
      <c r="E237">
        <v>9839</v>
      </c>
      <c r="F237" t="s">
        <v>35</v>
      </c>
      <c r="G237" s="1">
        <v>45865.437557870369</v>
      </c>
      <c r="H237" s="1">
        <v>45835.437754629631</v>
      </c>
      <c r="I237" s="6">
        <v>-15</v>
      </c>
      <c r="J237">
        <v>333.65000000000003</v>
      </c>
      <c r="K237">
        <v>333.65000000000003</v>
      </c>
      <c r="L237" t="str">
        <f>VLOOKUP(A237,[1]Sheet2!$A$2:$C$2741,3,0)</f>
        <v>Bruno Brito</v>
      </c>
      <c r="M237" t="str" cm="1">
        <f t="array" ref="M237">IFERROR(_xlfn.IFS(AND(I237&gt;=1,I237&lt;=5),"1A5", AND(I237&gt;=6,I237&lt;=30),"6A30", AND(I237&gt;=31,I237&lt;=60),"31A60", AND(I237&gt;=61,I237&lt;=90),"61A90", AND(I237&gt;=91,I237&lt;=120),"91A120", AND(I237&gt;120),"M120"), "A VENCER")</f>
        <v>A VENCER</v>
      </c>
    </row>
    <row r="238" spans="1:13" x14ac:dyDescent="0.25">
      <c r="A238">
        <f>VLOOKUP(B238,[1]Sheet2!$B$2:$D$2741,3,0)</f>
        <v>211110707</v>
      </c>
      <c r="B238" t="s">
        <v>52</v>
      </c>
      <c r="C238" t="s">
        <v>11</v>
      </c>
      <c r="D238" t="s">
        <v>12</v>
      </c>
      <c r="E238">
        <v>10118</v>
      </c>
      <c r="F238" t="s">
        <v>13</v>
      </c>
      <c r="G238" s="1">
        <v>45872.40079861111</v>
      </c>
      <c r="H238" s="1">
        <v>45842.40079861111</v>
      </c>
      <c r="I238" s="6">
        <v>-22</v>
      </c>
      <c r="J238">
        <v>303.73</v>
      </c>
      <c r="K238">
        <v>303.73</v>
      </c>
      <c r="L238" t="str">
        <f>VLOOKUP(A238,[1]Sheet2!$A$2:$C$2741,3,0)</f>
        <v>Bruno Brito</v>
      </c>
      <c r="M238" t="str" cm="1">
        <f t="array" ref="M238">IFERROR(_xlfn.IFS(AND(I238&gt;=1,I238&lt;=5),"1A5", AND(I238&gt;=6,I238&lt;=30),"6A30", AND(I238&gt;=31,I238&lt;=60),"31A60", AND(I238&gt;=61,I238&lt;=90),"61A90", AND(I238&gt;=91,I238&lt;=120),"91A120", AND(I238&gt;120),"M120"), "A VENCER")</f>
        <v>A VENCER</v>
      </c>
    </row>
    <row r="239" spans="1:13" x14ac:dyDescent="0.25">
      <c r="A239">
        <f>VLOOKUP(B239,[1]Sheet2!$B$2:$D$2741,3,0)</f>
        <v>211110707</v>
      </c>
      <c r="B239" t="s">
        <v>52</v>
      </c>
      <c r="C239" t="s">
        <v>11</v>
      </c>
      <c r="D239" t="s">
        <v>12</v>
      </c>
      <c r="E239">
        <v>10146</v>
      </c>
      <c r="F239" t="s">
        <v>13</v>
      </c>
      <c r="G239" s="1">
        <v>45872.453877314816</v>
      </c>
      <c r="H239" s="1">
        <v>45842.453877314816</v>
      </c>
      <c r="I239" s="6">
        <v>-22</v>
      </c>
      <c r="J239">
        <v>23.44</v>
      </c>
      <c r="K239">
        <v>23.44</v>
      </c>
      <c r="L239" t="str">
        <f>VLOOKUP(A239,[1]Sheet2!$A$2:$C$2741,3,0)</f>
        <v>Bruno Brito</v>
      </c>
      <c r="M239" t="str" cm="1">
        <f t="array" ref="M239">IFERROR(_xlfn.IFS(AND(I239&gt;=1,I239&lt;=5),"1A5", AND(I239&gt;=6,I239&lt;=30),"6A30", AND(I239&gt;=31,I239&lt;=60),"31A60", AND(I239&gt;=61,I239&lt;=90),"61A90", AND(I239&gt;=91,I239&lt;=120),"91A120", AND(I239&gt;120),"M120"), "A VENCER")</f>
        <v>A VENCER</v>
      </c>
    </row>
    <row r="240" spans="1:13" x14ac:dyDescent="0.25">
      <c r="A240">
        <f>VLOOKUP(B240,[1]Sheet2!$B$2:$D$2741,3,0)</f>
        <v>211110707</v>
      </c>
      <c r="B240" t="s">
        <v>52</v>
      </c>
      <c r="C240" t="s">
        <v>11</v>
      </c>
      <c r="D240" t="s">
        <v>12</v>
      </c>
      <c r="E240">
        <v>10303</v>
      </c>
      <c r="F240" t="s">
        <v>13</v>
      </c>
      <c r="G240" s="1">
        <v>45877.380752314813</v>
      </c>
      <c r="H240" s="1">
        <v>45847.380752314813</v>
      </c>
      <c r="I240" s="6">
        <v>-27</v>
      </c>
      <c r="J240">
        <v>744.48</v>
      </c>
      <c r="K240">
        <v>744.48</v>
      </c>
      <c r="L240" t="str">
        <f>VLOOKUP(A240,[1]Sheet2!$A$2:$C$2741,3,0)</f>
        <v>Bruno Brito</v>
      </c>
      <c r="M240" t="str" cm="1">
        <f t="array" ref="M240">IFERROR(_xlfn.IFS(AND(I240&gt;=1,I240&lt;=5),"1A5", AND(I240&gt;=6,I240&lt;=30),"6A30", AND(I240&gt;=31,I240&lt;=60),"31A60", AND(I240&gt;=61,I240&lt;=90),"61A90", AND(I240&gt;=91,I240&lt;=120),"91A120", AND(I240&gt;120),"M120"), "A VENCER")</f>
        <v>A VENCER</v>
      </c>
    </row>
    <row r="241" spans="1:13" x14ac:dyDescent="0.25">
      <c r="A241">
        <f>VLOOKUP(B241,[1]Sheet2!$B$2:$D$2741,3,0)</f>
        <v>211110707</v>
      </c>
      <c r="B241" t="s">
        <v>52</v>
      </c>
      <c r="C241" t="s">
        <v>11</v>
      </c>
      <c r="D241" t="s">
        <v>12</v>
      </c>
      <c r="E241">
        <v>10449</v>
      </c>
      <c r="F241" t="s">
        <v>13</v>
      </c>
      <c r="G241" s="1">
        <v>45879.370717592588</v>
      </c>
      <c r="H241" s="1">
        <v>45849.370717592588</v>
      </c>
      <c r="I241" s="6">
        <v>-29</v>
      </c>
      <c r="J241">
        <v>955.98</v>
      </c>
      <c r="K241">
        <v>955.98</v>
      </c>
      <c r="L241" t="str">
        <f>VLOOKUP(A241,[1]Sheet2!$A$2:$C$2741,3,0)</f>
        <v>Bruno Brito</v>
      </c>
      <c r="M241" t="str" cm="1">
        <f t="array" ref="M241">IFERROR(_xlfn.IFS(AND(I241&gt;=1,I241&lt;=5),"1A5", AND(I241&gt;=6,I241&lt;=30),"6A30", AND(I241&gt;=31,I241&lt;=60),"31A60", AND(I241&gt;=61,I241&lt;=90),"61A90", AND(I241&gt;=91,I241&lt;=120),"91A120", AND(I241&gt;120),"M120"), "A VENCER")</f>
        <v>A VENCER</v>
      </c>
    </row>
    <row r="242" spans="1:13" x14ac:dyDescent="0.25">
      <c r="A242">
        <f>VLOOKUP(B242,[1]Sheet2!$B$2:$D$2741,3,0)</f>
        <v>211110711</v>
      </c>
      <c r="B242" t="s">
        <v>53</v>
      </c>
      <c r="C242" t="s">
        <v>11</v>
      </c>
      <c r="D242" t="s">
        <v>12</v>
      </c>
      <c r="E242">
        <v>8742</v>
      </c>
      <c r="F242" t="s">
        <v>13</v>
      </c>
      <c r="G242" s="1">
        <v>45840.443333333329</v>
      </c>
      <c r="H242" s="1">
        <v>45810.444282407407</v>
      </c>
      <c r="I242" s="6">
        <v>10</v>
      </c>
      <c r="J242">
        <v>201.83</v>
      </c>
      <c r="K242">
        <v>201.83</v>
      </c>
      <c r="L242" t="str">
        <f>VLOOKUP(A242,[1]Sheet2!$A$2:$C$2741,3,0)</f>
        <v>Manuel Miranda</v>
      </c>
      <c r="M242" t="str" cm="1">
        <f t="array" ref="M242">IFERROR(_xlfn.IFS(AND(I242&gt;=1,I242&lt;=5),"1A5", AND(I242&gt;=6,I242&lt;=30),"6A30", AND(I242&gt;=31,I242&lt;=60),"31A60", AND(I242&gt;=61,I242&lt;=90),"61A90", AND(I242&gt;=91,I242&lt;=120),"91A120", AND(I242&gt;120),"M120"), "A VENCER")</f>
        <v>6A30</v>
      </c>
    </row>
    <row r="243" spans="1:13" x14ac:dyDescent="0.25">
      <c r="A243">
        <f>VLOOKUP(B243,[1]Sheet2!$B$2:$D$2741,3,0)</f>
        <v>211110711</v>
      </c>
      <c r="B243" t="s">
        <v>53</v>
      </c>
      <c r="C243" t="s">
        <v>11</v>
      </c>
      <c r="D243" t="s">
        <v>12</v>
      </c>
      <c r="E243">
        <v>9029</v>
      </c>
      <c r="F243" t="s">
        <v>13</v>
      </c>
      <c r="G243" s="1">
        <v>45847.505208333328</v>
      </c>
      <c r="H243" s="1">
        <v>45817.50613425926</v>
      </c>
      <c r="I243" s="6">
        <v>3</v>
      </c>
      <c r="J243">
        <v>717.32</v>
      </c>
      <c r="K243">
        <v>717.32</v>
      </c>
      <c r="L243" t="str">
        <f>VLOOKUP(A243,[1]Sheet2!$A$2:$C$2741,3,0)</f>
        <v>Manuel Miranda</v>
      </c>
      <c r="M243" t="str" cm="1">
        <f t="array" ref="M243">IFERROR(_xlfn.IFS(AND(I243&gt;=1,I243&lt;=5),"1A5", AND(I243&gt;=6,I243&lt;=30),"6A30", AND(I243&gt;=31,I243&lt;=60),"31A60", AND(I243&gt;=61,I243&lt;=90),"61A90", AND(I243&gt;=91,I243&lt;=120),"91A120", AND(I243&gt;120),"M120"), "A VENCER")</f>
        <v>1A5</v>
      </c>
    </row>
    <row r="244" spans="1:13" x14ac:dyDescent="0.25">
      <c r="A244">
        <f>VLOOKUP(B244,[1]Sheet2!$B$2:$D$2741,3,0)</f>
        <v>211110711</v>
      </c>
      <c r="B244" t="s">
        <v>53</v>
      </c>
      <c r="C244" t="s">
        <v>11</v>
      </c>
      <c r="D244" t="s">
        <v>12</v>
      </c>
      <c r="E244">
        <v>9248</v>
      </c>
      <c r="F244" t="s">
        <v>13</v>
      </c>
      <c r="G244" s="1">
        <v>45851.561550925922</v>
      </c>
      <c r="H244" s="1">
        <v>45821.562002314815</v>
      </c>
      <c r="I244" s="6">
        <v>-1</v>
      </c>
      <c r="J244">
        <v>546.04999999999995</v>
      </c>
      <c r="K244">
        <v>546.04999999999995</v>
      </c>
      <c r="L244" t="str">
        <f>VLOOKUP(A244,[1]Sheet2!$A$2:$C$2741,3,0)</f>
        <v>Manuel Miranda</v>
      </c>
      <c r="M244" t="str" cm="1">
        <f t="array" ref="M244">IFERROR(_xlfn.IFS(AND(I244&gt;=1,I244&lt;=5),"1A5", AND(I244&gt;=6,I244&lt;=30),"6A30", AND(I244&gt;=31,I244&lt;=60),"31A60", AND(I244&gt;=61,I244&lt;=90),"61A90", AND(I244&gt;=91,I244&lt;=120),"91A120", AND(I244&gt;120),"M120"), "A VENCER")</f>
        <v>A VENCER</v>
      </c>
    </row>
    <row r="245" spans="1:13" x14ac:dyDescent="0.25">
      <c r="A245">
        <f>VLOOKUP(B245,[1]Sheet2!$B$2:$D$2741,3,0)</f>
        <v>211110711</v>
      </c>
      <c r="B245" t="s">
        <v>53</v>
      </c>
      <c r="C245" t="s">
        <v>2814</v>
      </c>
      <c r="D245">
        <v>2025</v>
      </c>
      <c r="E245">
        <v>557</v>
      </c>
      <c r="F245" t="s">
        <v>13</v>
      </c>
      <c r="G245" s="1">
        <v>45854</v>
      </c>
      <c r="H245" s="1">
        <v>45824</v>
      </c>
      <c r="I245" s="6">
        <v>-4</v>
      </c>
      <c r="J245">
        <v>-4.75</v>
      </c>
      <c r="K245">
        <v>-4.75</v>
      </c>
      <c r="L245" t="str">
        <f>VLOOKUP(A245,[1]Sheet2!$A$2:$C$2741,3,0)</f>
        <v>Manuel Miranda</v>
      </c>
      <c r="M245" t="str" cm="1">
        <f t="array" ref="M245">IFERROR(_xlfn.IFS(AND(I245&gt;=1,I245&lt;=5),"1A5", AND(I245&gt;=6,I245&lt;=30),"6A30", AND(I245&gt;=31,I245&lt;=60),"31A60", AND(I245&gt;=61,I245&lt;=90),"61A90", AND(I245&gt;=91,I245&lt;=120),"91A120", AND(I245&gt;120),"M120"), "A VENCER")</f>
        <v>A VENCER</v>
      </c>
    </row>
    <row r="246" spans="1:13" x14ac:dyDescent="0.25">
      <c r="A246">
        <f>VLOOKUP(B246,[1]Sheet2!$B$2:$D$2741,3,0)</f>
        <v>211110711</v>
      </c>
      <c r="B246" t="s">
        <v>53</v>
      </c>
      <c r="C246" t="s">
        <v>11</v>
      </c>
      <c r="D246" t="s">
        <v>12</v>
      </c>
      <c r="E246">
        <v>9304</v>
      </c>
      <c r="F246" t="s">
        <v>13</v>
      </c>
      <c r="G246" s="1">
        <v>45854.465150462958</v>
      </c>
      <c r="H246" s="1">
        <v>45824.465775462959</v>
      </c>
      <c r="I246" s="6">
        <v>-4</v>
      </c>
      <c r="J246">
        <v>369</v>
      </c>
      <c r="K246">
        <v>369</v>
      </c>
      <c r="L246" t="str">
        <f>VLOOKUP(A246,[1]Sheet2!$A$2:$C$2741,3,0)</f>
        <v>Manuel Miranda</v>
      </c>
      <c r="M246" t="str" cm="1">
        <f t="array" ref="M246">IFERROR(_xlfn.IFS(AND(I246&gt;=1,I246&lt;=5),"1A5", AND(I246&gt;=6,I246&lt;=30),"6A30", AND(I246&gt;=31,I246&lt;=60),"31A60", AND(I246&gt;=61,I246&lt;=90),"61A90", AND(I246&gt;=91,I246&lt;=120),"91A120", AND(I246&gt;120),"M120"), "A VENCER")</f>
        <v>A VENCER</v>
      </c>
    </row>
    <row r="247" spans="1:13" x14ac:dyDescent="0.25">
      <c r="A247">
        <f>VLOOKUP(B247,[1]Sheet2!$B$2:$D$2741,3,0)</f>
        <v>211110711</v>
      </c>
      <c r="B247" t="s">
        <v>53</v>
      </c>
      <c r="C247" t="s">
        <v>11</v>
      </c>
      <c r="D247" t="s">
        <v>12</v>
      </c>
      <c r="E247">
        <v>9467</v>
      </c>
      <c r="F247" t="s">
        <v>13</v>
      </c>
      <c r="G247" s="1">
        <v>45858.381412037037</v>
      </c>
      <c r="H247" s="1">
        <v>45828.381655092591</v>
      </c>
      <c r="I247" s="6">
        <v>-8</v>
      </c>
      <c r="J247">
        <v>232.52</v>
      </c>
      <c r="K247">
        <v>232.52</v>
      </c>
      <c r="L247" t="str">
        <f>VLOOKUP(A247,[1]Sheet2!$A$2:$C$2741,3,0)</f>
        <v>Manuel Miranda</v>
      </c>
      <c r="M247" t="str" cm="1">
        <f t="array" ref="M247">IFERROR(_xlfn.IFS(AND(I247&gt;=1,I247&lt;=5),"1A5", AND(I247&gt;=6,I247&lt;=30),"6A30", AND(I247&gt;=31,I247&lt;=60),"31A60", AND(I247&gt;=61,I247&lt;=90),"61A90", AND(I247&gt;=91,I247&lt;=120),"91A120", AND(I247&gt;120),"M120"), "A VENCER")</f>
        <v>A VENCER</v>
      </c>
    </row>
    <row r="248" spans="1:13" x14ac:dyDescent="0.25">
      <c r="A248">
        <f>VLOOKUP(B248,[1]Sheet2!$B$2:$D$2741,3,0)</f>
        <v>211110711</v>
      </c>
      <c r="B248" t="s">
        <v>53</v>
      </c>
      <c r="C248" t="s">
        <v>11</v>
      </c>
      <c r="D248" t="s">
        <v>12</v>
      </c>
      <c r="E248">
        <v>9643</v>
      </c>
      <c r="F248" t="s">
        <v>13</v>
      </c>
      <c r="G248" s="1">
        <v>45861.651782407404</v>
      </c>
      <c r="H248" s="1">
        <v>45831.652094907404</v>
      </c>
      <c r="I248" s="6">
        <v>-11</v>
      </c>
      <c r="J248">
        <v>186.79</v>
      </c>
      <c r="K248">
        <v>186.79</v>
      </c>
      <c r="L248" t="str">
        <f>VLOOKUP(A248,[1]Sheet2!$A$2:$C$2741,3,0)</f>
        <v>Manuel Miranda</v>
      </c>
      <c r="M248" t="str" cm="1">
        <f t="array" ref="M248">IFERROR(_xlfn.IFS(AND(I248&gt;=1,I248&lt;=5),"1A5", AND(I248&gt;=6,I248&lt;=30),"6A30", AND(I248&gt;=31,I248&lt;=60),"31A60", AND(I248&gt;=61,I248&lt;=90),"61A90", AND(I248&gt;=91,I248&lt;=120),"91A120", AND(I248&gt;120),"M120"), "A VENCER")</f>
        <v>A VENCER</v>
      </c>
    </row>
    <row r="249" spans="1:13" x14ac:dyDescent="0.25">
      <c r="A249">
        <f>VLOOKUP(B249,[1]Sheet2!$B$2:$D$2741,3,0)</f>
        <v>211110711</v>
      </c>
      <c r="B249" t="s">
        <v>53</v>
      </c>
      <c r="C249" t="s">
        <v>2814</v>
      </c>
      <c r="D249">
        <v>2025</v>
      </c>
      <c r="E249">
        <v>583</v>
      </c>
      <c r="F249" t="s">
        <v>13</v>
      </c>
      <c r="G249" s="1">
        <v>45863</v>
      </c>
      <c r="H249" s="1">
        <v>45833</v>
      </c>
      <c r="I249" s="6">
        <v>-13</v>
      </c>
      <c r="J249">
        <v>-63.78</v>
      </c>
      <c r="K249">
        <v>-63.78</v>
      </c>
      <c r="L249" t="str">
        <f>VLOOKUP(A249,[1]Sheet2!$A$2:$C$2741,3,0)</f>
        <v>Manuel Miranda</v>
      </c>
      <c r="M249" t="str" cm="1">
        <f t="array" ref="M249">IFERROR(_xlfn.IFS(AND(I249&gt;=1,I249&lt;=5),"1A5", AND(I249&gt;=6,I249&lt;=30),"6A30", AND(I249&gt;=31,I249&lt;=60),"31A60", AND(I249&gt;=61,I249&lt;=90),"61A90", AND(I249&gt;=91,I249&lt;=120),"91A120", AND(I249&gt;120),"M120"), "A VENCER")</f>
        <v>A VENCER</v>
      </c>
    </row>
    <row r="250" spans="1:13" x14ac:dyDescent="0.25">
      <c r="A250">
        <f>VLOOKUP(B250,[1]Sheet2!$B$2:$D$2741,3,0)</f>
        <v>211110711</v>
      </c>
      <c r="B250" t="s">
        <v>53</v>
      </c>
      <c r="C250" t="s">
        <v>11</v>
      </c>
      <c r="D250" t="s">
        <v>12</v>
      </c>
      <c r="E250">
        <v>9706</v>
      </c>
      <c r="F250" t="s">
        <v>13</v>
      </c>
      <c r="G250" s="1">
        <v>45863.502812499995</v>
      </c>
      <c r="H250" s="1">
        <v>45833.503263888888</v>
      </c>
      <c r="I250" s="6">
        <v>-13</v>
      </c>
      <c r="J250">
        <v>494.87</v>
      </c>
      <c r="K250">
        <v>494.87</v>
      </c>
      <c r="L250" t="str">
        <f>VLOOKUP(A250,[1]Sheet2!$A$2:$C$2741,3,0)</f>
        <v>Manuel Miranda</v>
      </c>
      <c r="M250" t="str" cm="1">
        <f t="array" ref="M250">IFERROR(_xlfn.IFS(AND(I250&gt;=1,I250&lt;=5),"1A5", AND(I250&gt;=6,I250&lt;=30),"6A30", AND(I250&gt;=31,I250&lt;=60),"31A60", AND(I250&gt;=61,I250&lt;=90),"61A90", AND(I250&gt;=91,I250&lt;=120),"91A120", AND(I250&gt;120),"M120"), "A VENCER")</f>
        <v>A VENCER</v>
      </c>
    </row>
    <row r="251" spans="1:13" x14ac:dyDescent="0.25">
      <c r="A251">
        <f>VLOOKUP(B251,[1]Sheet2!$B$2:$D$2741,3,0)</f>
        <v>211110711</v>
      </c>
      <c r="B251" t="s">
        <v>53</v>
      </c>
      <c r="C251" t="s">
        <v>11</v>
      </c>
      <c r="D251" t="s">
        <v>12</v>
      </c>
      <c r="E251">
        <v>9905</v>
      </c>
      <c r="F251" t="s">
        <v>13</v>
      </c>
      <c r="G251" s="1">
        <v>45868.44390046296</v>
      </c>
      <c r="H251" s="1">
        <v>45838.444780092592</v>
      </c>
      <c r="I251" s="6">
        <v>-18</v>
      </c>
      <c r="J251">
        <v>358.77</v>
      </c>
      <c r="K251">
        <v>358.77</v>
      </c>
      <c r="L251" t="str">
        <f>VLOOKUP(A251,[1]Sheet2!$A$2:$C$2741,3,0)</f>
        <v>Manuel Miranda</v>
      </c>
      <c r="M251" t="str" cm="1">
        <f t="array" ref="M251">IFERROR(_xlfn.IFS(AND(I251&gt;=1,I251&lt;=5),"1A5", AND(I251&gt;=6,I251&lt;=30),"6A30", AND(I251&gt;=31,I251&lt;=60),"31A60", AND(I251&gt;=61,I251&lt;=90),"61A90", AND(I251&gt;=91,I251&lt;=120),"91A120", AND(I251&gt;120),"M120"), "A VENCER")</f>
        <v>A VENCER</v>
      </c>
    </row>
    <row r="252" spans="1:13" x14ac:dyDescent="0.25">
      <c r="A252">
        <f>VLOOKUP(B252,[1]Sheet2!$B$2:$D$2741,3,0)</f>
        <v>211110711</v>
      </c>
      <c r="B252" t="s">
        <v>53</v>
      </c>
      <c r="C252" t="s">
        <v>11</v>
      </c>
      <c r="D252" t="s">
        <v>12</v>
      </c>
      <c r="E252">
        <v>10200</v>
      </c>
      <c r="F252" t="s">
        <v>13</v>
      </c>
      <c r="G252" s="1">
        <v>45875.46125</v>
      </c>
      <c r="H252" s="1">
        <v>45845.46125</v>
      </c>
      <c r="I252" s="6">
        <v>-25</v>
      </c>
      <c r="J252">
        <v>275.25</v>
      </c>
      <c r="K252">
        <v>275.25</v>
      </c>
      <c r="L252" t="str">
        <f>VLOOKUP(A252,[1]Sheet2!$A$2:$C$2741,3,0)</f>
        <v>Manuel Miranda</v>
      </c>
      <c r="M252" t="str" cm="1">
        <f t="array" ref="M252">IFERROR(_xlfn.IFS(AND(I252&gt;=1,I252&lt;=5),"1A5", AND(I252&gt;=6,I252&lt;=30),"6A30", AND(I252&gt;=31,I252&lt;=60),"31A60", AND(I252&gt;=61,I252&lt;=90),"61A90", AND(I252&gt;=91,I252&lt;=120),"91A120", AND(I252&gt;120),"M120"), "A VENCER")</f>
        <v>A VENCER</v>
      </c>
    </row>
    <row r="253" spans="1:13" x14ac:dyDescent="0.25">
      <c r="A253">
        <f>VLOOKUP(B253,[1]Sheet2!$B$2:$D$2741,3,0)</f>
        <v>211110711</v>
      </c>
      <c r="B253" t="s">
        <v>53</v>
      </c>
      <c r="C253" t="s">
        <v>11</v>
      </c>
      <c r="D253" t="s">
        <v>12</v>
      </c>
      <c r="E253">
        <v>10338</v>
      </c>
      <c r="F253" t="s">
        <v>13</v>
      </c>
      <c r="G253" s="1">
        <v>45877.42255787037</v>
      </c>
      <c r="H253" s="1">
        <v>45847.42255787037</v>
      </c>
      <c r="I253" s="6">
        <v>-27</v>
      </c>
      <c r="J253">
        <v>178.93</v>
      </c>
      <c r="K253">
        <v>178.93</v>
      </c>
      <c r="L253" t="str">
        <f>VLOOKUP(A253,[1]Sheet2!$A$2:$C$2741,3,0)</f>
        <v>Manuel Miranda</v>
      </c>
      <c r="M253" t="str" cm="1">
        <f t="array" ref="M253">IFERROR(_xlfn.IFS(AND(I253&gt;=1,I253&lt;=5),"1A5", AND(I253&gt;=6,I253&lt;=30),"6A30", AND(I253&gt;=31,I253&lt;=60),"31A60", AND(I253&gt;=61,I253&lt;=90),"61A90", AND(I253&gt;=91,I253&lt;=120),"91A120", AND(I253&gt;120),"M120"), "A VENCER")</f>
        <v>A VENCER</v>
      </c>
    </row>
    <row r="254" spans="1:13" x14ac:dyDescent="0.25">
      <c r="A254">
        <f>VLOOKUP(B254,[1]Sheet2!$B$2:$D$2741,3,0)</f>
        <v>211110711</v>
      </c>
      <c r="B254" t="s">
        <v>53</v>
      </c>
      <c r="C254" t="s">
        <v>11</v>
      </c>
      <c r="D254" t="s">
        <v>12</v>
      </c>
      <c r="E254">
        <v>10447</v>
      </c>
      <c r="F254" t="s">
        <v>13</v>
      </c>
      <c r="G254" s="1">
        <v>45879.370659722219</v>
      </c>
      <c r="H254" s="1">
        <v>45849.370671296296</v>
      </c>
      <c r="I254" s="6">
        <v>-29</v>
      </c>
      <c r="J254">
        <v>124.86</v>
      </c>
      <c r="K254">
        <v>124.86</v>
      </c>
      <c r="L254" t="str">
        <f>VLOOKUP(A254,[1]Sheet2!$A$2:$C$2741,3,0)</f>
        <v>Manuel Miranda</v>
      </c>
      <c r="M254" t="str" cm="1">
        <f t="array" ref="M254">IFERROR(_xlfn.IFS(AND(I254&gt;=1,I254&lt;=5),"1A5", AND(I254&gt;=6,I254&lt;=30),"6A30", AND(I254&gt;=31,I254&lt;=60),"31A60", AND(I254&gt;=61,I254&lt;=90),"61A90", AND(I254&gt;=91,I254&lt;=120),"91A120", AND(I254&gt;120),"M120"), "A VENCER")</f>
        <v>A VENCER</v>
      </c>
    </row>
    <row r="255" spans="1:13" x14ac:dyDescent="0.25">
      <c r="A255">
        <f>VLOOKUP(B255,[1]Sheet2!$B$2:$D$2741,3,0)</f>
        <v>211110736</v>
      </c>
      <c r="B255" t="s">
        <v>55</v>
      </c>
      <c r="C255" t="s">
        <v>11</v>
      </c>
      <c r="D255" t="s">
        <v>12</v>
      </c>
      <c r="E255">
        <v>9181</v>
      </c>
      <c r="F255" t="s">
        <v>13</v>
      </c>
      <c r="G255" s="1">
        <v>45851.30128472222</v>
      </c>
      <c r="H255" s="1">
        <v>45821.301631944443</v>
      </c>
      <c r="I255" s="6">
        <v>-1</v>
      </c>
      <c r="J255">
        <v>317.20999999999998</v>
      </c>
      <c r="K255">
        <v>317.20999999999998</v>
      </c>
      <c r="L255" t="str">
        <f>VLOOKUP(A255,[1]Sheet2!$A$2:$C$2741,3,0)</f>
        <v>Pedro Fonseca</v>
      </c>
      <c r="M255" t="str" cm="1">
        <f t="array" ref="M255">IFERROR(_xlfn.IFS(AND(I255&gt;=1,I255&lt;=5),"1A5", AND(I255&gt;=6,I255&lt;=30),"6A30", AND(I255&gt;=31,I255&lt;=60),"31A60", AND(I255&gt;=61,I255&lt;=90),"61A90", AND(I255&gt;=91,I255&lt;=120),"91A120", AND(I255&gt;120),"M120"), "A VENCER")</f>
        <v>A VENCER</v>
      </c>
    </row>
    <row r="256" spans="1:13" x14ac:dyDescent="0.25">
      <c r="A256">
        <f>VLOOKUP(B256,[1]Sheet2!$B$2:$D$2741,3,0)</f>
        <v>211110736</v>
      </c>
      <c r="B256" t="s">
        <v>55</v>
      </c>
      <c r="C256" t="s">
        <v>11</v>
      </c>
      <c r="D256" t="s">
        <v>12</v>
      </c>
      <c r="E256">
        <v>9792</v>
      </c>
      <c r="F256" t="s">
        <v>13</v>
      </c>
      <c r="G256" s="1">
        <v>45864.5859375</v>
      </c>
      <c r="H256" s="1">
        <v>45834.587164351848</v>
      </c>
      <c r="I256" s="6">
        <v>-14</v>
      </c>
      <c r="J256">
        <v>105.88</v>
      </c>
      <c r="K256">
        <v>105.88</v>
      </c>
      <c r="L256" t="str">
        <f>VLOOKUP(A256,[1]Sheet2!$A$2:$C$2741,3,0)</f>
        <v>Pedro Fonseca</v>
      </c>
      <c r="M256" t="str" cm="1">
        <f t="array" ref="M256">IFERROR(_xlfn.IFS(AND(I256&gt;=1,I256&lt;=5),"1A5", AND(I256&gt;=6,I256&lt;=30),"6A30", AND(I256&gt;=31,I256&lt;=60),"31A60", AND(I256&gt;=61,I256&lt;=90),"61A90", AND(I256&gt;=91,I256&lt;=120),"91A120", AND(I256&gt;120),"M120"), "A VENCER")</f>
        <v>A VENCER</v>
      </c>
    </row>
    <row r="257" spans="1:13" x14ac:dyDescent="0.25">
      <c r="A257">
        <f>VLOOKUP(B257,[1]Sheet2!$B$2:$D$2741,3,0)</f>
        <v>211110841</v>
      </c>
      <c r="B257" t="s">
        <v>56</v>
      </c>
      <c r="C257" t="s">
        <v>2814</v>
      </c>
      <c r="D257" t="s">
        <v>12</v>
      </c>
      <c r="E257">
        <v>428</v>
      </c>
      <c r="F257" t="s">
        <v>13</v>
      </c>
      <c r="G257" s="1">
        <v>45814</v>
      </c>
      <c r="H257" s="1">
        <v>45784</v>
      </c>
      <c r="I257" s="6">
        <v>36</v>
      </c>
      <c r="J257">
        <v>-4.45</v>
      </c>
      <c r="K257">
        <v>-4.45</v>
      </c>
      <c r="L257" t="str">
        <f>VLOOKUP(A257,[1]Sheet2!$A$2:$C$2741,3,0)</f>
        <v>Pedro Fonseca</v>
      </c>
      <c r="M257" t="str" cm="1">
        <f t="array" ref="M257">IFERROR(_xlfn.IFS(AND(I257&gt;=1,I257&lt;=5),"1A5", AND(I257&gt;=6,I257&lt;=30),"6A30", AND(I257&gt;=31,I257&lt;=60),"31A60", AND(I257&gt;=61,I257&lt;=90),"61A90", AND(I257&gt;=91,I257&lt;=120),"91A120", AND(I257&gt;120),"M120"), "A VENCER")</f>
        <v>31A60</v>
      </c>
    </row>
    <row r="258" spans="1:13" x14ac:dyDescent="0.25">
      <c r="A258">
        <f>VLOOKUP(B258,[1]Sheet2!$B$2:$D$2741,3,0)</f>
        <v>211110841</v>
      </c>
      <c r="B258" t="s">
        <v>56</v>
      </c>
      <c r="C258" t="s">
        <v>11</v>
      </c>
      <c r="D258" t="s">
        <v>12</v>
      </c>
      <c r="E258">
        <v>8887</v>
      </c>
      <c r="F258" t="s">
        <v>13</v>
      </c>
      <c r="G258" s="1">
        <v>45842.647800925923</v>
      </c>
      <c r="H258" s="1">
        <v>45812.650567129625</v>
      </c>
      <c r="I258" s="6">
        <v>8</v>
      </c>
      <c r="J258">
        <v>35.450000000000003</v>
      </c>
      <c r="K258">
        <v>35.450000000000003</v>
      </c>
      <c r="L258" t="str">
        <f>VLOOKUP(A258,[1]Sheet2!$A$2:$C$2741,3,0)</f>
        <v>Pedro Fonseca</v>
      </c>
      <c r="M258" t="str" cm="1">
        <f t="array" ref="M258">IFERROR(_xlfn.IFS(AND(I258&gt;=1,I258&lt;=5),"1A5", AND(I258&gt;=6,I258&lt;=30),"6A30", AND(I258&gt;=31,I258&lt;=60),"31A60", AND(I258&gt;=61,I258&lt;=90),"61A90", AND(I258&gt;=91,I258&lt;=120),"91A120", AND(I258&gt;120),"M120"), "A VENCER")</f>
        <v>6A30</v>
      </c>
    </row>
    <row r="259" spans="1:13" x14ac:dyDescent="0.25">
      <c r="A259">
        <f>VLOOKUP(B259,[1]Sheet2!$B$2:$D$2741,3,0)</f>
        <v>211110841</v>
      </c>
      <c r="B259" t="s">
        <v>56</v>
      </c>
      <c r="C259" t="s">
        <v>11</v>
      </c>
      <c r="D259" t="s">
        <v>12</v>
      </c>
      <c r="E259">
        <v>9975</v>
      </c>
      <c r="F259" t="s">
        <v>13</v>
      </c>
      <c r="G259" s="1">
        <v>45870.436377314814</v>
      </c>
      <c r="H259" s="1">
        <v>45840.436377314814</v>
      </c>
      <c r="I259" s="6">
        <v>-20</v>
      </c>
      <c r="J259">
        <v>271.41000000000003</v>
      </c>
      <c r="K259">
        <v>271.41000000000003</v>
      </c>
      <c r="L259" t="str">
        <f>VLOOKUP(A259,[1]Sheet2!$A$2:$C$2741,3,0)</f>
        <v>Pedro Fonseca</v>
      </c>
      <c r="M259" t="str" cm="1">
        <f t="array" ref="M259">IFERROR(_xlfn.IFS(AND(I259&gt;=1,I259&lt;=5),"1A5", AND(I259&gt;=6,I259&lt;=30),"6A30", AND(I259&gt;=31,I259&lt;=60),"31A60", AND(I259&gt;=61,I259&lt;=90),"61A90", AND(I259&gt;=91,I259&lt;=120),"91A120", AND(I259&gt;120),"M120"), "A VENCER")</f>
        <v>A VENCER</v>
      </c>
    </row>
    <row r="260" spans="1:13" x14ac:dyDescent="0.25">
      <c r="A260">
        <f>VLOOKUP(B260,[1]Sheet2!$B$2:$D$2741,3,0)</f>
        <v>211110841</v>
      </c>
      <c r="B260" t="s">
        <v>56</v>
      </c>
      <c r="C260" t="s">
        <v>11</v>
      </c>
      <c r="D260" t="s">
        <v>12</v>
      </c>
      <c r="E260">
        <v>10221</v>
      </c>
      <c r="F260" t="s">
        <v>13</v>
      </c>
      <c r="G260" s="1">
        <v>45875.490381944444</v>
      </c>
      <c r="H260" s="1">
        <v>45845.490381944444</v>
      </c>
      <c r="I260" s="6">
        <v>-25</v>
      </c>
      <c r="J260">
        <v>115.21000000000001</v>
      </c>
      <c r="K260">
        <v>115.21000000000001</v>
      </c>
      <c r="L260" t="str">
        <f>VLOOKUP(A260,[1]Sheet2!$A$2:$C$2741,3,0)</f>
        <v>Pedro Fonseca</v>
      </c>
      <c r="M260" t="str" cm="1">
        <f t="array" ref="M260">IFERROR(_xlfn.IFS(AND(I260&gt;=1,I260&lt;=5),"1A5", AND(I260&gt;=6,I260&lt;=30),"6A30", AND(I260&gt;=31,I260&lt;=60),"31A60", AND(I260&gt;=61,I260&lt;=90),"61A90", AND(I260&gt;=91,I260&lt;=120),"91A120", AND(I260&gt;120),"M120"), "A VENCER")</f>
        <v>A VENCER</v>
      </c>
    </row>
    <row r="261" spans="1:13" x14ac:dyDescent="0.25">
      <c r="A261">
        <f>VLOOKUP(B261,[1]Sheet2!$B$2:$D$2741,3,0)</f>
        <v>211110841</v>
      </c>
      <c r="B261" t="s">
        <v>56</v>
      </c>
      <c r="C261" t="s">
        <v>11</v>
      </c>
      <c r="D261" t="s">
        <v>12</v>
      </c>
      <c r="E261">
        <v>10327</v>
      </c>
      <c r="F261" t="s">
        <v>13</v>
      </c>
      <c r="G261" s="1">
        <v>45877.411886574075</v>
      </c>
      <c r="H261" s="1">
        <v>45847.411886574075</v>
      </c>
      <c r="I261" s="6">
        <v>-27</v>
      </c>
      <c r="J261">
        <v>206.38</v>
      </c>
      <c r="K261">
        <v>206.38</v>
      </c>
      <c r="L261" t="str">
        <f>VLOOKUP(A261,[1]Sheet2!$A$2:$C$2741,3,0)</f>
        <v>Pedro Fonseca</v>
      </c>
      <c r="M261" t="str" cm="1">
        <f t="array" ref="M261">IFERROR(_xlfn.IFS(AND(I261&gt;=1,I261&lt;=5),"1A5", AND(I261&gt;=6,I261&lt;=30),"6A30", AND(I261&gt;=31,I261&lt;=60),"31A60", AND(I261&gt;=61,I261&lt;=90),"61A90", AND(I261&gt;=91,I261&lt;=120),"91A120", AND(I261&gt;120),"M120"), "A VENCER")</f>
        <v>A VENCER</v>
      </c>
    </row>
    <row r="262" spans="1:13" x14ac:dyDescent="0.25">
      <c r="A262">
        <f>VLOOKUP(B262,[1]Sheet2!$B$2:$D$2741,3,0)</f>
        <v>211110860</v>
      </c>
      <c r="B262" t="s">
        <v>57</v>
      </c>
      <c r="C262" t="s">
        <v>2814</v>
      </c>
      <c r="D262">
        <v>2025</v>
      </c>
      <c r="E262">
        <v>270</v>
      </c>
      <c r="F262" t="s">
        <v>13</v>
      </c>
      <c r="G262" s="1">
        <v>45774</v>
      </c>
      <c r="H262" s="1">
        <v>45744</v>
      </c>
      <c r="I262" s="6">
        <v>76</v>
      </c>
      <c r="J262">
        <v>-7.58</v>
      </c>
      <c r="K262">
        <v>-7.58</v>
      </c>
      <c r="L262" t="str">
        <f>VLOOKUP(A262,[1]Sheet2!$A$2:$C$2741,3,0)</f>
        <v>Pedro Fonseca</v>
      </c>
      <c r="M262" t="str" cm="1">
        <f t="array" ref="M262">IFERROR(_xlfn.IFS(AND(I262&gt;=1,I262&lt;=5),"1A5", AND(I262&gt;=6,I262&lt;=30),"6A30", AND(I262&gt;=31,I262&lt;=60),"31A60", AND(I262&gt;=61,I262&lt;=90),"61A90", AND(I262&gt;=91,I262&lt;=120),"91A120", AND(I262&gt;120),"M120"), "A VENCER")</f>
        <v>61A90</v>
      </c>
    </row>
    <row r="263" spans="1:13" x14ac:dyDescent="0.25">
      <c r="A263">
        <f>VLOOKUP(B263,[1]Sheet2!$B$2:$D$2741,3,0)</f>
        <v>211110860</v>
      </c>
      <c r="B263" t="s">
        <v>57</v>
      </c>
      <c r="C263" t="s">
        <v>2814</v>
      </c>
      <c r="D263">
        <v>2025</v>
      </c>
      <c r="E263">
        <v>476</v>
      </c>
      <c r="F263" t="s">
        <v>13</v>
      </c>
      <c r="G263" s="1">
        <v>45829</v>
      </c>
      <c r="H263" s="1">
        <v>45799</v>
      </c>
      <c r="I263" s="6">
        <v>21</v>
      </c>
      <c r="J263">
        <v>-138.58000000000001</v>
      </c>
      <c r="K263">
        <v>-138.58000000000001</v>
      </c>
      <c r="L263" t="str">
        <f>VLOOKUP(A263,[1]Sheet2!$A$2:$C$2741,3,0)</f>
        <v>Pedro Fonseca</v>
      </c>
      <c r="M263" t="str" cm="1">
        <f t="array" ref="M263">IFERROR(_xlfn.IFS(AND(I263&gt;=1,I263&lt;=5),"1A5", AND(I263&gt;=6,I263&lt;=30),"6A30", AND(I263&gt;=31,I263&lt;=60),"31A60", AND(I263&gt;=61,I263&lt;=90),"61A90", AND(I263&gt;=91,I263&lt;=120),"91A120", AND(I263&gt;120),"M120"), "A VENCER")</f>
        <v>6A30</v>
      </c>
    </row>
    <row r="264" spans="1:13" x14ac:dyDescent="0.25">
      <c r="A264">
        <f>VLOOKUP(B264,[1]Sheet2!$B$2:$D$2741,3,0)</f>
        <v>211110860</v>
      </c>
      <c r="B264" t="s">
        <v>57</v>
      </c>
      <c r="C264" t="s">
        <v>11</v>
      </c>
      <c r="D264" t="s">
        <v>12</v>
      </c>
      <c r="E264">
        <v>8503</v>
      </c>
      <c r="F264" t="s">
        <v>13</v>
      </c>
      <c r="G264" s="1">
        <v>45835.463460648149</v>
      </c>
      <c r="H264" s="1">
        <v>45805.465057870366</v>
      </c>
      <c r="I264" s="6">
        <v>15</v>
      </c>
      <c r="J264">
        <v>1103.81</v>
      </c>
      <c r="K264">
        <v>1103.81</v>
      </c>
      <c r="L264" t="str">
        <f>VLOOKUP(A264,[1]Sheet2!$A$2:$C$2741,3,0)</f>
        <v>Pedro Fonseca</v>
      </c>
      <c r="M264" t="str" cm="1">
        <f t="array" ref="M264">IFERROR(_xlfn.IFS(AND(I264&gt;=1,I264&lt;=5),"1A5", AND(I264&gt;=6,I264&lt;=30),"6A30", AND(I264&gt;=31,I264&lt;=60),"31A60", AND(I264&gt;=61,I264&lt;=90),"61A90", AND(I264&gt;=91,I264&lt;=120),"91A120", AND(I264&gt;120),"M120"), "A VENCER")</f>
        <v>6A30</v>
      </c>
    </row>
    <row r="265" spans="1:13" x14ac:dyDescent="0.25">
      <c r="A265">
        <f>VLOOKUP(B265,[1]Sheet2!$B$2:$D$2741,3,0)</f>
        <v>211110860</v>
      </c>
      <c r="B265" t="s">
        <v>57</v>
      </c>
      <c r="C265" t="s">
        <v>2814</v>
      </c>
      <c r="D265" t="s">
        <v>12</v>
      </c>
      <c r="E265">
        <v>491</v>
      </c>
      <c r="F265" t="s">
        <v>13</v>
      </c>
      <c r="G265" s="1">
        <v>45855</v>
      </c>
      <c r="H265" s="1">
        <v>45825</v>
      </c>
      <c r="I265" s="6">
        <v>-5</v>
      </c>
      <c r="J265">
        <v>-5.54</v>
      </c>
      <c r="K265">
        <v>-5.54</v>
      </c>
      <c r="L265" t="str">
        <f>VLOOKUP(A265,[1]Sheet2!$A$2:$C$2741,3,0)</f>
        <v>Pedro Fonseca</v>
      </c>
      <c r="M265" t="str" cm="1">
        <f t="array" ref="M265">IFERROR(_xlfn.IFS(AND(I265&gt;=1,I265&lt;=5),"1A5", AND(I265&gt;=6,I265&lt;=30),"6A30", AND(I265&gt;=31,I265&lt;=60),"31A60", AND(I265&gt;=61,I265&lt;=90),"61A90", AND(I265&gt;=91,I265&lt;=120),"91A120", AND(I265&gt;120),"M120"), "A VENCER")</f>
        <v>A VENCER</v>
      </c>
    </row>
    <row r="266" spans="1:13" x14ac:dyDescent="0.25">
      <c r="A266">
        <f>VLOOKUP(B266,[1]Sheet2!$B$2:$D$2741,3,0)</f>
        <v>211110860</v>
      </c>
      <c r="B266" t="s">
        <v>57</v>
      </c>
      <c r="C266" t="s">
        <v>11</v>
      </c>
      <c r="D266" t="s">
        <v>12</v>
      </c>
      <c r="E266">
        <v>9326</v>
      </c>
      <c r="F266" t="s">
        <v>13</v>
      </c>
      <c r="G266" s="1">
        <v>45855.325868055552</v>
      </c>
      <c r="H266" s="1">
        <v>45825.326354166667</v>
      </c>
      <c r="I266" s="6">
        <v>-5</v>
      </c>
      <c r="J266">
        <v>1435.67</v>
      </c>
      <c r="K266">
        <v>1435.67</v>
      </c>
      <c r="L266" t="str">
        <f>VLOOKUP(A266,[1]Sheet2!$A$2:$C$2741,3,0)</f>
        <v>Pedro Fonseca</v>
      </c>
      <c r="M266" t="str" cm="1">
        <f t="array" ref="M266">IFERROR(_xlfn.IFS(AND(I266&gt;=1,I266&lt;=5),"1A5", AND(I266&gt;=6,I266&lt;=30),"6A30", AND(I266&gt;=31,I266&lt;=60),"31A60", AND(I266&gt;=61,I266&lt;=90),"61A90", AND(I266&gt;=91,I266&lt;=120),"91A120", AND(I266&gt;120),"M120"), "A VENCER")</f>
        <v>A VENCER</v>
      </c>
    </row>
    <row r="267" spans="1:13" x14ac:dyDescent="0.25">
      <c r="A267">
        <f>VLOOKUP(B267,[1]Sheet2!$B$2:$D$2741,3,0)</f>
        <v>211110860</v>
      </c>
      <c r="B267" t="s">
        <v>57</v>
      </c>
      <c r="C267" t="s">
        <v>11</v>
      </c>
      <c r="D267" t="s">
        <v>12</v>
      </c>
      <c r="E267">
        <v>9465</v>
      </c>
      <c r="F267" t="s">
        <v>13</v>
      </c>
      <c r="G267" s="1">
        <v>45858.374085648145</v>
      </c>
      <c r="H267" s="1">
        <v>45828.376898148148</v>
      </c>
      <c r="I267" s="6">
        <v>-8</v>
      </c>
      <c r="J267">
        <v>929.62</v>
      </c>
      <c r="K267">
        <v>929.62</v>
      </c>
      <c r="L267" t="str">
        <f>VLOOKUP(A267,[1]Sheet2!$A$2:$C$2741,3,0)</f>
        <v>Pedro Fonseca</v>
      </c>
      <c r="M267" t="str" cm="1">
        <f t="array" ref="M267">IFERROR(_xlfn.IFS(AND(I267&gt;=1,I267&lt;=5),"1A5", AND(I267&gt;=6,I267&lt;=30),"6A30", AND(I267&gt;=31,I267&lt;=60),"31A60", AND(I267&gt;=61,I267&lt;=90),"61A90", AND(I267&gt;=91,I267&lt;=120),"91A120", AND(I267&gt;120),"M120"), "A VENCER")</f>
        <v>A VENCER</v>
      </c>
    </row>
    <row r="268" spans="1:13" x14ac:dyDescent="0.25">
      <c r="A268">
        <f>VLOOKUP(B268,[1]Sheet2!$B$2:$D$2741,3,0)</f>
        <v>211110860</v>
      </c>
      <c r="B268" t="s">
        <v>57</v>
      </c>
      <c r="C268" t="s">
        <v>11</v>
      </c>
      <c r="D268" t="s">
        <v>12</v>
      </c>
      <c r="E268">
        <v>9668</v>
      </c>
      <c r="F268" t="s">
        <v>13</v>
      </c>
      <c r="G268" s="1">
        <v>45863.421261574069</v>
      </c>
      <c r="H268" s="1">
        <v>45833.421666666662</v>
      </c>
      <c r="I268" s="6">
        <v>-13</v>
      </c>
      <c r="J268">
        <v>846.02</v>
      </c>
      <c r="K268">
        <v>846.02</v>
      </c>
      <c r="L268" t="str">
        <f>VLOOKUP(A268,[1]Sheet2!$A$2:$C$2741,3,0)</f>
        <v>Pedro Fonseca</v>
      </c>
      <c r="M268" t="str" cm="1">
        <f t="array" ref="M268">IFERROR(_xlfn.IFS(AND(I268&gt;=1,I268&lt;=5),"1A5", AND(I268&gt;=6,I268&lt;=30),"6A30", AND(I268&gt;=31,I268&lt;=60),"31A60", AND(I268&gt;=61,I268&lt;=90),"61A90", AND(I268&gt;=91,I268&lt;=120),"91A120", AND(I268&gt;120),"M120"), "A VENCER")</f>
        <v>A VENCER</v>
      </c>
    </row>
    <row r="269" spans="1:13" x14ac:dyDescent="0.25">
      <c r="A269">
        <f>VLOOKUP(B269,[1]Sheet2!$B$2:$D$2741,3,0)</f>
        <v>211110860</v>
      </c>
      <c r="B269" t="s">
        <v>57</v>
      </c>
      <c r="C269" t="s">
        <v>2814</v>
      </c>
      <c r="D269" t="s">
        <v>12</v>
      </c>
      <c r="E269">
        <v>505</v>
      </c>
      <c r="F269" t="s">
        <v>13</v>
      </c>
      <c r="G269" s="1">
        <v>45869</v>
      </c>
      <c r="H269" s="1">
        <v>45839</v>
      </c>
      <c r="I269" s="6">
        <v>-19</v>
      </c>
      <c r="J269">
        <v>-31.54</v>
      </c>
      <c r="K269">
        <v>-31.54</v>
      </c>
      <c r="L269" t="str">
        <f>VLOOKUP(A269,[1]Sheet2!$A$2:$C$2741,3,0)</f>
        <v>Pedro Fonseca</v>
      </c>
      <c r="M269" t="str" cm="1">
        <f t="array" ref="M269">IFERROR(_xlfn.IFS(AND(I269&gt;=1,I269&lt;=5),"1A5", AND(I269&gt;=6,I269&lt;=30),"6A30", AND(I269&gt;=31,I269&lt;=60),"31A60", AND(I269&gt;=61,I269&lt;=90),"61A90", AND(I269&gt;=91,I269&lt;=120),"91A120", AND(I269&gt;120),"M120"), "A VENCER")</f>
        <v>A VENCER</v>
      </c>
    </row>
    <row r="270" spans="1:13" x14ac:dyDescent="0.25">
      <c r="A270">
        <f>VLOOKUP(B270,[1]Sheet2!$B$2:$D$2741,3,0)</f>
        <v>211110860</v>
      </c>
      <c r="B270" t="s">
        <v>57</v>
      </c>
      <c r="C270" t="s">
        <v>11</v>
      </c>
      <c r="D270" t="s">
        <v>12</v>
      </c>
      <c r="E270">
        <v>10315</v>
      </c>
      <c r="F270" t="s">
        <v>13</v>
      </c>
      <c r="G270" s="1">
        <v>45877.408182870371</v>
      </c>
      <c r="H270" s="1">
        <v>45847.408182870371</v>
      </c>
      <c r="I270" s="6">
        <v>-27</v>
      </c>
      <c r="J270">
        <v>626.89</v>
      </c>
      <c r="K270">
        <v>626.89</v>
      </c>
      <c r="L270" t="str">
        <f>VLOOKUP(A270,[1]Sheet2!$A$2:$C$2741,3,0)</f>
        <v>Pedro Fonseca</v>
      </c>
      <c r="M270" t="str" cm="1">
        <f t="array" ref="M270">IFERROR(_xlfn.IFS(AND(I270&gt;=1,I270&lt;=5),"1A5", AND(I270&gt;=6,I270&lt;=30),"6A30", AND(I270&gt;=31,I270&lt;=60),"31A60", AND(I270&gt;=61,I270&lt;=90),"61A90", AND(I270&gt;=91,I270&lt;=120),"91A120", AND(I270&gt;120),"M120"), "A VENCER")</f>
        <v>A VENCER</v>
      </c>
    </row>
    <row r="271" spans="1:13" x14ac:dyDescent="0.25">
      <c r="A271">
        <f>VLOOKUP(B271,[1]Sheet2!$B$2:$D$2741,3,0)</f>
        <v>211110860</v>
      </c>
      <c r="B271" t="s">
        <v>57</v>
      </c>
      <c r="C271" t="s">
        <v>11</v>
      </c>
      <c r="D271" t="s">
        <v>12</v>
      </c>
      <c r="E271">
        <v>10461</v>
      </c>
      <c r="F271" t="s">
        <v>13</v>
      </c>
      <c r="G271" s="1">
        <v>45879.383113425924</v>
      </c>
      <c r="H271" s="1">
        <v>45849.383113425924</v>
      </c>
      <c r="I271" s="6">
        <v>-29</v>
      </c>
      <c r="J271">
        <v>1022.6800000000001</v>
      </c>
      <c r="K271">
        <v>1022.6800000000001</v>
      </c>
      <c r="L271" t="str">
        <f>VLOOKUP(A271,[1]Sheet2!$A$2:$C$2741,3,0)</f>
        <v>Pedro Fonseca</v>
      </c>
      <c r="M271" t="str" cm="1">
        <f t="array" ref="M271">IFERROR(_xlfn.IFS(AND(I271&gt;=1,I271&lt;=5),"1A5", AND(I271&gt;=6,I271&lt;=30),"6A30", AND(I271&gt;=31,I271&lt;=60),"31A60", AND(I271&gt;=61,I271&lt;=90),"61A90", AND(I271&gt;=91,I271&lt;=120),"91A120", AND(I271&gt;120),"M120"), "A VENCER")</f>
        <v>A VENCER</v>
      </c>
    </row>
    <row r="272" spans="1:13" x14ac:dyDescent="0.25">
      <c r="A272">
        <f>VLOOKUP(B272,[1]Sheet2!$B$2:$D$2741,3,0)</f>
        <v>211110870</v>
      </c>
      <c r="B272" t="s">
        <v>58</v>
      </c>
      <c r="C272" t="s">
        <v>11</v>
      </c>
      <c r="D272" t="s">
        <v>12</v>
      </c>
      <c r="E272">
        <v>8886</v>
      </c>
      <c r="F272" t="s">
        <v>13</v>
      </c>
      <c r="G272" s="1">
        <v>45827.64157407407</v>
      </c>
      <c r="H272" s="1">
        <v>45812.643599537034</v>
      </c>
      <c r="I272" s="6">
        <v>23</v>
      </c>
      <c r="J272">
        <v>27.580000000000002</v>
      </c>
      <c r="K272">
        <v>27.580000000000002</v>
      </c>
      <c r="L272" t="str">
        <f>VLOOKUP(A272,[1]Sheet2!$A$2:$C$2741,3,0)</f>
        <v>Pedro Fonseca</v>
      </c>
      <c r="M272" t="str" cm="1">
        <f t="array" ref="M272">IFERROR(_xlfn.IFS(AND(I272&gt;=1,I272&lt;=5),"1A5", AND(I272&gt;=6,I272&lt;=30),"6A30", AND(I272&gt;=31,I272&lt;=60),"31A60", AND(I272&gt;=61,I272&lt;=90),"61A90", AND(I272&gt;=91,I272&lt;=120),"91A120", AND(I272&gt;120),"M120"), "A VENCER")</f>
        <v>6A30</v>
      </c>
    </row>
    <row r="273" spans="1:13" x14ac:dyDescent="0.25">
      <c r="A273">
        <f>VLOOKUP(B273,[1]Sheet2!$B$2:$D$2741,3,0)</f>
        <v>211110883</v>
      </c>
      <c r="B273" t="s">
        <v>1375</v>
      </c>
      <c r="C273" t="s">
        <v>11</v>
      </c>
      <c r="D273" t="s">
        <v>12</v>
      </c>
      <c r="E273">
        <v>10138</v>
      </c>
      <c r="F273" t="s">
        <v>13</v>
      </c>
      <c r="G273" s="1">
        <v>45857.453645833331</v>
      </c>
      <c r="H273" s="1">
        <v>45842.453645833331</v>
      </c>
      <c r="I273" s="6">
        <v>-7</v>
      </c>
      <c r="J273">
        <v>402.91</v>
      </c>
      <c r="K273">
        <v>402.91</v>
      </c>
      <c r="L273" t="str">
        <f>VLOOKUP(A273,[1]Sheet2!$A$2:$C$2741,3,0)</f>
        <v>Bracar</v>
      </c>
      <c r="M273" t="str" cm="1">
        <f t="array" ref="M273">IFERROR(_xlfn.IFS(AND(I273&gt;=1,I273&lt;=5),"1A5", AND(I273&gt;=6,I273&lt;=30),"6A30", AND(I273&gt;=31,I273&lt;=60),"31A60", AND(I273&gt;=61,I273&lt;=90),"61A90", AND(I273&gt;=91,I273&lt;=120),"91A120", AND(I273&gt;120),"M120"), "A VENCER")</f>
        <v>A VENCER</v>
      </c>
    </row>
    <row r="274" spans="1:13" x14ac:dyDescent="0.25">
      <c r="A274">
        <f>VLOOKUP(B274,[1]Sheet2!$B$2:$D$2741,3,0)</f>
        <v>211110887</v>
      </c>
      <c r="B274" t="s">
        <v>59</v>
      </c>
      <c r="C274" t="s">
        <v>11</v>
      </c>
      <c r="D274" t="s">
        <v>19</v>
      </c>
      <c r="E274">
        <v>5600</v>
      </c>
      <c r="F274" t="s">
        <v>13</v>
      </c>
      <c r="G274" s="1">
        <v>45584.397222222222</v>
      </c>
      <c r="H274" s="1">
        <v>45554.400462962964</v>
      </c>
      <c r="I274" s="6">
        <v>266</v>
      </c>
      <c r="J274">
        <v>3261.7000000000003</v>
      </c>
      <c r="K274">
        <v>2261.7000000000003</v>
      </c>
      <c r="L274" t="str">
        <f>VLOOKUP(A274,[1]Sheet2!$A$2:$C$2741,3,0)</f>
        <v>Pedro Fonseca</v>
      </c>
      <c r="M274" t="str" cm="1">
        <f t="array" ref="M274">IFERROR(_xlfn.IFS(AND(I274&gt;=1,I274&lt;=5),"1A5", AND(I274&gt;=6,I274&lt;=30),"6A30", AND(I274&gt;=31,I274&lt;=60),"31A60", AND(I274&gt;=61,I274&lt;=90),"61A90", AND(I274&gt;=91,I274&lt;=120),"91A120", AND(I274&gt;120),"M120"), "A VENCER")</f>
        <v>M120</v>
      </c>
    </row>
    <row r="275" spans="1:13" x14ac:dyDescent="0.25">
      <c r="A275">
        <f>VLOOKUP(B275,[1]Sheet2!$B$2:$D$2741,3,0)</f>
        <v>211110887</v>
      </c>
      <c r="B275" t="s">
        <v>59</v>
      </c>
      <c r="C275" t="s">
        <v>11</v>
      </c>
      <c r="D275" t="s">
        <v>19</v>
      </c>
      <c r="E275">
        <v>5668</v>
      </c>
      <c r="F275" t="s">
        <v>13</v>
      </c>
      <c r="G275" s="1">
        <v>45585.350335648145</v>
      </c>
      <c r="H275" s="1">
        <v>45555.3515625</v>
      </c>
      <c r="I275" s="6">
        <v>265</v>
      </c>
      <c r="J275">
        <v>206.64000000000001</v>
      </c>
      <c r="K275">
        <v>206.64000000000001</v>
      </c>
      <c r="L275" t="str">
        <f>VLOOKUP(A275,[1]Sheet2!$A$2:$C$2741,3,0)</f>
        <v>Pedro Fonseca</v>
      </c>
      <c r="M275" t="str" cm="1">
        <f t="array" ref="M275">IFERROR(_xlfn.IFS(AND(I275&gt;=1,I275&lt;=5),"1A5", AND(I275&gt;=6,I275&lt;=30),"6A30", AND(I275&gt;=31,I275&lt;=60),"31A60", AND(I275&gt;=61,I275&lt;=90),"61A90", AND(I275&gt;=91,I275&lt;=120),"91A120", AND(I275&gt;120),"M120"), "A VENCER")</f>
        <v>M120</v>
      </c>
    </row>
    <row r="276" spans="1:13" x14ac:dyDescent="0.25">
      <c r="A276">
        <f>VLOOKUP(B276,[1]Sheet2!$B$2:$D$2741,3,0)</f>
        <v>211110887</v>
      </c>
      <c r="B276" t="s">
        <v>59</v>
      </c>
      <c r="C276" t="s">
        <v>11</v>
      </c>
      <c r="D276" t="s">
        <v>19</v>
      </c>
      <c r="E276">
        <v>6222</v>
      </c>
      <c r="F276" t="s">
        <v>13</v>
      </c>
      <c r="G276" s="1">
        <v>45595.339166666665</v>
      </c>
      <c r="H276" s="1">
        <v>45565.354224537034</v>
      </c>
      <c r="I276" s="6">
        <v>255</v>
      </c>
      <c r="J276">
        <v>2648.9500000000003</v>
      </c>
      <c r="K276">
        <v>2648.9500000000003</v>
      </c>
      <c r="L276" t="str">
        <f>VLOOKUP(A276,[1]Sheet2!$A$2:$C$2741,3,0)</f>
        <v>Pedro Fonseca</v>
      </c>
      <c r="M276" t="str" cm="1">
        <f t="array" ref="M276">IFERROR(_xlfn.IFS(AND(I276&gt;=1,I276&lt;=5),"1A5", AND(I276&gt;=6,I276&lt;=30),"6A30", AND(I276&gt;=31,I276&lt;=60),"31A60", AND(I276&gt;=61,I276&lt;=90),"61A90", AND(I276&gt;=91,I276&lt;=120),"91A120", AND(I276&gt;120),"M120"), "A VENCER")</f>
        <v>M120</v>
      </c>
    </row>
    <row r="277" spans="1:13" x14ac:dyDescent="0.25">
      <c r="A277">
        <f>VLOOKUP(B277,[1]Sheet2!$B$2:$D$2741,3,0)</f>
        <v>211110887</v>
      </c>
      <c r="B277" t="s">
        <v>59</v>
      </c>
      <c r="C277" t="s">
        <v>11</v>
      </c>
      <c r="D277" t="s">
        <v>19</v>
      </c>
      <c r="E277">
        <v>6229</v>
      </c>
      <c r="F277" t="s">
        <v>13</v>
      </c>
      <c r="G277" s="1">
        <v>45595.394710648143</v>
      </c>
      <c r="H277" s="1">
        <v>45565.412731481483</v>
      </c>
      <c r="I277" s="6">
        <v>255</v>
      </c>
      <c r="J277">
        <v>3262.2000000000003</v>
      </c>
      <c r="K277">
        <v>3262.2000000000003</v>
      </c>
      <c r="L277" t="str">
        <f>VLOOKUP(A277,[1]Sheet2!$A$2:$C$2741,3,0)</f>
        <v>Pedro Fonseca</v>
      </c>
      <c r="M277" t="str" cm="1">
        <f t="array" ref="M277">IFERROR(_xlfn.IFS(AND(I277&gt;=1,I277&lt;=5),"1A5", AND(I277&gt;=6,I277&lt;=30),"6A30", AND(I277&gt;=31,I277&lt;=60),"31A60", AND(I277&gt;=61,I277&lt;=90),"61A90", AND(I277&gt;=91,I277&lt;=120),"91A120", AND(I277&gt;120),"M120"), "A VENCER")</f>
        <v>M120</v>
      </c>
    </row>
    <row r="278" spans="1:13" x14ac:dyDescent="0.25">
      <c r="A278">
        <f>VLOOKUP(B278,[1]Sheet2!$B$2:$D$2741,3,0)</f>
        <v>211110887</v>
      </c>
      <c r="B278" t="s">
        <v>59</v>
      </c>
      <c r="C278" t="s">
        <v>11</v>
      </c>
      <c r="D278" t="s">
        <v>19</v>
      </c>
      <c r="E278">
        <v>6296</v>
      </c>
      <c r="F278" t="s">
        <v>13</v>
      </c>
      <c r="G278" s="1">
        <v>45595.730069444442</v>
      </c>
      <c r="H278" s="1">
        <v>45565.730370370366</v>
      </c>
      <c r="I278" s="6">
        <v>255</v>
      </c>
      <c r="J278">
        <v>22.76</v>
      </c>
      <c r="K278">
        <v>22.76</v>
      </c>
      <c r="L278" t="str">
        <f>VLOOKUP(A278,[1]Sheet2!$A$2:$C$2741,3,0)</f>
        <v>Pedro Fonseca</v>
      </c>
      <c r="M278" t="str" cm="1">
        <f t="array" ref="M278">IFERROR(_xlfn.IFS(AND(I278&gt;=1,I278&lt;=5),"1A5", AND(I278&gt;=6,I278&lt;=30),"6A30", AND(I278&gt;=31,I278&lt;=60),"31A60", AND(I278&gt;=61,I278&lt;=90),"61A90", AND(I278&gt;=91,I278&lt;=120),"91A120", AND(I278&gt;120),"M120"), "A VENCER")</f>
        <v>M120</v>
      </c>
    </row>
    <row r="279" spans="1:13" x14ac:dyDescent="0.25">
      <c r="A279">
        <f>VLOOKUP(B279,[1]Sheet2!$B$2:$D$2741,3,0)</f>
        <v>211110887</v>
      </c>
      <c r="B279" t="s">
        <v>59</v>
      </c>
      <c r="C279" t="s">
        <v>11</v>
      </c>
      <c r="D279" t="s">
        <v>19</v>
      </c>
      <c r="E279">
        <v>6309</v>
      </c>
      <c r="F279" t="s">
        <v>13</v>
      </c>
      <c r="G279" s="1">
        <v>45596.339988425927</v>
      </c>
      <c r="H279" s="1">
        <v>45566.340787037036</v>
      </c>
      <c r="I279" s="6">
        <v>254</v>
      </c>
      <c r="J279">
        <v>1174.21</v>
      </c>
      <c r="K279">
        <v>1174.21</v>
      </c>
      <c r="L279" t="str">
        <f>VLOOKUP(A279,[1]Sheet2!$A$2:$C$2741,3,0)</f>
        <v>Pedro Fonseca</v>
      </c>
      <c r="M279" t="str" cm="1">
        <f t="array" ref="M279">IFERROR(_xlfn.IFS(AND(I279&gt;=1,I279&lt;=5),"1A5", AND(I279&gt;=6,I279&lt;=30),"6A30", AND(I279&gt;=31,I279&lt;=60),"31A60", AND(I279&gt;=61,I279&lt;=90),"61A90", AND(I279&gt;=91,I279&lt;=120),"91A120", AND(I279&gt;120),"M120"), "A VENCER")</f>
        <v>M120</v>
      </c>
    </row>
    <row r="280" spans="1:13" x14ac:dyDescent="0.25">
      <c r="A280">
        <f>VLOOKUP(B280,[1]Sheet2!$B$2:$D$2741,3,0)</f>
        <v>211110887</v>
      </c>
      <c r="B280" t="s">
        <v>59</v>
      </c>
      <c r="C280" t="s">
        <v>11</v>
      </c>
      <c r="D280" t="s">
        <v>19</v>
      </c>
      <c r="E280">
        <v>7526</v>
      </c>
      <c r="F280" t="s">
        <v>13</v>
      </c>
      <c r="G280" s="1">
        <v>45612.314884259256</v>
      </c>
      <c r="H280" s="1">
        <v>45582.331018518518</v>
      </c>
      <c r="I280" s="6">
        <v>238</v>
      </c>
      <c r="J280">
        <v>3434.98</v>
      </c>
      <c r="K280">
        <v>3434.98</v>
      </c>
      <c r="L280" t="str">
        <f>VLOOKUP(A280,[1]Sheet2!$A$2:$C$2741,3,0)</f>
        <v>Pedro Fonseca</v>
      </c>
      <c r="M280" t="str" cm="1">
        <f t="array" ref="M280">IFERROR(_xlfn.IFS(AND(I280&gt;=1,I280&lt;=5),"1A5", AND(I280&gt;=6,I280&lt;=30),"6A30", AND(I280&gt;=31,I280&lt;=60),"31A60", AND(I280&gt;=61,I280&lt;=90),"61A90", AND(I280&gt;=91,I280&lt;=120),"91A120", AND(I280&gt;120),"M120"), "A VENCER")</f>
        <v>M120</v>
      </c>
    </row>
    <row r="281" spans="1:13" x14ac:dyDescent="0.25">
      <c r="A281">
        <f>VLOOKUP(B281,[1]Sheet2!$B$2:$D$2741,3,0)</f>
        <v>211110887</v>
      </c>
      <c r="B281" t="s">
        <v>59</v>
      </c>
      <c r="C281" t="s">
        <v>11</v>
      </c>
      <c r="D281" t="s">
        <v>19</v>
      </c>
      <c r="E281">
        <v>7991</v>
      </c>
      <c r="F281" t="s">
        <v>13</v>
      </c>
      <c r="G281" s="1">
        <v>45619.318761574075</v>
      </c>
      <c r="H281" s="1">
        <v>45589.328576388885</v>
      </c>
      <c r="I281" s="6">
        <v>231</v>
      </c>
      <c r="J281">
        <v>789.28</v>
      </c>
      <c r="K281">
        <v>789.28</v>
      </c>
      <c r="L281" t="str">
        <f>VLOOKUP(A281,[1]Sheet2!$A$2:$C$2741,3,0)</f>
        <v>Pedro Fonseca</v>
      </c>
      <c r="M281" t="str" cm="1">
        <f t="array" ref="M281">IFERROR(_xlfn.IFS(AND(I281&gt;=1,I281&lt;=5),"1A5", AND(I281&gt;=6,I281&lt;=30),"6A30", AND(I281&gt;=31,I281&lt;=60),"31A60", AND(I281&gt;=61,I281&lt;=90),"61A90", AND(I281&gt;=91,I281&lt;=120),"91A120", AND(I281&gt;120),"M120"), "A VENCER")</f>
        <v>M120</v>
      </c>
    </row>
    <row r="282" spans="1:13" x14ac:dyDescent="0.25">
      <c r="A282">
        <f>VLOOKUP(B282,[1]Sheet2!$B$2:$D$2741,3,0)</f>
        <v>211110887</v>
      </c>
      <c r="B282" t="s">
        <v>59</v>
      </c>
      <c r="C282" t="s">
        <v>11</v>
      </c>
      <c r="D282" t="s">
        <v>19</v>
      </c>
      <c r="E282">
        <v>8448</v>
      </c>
      <c r="F282" t="s">
        <v>13</v>
      </c>
      <c r="G282" s="1">
        <v>45626.353796296295</v>
      </c>
      <c r="H282" s="1">
        <v>45596.358136574076</v>
      </c>
      <c r="I282" s="6">
        <v>224</v>
      </c>
      <c r="J282">
        <v>3031.75</v>
      </c>
      <c r="K282">
        <v>3031.75</v>
      </c>
      <c r="L282" t="str">
        <f>VLOOKUP(A282,[1]Sheet2!$A$2:$C$2741,3,0)</f>
        <v>Pedro Fonseca</v>
      </c>
      <c r="M282" t="str" cm="1">
        <f t="array" ref="M282">IFERROR(_xlfn.IFS(AND(I282&gt;=1,I282&lt;=5),"1A5", AND(I282&gt;=6,I282&lt;=30),"6A30", AND(I282&gt;=31,I282&lt;=60),"31A60", AND(I282&gt;=61,I282&lt;=90),"61A90", AND(I282&gt;=91,I282&lt;=120),"91A120", AND(I282&gt;120),"M120"), "A VENCER")</f>
        <v>M120</v>
      </c>
    </row>
    <row r="283" spans="1:13" x14ac:dyDescent="0.25">
      <c r="A283">
        <f>VLOOKUP(B283,[1]Sheet2!$B$2:$D$2741,3,0)</f>
        <v>211110887</v>
      </c>
      <c r="B283" t="s">
        <v>59</v>
      </c>
      <c r="C283" t="s">
        <v>11</v>
      </c>
      <c r="D283" t="s">
        <v>19</v>
      </c>
      <c r="E283">
        <v>8825</v>
      </c>
      <c r="F283" t="s">
        <v>13</v>
      </c>
      <c r="G283" s="1">
        <v>45633.366701388884</v>
      </c>
      <c r="H283" s="1">
        <v>45603.368923611109</v>
      </c>
      <c r="I283" s="6">
        <v>217</v>
      </c>
      <c r="J283">
        <v>1458.6100000000001</v>
      </c>
      <c r="K283">
        <v>1458.6100000000001</v>
      </c>
      <c r="L283" t="str">
        <f>VLOOKUP(A283,[1]Sheet2!$A$2:$C$2741,3,0)</f>
        <v>Pedro Fonseca</v>
      </c>
      <c r="M283" t="str" cm="1">
        <f t="array" ref="M283">IFERROR(_xlfn.IFS(AND(I283&gt;=1,I283&lt;=5),"1A5", AND(I283&gt;=6,I283&lt;=30),"6A30", AND(I283&gt;=31,I283&lt;=60),"31A60", AND(I283&gt;=61,I283&lt;=90),"61A90", AND(I283&gt;=91,I283&lt;=120),"91A120", AND(I283&gt;120),"M120"), "A VENCER")</f>
        <v>M120</v>
      </c>
    </row>
    <row r="284" spans="1:13" x14ac:dyDescent="0.25">
      <c r="A284">
        <f>VLOOKUP(B284,[1]Sheet2!$B$2:$D$2741,3,0)</f>
        <v>211110887</v>
      </c>
      <c r="B284" t="s">
        <v>59</v>
      </c>
      <c r="C284" t="s">
        <v>11</v>
      </c>
      <c r="D284" t="s">
        <v>19</v>
      </c>
      <c r="E284">
        <v>9094</v>
      </c>
      <c r="F284" t="s">
        <v>13</v>
      </c>
      <c r="G284" s="1">
        <v>45637.489861111106</v>
      </c>
      <c r="H284" s="1">
        <v>45607.492048611108</v>
      </c>
      <c r="I284" s="6">
        <v>213</v>
      </c>
      <c r="J284">
        <v>46.300000000000004</v>
      </c>
      <c r="K284">
        <v>46.300000000000004</v>
      </c>
      <c r="L284" t="str">
        <f>VLOOKUP(A284,[1]Sheet2!$A$2:$C$2741,3,0)</f>
        <v>Pedro Fonseca</v>
      </c>
      <c r="M284" t="str" cm="1">
        <f t="array" ref="M284">IFERROR(_xlfn.IFS(AND(I284&gt;=1,I284&lt;=5),"1A5", AND(I284&gt;=6,I284&lt;=30),"6A30", AND(I284&gt;=31,I284&lt;=60),"31A60", AND(I284&gt;=61,I284&lt;=90),"61A90", AND(I284&gt;=91,I284&lt;=120),"91A120", AND(I284&gt;120),"M120"), "A VENCER")</f>
        <v>M120</v>
      </c>
    </row>
    <row r="285" spans="1:13" x14ac:dyDescent="0.25">
      <c r="A285">
        <f>VLOOKUP(B285,[1]Sheet2!$B$2:$D$2741,3,0)</f>
        <v>211110887</v>
      </c>
      <c r="B285" t="s">
        <v>59</v>
      </c>
      <c r="C285" t="s">
        <v>11</v>
      </c>
      <c r="D285" t="s">
        <v>19</v>
      </c>
      <c r="E285">
        <v>9330</v>
      </c>
      <c r="F285" t="s">
        <v>13</v>
      </c>
      <c r="G285" s="1">
        <v>45670.347268518519</v>
      </c>
      <c r="H285" s="1">
        <v>45610.349374999998</v>
      </c>
      <c r="I285" s="6">
        <v>180</v>
      </c>
      <c r="J285">
        <v>1624.13</v>
      </c>
      <c r="K285">
        <v>1624.13</v>
      </c>
      <c r="L285" t="str">
        <f>VLOOKUP(A285,[1]Sheet2!$A$2:$C$2741,3,0)</f>
        <v>Pedro Fonseca</v>
      </c>
      <c r="M285" t="str" cm="1">
        <f t="array" ref="M285">IFERROR(_xlfn.IFS(AND(I285&gt;=1,I285&lt;=5),"1A5", AND(I285&gt;=6,I285&lt;=30),"6A30", AND(I285&gt;=31,I285&lt;=60),"31A60", AND(I285&gt;=61,I285&lt;=90),"61A90", AND(I285&gt;=91,I285&lt;=120),"91A120", AND(I285&gt;120),"M120"), "A VENCER")</f>
        <v>M120</v>
      </c>
    </row>
    <row r="286" spans="1:13" x14ac:dyDescent="0.25">
      <c r="A286">
        <f>VLOOKUP(B286,[1]Sheet2!$B$2:$D$2741,3,0)</f>
        <v>211110887</v>
      </c>
      <c r="B286" t="s">
        <v>59</v>
      </c>
      <c r="C286" t="s">
        <v>11</v>
      </c>
      <c r="D286" t="s">
        <v>19</v>
      </c>
      <c r="E286">
        <v>9402</v>
      </c>
      <c r="F286" t="s">
        <v>13</v>
      </c>
      <c r="G286" s="1">
        <v>45670.592476851853</v>
      </c>
      <c r="H286" s="1">
        <v>45610.593032407407</v>
      </c>
      <c r="I286" s="6">
        <v>180</v>
      </c>
      <c r="J286">
        <v>34.44</v>
      </c>
      <c r="K286">
        <v>34.44</v>
      </c>
      <c r="L286" t="str">
        <f>VLOOKUP(A286,[1]Sheet2!$A$2:$C$2741,3,0)</f>
        <v>Pedro Fonseca</v>
      </c>
      <c r="M286" t="str" cm="1">
        <f t="array" ref="M286">IFERROR(_xlfn.IFS(AND(I286&gt;=1,I286&lt;=5),"1A5", AND(I286&gt;=6,I286&lt;=30),"6A30", AND(I286&gt;=31,I286&lt;=60),"31A60", AND(I286&gt;=61,I286&lt;=90),"61A90", AND(I286&gt;=91,I286&lt;=120),"91A120", AND(I286&gt;120),"M120"), "A VENCER")</f>
        <v>M120</v>
      </c>
    </row>
    <row r="287" spans="1:13" x14ac:dyDescent="0.25">
      <c r="A287">
        <f>VLOOKUP(B287,[1]Sheet2!$B$2:$D$2741,3,0)</f>
        <v>211110887</v>
      </c>
      <c r="B287" t="s">
        <v>59</v>
      </c>
      <c r="C287" t="s">
        <v>11</v>
      </c>
      <c r="D287" t="s">
        <v>19</v>
      </c>
      <c r="E287">
        <v>9782</v>
      </c>
      <c r="F287" t="s">
        <v>13</v>
      </c>
      <c r="G287" s="1">
        <v>45677.319016203699</v>
      </c>
      <c r="H287" s="1">
        <v>45617.321250000001</v>
      </c>
      <c r="I287" s="6">
        <v>173</v>
      </c>
      <c r="J287">
        <v>796.17000000000007</v>
      </c>
      <c r="K287">
        <v>796.17000000000007</v>
      </c>
      <c r="L287" t="str">
        <f>VLOOKUP(A287,[1]Sheet2!$A$2:$C$2741,3,0)</f>
        <v>Pedro Fonseca</v>
      </c>
      <c r="M287" t="str" cm="1">
        <f t="array" ref="M287">IFERROR(_xlfn.IFS(AND(I287&gt;=1,I287&lt;=5),"1A5", AND(I287&gt;=6,I287&lt;=30),"6A30", AND(I287&gt;=31,I287&lt;=60),"31A60", AND(I287&gt;=61,I287&lt;=90),"61A90", AND(I287&gt;=91,I287&lt;=120),"91A120", AND(I287&gt;120),"M120"), "A VENCER")</f>
        <v>M120</v>
      </c>
    </row>
    <row r="288" spans="1:13" x14ac:dyDescent="0.25">
      <c r="A288">
        <f>VLOOKUP(B288,[1]Sheet2!$B$2:$D$2741,3,0)</f>
        <v>211110887</v>
      </c>
      <c r="B288" t="s">
        <v>59</v>
      </c>
      <c r="C288" t="s">
        <v>11</v>
      </c>
      <c r="D288" t="s">
        <v>19</v>
      </c>
      <c r="E288">
        <v>10037</v>
      </c>
      <c r="F288" t="s">
        <v>13</v>
      </c>
      <c r="G288" s="1">
        <v>45682.362812499996</v>
      </c>
      <c r="H288" s="1">
        <v>45622.364629629628</v>
      </c>
      <c r="I288" s="6">
        <v>168</v>
      </c>
      <c r="J288">
        <v>128.76</v>
      </c>
      <c r="K288">
        <v>128.76</v>
      </c>
      <c r="L288" t="str">
        <f>VLOOKUP(A288,[1]Sheet2!$A$2:$C$2741,3,0)</f>
        <v>Pedro Fonseca</v>
      </c>
      <c r="M288" t="str" cm="1">
        <f t="array" ref="M288">IFERROR(_xlfn.IFS(AND(I288&gt;=1,I288&lt;=5),"1A5", AND(I288&gt;=6,I288&lt;=30),"6A30", AND(I288&gt;=31,I288&lt;=60),"31A60", AND(I288&gt;=61,I288&lt;=90),"61A90", AND(I288&gt;=91,I288&lt;=120),"91A120", AND(I288&gt;120),"M120"), "A VENCER")</f>
        <v>M120</v>
      </c>
    </row>
    <row r="289" spans="1:13" x14ac:dyDescent="0.25">
      <c r="A289">
        <f>VLOOKUP(B289,[1]Sheet2!$B$2:$D$2741,3,0)</f>
        <v>211110887</v>
      </c>
      <c r="B289" t="s">
        <v>59</v>
      </c>
      <c r="C289" t="s">
        <v>2814</v>
      </c>
      <c r="D289" t="s">
        <v>2815</v>
      </c>
      <c r="E289">
        <v>231</v>
      </c>
      <c r="F289" t="s">
        <v>13</v>
      </c>
      <c r="G289" s="1">
        <v>45684</v>
      </c>
      <c r="H289" s="1">
        <v>45624</v>
      </c>
      <c r="I289" s="6">
        <v>166</v>
      </c>
      <c r="J289">
        <v>-3.71</v>
      </c>
      <c r="K289">
        <v>-3.71</v>
      </c>
      <c r="L289" t="str">
        <f>VLOOKUP(A289,[1]Sheet2!$A$2:$C$2741,3,0)</f>
        <v>Pedro Fonseca</v>
      </c>
      <c r="M289" t="str" cm="1">
        <f t="array" ref="M289">IFERROR(_xlfn.IFS(AND(I289&gt;=1,I289&lt;=5),"1A5", AND(I289&gt;=6,I289&lt;=30),"6A30", AND(I289&gt;=31,I289&lt;=60),"31A60", AND(I289&gt;=61,I289&lt;=90),"61A90", AND(I289&gt;=91,I289&lt;=120),"91A120", AND(I289&gt;120),"M120"), "A VENCER")</f>
        <v>M120</v>
      </c>
    </row>
    <row r="290" spans="1:13" x14ac:dyDescent="0.25">
      <c r="A290">
        <f>VLOOKUP(B290,[1]Sheet2!$B$2:$D$2741,3,0)</f>
        <v>211110887</v>
      </c>
      <c r="B290" t="s">
        <v>59</v>
      </c>
      <c r="C290" t="s">
        <v>11</v>
      </c>
      <c r="D290" t="s">
        <v>19</v>
      </c>
      <c r="E290">
        <v>10224</v>
      </c>
      <c r="F290" t="s">
        <v>13</v>
      </c>
      <c r="G290" s="1">
        <v>45684.298101851848</v>
      </c>
      <c r="H290" s="1">
        <v>45624.299039351848</v>
      </c>
      <c r="I290" s="6">
        <v>166</v>
      </c>
      <c r="J290">
        <v>1378.22</v>
      </c>
      <c r="K290">
        <v>1378.22</v>
      </c>
      <c r="L290" t="str">
        <f>VLOOKUP(A290,[1]Sheet2!$A$2:$C$2741,3,0)</f>
        <v>Pedro Fonseca</v>
      </c>
      <c r="M290" t="str" cm="1">
        <f t="array" ref="M290">IFERROR(_xlfn.IFS(AND(I290&gt;=1,I290&lt;=5),"1A5", AND(I290&gt;=6,I290&lt;=30),"6A30", AND(I290&gt;=31,I290&lt;=60),"31A60", AND(I290&gt;=61,I290&lt;=90),"61A90", AND(I290&gt;=91,I290&lt;=120),"91A120", AND(I290&gt;120),"M120"), "A VENCER")</f>
        <v>M120</v>
      </c>
    </row>
    <row r="291" spans="1:13" x14ac:dyDescent="0.25">
      <c r="A291">
        <f>VLOOKUP(B291,[1]Sheet2!$B$2:$D$2741,3,0)</f>
        <v>211110887</v>
      </c>
      <c r="B291" t="s">
        <v>59</v>
      </c>
      <c r="C291" t="s">
        <v>11</v>
      </c>
      <c r="D291" t="s">
        <v>19</v>
      </c>
      <c r="E291">
        <v>11166</v>
      </c>
      <c r="F291" t="s">
        <v>13</v>
      </c>
      <c r="G291" s="1">
        <v>45698.394953703704</v>
      </c>
      <c r="H291" s="1">
        <v>45638.401724537034</v>
      </c>
      <c r="I291" s="6">
        <v>152</v>
      </c>
      <c r="J291">
        <v>2786.05</v>
      </c>
      <c r="K291">
        <v>2786.05</v>
      </c>
      <c r="L291" t="str">
        <f>VLOOKUP(A291,[1]Sheet2!$A$2:$C$2741,3,0)</f>
        <v>Pedro Fonseca</v>
      </c>
      <c r="M291" t="str" cm="1">
        <f t="array" ref="M291">IFERROR(_xlfn.IFS(AND(I291&gt;=1,I291&lt;=5),"1A5", AND(I291&gt;=6,I291&lt;=30),"6A30", AND(I291&gt;=31,I291&lt;=60),"31A60", AND(I291&gt;=61,I291&lt;=90),"61A90", AND(I291&gt;=91,I291&lt;=120),"91A120", AND(I291&gt;120),"M120"), "A VENCER")</f>
        <v>M120</v>
      </c>
    </row>
    <row r="292" spans="1:13" x14ac:dyDescent="0.25">
      <c r="A292">
        <f>VLOOKUP(B292,[1]Sheet2!$B$2:$D$2741,3,0)</f>
        <v>211110887</v>
      </c>
      <c r="B292" t="s">
        <v>59</v>
      </c>
      <c r="C292" t="s">
        <v>2814</v>
      </c>
      <c r="D292">
        <v>2024</v>
      </c>
      <c r="E292">
        <v>705</v>
      </c>
      <c r="F292" t="s">
        <v>13</v>
      </c>
      <c r="G292" s="1">
        <v>45699</v>
      </c>
      <c r="H292" s="1">
        <v>45639</v>
      </c>
      <c r="I292" s="6">
        <v>151</v>
      </c>
      <c r="J292">
        <v>-516.81000000000006</v>
      </c>
      <c r="K292">
        <v>-516.81000000000006</v>
      </c>
      <c r="L292" t="str">
        <f>VLOOKUP(A292,[1]Sheet2!$A$2:$C$2741,3,0)</f>
        <v>Pedro Fonseca</v>
      </c>
      <c r="M292" t="str" cm="1">
        <f t="array" ref="M292">IFERROR(_xlfn.IFS(AND(I292&gt;=1,I292&lt;=5),"1A5", AND(I292&gt;=6,I292&lt;=30),"6A30", AND(I292&gt;=31,I292&lt;=60),"31A60", AND(I292&gt;=61,I292&lt;=90),"61A90", AND(I292&gt;=91,I292&lt;=120),"91A120", AND(I292&gt;120),"M120"), "A VENCER")</f>
        <v>M120</v>
      </c>
    </row>
    <row r="293" spans="1:13" x14ac:dyDescent="0.25">
      <c r="A293">
        <f>VLOOKUP(B293,[1]Sheet2!$B$2:$D$2741,3,0)</f>
        <v>211110887</v>
      </c>
      <c r="B293" t="s">
        <v>59</v>
      </c>
      <c r="C293" t="s">
        <v>11</v>
      </c>
      <c r="D293" t="s">
        <v>19</v>
      </c>
      <c r="E293">
        <v>11233</v>
      </c>
      <c r="F293" t="s">
        <v>13</v>
      </c>
      <c r="G293" s="1">
        <v>45699.351365740738</v>
      </c>
      <c r="H293" s="1">
        <v>45639.355833333335</v>
      </c>
      <c r="I293" s="6">
        <v>151</v>
      </c>
      <c r="J293">
        <v>463.82</v>
      </c>
      <c r="K293">
        <v>463.82</v>
      </c>
      <c r="L293" t="str">
        <f>VLOOKUP(A293,[1]Sheet2!$A$2:$C$2741,3,0)</f>
        <v>Pedro Fonseca</v>
      </c>
      <c r="M293" t="str" cm="1">
        <f t="array" ref="M293">IFERROR(_xlfn.IFS(AND(I293&gt;=1,I293&lt;=5),"1A5", AND(I293&gt;=6,I293&lt;=30),"6A30", AND(I293&gt;=31,I293&lt;=60),"31A60", AND(I293&gt;=61,I293&lt;=90),"61A90", AND(I293&gt;=91,I293&lt;=120),"91A120", AND(I293&gt;120),"M120"), "A VENCER")</f>
        <v>M120</v>
      </c>
    </row>
    <row r="294" spans="1:13" x14ac:dyDescent="0.25">
      <c r="A294">
        <f>VLOOKUP(B294,[1]Sheet2!$B$2:$D$2741,3,0)</f>
        <v>211110887</v>
      </c>
      <c r="B294" t="s">
        <v>59</v>
      </c>
      <c r="C294" t="s">
        <v>11</v>
      </c>
      <c r="D294" t="s">
        <v>19</v>
      </c>
      <c r="E294">
        <v>11628</v>
      </c>
      <c r="F294" t="s">
        <v>13</v>
      </c>
      <c r="G294" s="1">
        <v>45705.381493055553</v>
      </c>
      <c r="H294" s="1">
        <v>45645.390960648147</v>
      </c>
      <c r="I294" s="6">
        <v>145</v>
      </c>
      <c r="J294">
        <v>5396.05</v>
      </c>
      <c r="K294">
        <v>5396.05</v>
      </c>
      <c r="L294" t="str">
        <f>VLOOKUP(A294,[1]Sheet2!$A$2:$C$2741,3,0)</f>
        <v>Pedro Fonseca</v>
      </c>
      <c r="M294" t="str" cm="1">
        <f t="array" ref="M294">IFERROR(_xlfn.IFS(AND(I294&gt;=1,I294&lt;=5),"1A5", AND(I294&gt;=6,I294&lt;=30),"6A30", AND(I294&gt;=31,I294&lt;=60),"31A60", AND(I294&gt;=61,I294&lt;=90),"61A90", AND(I294&gt;=91,I294&lt;=120),"91A120", AND(I294&gt;120),"M120"), "A VENCER")</f>
        <v>M120</v>
      </c>
    </row>
    <row r="295" spans="1:13" x14ac:dyDescent="0.25">
      <c r="A295">
        <f>VLOOKUP(B295,[1]Sheet2!$B$2:$D$2741,3,0)</f>
        <v>211110887</v>
      </c>
      <c r="B295" t="s">
        <v>59</v>
      </c>
      <c r="C295" t="s">
        <v>11</v>
      </c>
      <c r="D295" t="s">
        <v>19</v>
      </c>
      <c r="E295">
        <v>11701</v>
      </c>
      <c r="F295" t="s">
        <v>13</v>
      </c>
      <c r="G295" s="1">
        <v>45705.762094907404</v>
      </c>
      <c r="H295" s="1">
        <v>45645.76295138889</v>
      </c>
      <c r="I295" s="6">
        <v>145</v>
      </c>
      <c r="J295">
        <v>25.72</v>
      </c>
      <c r="K295">
        <v>25.72</v>
      </c>
      <c r="L295" t="str">
        <f>VLOOKUP(A295,[1]Sheet2!$A$2:$C$2741,3,0)</f>
        <v>Pedro Fonseca</v>
      </c>
      <c r="M295" t="str" cm="1">
        <f t="array" ref="M295">IFERROR(_xlfn.IFS(AND(I295&gt;=1,I295&lt;=5),"1A5", AND(I295&gt;=6,I295&lt;=30),"6A30", AND(I295&gt;=31,I295&lt;=60),"31A60", AND(I295&gt;=61,I295&lt;=90),"61A90", AND(I295&gt;=91,I295&lt;=120),"91A120", AND(I295&gt;120),"M120"), "A VENCER")</f>
        <v>M120</v>
      </c>
    </row>
    <row r="296" spans="1:13" x14ac:dyDescent="0.25">
      <c r="A296">
        <f>VLOOKUP(B296,[1]Sheet2!$B$2:$D$2741,3,0)</f>
        <v>211110887</v>
      </c>
      <c r="B296" t="s">
        <v>59</v>
      </c>
      <c r="C296" t="s">
        <v>2814</v>
      </c>
      <c r="D296" t="s">
        <v>2815</v>
      </c>
      <c r="E296">
        <v>387</v>
      </c>
      <c r="F296" t="s">
        <v>13</v>
      </c>
      <c r="G296" s="1">
        <v>45710</v>
      </c>
      <c r="H296" s="1">
        <v>45650</v>
      </c>
      <c r="I296" s="6">
        <v>140</v>
      </c>
      <c r="J296">
        <v>-63.870000000000005</v>
      </c>
      <c r="K296">
        <v>-63.870000000000005</v>
      </c>
      <c r="L296" t="str">
        <f>VLOOKUP(A296,[1]Sheet2!$A$2:$C$2741,3,0)</f>
        <v>Pedro Fonseca</v>
      </c>
      <c r="M296" t="str" cm="1">
        <f t="array" ref="M296">IFERROR(_xlfn.IFS(AND(I296&gt;=1,I296&lt;=5),"1A5", AND(I296&gt;=6,I296&lt;=30),"6A30", AND(I296&gt;=31,I296&lt;=60),"31A60", AND(I296&gt;=61,I296&lt;=90),"61A90", AND(I296&gt;=91,I296&lt;=120),"91A120", AND(I296&gt;120),"M120"), "A VENCER")</f>
        <v>M120</v>
      </c>
    </row>
    <row r="297" spans="1:13" x14ac:dyDescent="0.25">
      <c r="A297">
        <f>VLOOKUP(B297,[1]Sheet2!$B$2:$D$2741,3,0)</f>
        <v>211110887</v>
      </c>
      <c r="B297" t="s">
        <v>59</v>
      </c>
      <c r="C297" t="s">
        <v>11</v>
      </c>
      <c r="D297" t="s">
        <v>12</v>
      </c>
      <c r="E297">
        <v>755</v>
      </c>
      <c r="F297" t="s">
        <v>13</v>
      </c>
      <c r="G297" s="1">
        <v>45731.293275462958</v>
      </c>
      <c r="H297" s="1">
        <v>45671.301180555551</v>
      </c>
      <c r="I297" s="6">
        <v>119</v>
      </c>
      <c r="J297">
        <v>2509.11</v>
      </c>
      <c r="K297">
        <v>2509.11</v>
      </c>
      <c r="L297" t="str">
        <f>VLOOKUP(A297,[1]Sheet2!$A$2:$C$2741,3,0)</f>
        <v>Pedro Fonseca</v>
      </c>
      <c r="M297" t="str" cm="1">
        <f t="array" ref="M297">IFERROR(_xlfn.IFS(AND(I297&gt;=1,I297&lt;=5),"1A5", AND(I297&gt;=6,I297&lt;=30),"6A30", AND(I297&gt;=31,I297&lt;=60),"31A60", AND(I297&gt;=61,I297&lt;=90),"61A90", AND(I297&gt;=91,I297&lt;=120),"91A120", AND(I297&gt;120),"M120"), "A VENCER")</f>
        <v>91A120</v>
      </c>
    </row>
    <row r="298" spans="1:13" x14ac:dyDescent="0.25">
      <c r="A298">
        <f>VLOOKUP(B298,[1]Sheet2!$B$2:$D$2741,3,0)</f>
        <v>211110887</v>
      </c>
      <c r="B298" t="s">
        <v>59</v>
      </c>
      <c r="C298" t="s">
        <v>11</v>
      </c>
      <c r="D298" t="s">
        <v>12</v>
      </c>
      <c r="E298">
        <v>2317</v>
      </c>
      <c r="F298" t="s">
        <v>13</v>
      </c>
      <c r="G298" s="1">
        <v>45754.335162037038</v>
      </c>
      <c r="H298" s="1">
        <v>45694.367071759254</v>
      </c>
      <c r="I298" s="6">
        <v>96</v>
      </c>
      <c r="J298">
        <v>2723.42</v>
      </c>
      <c r="K298">
        <v>2723.42</v>
      </c>
      <c r="L298" t="str">
        <f>VLOOKUP(A298,[1]Sheet2!$A$2:$C$2741,3,0)</f>
        <v>Pedro Fonseca</v>
      </c>
      <c r="M298" t="str" cm="1">
        <f t="array" ref="M298">IFERROR(_xlfn.IFS(AND(I298&gt;=1,I298&lt;=5),"1A5", AND(I298&gt;=6,I298&lt;=30),"6A30", AND(I298&gt;=31,I298&lt;=60),"31A60", AND(I298&gt;=61,I298&lt;=90),"61A90", AND(I298&gt;=91,I298&lt;=120),"91A120", AND(I298&gt;120),"M120"), "A VENCER")</f>
        <v>91A120</v>
      </c>
    </row>
    <row r="299" spans="1:13" x14ac:dyDescent="0.25">
      <c r="A299">
        <f>VLOOKUP(B299,[1]Sheet2!$B$2:$D$2741,3,0)</f>
        <v>211110887</v>
      </c>
      <c r="B299" t="s">
        <v>59</v>
      </c>
      <c r="C299" t="s">
        <v>11</v>
      </c>
      <c r="D299" t="s">
        <v>12</v>
      </c>
      <c r="E299">
        <v>3703</v>
      </c>
      <c r="F299" t="s">
        <v>13</v>
      </c>
      <c r="G299" s="1">
        <v>45775.429756944446</v>
      </c>
      <c r="H299" s="1">
        <v>45715.44085648148</v>
      </c>
      <c r="I299" s="6">
        <v>75</v>
      </c>
      <c r="J299">
        <v>2331.11</v>
      </c>
      <c r="K299">
        <v>2331.11</v>
      </c>
      <c r="L299" t="str">
        <f>VLOOKUP(A299,[1]Sheet2!$A$2:$C$2741,3,0)</f>
        <v>Pedro Fonseca</v>
      </c>
      <c r="M299" t="str" cm="1">
        <f t="array" ref="M299">IFERROR(_xlfn.IFS(AND(I299&gt;=1,I299&lt;=5),"1A5", AND(I299&gt;=6,I299&lt;=30),"6A30", AND(I299&gt;=31,I299&lt;=60),"31A60", AND(I299&gt;=61,I299&lt;=90),"61A90", AND(I299&gt;=91,I299&lt;=120),"91A120", AND(I299&gt;120),"M120"), "A VENCER")</f>
        <v>61A90</v>
      </c>
    </row>
    <row r="300" spans="1:13" x14ac:dyDescent="0.25">
      <c r="A300">
        <f>VLOOKUP(B300,[1]Sheet2!$B$2:$D$2741,3,0)</f>
        <v>211110887</v>
      </c>
      <c r="B300" t="s">
        <v>59</v>
      </c>
      <c r="C300" t="s">
        <v>11</v>
      </c>
      <c r="D300" t="s">
        <v>12</v>
      </c>
      <c r="E300">
        <v>3768</v>
      </c>
      <c r="F300" t="s">
        <v>13</v>
      </c>
      <c r="G300" s="1">
        <v>45776.383645833332</v>
      </c>
      <c r="H300" s="1">
        <v>45716.388090277775</v>
      </c>
      <c r="I300" s="6">
        <v>74</v>
      </c>
      <c r="J300">
        <v>127.27</v>
      </c>
      <c r="K300">
        <v>127.27</v>
      </c>
      <c r="L300" t="str">
        <f>VLOOKUP(A300,[1]Sheet2!$A$2:$C$2741,3,0)</f>
        <v>Pedro Fonseca</v>
      </c>
      <c r="M300" t="str" cm="1">
        <f t="array" ref="M300">IFERROR(_xlfn.IFS(AND(I300&gt;=1,I300&lt;=5),"1A5", AND(I300&gt;=6,I300&lt;=30),"6A30", AND(I300&gt;=31,I300&lt;=60),"31A60", AND(I300&gt;=61,I300&lt;=90),"61A90", AND(I300&gt;=91,I300&lt;=120),"91A120", AND(I300&gt;120),"M120"), "A VENCER")</f>
        <v>61A90</v>
      </c>
    </row>
    <row r="301" spans="1:13" x14ac:dyDescent="0.25">
      <c r="A301">
        <f>VLOOKUP(B301,[1]Sheet2!$B$2:$D$2741,3,0)</f>
        <v>211110887</v>
      </c>
      <c r="B301" t="s">
        <v>59</v>
      </c>
      <c r="C301" t="s">
        <v>2814</v>
      </c>
      <c r="D301">
        <v>2025</v>
      </c>
      <c r="E301">
        <v>363</v>
      </c>
      <c r="F301" t="s">
        <v>13</v>
      </c>
      <c r="G301" s="1">
        <v>45825</v>
      </c>
      <c r="H301" s="1">
        <v>45765</v>
      </c>
      <c r="I301" s="6">
        <v>25</v>
      </c>
      <c r="J301">
        <v>-44.300000000000004</v>
      </c>
      <c r="K301">
        <v>-44.300000000000004</v>
      </c>
      <c r="L301" t="str">
        <f>VLOOKUP(A301,[1]Sheet2!$A$2:$C$2741,3,0)</f>
        <v>Pedro Fonseca</v>
      </c>
      <c r="M301" t="str" cm="1">
        <f t="array" ref="M301">IFERROR(_xlfn.IFS(AND(I301&gt;=1,I301&lt;=5),"1A5", AND(I301&gt;=6,I301&lt;=30),"6A30", AND(I301&gt;=31,I301&lt;=60),"31A60", AND(I301&gt;=61,I301&lt;=90),"61A90", AND(I301&gt;=91,I301&lt;=120),"91A120", AND(I301&gt;120),"M120"), "A VENCER")</f>
        <v>6A30</v>
      </c>
    </row>
    <row r="302" spans="1:13" x14ac:dyDescent="0.25">
      <c r="A302">
        <f>VLOOKUP(B302,[1]Sheet2!$B$2:$D$2741,3,0)</f>
        <v>211110887</v>
      </c>
      <c r="B302" t="s">
        <v>59</v>
      </c>
      <c r="C302" t="s">
        <v>2814</v>
      </c>
      <c r="D302">
        <v>2025</v>
      </c>
      <c r="E302">
        <v>439</v>
      </c>
      <c r="F302" t="s">
        <v>13</v>
      </c>
      <c r="G302" s="1">
        <v>45846</v>
      </c>
      <c r="H302" s="1">
        <v>45786</v>
      </c>
      <c r="I302" s="6">
        <v>4</v>
      </c>
      <c r="J302">
        <v>-157.55000000000001</v>
      </c>
      <c r="K302">
        <v>-157.55000000000001</v>
      </c>
      <c r="L302" t="str">
        <f>VLOOKUP(A302,[1]Sheet2!$A$2:$C$2741,3,0)</f>
        <v>Pedro Fonseca</v>
      </c>
      <c r="M302" t="str" cm="1">
        <f t="array" ref="M302">IFERROR(_xlfn.IFS(AND(I302&gt;=1,I302&lt;=5),"1A5", AND(I302&gt;=6,I302&lt;=30),"6A30", AND(I302&gt;=31,I302&lt;=60),"31A60", AND(I302&gt;=61,I302&lt;=90),"61A90", AND(I302&gt;=91,I302&lt;=120),"91A120", AND(I302&gt;120),"M120"), "A VENCER")</f>
        <v>1A5</v>
      </c>
    </row>
    <row r="303" spans="1:13" x14ac:dyDescent="0.25">
      <c r="A303">
        <f>VLOOKUP(B303,[1]Sheet2!$B$2:$D$2741,3,0)</f>
        <v>211110903</v>
      </c>
      <c r="B303" t="s">
        <v>60</v>
      </c>
      <c r="C303" t="s">
        <v>2814</v>
      </c>
      <c r="D303">
        <v>2025</v>
      </c>
      <c r="E303">
        <v>303</v>
      </c>
      <c r="F303" t="s">
        <v>13</v>
      </c>
      <c r="G303" s="1">
        <v>45756</v>
      </c>
      <c r="H303" s="1">
        <v>45749</v>
      </c>
      <c r="I303" s="6">
        <v>94</v>
      </c>
      <c r="J303">
        <v>-102.16</v>
      </c>
      <c r="K303">
        <v>-102.16</v>
      </c>
      <c r="L303" t="str">
        <f>VLOOKUP(A303,[1]Sheet2!$A$2:$C$2741,3,0)</f>
        <v>Vânia Silva</v>
      </c>
      <c r="M303" t="str" cm="1">
        <f t="array" ref="M303">IFERROR(_xlfn.IFS(AND(I303&gt;=1,I303&lt;=5),"1A5", AND(I303&gt;=6,I303&lt;=30),"6A30", AND(I303&gt;=31,I303&lt;=60),"31A60", AND(I303&gt;=61,I303&lt;=90),"61A90", AND(I303&gt;=91,I303&lt;=120),"91A120", AND(I303&gt;120),"M120"), "A VENCER")</f>
        <v>91A120</v>
      </c>
    </row>
    <row r="304" spans="1:13" x14ac:dyDescent="0.25">
      <c r="A304">
        <f>VLOOKUP(B304,[1]Sheet2!$B$2:$D$2741,3,0)</f>
        <v>211110903</v>
      </c>
      <c r="B304" t="s">
        <v>60</v>
      </c>
      <c r="C304" t="s">
        <v>2816</v>
      </c>
      <c r="D304">
        <v>2025</v>
      </c>
      <c r="E304">
        <v>84</v>
      </c>
      <c r="F304" t="s">
        <v>13</v>
      </c>
      <c r="G304" s="1">
        <v>45769</v>
      </c>
      <c r="H304" s="1">
        <v>45762</v>
      </c>
      <c r="I304" s="6">
        <v>81</v>
      </c>
      <c r="J304">
        <v>-45.84</v>
      </c>
      <c r="K304">
        <v>-45.84</v>
      </c>
      <c r="L304" t="str">
        <f>VLOOKUP(A304,[1]Sheet2!$A$2:$C$2741,3,0)</f>
        <v>Vânia Silva</v>
      </c>
      <c r="M304" t="str" cm="1">
        <f t="array" ref="M304">IFERROR(_xlfn.IFS(AND(I304&gt;=1,I304&lt;=5),"1A5", AND(I304&gt;=6,I304&lt;=30),"6A30", AND(I304&gt;=31,I304&lt;=60),"31A60", AND(I304&gt;=61,I304&lt;=90),"61A90", AND(I304&gt;=91,I304&lt;=120),"91A120", AND(I304&gt;120),"M120"), "A VENCER")</f>
        <v>61A90</v>
      </c>
    </row>
    <row r="305" spans="1:13" x14ac:dyDescent="0.25">
      <c r="A305">
        <f>VLOOKUP(B305,[1]Sheet2!$B$2:$D$2741,3,0)</f>
        <v>211110903</v>
      </c>
      <c r="B305" t="s">
        <v>60</v>
      </c>
      <c r="C305" t="s">
        <v>2814</v>
      </c>
      <c r="D305">
        <v>2025</v>
      </c>
      <c r="E305">
        <v>352</v>
      </c>
      <c r="F305" t="s">
        <v>13</v>
      </c>
      <c r="G305" s="1">
        <v>45770</v>
      </c>
      <c r="H305" s="1">
        <v>45763</v>
      </c>
      <c r="I305" s="6">
        <v>80</v>
      </c>
      <c r="J305">
        <v>-41.02</v>
      </c>
      <c r="K305">
        <v>-41.02</v>
      </c>
      <c r="L305" t="str">
        <f>VLOOKUP(A305,[1]Sheet2!$A$2:$C$2741,3,0)</f>
        <v>Vânia Silva</v>
      </c>
      <c r="M305" t="str" cm="1">
        <f t="array" ref="M305">IFERROR(_xlfn.IFS(AND(I305&gt;=1,I305&lt;=5),"1A5", AND(I305&gt;=6,I305&lt;=30),"6A30", AND(I305&gt;=31,I305&lt;=60),"31A60", AND(I305&gt;=61,I305&lt;=90),"61A90", AND(I305&gt;=91,I305&lt;=120),"91A120", AND(I305&gt;120),"M120"), "A VENCER")</f>
        <v>61A90</v>
      </c>
    </row>
    <row r="306" spans="1:13" x14ac:dyDescent="0.25">
      <c r="A306">
        <f>VLOOKUP(B306,[1]Sheet2!$B$2:$D$2741,3,0)</f>
        <v>211110903</v>
      </c>
      <c r="B306" t="s">
        <v>60</v>
      </c>
      <c r="C306" t="s">
        <v>2814</v>
      </c>
      <c r="D306">
        <v>2025</v>
      </c>
      <c r="E306">
        <v>559</v>
      </c>
      <c r="F306" t="s">
        <v>13</v>
      </c>
      <c r="G306" s="1">
        <v>45831</v>
      </c>
      <c r="H306" s="1">
        <v>45824</v>
      </c>
      <c r="I306" s="6">
        <v>19</v>
      </c>
      <c r="J306">
        <v>-138.07</v>
      </c>
      <c r="K306">
        <v>-138.07</v>
      </c>
      <c r="L306" t="str">
        <f>VLOOKUP(A306,[1]Sheet2!$A$2:$C$2741,3,0)</f>
        <v>Vânia Silva</v>
      </c>
      <c r="M306" t="str" cm="1">
        <f t="array" ref="M306">IFERROR(_xlfn.IFS(AND(I306&gt;=1,I306&lt;=5),"1A5", AND(I306&gt;=6,I306&lt;=30),"6A30", AND(I306&gt;=31,I306&lt;=60),"31A60", AND(I306&gt;=61,I306&lt;=90),"61A90", AND(I306&gt;=91,I306&lt;=120),"91A120", AND(I306&gt;120),"M120"), "A VENCER")</f>
        <v>6A30</v>
      </c>
    </row>
    <row r="307" spans="1:13" x14ac:dyDescent="0.25">
      <c r="A307">
        <f>VLOOKUP(B307,[1]Sheet2!$B$2:$D$2741,3,0)</f>
        <v>211110903</v>
      </c>
      <c r="B307" t="s">
        <v>60</v>
      </c>
      <c r="C307" t="s">
        <v>2817</v>
      </c>
      <c r="D307" t="s">
        <v>24</v>
      </c>
      <c r="E307" t="s">
        <v>2822</v>
      </c>
      <c r="F307" t="s">
        <v>13</v>
      </c>
      <c r="G307" s="1">
        <v>45842</v>
      </c>
      <c r="H307" s="1">
        <v>45835</v>
      </c>
      <c r="I307" s="6">
        <v>8</v>
      </c>
      <c r="J307">
        <v>-14950.6</v>
      </c>
      <c r="K307">
        <v>-755</v>
      </c>
      <c r="L307" t="str">
        <f>VLOOKUP(A307,[1]Sheet2!$A$2:$C$2741,3,0)</f>
        <v>Vânia Silva</v>
      </c>
      <c r="M307" t="str" cm="1">
        <f t="array" ref="M307">IFERROR(_xlfn.IFS(AND(I307&gt;=1,I307&lt;=5),"1A5", AND(I307&gt;=6,I307&lt;=30),"6A30", AND(I307&gt;=31,I307&lt;=60),"31A60", AND(I307&gt;=61,I307&lt;=90),"61A90", AND(I307&gt;=91,I307&lt;=120),"91A120", AND(I307&gt;120),"M120"), "A VENCER")</f>
        <v>6A30</v>
      </c>
    </row>
    <row r="308" spans="1:13" x14ac:dyDescent="0.25">
      <c r="A308">
        <f>VLOOKUP(B308,[1]Sheet2!$B$2:$D$2741,3,0)</f>
        <v>211110903</v>
      </c>
      <c r="B308" t="s">
        <v>60</v>
      </c>
      <c r="C308" t="s">
        <v>11</v>
      </c>
      <c r="D308" t="s">
        <v>12</v>
      </c>
      <c r="E308">
        <v>9896</v>
      </c>
      <c r="F308" t="s">
        <v>13</v>
      </c>
      <c r="G308" s="1">
        <v>45845.314895833333</v>
      </c>
      <c r="H308" s="1">
        <v>45838.319699074069</v>
      </c>
      <c r="I308" s="6">
        <v>5</v>
      </c>
      <c r="J308">
        <v>4214.05</v>
      </c>
      <c r="K308">
        <v>4214.05</v>
      </c>
      <c r="L308" t="str">
        <f>VLOOKUP(A308,[1]Sheet2!$A$2:$C$2741,3,0)</f>
        <v>Vânia Silva</v>
      </c>
      <c r="M308" t="str" cm="1">
        <f t="array" ref="M308">IFERROR(_xlfn.IFS(AND(I308&gt;=1,I308&lt;=5),"1A5", AND(I308&gt;=6,I308&lt;=30),"6A30", AND(I308&gt;=31,I308&lt;=60),"31A60", AND(I308&gt;=61,I308&lt;=90),"61A90", AND(I308&gt;=91,I308&lt;=120),"91A120", AND(I308&gt;120),"M120"), "A VENCER")</f>
        <v>1A5</v>
      </c>
    </row>
    <row r="309" spans="1:13" x14ac:dyDescent="0.25">
      <c r="A309">
        <f>VLOOKUP(B309,[1]Sheet2!$B$2:$D$2741,3,0)</f>
        <v>211110903</v>
      </c>
      <c r="B309" t="s">
        <v>60</v>
      </c>
      <c r="C309" t="s">
        <v>11</v>
      </c>
      <c r="D309" t="s">
        <v>12</v>
      </c>
      <c r="E309">
        <v>10191</v>
      </c>
      <c r="F309" t="s">
        <v>13</v>
      </c>
      <c r="G309" s="1">
        <v>45852.360983796294</v>
      </c>
      <c r="H309" s="1">
        <v>45845.361793981479</v>
      </c>
      <c r="I309" s="6">
        <v>-2</v>
      </c>
      <c r="J309">
        <v>3373.02</v>
      </c>
      <c r="K309">
        <v>3373.02</v>
      </c>
      <c r="L309" t="str">
        <f>VLOOKUP(A309,[1]Sheet2!$A$2:$C$2741,3,0)</f>
        <v>Vânia Silva</v>
      </c>
      <c r="M309" t="str" cm="1">
        <f t="array" ref="M309">IFERROR(_xlfn.IFS(AND(I309&gt;=1,I309&lt;=5),"1A5", AND(I309&gt;=6,I309&lt;=30),"6A30", AND(I309&gt;=31,I309&lt;=60),"31A60", AND(I309&gt;=61,I309&lt;=90),"61A90", AND(I309&gt;=91,I309&lt;=120),"91A120", AND(I309&gt;120),"M120"), "A VENCER")</f>
        <v>A VENCER</v>
      </c>
    </row>
    <row r="310" spans="1:13" x14ac:dyDescent="0.25">
      <c r="A310">
        <f>VLOOKUP(B310,[1]Sheet2!$B$2:$D$2741,3,0)</f>
        <v>211110911</v>
      </c>
      <c r="B310" t="s">
        <v>61</v>
      </c>
      <c r="C310" t="s">
        <v>11</v>
      </c>
      <c r="D310" t="s">
        <v>12</v>
      </c>
      <c r="E310">
        <v>506</v>
      </c>
      <c r="F310" t="s">
        <v>13</v>
      </c>
      <c r="G310" s="1">
        <v>45696.353703703702</v>
      </c>
      <c r="H310" s="1">
        <v>45666.357928240737</v>
      </c>
      <c r="I310" s="6">
        <v>154</v>
      </c>
      <c r="J310">
        <v>603.02</v>
      </c>
      <c r="K310">
        <v>500</v>
      </c>
      <c r="L310" t="str">
        <f>VLOOKUP(A310,[1]Sheet2!$A$2:$C$2741,3,0)</f>
        <v>Manuel Miranda</v>
      </c>
      <c r="M310" t="str" cm="1">
        <f t="array" ref="M310">IFERROR(_xlfn.IFS(AND(I310&gt;=1,I310&lt;=5),"1A5", AND(I310&gt;=6,I310&lt;=30),"6A30", AND(I310&gt;=31,I310&lt;=60),"31A60", AND(I310&gt;=61,I310&lt;=90),"61A90", AND(I310&gt;=91,I310&lt;=120),"91A120", AND(I310&gt;120),"M120"), "A VENCER")</f>
        <v>M120</v>
      </c>
    </row>
    <row r="311" spans="1:13" x14ac:dyDescent="0.25">
      <c r="A311">
        <f>VLOOKUP(B311,[1]Sheet2!$B$2:$D$2741,3,0)</f>
        <v>211110911</v>
      </c>
      <c r="B311" t="s">
        <v>61</v>
      </c>
      <c r="C311" t="s">
        <v>11</v>
      </c>
      <c r="D311" t="s">
        <v>12</v>
      </c>
      <c r="E311">
        <v>1035</v>
      </c>
      <c r="F311" t="s">
        <v>13</v>
      </c>
      <c r="G311" s="1">
        <v>45703.640914351847</v>
      </c>
      <c r="H311" s="1">
        <v>45673.641759259255</v>
      </c>
      <c r="I311" s="6">
        <v>147</v>
      </c>
      <c r="J311">
        <v>240.19</v>
      </c>
      <c r="K311">
        <v>240.19</v>
      </c>
      <c r="L311" t="str">
        <f>VLOOKUP(A311,[1]Sheet2!$A$2:$C$2741,3,0)</f>
        <v>Manuel Miranda</v>
      </c>
      <c r="M311" t="str" cm="1">
        <f t="array" ref="M311">IFERROR(_xlfn.IFS(AND(I311&gt;=1,I311&lt;=5),"1A5", AND(I311&gt;=6,I311&lt;=30),"6A30", AND(I311&gt;=31,I311&lt;=60),"31A60", AND(I311&gt;=61,I311&lt;=90),"61A90", AND(I311&gt;=91,I311&lt;=120),"91A120", AND(I311&gt;120),"M120"), "A VENCER")</f>
        <v>M120</v>
      </c>
    </row>
    <row r="312" spans="1:13" x14ac:dyDescent="0.25">
      <c r="A312">
        <f>VLOOKUP(B312,[1]Sheet2!$B$2:$D$2741,3,0)</f>
        <v>211110911</v>
      </c>
      <c r="B312" t="s">
        <v>61</v>
      </c>
      <c r="C312" t="s">
        <v>11</v>
      </c>
      <c r="D312" t="s">
        <v>12</v>
      </c>
      <c r="E312">
        <v>1915</v>
      </c>
      <c r="F312" t="s">
        <v>13</v>
      </c>
      <c r="G312" s="1">
        <v>45717.394328703704</v>
      </c>
      <c r="H312" s="1">
        <v>45687.395555555551</v>
      </c>
      <c r="I312" s="6">
        <v>133</v>
      </c>
      <c r="J312">
        <v>451.6</v>
      </c>
      <c r="K312">
        <v>451.6</v>
      </c>
      <c r="L312" t="str">
        <f>VLOOKUP(A312,[1]Sheet2!$A$2:$C$2741,3,0)</f>
        <v>Manuel Miranda</v>
      </c>
      <c r="M312" t="str" cm="1">
        <f t="array" ref="M312">IFERROR(_xlfn.IFS(AND(I312&gt;=1,I312&lt;=5),"1A5", AND(I312&gt;=6,I312&lt;=30),"6A30", AND(I312&gt;=31,I312&lt;=60),"31A60", AND(I312&gt;=61,I312&lt;=90),"61A90", AND(I312&gt;=91,I312&lt;=120),"91A120", AND(I312&gt;120),"M120"), "A VENCER")</f>
        <v>M120</v>
      </c>
    </row>
    <row r="313" spans="1:13" x14ac:dyDescent="0.25">
      <c r="A313">
        <f>VLOOKUP(B313,[1]Sheet2!$B$2:$D$2741,3,0)</f>
        <v>211110911</v>
      </c>
      <c r="B313" t="s">
        <v>61</v>
      </c>
      <c r="C313" t="s">
        <v>11</v>
      </c>
      <c r="D313" t="s">
        <v>12</v>
      </c>
      <c r="E313">
        <v>2354</v>
      </c>
      <c r="F313" t="s">
        <v>13</v>
      </c>
      <c r="G313" s="1">
        <v>45724.423668981479</v>
      </c>
      <c r="H313" s="1">
        <v>45694.424895833334</v>
      </c>
      <c r="I313" s="6">
        <v>126</v>
      </c>
      <c r="J313">
        <v>304.07</v>
      </c>
      <c r="K313">
        <v>304.07</v>
      </c>
      <c r="L313" t="str">
        <f>VLOOKUP(A313,[1]Sheet2!$A$2:$C$2741,3,0)</f>
        <v>Manuel Miranda</v>
      </c>
      <c r="M313" t="str" cm="1">
        <f t="array" ref="M313">IFERROR(_xlfn.IFS(AND(I313&gt;=1,I313&lt;=5),"1A5", AND(I313&gt;=6,I313&lt;=30),"6A30", AND(I313&gt;=31,I313&lt;=60),"31A60", AND(I313&gt;=61,I313&lt;=90),"61A90", AND(I313&gt;=91,I313&lt;=120),"91A120", AND(I313&gt;120),"M120"), "A VENCER")</f>
        <v>M120</v>
      </c>
    </row>
    <row r="314" spans="1:13" x14ac:dyDescent="0.25">
      <c r="A314">
        <f>VLOOKUP(B314,[1]Sheet2!$B$2:$D$2741,3,0)</f>
        <v>211110911</v>
      </c>
      <c r="B314" t="s">
        <v>61</v>
      </c>
      <c r="C314" t="s">
        <v>11</v>
      </c>
      <c r="D314" t="s">
        <v>12</v>
      </c>
      <c r="E314">
        <v>3237</v>
      </c>
      <c r="F314" t="s">
        <v>13</v>
      </c>
      <c r="G314" s="1">
        <v>45738.40662037037</v>
      </c>
      <c r="H314" s="1">
        <v>45708.407013888886</v>
      </c>
      <c r="I314" s="6">
        <v>112</v>
      </c>
      <c r="J314">
        <v>250.1</v>
      </c>
      <c r="K314">
        <v>250.1</v>
      </c>
      <c r="L314" t="str">
        <f>VLOOKUP(A314,[1]Sheet2!$A$2:$C$2741,3,0)</f>
        <v>Manuel Miranda</v>
      </c>
      <c r="M314" t="str" cm="1">
        <f t="array" ref="M314">IFERROR(_xlfn.IFS(AND(I314&gt;=1,I314&lt;=5),"1A5", AND(I314&gt;=6,I314&lt;=30),"6A30", AND(I314&gt;=31,I314&lt;=60),"31A60", AND(I314&gt;=61,I314&lt;=90),"61A90", AND(I314&gt;=91,I314&lt;=120),"91A120", AND(I314&gt;120),"M120"), "A VENCER")</f>
        <v>91A120</v>
      </c>
    </row>
    <row r="315" spans="1:13" x14ac:dyDescent="0.25">
      <c r="A315">
        <f>VLOOKUP(B315,[1]Sheet2!$B$2:$D$2741,3,0)</f>
        <v>211110911</v>
      </c>
      <c r="B315" t="s">
        <v>61</v>
      </c>
      <c r="C315" t="s">
        <v>11</v>
      </c>
      <c r="D315" t="s">
        <v>12</v>
      </c>
      <c r="E315">
        <v>4841</v>
      </c>
      <c r="F315" t="s">
        <v>13</v>
      </c>
      <c r="G315" s="1">
        <v>45766.385011574072</v>
      </c>
      <c r="H315" s="1">
        <v>45736.386284722219</v>
      </c>
      <c r="I315" s="6">
        <v>84</v>
      </c>
      <c r="J315">
        <v>357.07</v>
      </c>
      <c r="K315">
        <v>357.07</v>
      </c>
      <c r="L315" t="str">
        <f>VLOOKUP(A315,[1]Sheet2!$A$2:$C$2741,3,0)</f>
        <v>Manuel Miranda</v>
      </c>
      <c r="M315" t="str" cm="1">
        <f t="array" ref="M315">IFERROR(_xlfn.IFS(AND(I315&gt;=1,I315&lt;=5),"1A5", AND(I315&gt;=6,I315&lt;=30),"6A30", AND(I315&gt;=31,I315&lt;=60),"31A60", AND(I315&gt;=61,I315&lt;=90),"61A90", AND(I315&gt;=91,I315&lt;=120),"91A120", AND(I315&gt;120),"M120"), "A VENCER")</f>
        <v>61A90</v>
      </c>
    </row>
    <row r="316" spans="1:13" x14ac:dyDescent="0.25">
      <c r="A316">
        <f>VLOOKUP(B316,[1]Sheet2!$B$2:$D$2741,3,0)</f>
        <v>211110911</v>
      </c>
      <c r="B316" t="s">
        <v>61</v>
      </c>
      <c r="C316" t="s">
        <v>11</v>
      </c>
      <c r="D316" t="s">
        <v>12</v>
      </c>
      <c r="E316">
        <v>5249</v>
      </c>
      <c r="F316" t="s">
        <v>13</v>
      </c>
      <c r="G316" s="1">
        <v>45773.437951388885</v>
      </c>
      <c r="H316" s="1">
        <v>45743.438298611109</v>
      </c>
      <c r="I316" s="6">
        <v>77</v>
      </c>
      <c r="J316">
        <v>281.37</v>
      </c>
      <c r="K316">
        <v>281.37</v>
      </c>
      <c r="L316" t="str">
        <f>VLOOKUP(A316,[1]Sheet2!$A$2:$C$2741,3,0)</f>
        <v>Manuel Miranda</v>
      </c>
      <c r="M316" t="str" cm="1">
        <f t="array" ref="M316">IFERROR(_xlfn.IFS(AND(I316&gt;=1,I316&lt;=5),"1A5", AND(I316&gt;=6,I316&lt;=30),"6A30", AND(I316&gt;=31,I316&lt;=60),"31A60", AND(I316&gt;=61,I316&lt;=90),"61A90", AND(I316&gt;=91,I316&lt;=120),"91A120", AND(I316&gt;120),"M120"), "A VENCER")</f>
        <v>61A90</v>
      </c>
    </row>
    <row r="317" spans="1:13" x14ac:dyDescent="0.25">
      <c r="A317">
        <f>VLOOKUP(B317,[1]Sheet2!$B$2:$D$2741,3,0)</f>
        <v>211110911</v>
      </c>
      <c r="B317" t="s">
        <v>61</v>
      </c>
      <c r="C317" t="s">
        <v>11</v>
      </c>
      <c r="D317" t="s">
        <v>12</v>
      </c>
      <c r="E317">
        <v>5635</v>
      </c>
      <c r="F317" t="s">
        <v>13</v>
      </c>
      <c r="G317" s="1">
        <v>45780.406041666662</v>
      </c>
      <c r="H317" s="1">
        <v>45750.406990740739</v>
      </c>
      <c r="I317" s="6">
        <v>70</v>
      </c>
      <c r="J317">
        <v>326.22000000000003</v>
      </c>
      <c r="K317">
        <v>326.22000000000003</v>
      </c>
      <c r="L317" t="str">
        <f>VLOOKUP(A317,[1]Sheet2!$A$2:$C$2741,3,0)</f>
        <v>Manuel Miranda</v>
      </c>
      <c r="M317" t="str" cm="1">
        <f t="array" ref="M317">IFERROR(_xlfn.IFS(AND(I317&gt;=1,I317&lt;=5),"1A5", AND(I317&gt;=6,I317&lt;=30),"6A30", AND(I317&gt;=31,I317&lt;=60),"31A60", AND(I317&gt;=61,I317&lt;=90),"61A90", AND(I317&gt;=91,I317&lt;=120),"91A120", AND(I317&gt;120),"M120"), "A VENCER")</f>
        <v>61A90</v>
      </c>
    </row>
    <row r="318" spans="1:13" x14ac:dyDescent="0.25">
      <c r="A318">
        <f>VLOOKUP(B318,[1]Sheet2!$B$2:$D$2741,3,0)</f>
        <v>211110917</v>
      </c>
      <c r="B318" t="s">
        <v>64</v>
      </c>
      <c r="C318" t="s">
        <v>11</v>
      </c>
      <c r="D318" t="s">
        <v>12</v>
      </c>
      <c r="E318">
        <v>1053</v>
      </c>
      <c r="F318" t="s">
        <v>35</v>
      </c>
      <c r="G318" s="1">
        <v>45704.350324074076</v>
      </c>
      <c r="H318" s="1">
        <v>45674.35087962963</v>
      </c>
      <c r="I318" s="6">
        <v>146</v>
      </c>
      <c r="J318">
        <v>194.52</v>
      </c>
      <c r="K318">
        <v>194.52</v>
      </c>
      <c r="L318" t="str">
        <f>VLOOKUP(A318,[1]Sheet2!$A$2:$C$2741,3,0)</f>
        <v>Manuel Miranda</v>
      </c>
      <c r="M318" t="str" cm="1">
        <f t="array" ref="M318">IFERROR(_xlfn.IFS(AND(I318&gt;=1,I318&lt;=5),"1A5", AND(I318&gt;=6,I318&lt;=30),"6A30", AND(I318&gt;=31,I318&lt;=60),"31A60", AND(I318&gt;=61,I318&lt;=90),"61A90", AND(I318&gt;=91,I318&lt;=120),"91A120", AND(I318&gt;120),"M120"), "A VENCER")</f>
        <v>M120</v>
      </c>
    </row>
    <row r="319" spans="1:13" x14ac:dyDescent="0.25">
      <c r="A319">
        <f>VLOOKUP(B319,[1]Sheet2!$B$2:$D$2741,3,0)</f>
        <v>211110917</v>
      </c>
      <c r="B319" t="s">
        <v>64</v>
      </c>
      <c r="C319" t="s">
        <v>11</v>
      </c>
      <c r="D319" t="s">
        <v>12</v>
      </c>
      <c r="E319">
        <v>1265</v>
      </c>
      <c r="F319" t="s">
        <v>35</v>
      </c>
      <c r="G319" s="1">
        <v>45708.41028935185</v>
      </c>
      <c r="H319" s="1">
        <v>45678.411319444444</v>
      </c>
      <c r="I319" s="6">
        <v>142</v>
      </c>
      <c r="J319">
        <v>714.57</v>
      </c>
      <c r="K319">
        <v>714.57</v>
      </c>
      <c r="L319" t="str">
        <f>VLOOKUP(A319,[1]Sheet2!$A$2:$C$2741,3,0)</f>
        <v>Manuel Miranda</v>
      </c>
      <c r="M319" t="str" cm="1">
        <f t="array" ref="M319">IFERROR(_xlfn.IFS(AND(I319&gt;=1,I319&lt;=5),"1A5", AND(I319&gt;=6,I319&lt;=30),"6A30", AND(I319&gt;=31,I319&lt;=60),"31A60", AND(I319&gt;=61,I319&lt;=90),"61A90", AND(I319&gt;=91,I319&lt;=120),"91A120", AND(I319&gt;120),"M120"), "A VENCER")</f>
        <v>M120</v>
      </c>
    </row>
    <row r="320" spans="1:13" x14ac:dyDescent="0.25">
      <c r="A320">
        <f>VLOOKUP(B320,[1]Sheet2!$B$2:$D$2741,3,0)</f>
        <v>211110959</v>
      </c>
      <c r="B320" t="s">
        <v>66</v>
      </c>
      <c r="C320" t="s">
        <v>11</v>
      </c>
      <c r="D320" t="s">
        <v>12</v>
      </c>
      <c r="E320">
        <v>8720</v>
      </c>
      <c r="F320" t="s">
        <v>13</v>
      </c>
      <c r="G320" s="1">
        <v>45840.416574074072</v>
      </c>
      <c r="H320" s="1">
        <v>45810.416863425926</v>
      </c>
      <c r="I320" s="6">
        <v>10</v>
      </c>
      <c r="J320">
        <v>41.93</v>
      </c>
      <c r="K320">
        <v>41.93</v>
      </c>
      <c r="L320" t="str">
        <f>VLOOKUP(A320,[1]Sheet2!$A$2:$C$2741,3,0)</f>
        <v>Pedro Fonseca</v>
      </c>
      <c r="M320" t="str" cm="1">
        <f t="array" ref="M320">IFERROR(_xlfn.IFS(AND(I320&gt;=1,I320&lt;=5),"1A5", AND(I320&gt;=6,I320&lt;=30),"6A30", AND(I320&gt;=31,I320&lt;=60),"31A60", AND(I320&gt;=61,I320&lt;=90),"61A90", AND(I320&gt;=91,I320&lt;=120),"91A120", AND(I320&gt;120),"M120"), "A VENCER")</f>
        <v>6A30</v>
      </c>
    </row>
    <row r="321" spans="1:13" x14ac:dyDescent="0.25">
      <c r="A321">
        <f>VLOOKUP(B321,[1]Sheet2!$B$2:$D$2741,3,0)</f>
        <v>211110959</v>
      </c>
      <c r="B321" t="s">
        <v>66</v>
      </c>
      <c r="C321" t="s">
        <v>11</v>
      </c>
      <c r="D321" t="s">
        <v>12</v>
      </c>
      <c r="E321">
        <v>8721</v>
      </c>
      <c r="F321" t="s">
        <v>13</v>
      </c>
      <c r="G321" s="1">
        <v>45840.41710648148</v>
      </c>
      <c r="H321" s="1">
        <v>45810.417337962965</v>
      </c>
      <c r="I321" s="6">
        <v>10</v>
      </c>
      <c 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21">IFERROR(_xlfn.IFS(AND(I321&gt;=1,I321&lt;=5),"1A5", AND(I321&gt;=6,I321&lt;=30),"6A30", AND(I321&gt;=31,I321&lt;=60),"31A60", AND(I321&gt;=61,I321&lt;=90),"61A90", AND(I321&gt;=91,I321&lt;=120),"91A120", AND(I321&gt;120),"M120"), "A VENCER")</f>
        <v>6A30</v>
      </c>
    </row>
    <row r="322" spans="1:13" x14ac:dyDescent="0.25">
      <c r="A322">
        <f>VLOOKUP(B322,[1]Sheet2!$B$2:$D$2741,3,0)</f>
        <v>211110959</v>
      </c>
      <c r="B322" t="s">
        <v>66</v>
      </c>
      <c r="C322" t="s">
        <v>11</v>
      </c>
      <c r="D322" t="s">
        <v>12</v>
      </c>
      <c r="E322">
        <v>8722</v>
      </c>
      <c r="F322" t="s">
        <v>13</v>
      </c>
      <c r="G322" s="1">
        <v>45840.417812499996</v>
      </c>
      <c r="H322" s="1">
        <v>45810.417951388888</v>
      </c>
      <c r="I322" s="6">
        <v>10</v>
      </c>
      <c r="J322">
        <v>116.43</v>
      </c>
      <c r="K322">
        <v>116.43</v>
      </c>
      <c r="L322" t="str">
        <f>VLOOKUP(A322,[1]Sheet2!$A$2:$C$2741,3,0)</f>
        <v>Pedro Fonseca</v>
      </c>
      <c r="M322" t="str" cm="1">
        <f t="array" ref="M322">IFERROR(_xlfn.IFS(AND(I322&gt;=1,I322&lt;=5),"1A5", AND(I322&gt;=6,I322&lt;=30),"6A30", AND(I322&gt;=31,I322&lt;=60),"31A60", AND(I322&gt;=61,I322&lt;=90),"61A90", AND(I322&gt;=91,I322&lt;=120),"91A120", AND(I322&gt;120),"M120"), "A VENCER")</f>
        <v>6A30</v>
      </c>
    </row>
    <row r="323" spans="1:13" x14ac:dyDescent="0.25">
      <c r="A323">
        <f>VLOOKUP(B323,[1]Sheet2!$B$2:$D$2741,3,0)</f>
        <v>211110959</v>
      </c>
      <c r="B323" t="s">
        <v>66</v>
      </c>
      <c r="C323" t="s">
        <v>11</v>
      </c>
      <c r="D323" t="s">
        <v>12</v>
      </c>
      <c r="E323">
        <v>8834</v>
      </c>
      <c r="F323" t="s">
        <v>13</v>
      </c>
      <c r="G323" s="1">
        <v>45842.417256944442</v>
      </c>
      <c r="H323" s="1">
        <v>45812.417939814812</v>
      </c>
      <c r="I323" s="6">
        <v>8</v>
      </c>
      <c r="J323">
        <v>142.59</v>
      </c>
      <c r="K323">
        <v>142.59</v>
      </c>
      <c r="L323" t="str">
        <f>VLOOKUP(A323,[1]Sheet2!$A$2:$C$2741,3,0)</f>
        <v>Pedro Fonseca</v>
      </c>
      <c r="M323" t="str" cm="1">
        <f t="array" ref="M323">IFERROR(_xlfn.IFS(AND(I323&gt;=1,I323&lt;=5),"1A5", AND(I323&gt;=6,I323&lt;=30),"6A30", AND(I323&gt;=31,I323&lt;=60),"31A60", AND(I323&gt;=61,I323&lt;=90),"61A90", AND(I323&gt;=91,I323&lt;=120),"91A120", AND(I323&gt;120),"M120"), "A VENCER")</f>
        <v>6A30</v>
      </c>
    </row>
    <row r="324" spans="1:13" x14ac:dyDescent="0.25">
      <c r="A324">
        <f>VLOOKUP(B324,[1]Sheet2!$B$2:$D$2741,3,0)</f>
        <v>211110959</v>
      </c>
      <c r="B324" t="s">
        <v>66</v>
      </c>
      <c r="C324" t="s">
        <v>11</v>
      </c>
      <c r="D324" t="s">
        <v>12</v>
      </c>
      <c r="E324">
        <v>8875</v>
      </c>
      <c r="F324" t="s">
        <v>13</v>
      </c>
      <c r="G324" s="1">
        <v>45842.481354166666</v>
      </c>
      <c r="H324" s="1">
        <v>45812.482048611106</v>
      </c>
      <c r="I324" s="6">
        <v>8</v>
      </c>
      <c r="J324">
        <v>170.18</v>
      </c>
      <c r="K324">
        <v>170.18</v>
      </c>
      <c r="L324" t="str">
        <f>VLOOKUP(A324,[1]Sheet2!$A$2:$C$2741,3,0)</f>
        <v>Pedro Fonseca</v>
      </c>
      <c r="M324" t="str" cm="1">
        <f t="array" ref="M324">IFERROR(_xlfn.IFS(AND(I324&gt;=1,I324&lt;=5),"1A5", AND(I324&gt;=6,I324&lt;=30),"6A30", AND(I324&gt;=31,I324&lt;=60),"31A60", AND(I324&gt;=61,I324&lt;=90),"61A90", AND(I324&gt;=91,I324&lt;=120),"91A120", AND(I324&gt;120),"M120"), "A VENCER")</f>
        <v>6A30</v>
      </c>
    </row>
    <row r="325" spans="1:13" x14ac:dyDescent="0.25">
      <c r="A325">
        <f>VLOOKUP(B325,[1]Sheet2!$B$2:$D$2741,3,0)</f>
        <v>211110959</v>
      </c>
      <c r="B325" t="s">
        <v>66</v>
      </c>
      <c r="C325" t="s">
        <v>11</v>
      </c>
      <c r="D325" t="s">
        <v>12</v>
      </c>
      <c r="E325">
        <v>8971</v>
      </c>
      <c r="F325" t="s">
        <v>13</v>
      </c>
      <c r="G325" s="1">
        <v>45847.405740740738</v>
      </c>
      <c r="H325" s="1">
        <v>45817.406307870369</v>
      </c>
      <c r="I325" s="6">
        <v>3</v>
      </c>
      <c r="J325">
        <v>63.15</v>
      </c>
      <c r="K325">
        <v>63.15</v>
      </c>
      <c r="L325" t="str">
        <f>VLOOKUP(A325,[1]Sheet2!$A$2:$C$2741,3,0)</f>
        <v>Pedro Fonseca</v>
      </c>
      <c r="M325" t="str" cm="1">
        <f t="array" ref="M325">IFERROR(_xlfn.IFS(AND(I325&gt;=1,I325&lt;=5),"1A5", AND(I325&gt;=6,I325&lt;=30),"6A30", AND(I325&gt;=31,I325&lt;=60),"31A60", AND(I325&gt;=61,I325&lt;=90),"61A90", AND(I325&gt;=91,I325&lt;=120),"91A120", AND(I325&gt;120),"M120"), "A VENCER")</f>
        <v>1A5</v>
      </c>
    </row>
    <row r="326" spans="1:13" x14ac:dyDescent="0.25">
      <c r="A326">
        <f>VLOOKUP(B326,[1]Sheet2!$B$2:$D$2741,3,0)</f>
        <v>211110959</v>
      </c>
      <c r="B326" t="s">
        <v>66</v>
      </c>
      <c r="C326" t="s">
        <v>11</v>
      </c>
      <c r="D326" t="s">
        <v>12</v>
      </c>
      <c r="E326">
        <v>9043</v>
      </c>
      <c r="F326" t="s">
        <v>13</v>
      </c>
      <c r="G326" s="1">
        <v>45849.431168981479</v>
      </c>
      <c r="H326" s="1">
        <v>45819.431817129625</v>
      </c>
      <c r="I326" s="6">
        <v>1</v>
      </c>
      <c r="J326">
        <v>109.88</v>
      </c>
      <c r="K326">
        <v>109.88</v>
      </c>
      <c r="L326" t="str">
        <f>VLOOKUP(A326,[1]Sheet2!$A$2:$C$2741,3,0)</f>
        <v>Pedro Fonseca</v>
      </c>
      <c r="M326" t="str" cm="1">
        <f t="array" ref="M326">IFERROR(_xlfn.IFS(AND(I326&gt;=1,I326&lt;=5),"1A5", AND(I326&gt;=6,I326&lt;=30),"6A30", AND(I326&gt;=31,I326&lt;=60),"31A60", AND(I326&gt;=61,I326&lt;=90),"61A90", AND(I326&gt;=91,I326&lt;=120),"91A120", AND(I326&gt;120),"M120"), "A VENCER")</f>
        <v>1A5</v>
      </c>
    </row>
    <row r="327" spans="1:13" x14ac:dyDescent="0.25">
      <c r="A327">
        <f>VLOOKUP(B327,[1]Sheet2!$B$2:$D$2741,3,0)</f>
        <v>211110959</v>
      </c>
      <c r="B327" t="s">
        <v>66</v>
      </c>
      <c r="C327" t="s">
        <v>11</v>
      </c>
      <c r="D327" t="s">
        <v>12</v>
      </c>
      <c r="E327">
        <v>9047</v>
      </c>
      <c r="F327" t="s">
        <v>13</v>
      </c>
      <c r="G327" s="1">
        <v>45849.435787037037</v>
      </c>
      <c r="H327" s="1">
        <v>45819.436307870368</v>
      </c>
      <c r="I327" s="6">
        <v>1</v>
      </c>
      <c r="J327">
        <v>153.01</v>
      </c>
      <c r="K327">
        <v>153.01</v>
      </c>
      <c r="L327" t="str">
        <f>VLOOKUP(A327,[1]Sheet2!$A$2:$C$2741,3,0)</f>
        <v>Pedro Fonseca</v>
      </c>
      <c r="M327" t="str" cm="1">
        <f t="array" ref="M327">IFERROR(_xlfn.IFS(AND(I327&gt;=1,I327&lt;=5),"1A5", AND(I327&gt;=6,I327&lt;=30),"6A30", AND(I327&gt;=31,I327&lt;=60),"31A60", AND(I327&gt;=61,I327&lt;=90),"61A90", AND(I327&gt;=91,I327&lt;=120),"91A120", AND(I327&gt;120),"M120"), "A VENCER")</f>
        <v>1A5</v>
      </c>
    </row>
    <row r="328" spans="1:13" x14ac:dyDescent="0.25">
      <c r="A328">
        <f>VLOOKUP(B328,[1]Sheet2!$B$2:$D$2741,3,0)</f>
        <v>211110959</v>
      </c>
      <c r="B328" t="s">
        <v>66</v>
      </c>
      <c r="C328" t="s">
        <v>11</v>
      </c>
      <c r="D328" t="s">
        <v>12</v>
      </c>
      <c r="E328">
        <v>9059</v>
      </c>
      <c r="F328" t="s">
        <v>13</v>
      </c>
      <c r="G328" s="1">
        <v>45849.483148148145</v>
      </c>
      <c r="H328" s="1">
        <v>45819.48474537037</v>
      </c>
      <c r="I328" s="6">
        <v>1</v>
      </c>
      <c r="J328">
        <v>242.27</v>
      </c>
      <c r="K328">
        <v>242.27</v>
      </c>
      <c r="L328" t="str">
        <f>VLOOKUP(A328,[1]Sheet2!$A$2:$C$2741,3,0)</f>
        <v>Pedro Fonseca</v>
      </c>
      <c r="M328" t="str" cm="1">
        <f t="array" ref="M328">IFERROR(_xlfn.IFS(AND(I328&gt;=1,I328&lt;=5),"1A5", AND(I328&gt;=6,I328&lt;=30),"6A30", AND(I328&gt;=31,I328&lt;=60),"31A60", AND(I328&gt;=61,I328&lt;=90),"61A90", AND(I328&gt;=91,I328&lt;=120),"91A120", AND(I328&gt;120),"M120"), "A VENCER")</f>
        <v>1A5</v>
      </c>
    </row>
    <row r="329" spans="1:13" x14ac:dyDescent="0.25">
      <c r="A329">
        <f>VLOOKUP(B329,[1]Sheet2!$B$2:$D$2741,3,0)</f>
        <v>211110959</v>
      </c>
      <c r="B329" t="s">
        <v>66</v>
      </c>
      <c r="C329" t="s">
        <v>11</v>
      </c>
      <c r="D329" t="s">
        <v>12</v>
      </c>
      <c r="E329">
        <v>9093</v>
      </c>
      <c r="F329" t="s">
        <v>13</v>
      </c>
      <c r="G329" s="1">
        <v>45849.540509259255</v>
      </c>
      <c r="H329" s="1">
        <v>45819.541041666664</v>
      </c>
      <c r="I329" s="6">
        <v>1</v>
      </c>
      <c r="J329">
        <v>891.84</v>
      </c>
      <c r="K329">
        <v>891.84</v>
      </c>
      <c r="L329" t="str">
        <f>VLOOKUP(A329,[1]Sheet2!$A$2:$C$2741,3,0)</f>
        <v>Pedro Fonseca</v>
      </c>
      <c r="M329" t="str" cm="1">
        <f t="array" ref="M329">IFERROR(_xlfn.IFS(AND(I329&gt;=1,I329&lt;=5),"1A5", AND(I329&gt;=6,I329&lt;=30),"6A30", AND(I329&gt;=31,I329&lt;=60),"31A60", AND(I329&gt;=61,I329&lt;=90),"61A90", AND(I329&gt;=91,I329&lt;=120),"91A120", AND(I329&gt;120),"M120"), "A VENCER")</f>
        <v>1A5</v>
      </c>
    </row>
    <row r="330" spans="1:13" x14ac:dyDescent="0.25">
      <c r="A330">
        <f>VLOOKUP(B330,[1]Sheet2!$B$2:$D$2741,3,0)</f>
        <v>211110959</v>
      </c>
      <c r="B330" t="s">
        <v>66</v>
      </c>
      <c r="C330" t="s">
        <v>11</v>
      </c>
      <c r="D330" t="s">
        <v>12</v>
      </c>
      <c r="E330">
        <v>9172</v>
      </c>
      <c r="F330" t="s">
        <v>13</v>
      </c>
      <c r="G330" s="1">
        <v>45850.565451388888</v>
      </c>
      <c r="H330" s="1">
        <v>45820.568460648145</v>
      </c>
      <c r="I330" s="6">
        <v>0</v>
      </c>
      <c r="J330">
        <v>241.21</v>
      </c>
      <c r="K330">
        <v>241.21</v>
      </c>
      <c r="L330" t="str">
        <f>VLOOKUP(A330,[1]Sheet2!$A$2:$C$2741,3,0)</f>
        <v>Pedro Fonseca</v>
      </c>
      <c r="M330" t="str" cm="1">
        <f t="array" ref="M330">IFERROR(_xlfn.IFS(AND(I330&gt;=1,I330&lt;=5),"1A5", AND(I330&gt;=6,I330&lt;=30),"6A30", AND(I330&gt;=31,I330&lt;=60),"31A60", AND(I330&gt;=61,I330&lt;=90),"61A90", AND(I330&gt;=91,I330&lt;=120),"91A120", AND(I330&gt;120),"M120"), "A VENCER")</f>
        <v>A VENCER</v>
      </c>
    </row>
    <row r="331" spans="1:13" x14ac:dyDescent="0.25">
      <c r="A331">
        <f>VLOOKUP(B331,[1]Sheet2!$B$2:$D$2741,3,0)</f>
        <v>211110959</v>
      </c>
      <c r="B331" t="s">
        <v>66</v>
      </c>
      <c r="C331" t="s">
        <v>11</v>
      </c>
      <c r="D331" t="s">
        <v>12</v>
      </c>
      <c r="E331">
        <v>9173</v>
      </c>
      <c r="F331" t="s">
        <v>13</v>
      </c>
      <c r="G331" s="1">
        <v>45850.570590277777</v>
      </c>
      <c r="H331" s="1">
        <v>45820.570891203701</v>
      </c>
      <c r="I331" s="6">
        <v>0</v>
      </c>
      <c r="J331">
        <v>79.59</v>
      </c>
      <c r="K331">
        <v>79.59</v>
      </c>
      <c r="L331" t="str">
        <f>VLOOKUP(A331,[1]Sheet2!$A$2:$C$2741,3,0)</f>
        <v>Pedro Fonseca</v>
      </c>
      <c r="M331" t="str" cm="1">
        <f t="array" ref="M331">IFERROR(_xlfn.IFS(AND(I331&gt;=1,I331&lt;=5),"1A5", AND(I331&gt;=6,I331&lt;=30),"6A30", AND(I331&gt;=31,I331&lt;=60),"31A60", AND(I331&gt;=61,I331&lt;=90),"61A90", AND(I331&gt;=91,I331&lt;=120),"91A120", AND(I331&gt;120),"M120"), "A VENCER")</f>
        <v>A VENCER</v>
      </c>
    </row>
    <row r="332" spans="1:13" x14ac:dyDescent="0.25">
      <c r="A332">
        <f>VLOOKUP(B332,[1]Sheet2!$B$2:$D$2741,3,0)</f>
        <v>211110959</v>
      </c>
      <c r="B332" t="s">
        <v>66</v>
      </c>
      <c r="C332" t="s">
        <v>11</v>
      </c>
      <c r="D332" t="s">
        <v>12</v>
      </c>
      <c r="E332">
        <v>9279</v>
      </c>
      <c r="F332" t="s">
        <v>13</v>
      </c>
      <c r="G332" s="1">
        <v>45854.384953703702</v>
      </c>
      <c r="H332" s="1">
        <v>45824.385162037033</v>
      </c>
      <c r="I332" s="6">
        <v>-4</v>
      </c>
      <c r="J332">
        <v>39.910000000000004</v>
      </c>
      <c r="K332">
        <v>39.910000000000004</v>
      </c>
      <c r="L332" t="str">
        <f>VLOOKUP(A332,[1]Sheet2!$A$2:$C$2741,3,0)</f>
        <v>Pedro Fonseca</v>
      </c>
      <c r="M332" t="str" cm="1">
        <f t="array" ref="M332">IFERROR(_xlfn.IFS(AND(I332&gt;=1,I332&lt;=5),"1A5", AND(I332&gt;=6,I332&lt;=30),"6A30", AND(I332&gt;=31,I332&lt;=60),"31A60", AND(I332&gt;=61,I332&lt;=90),"61A90", AND(I332&gt;=91,I332&lt;=120),"91A120", AND(I332&gt;120),"M120"), "A VENCER")</f>
        <v>A VENCER</v>
      </c>
    </row>
    <row r="333" spans="1:13" x14ac:dyDescent="0.25">
      <c r="A333">
        <f>VLOOKUP(B333,[1]Sheet2!$B$2:$D$2741,3,0)</f>
        <v>211110959</v>
      </c>
      <c r="B333" t="s">
        <v>66</v>
      </c>
      <c r="C333" t="s">
        <v>11</v>
      </c>
      <c r="D333" t="s">
        <v>12</v>
      </c>
      <c r="E333">
        <v>9311</v>
      </c>
      <c r="F333" t="s">
        <v>13</v>
      </c>
      <c r="G333" s="1">
        <v>45854.482071759259</v>
      </c>
      <c r="H333" s="1">
        <v>45824.482870370368</v>
      </c>
      <c r="I333" s="6">
        <v>-4</v>
      </c>
      <c r="J333">
        <v>255.16</v>
      </c>
      <c r="K333">
        <v>255.16</v>
      </c>
      <c r="L333" t="str">
        <f>VLOOKUP(A333,[1]Sheet2!$A$2:$C$2741,3,0)</f>
        <v>Pedro Fonseca</v>
      </c>
      <c r="M333" t="str" cm="1">
        <f t="array" ref="M333">IFERROR(_xlfn.IFS(AND(I333&gt;=1,I333&lt;=5),"1A5", AND(I333&gt;=6,I333&lt;=30),"6A30", AND(I333&gt;=31,I333&lt;=60),"31A60", AND(I333&gt;=61,I333&lt;=90),"61A90", AND(I333&gt;=91,I333&lt;=120),"91A120", AND(I333&gt;120),"M120"), "A VENCER")</f>
        <v>A VENCER</v>
      </c>
    </row>
    <row r="334" spans="1:13" x14ac:dyDescent="0.25">
      <c r="A334">
        <f>VLOOKUP(B334,[1]Sheet2!$B$2:$D$2741,3,0)</f>
        <v>211110959</v>
      </c>
      <c r="B334" t="s">
        <v>66</v>
      </c>
      <c r="C334" t="s">
        <v>11</v>
      </c>
      <c r="D334" t="s">
        <v>12</v>
      </c>
      <c r="E334">
        <v>9375</v>
      </c>
      <c r="F334" t="s">
        <v>13</v>
      </c>
      <c r="G334" s="1">
        <v>45855.482152777775</v>
      </c>
      <c r="H334" s="1">
        <v>45825.483171296291</v>
      </c>
      <c r="I334" s="6">
        <v>-5</v>
      </c>
      <c r="J334">
        <v>99.490000000000009</v>
      </c>
      <c r="K334">
        <v>99.490000000000009</v>
      </c>
      <c r="L334" t="str">
        <f>VLOOKUP(A334,[1]Sheet2!$A$2:$C$2741,3,0)</f>
        <v>Pedro Fonseca</v>
      </c>
      <c r="M334" t="str" cm="1">
        <f t="array" ref="M334">IFERROR(_xlfn.IFS(AND(I334&gt;=1,I334&lt;=5),"1A5", AND(I334&gt;=6,I334&lt;=30),"6A30", AND(I334&gt;=31,I334&lt;=60),"31A60", AND(I334&gt;=61,I334&lt;=90),"61A90", AND(I334&gt;=91,I334&lt;=120),"91A120", AND(I334&gt;120),"M120"), "A VENCER")</f>
        <v>A VENCER</v>
      </c>
    </row>
    <row r="335" spans="1:13" x14ac:dyDescent="0.25">
      <c r="A335">
        <f>VLOOKUP(B335,[1]Sheet2!$B$2:$D$2741,3,0)</f>
        <v>211110959</v>
      </c>
      <c r="B335" t="s">
        <v>66</v>
      </c>
      <c r="C335" t="s">
        <v>11</v>
      </c>
      <c r="D335" t="s">
        <v>12</v>
      </c>
      <c r="E335">
        <v>9413</v>
      </c>
      <c r="F335" t="s">
        <v>13</v>
      </c>
      <c r="G335" s="1">
        <v>45856.414895833332</v>
      </c>
      <c r="H335" s="1">
        <v>45826.41542824074</v>
      </c>
      <c r="I335" s="6">
        <v>-6</v>
      </c>
      <c r="J335">
        <v>77.739999999999995</v>
      </c>
      <c r="K335">
        <v>77.739999999999995</v>
      </c>
      <c r="L335" t="str">
        <f>VLOOKUP(A335,[1]Sheet2!$A$2:$C$2741,3,0)</f>
        <v>Pedro Fonseca</v>
      </c>
      <c r="M335" t="str" cm="1">
        <f t="array" ref="M335">IFERROR(_xlfn.IFS(AND(I335&gt;=1,I335&lt;=5),"1A5", AND(I335&gt;=6,I335&lt;=30),"6A30", AND(I335&gt;=31,I335&lt;=60),"31A60", AND(I335&gt;=61,I335&lt;=90),"61A90", AND(I335&gt;=91,I335&lt;=120),"91A120", AND(I335&gt;120),"M120"), "A VENCER")</f>
        <v>A VENCER</v>
      </c>
    </row>
    <row r="336" spans="1:13" x14ac:dyDescent="0.25">
      <c r="A336">
        <f>VLOOKUP(B336,[1]Sheet2!$B$2:$D$2741,3,0)</f>
        <v>211110959</v>
      </c>
      <c r="B336" t="s">
        <v>66</v>
      </c>
      <c r="C336" t="s">
        <v>11</v>
      </c>
      <c r="D336" t="s">
        <v>12</v>
      </c>
      <c r="E336">
        <v>9419</v>
      </c>
      <c r="F336" t="s">
        <v>13</v>
      </c>
      <c r="G336" s="1">
        <v>45856.425671296296</v>
      </c>
      <c r="H336" s="1">
        <v>45826.42659722222</v>
      </c>
      <c r="I336" s="6">
        <v>-6</v>
      </c>
      <c r="J336">
        <v>139.27000000000001</v>
      </c>
      <c r="K336">
        <v>139.27000000000001</v>
      </c>
      <c r="L336" t="str">
        <f>VLOOKUP(A336,[1]Sheet2!$A$2:$C$2741,3,0)</f>
        <v>Pedro Fonseca</v>
      </c>
      <c r="M336" t="str" cm="1">
        <f t="array" ref="M336">IFERROR(_xlfn.IFS(AND(I336&gt;=1,I336&lt;=5),"1A5", AND(I336&gt;=6,I336&lt;=30),"6A30", AND(I336&gt;=31,I336&lt;=60),"31A60", AND(I336&gt;=61,I336&lt;=90),"61A90", AND(I336&gt;=91,I336&lt;=120),"91A120", AND(I336&gt;120),"M120"), "A VENCER")</f>
        <v>A VENCER</v>
      </c>
    </row>
    <row r="337" spans="1:13" x14ac:dyDescent="0.25">
      <c r="A337">
        <f>VLOOKUP(B337,[1]Sheet2!$B$2:$D$2741,3,0)</f>
        <v>211110959</v>
      </c>
      <c r="B337" t="s">
        <v>66</v>
      </c>
      <c r="C337" t="s">
        <v>11</v>
      </c>
      <c r="D337" t="s">
        <v>12</v>
      </c>
      <c r="E337">
        <v>9421</v>
      </c>
      <c r="F337" t="s">
        <v>13</v>
      </c>
      <c r="G337" s="1">
        <v>45856.426817129628</v>
      </c>
      <c r="H337" s="1">
        <v>45826.43168981481</v>
      </c>
      <c r="I337" s="6">
        <v>-6</v>
      </c>
      <c r="J337">
        <v>297.07</v>
      </c>
      <c r="K337">
        <v>297.07</v>
      </c>
      <c r="L337" t="str">
        <f>VLOOKUP(A337,[1]Sheet2!$A$2:$C$2741,3,0)</f>
        <v>Pedro Fonseca</v>
      </c>
      <c r="M337" t="str" cm="1">
        <f t="array" ref="M337">IFERROR(_xlfn.IFS(AND(I337&gt;=1,I337&lt;=5),"1A5", AND(I337&gt;=6,I337&lt;=30),"6A30", AND(I337&gt;=31,I337&lt;=60),"31A60", AND(I337&gt;=61,I337&lt;=90),"61A90", AND(I337&gt;=91,I337&lt;=120),"91A120", AND(I337&gt;120),"M120"), "A VENCER")</f>
        <v>A VENCER</v>
      </c>
    </row>
    <row r="338" spans="1:13" x14ac:dyDescent="0.25">
      <c r="A338">
        <f>VLOOKUP(B338,[1]Sheet2!$B$2:$D$2741,3,0)</f>
        <v>211110959</v>
      </c>
      <c r="B338" t="s">
        <v>66</v>
      </c>
      <c r="C338" t="s">
        <v>11</v>
      </c>
      <c r="D338" t="s">
        <v>12</v>
      </c>
      <c r="E338">
        <v>9440</v>
      </c>
      <c r="F338" t="s">
        <v>13</v>
      </c>
      <c r="G338" s="1">
        <v>45856.513449074075</v>
      </c>
      <c r="H338" s="1">
        <v>45826.514652777776</v>
      </c>
      <c r="I338" s="6">
        <v>-6</v>
      </c>
      <c r="J338">
        <v>216.41</v>
      </c>
      <c r="K338">
        <v>216.41</v>
      </c>
      <c r="L338" t="str">
        <f>VLOOKUP(A338,[1]Sheet2!$A$2:$C$2741,3,0)</f>
        <v>Pedro Fonseca</v>
      </c>
      <c r="M338" t="str" cm="1">
        <f t="array" ref="M338">IFERROR(_xlfn.IFS(AND(I338&gt;=1,I338&lt;=5),"1A5", AND(I338&gt;=6,I338&lt;=30),"6A30", AND(I338&gt;=31,I338&lt;=60),"31A60", AND(I338&gt;=61,I338&lt;=90),"61A90", AND(I338&gt;=91,I338&lt;=120),"91A120", AND(I338&gt;120),"M120"), "A VENCER")</f>
        <v>A VENCER</v>
      </c>
    </row>
    <row r="339" spans="1:13" x14ac:dyDescent="0.25">
      <c r="A339">
        <f>VLOOKUP(B339,[1]Sheet2!$B$2:$D$2741,3,0)</f>
        <v>211110959</v>
      </c>
      <c r="B339" t="s">
        <v>66</v>
      </c>
      <c r="C339" t="s">
        <v>11</v>
      </c>
      <c r="D339" t="s">
        <v>12</v>
      </c>
      <c r="E339">
        <v>9576</v>
      </c>
      <c r="F339" t="s">
        <v>13</v>
      </c>
      <c r="G339" s="1">
        <v>45861.395798611113</v>
      </c>
      <c r="H339" s="1">
        <v>45831.396307870367</v>
      </c>
      <c r="I339" s="6">
        <v>-11</v>
      </c>
      <c r="J339">
        <v>67.55</v>
      </c>
      <c r="K339">
        <v>67.55</v>
      </c>
      <c r="L339" t="str">
        <f>VLOOKUP(A339,[1]Sheet2!$A$2:$C$2741,3,0)</f>
        <v>Pedro Fonseca</v>
      </c>
      <c r="M339" t="str" cm="1">
        <f t="array" ref="M339">IFERROR(_xlfn.IFS(AND(I339&gt;=1,I339&lt;=5),"1A5", AND(I339&gt;=6,I339&lt;=30),"6A30", AND(I339&gt;=31,I339&lt;=60),"31A60", AND(I339&gt;=61,I339&lt;=90),"61A90", AND(I339&gt;=91,I339&lt;=120),"91A120", AND(I339&gt;120),"M120"), "A VENCER")</f>
        <v>A VENCER</v>
      </c>
    </row>
    <row r="340" spans="1:13" x14ac:dyDescent="0.25">
      <c r="A340">
        <f>VLOOKUP(B340,[1]Sheet2!$B$2:$D$2741,3,0)</f>
        <v>211110959</v>
      </c>
      <c r="B340" t="s">
        <v>66</v>
      </c>
      <c r="C340" t="s">
        <v>11</v>
      </c>
      <c r="D340" t="s">
        <v>12</v>
      </c>
      <c r="E340">
        <v>9599</v>
      </c>
      <c r="F340" t="s">
        <v>13</v>
      </c>
      <c r="G340" s="1">
        <v>45861.468460648146</v>
      </c>
      <c r="H340" s="1">
        <v>45831.469652777778</v>
      </c>
      <c r="I340" s="6">
        <v>-11</v>
      </c>
      <c r="J340">
        <v>338.11</v>
      </c>
      <c r="K340">
        <v>338.11</v>
      </c>
      <c r="L340" t="str">
        <f>VLOOKUP(A340,[1]Sheet2!$A$2:$C$2741,3,0)</f>
        <v>Pedro Fonseca</v>
      </c>
      <c r="M340" t="str" cm="1">
        <f t="array" ref="M340">IFERROR(_xlfn.IFS(AND(I340&gt;=1,I340&lt;=5),"1A5", AND(I340&gt;=6,I340&lt;=30),"6A30", AND(I340&gt;=31,I340&lt;=60),"31A60", AND(I340&gt;=61,I340&lt;=90),"61A90", AND(I340&gt;=91,I340&lt;=120),"91A120", AND(I340&gt;120),"M120"), "A VENCER")</f>
        <v>A VENCER</v>
      </c>
    </row>
    <row r="341" spans="1:13" x14ac:dyDescent="0.25">
      <c r="A341">
        <f>VLOOKUP(B341,[1]Sheet2!$B$2:$D$2741,3,0)</f>
        <v>211110959</v>
      </c>
      <c r="B341" t="s">
        <v>66</v>
      </c>
      <c r="C341" t="s">
        <v>11</v>
      </c>
      <c r="D341" t="s">
        <v>12</v>
      </c>
      <c r="E341">
        <v>9634</v>
      </c>
      <c r="F341" t="s">
        <v>13</v>
      </c>
      <c r="G341" s="1">
        <v>45861.607083333329</v>
      </c>
      <c r="H341" s="1">
        <v>45831.608032407406</v>
      </c>
      <c r="I341" s="6">
        <v>-11</v>
      </c>
      <c r="J341">
        <v>171.51</v>
      </c>
      <c r="K341">
        <v>171.51</v>
      </c>
      <c r="L341" t="str">
        <f>VLOOKUP(A341,[1]Sheet2!$A$2:$C$2741,3,0)</f>
        <v>Pedro Fonseca</v>
      </c>
      <c r="M341" t="str" cm="1">
        <f t="array" ref="M341">IFERROR(_xlfn.IFS(AND(I341&gt;=1,I341&lt;=5),"1A5", AND(I341&gt;=6,I341&lt;=30),"6A30", AND(I341&gt;=31,I341&lt;=60),"31A60", AND(I341&gt;=61,I341&lt;=90),"61A90", AND(I341&gt;=91,I341&lt;=120),"91A120", AND(I341&gt;120),"M120"), "A VENCER")</f>
        <v>A VENCER</v>
      </c>
    </row>
    <row r="342" spans="1:13" x14ac:dyDescent="0.25">
      <c r="A342">
        <f>VLOOKUP(B342,[1]Sheet2!$B$2:$D$2741,3,0)</f>
        <v>211110959</v>
      </c>
      <c r="B342" t="s">
        <v>66</v>
      </c>
      <c r="C342" t="s">
        <v>11</v>
      </c>
      <c r="D342" t="s">
        <v>12</v>
      </c>
      <c r="E342">
        <v>9655</v>
      </c>
      <c r="F342" t="s">
        <v>13</v>
      </c>
      <c r="G342" s="1">
        <v>45863.392696759256</v>
      </c>
      <c r="H342" s="1">
        <v>45833.394259259258</v>
      </c>
      <c r="I342" s="6">
        <v>-13</v>
      </c>
      <c r="J342">
        <v>133.96</v>
      </c>
      <c r="K342">
        <v>133.96</v>
      </c>
      <c r="L342" t="str">
        <f>VLOOKUP(A342,[1]Sheet2!$A$2:$C$2741,3,0)</f>
        <v>Pedro Fonseca</v>
      </c>
      <c r="M342" t="str" cm="1">
        <f t="array" ref="M342">IFERROR(_xlfn.IFS(AND(I342&gt;=1,I342&lt;=5),"1A5", AND(I342&gt;=6,I342&lt;=30),"6A30", AND(I342&gt;=31,I342&lt;=60),"31A60", AND(I342&gt;=61,I342&lt;=90),"61A90", AND(I342&gt;=91,I342&lt;=120),"91A120", AND(I342&gt;120),"M120"), "A VENCER")</f>
        <v>A VENCER</v>
      </c>
    </row>
    <row r="343" spans="1:13" x14ac:dyDescent="0.25">
      <c r="A343">
        <f>VLOOKUP(B343,[1]Sheet2!$B$2:$D$2741,3,0)</f>
        <v>211110959</v>
      </c>
      <c r="B343" t="s">
        <v>66</v>
      </c>
      <c r="C343" t="s">
        <v>11</v>
      </c>
      <c r="D343" t="s">
        <v>12</v>
      </c>
      <c r="E343">
        <v>9673</v>
      </c>
      <c r="F343" t="s">
        <v>13</v>
      </c>
      <c r="G343" s="1">
        <v>45863.455243055556</v>
      </c>
      <c r="H343" s="1">
        <v>45833.455706018518</v>
      </c>
      <c r="I343" s="6">
        <v>-13</v>
      </c>
      <c r="J343">
        <v>297.98</v>
      </c>
      <c r="K343">
        <v>297.98</v>
      </c>
      <c r="L343" t="str">
        <f>VLOOKUP(A343,[1]Sheet2!$A$2:$C$2741,3,0)</f>
        <v>Pedro Fonseca</v>
      </c>
      <c r="M343" t="str" cm="1">
        <f t="array" ref="M343">IFERROR(_xlfn.IFS(AND(I343&gt;=1,I343&lt;=5),"1A5", AND(I343&gt;=6,I343&lt;=30),"6A30", AND(I343&gt;=31,I343&lt;=60),"31A60", AND(I343&gt;=61,I343&lt;=90),"61A90", AND(I343&gt;=91,I343&lt;=120),"91A120", AND(I343&gt;120),"M120"), "A VENCER")</f>
        <v>A VENCER</v>
      </c>
    </row>
    <row r="344" spans="1:13" x14ac:dyDescent="0.25">
      <c r="A344">
        <f>VLOOKUP(B344,[1]Sheet2!$B$2:$D$2741,3,0)</f>
        <v>211110959</v>
      </c>
      <c r="B344" t="s">
        <v>66</v>
      </c>
      <c r="C344" t="s">
        <v>11</v>
      </c>
      <c r="D344" t="s">
        <v>12</v>
      </c>
      <c r="E344">
        <v>9681</v>
      </c>
      <c r="F344" t="s">
        <v>13</v>
      </c>
      <c r="G344" s="1">
        <v>45863.474074074074</v>
      </c>
      <c r="H344" s="1">
        <v>45833.474398148144</v>
      </c>
      <c r="I344" s="6">
        <v>-13</v>
      </c>
      <c r="J344">
        <v>129.59</v>
      </c>
      <c r="K344">
        <v>129.59</v>
      </c>
      <c r="L344" t="str">
        <f>VLOOKUP(A344,[1]Sheet2!$A$2:$C$2741,3,0)</f>
        <v>Pedro Fonseca</v>
      </c>
      <c r="M344" t="str" cm="1">
        <f t="array" ref="M344">IFERROR(_xlfn.IFS(AND(I344&gt;=1,I344&lt;=5),"1A5", AND(I344&gt;=6,I344&lt;=30),"6A30", AND(I344&gt;=31,I344&lt;=60),"31A60", AND(I344&gt;=61,I344&lt;=90),"61A90", AND(I344&gt;=91,I344&lt;=120),"91A120", AND(I344&gt;120),"M120"), "A VENCER")</f>
        <v>A VENCER</v>
      </c>
    </row>
    <row r="345" spans="1:13" x14ac:dyDescent="0.25">
      <c r="A345">
        <f>VLOOKUP(B345,[1]Sheet2!$B$2:$D$2741,3,0)</f>
        <v>211110959</v>
      </c>
      <c r="B345" t="s">
        <v>66</v>
      </c>
      <c r="C345" t="s">
        <v>11</v>
      </c>
      <c r="D345" t="s">
        <v>12</v>
      </c>
      <c r="E345">
        <v>9948</v>
      </c>
      <c r="F345" t="s">
        <v>13</v>
      </c>
      <c r="G345" s="1">
        <v>45870.36881944444</v>
      </c>
      <c r="H345" s="1">
        <v>45840.36991898148</v>
      </c>
      <c r="I345" s="6">
        <v>-20</v>
      </c>
      <c r="J345">
        <v>92.15</v>
      </c>
      <c r="K345">
        <v>92.15</v>
      </c>
      <c r="L345" t="str">
        <f>VLOOKUP(A345,[1]Sheet2!$A$2:$C$2741,3,0)</f>
        <v>Pedro Fonseca</v>
      </c>
      <c r="M345" t="str" cm="1">
        <f t="array" ref="M345">IFERROR(_xlfn.IFS(AND(I345&gt;=1,I345&lt;=5),"1A5", AND(I345&gt;=6,I345&lt;=30),"6A30", AND(I345&gt;=31,I345&lt;=60),"31A60", AND(I345&gt;=61,I345&lt;=90),"61A90", AND(I345&gt;=91,I345&lt;=120),"91A120", AND(I345&gt;120),"M120"), "A VENCER")</f>
        <v>A VENCER</v>
      </c>
    </row>
    <row r="346" spans="1:13" x14ac:dyDescent="0.25">
      <c r="A346">
        <f>VLOOKUP(B346,[1]Sheet2!$B$2:$D$2741,3,0)</f>
        <v>211110959</v>
      </c>
      <c r="B346" t="s">
        <v>66</v>
      </c>
      <c r="C346" t="s">
        <v>11</v>
      </c>
      <c r="D346" t="s">
        <v>12</v>
      </c>
      <c r="E346">
        <v>9959</v>
      </c>
      <c r="F346" t="s">
        <v>13</v>
      </c>
      <c r="G346" s="1">
        <v>45870.431550925925</v>
      </c>
      <c r="H346" s="1">
        <v>45840.431874999995</v>
      </c>
      <c r="I346" s="6">
        <v>-20</v>
      </c>
      <c r="J346">
        <v>168.49</v>
      </c>
      <c r="K346">
        <v>168.49</v>
      </c>
      <c r="L346" t="str">
        <f>VLOOKUP(A346,[1]Sheet2!$A$2:$C$2741,3,0)</f>
        <v>Pedro Fonseca</v>
      </c>
      <c r="M346" t="str" cm="1">
        <f t="array" ref="M346">IFERROR(_xlfn.IFS(AND(I346&gt;=1,I346&lt;=5),"1A5", AND(I346&gt;=6,I346&lt;=30),"6A30", AND(I346&gt;=31,I346&lt;=60),"31A60", AND(I346&gt;=61,I346&lt;=90),"61A90", AND(I346&gt;=91,I346&lt;=120),"91A120", AND(I346&gt;120),"M120"), "A VENCER")</f>
        <v>A VENCER</v>
      </c>
    </row>
    <row r="347" spans="1:13" x14ac:dyDescent="0.25">
      <c r="A347">
        <f>VLOOKUP(B347,[1]Sheet2!$B$2:$D$2741,3,0)</f>
        <v>211110959</v>
      </c>
      <c r="B347" t="s">
        <v>66</v>
      </c>
      <c r="C347" t="s">
        <v>11</v>
      </c>
      <c r="D347" t="s">
        <v>12</v>
      </c>
      <c r="E347">
        <v>9999</v>
      </c>
      <c r="F347" t="s">
        <v>13</v>
      </c>
      <c r="G347" s="1">
        <v>45870.502337962964</v>
      </c>
      <c r="H347" s="1">
        <v>45840.503576388888</v>
      </c>
      <c r="I347" s="6">
        <v>-20</v>
      </c>
      <c r="J347">
        <v>164.17000000000002</v>
      </c>
      <c r="K347">
        <v>164.17000000000002</v>
      </c>
      <c r="L347" t="str">
        <f>VLOOKUP(A347,[1]Sheet2!$A$2:$C$2741,3,0)</f>
        <v>Pedro Fonseca</v>
      </c>
      <c r="M347" t="str" cm="1">
        <f t="array" ref="M347">IFERROR(_xlfn.IFS(AND(I347&gt;=1,I347&lt;=5),"1A5", AND(I347&gt;=6,I347&lt;=30),"6A30", AND(I347&gt;=31,I347&lt;=60),"31A60", AND(I347&gt;=61,I347&lt;=90),"61A90", AND(I347&gt;=91,I347&lt;=120),"91A120", AND(I347&gt;120),"M120"), "A VENCER")</f>
        <v>A VENCER</v>
      </c>
    </row>
    <row r="348" spans="1:13" x14ac:dyDescent="0.25">
      <c r="A348">
        <f>VLOOKUP(B348,[1]Sheet2!$B$2:$D$2741,3,0)</f>
        <v>211110959</v>
      </c>
      <c r="B348" t="s">
        <v>66</v>
      </c>
      <c r="C348" t="s">
        <v>11</v>
      </c>
      <c r="D348" t="s">
        <v>12</v>
      </c>
      <c r="E348">
        <v>10000</v>
      </c>
      <c r="F348" t="s">
        <v>13</v>
      </c>
      <c r="G348" s="1">
        <v>45870.50403935185</v>
      </c>
      <c r="H348" s="1">
        <v>45840.50440972222</v>
      </c>
      <c r="I348" s="6">
        <v>-20</v>
      </c>
      <c r="J348">
        <v>218.79</v>
      </c>
      <c r="K348">
        <v>218.79</v>
      </c>
      <c r="L348" t="str">
        <f>VLOOKUP(A348,[1]Sheet2!$A$2:$C$2741,3,0)</f>
        <v>Pedro Fonseca</v>
      </c>
      <c r="M348" t="str" cm="1">
        <f t="array" ref="M348">IFERROR(_xlfn.IFS(AND(I348&gt;=1,I348&lt;=5),"1A5", AND(I348&gt;=6,I348&lt;=30),"6A30", AND(I348&gt;=31,I348&lt;=60),"31A60", AND(I348&gt;=61,I348&lt;=90),"61A90", AND(I348&gt;=91,I348&lt;=120),"91A120", AND(I348&gt;120),"M120"), "A VENCER")</f>
        <v>A VENCER</v>
      </c>
    </row>
    <row r="349" spans="1:13" x14ac:dyDescent="0.25">
      <c r="A349">
        <f>VLOOKUP(B349,[1]Sheet2!$B$2:$D$2741,3,0)</f>
        <v>211110959</v>
      </c>
      <c r="B349" t="s">
        <v>66</v>
      </c>
      <c r="C349" t="s">
        <v>11</v>
      </c>
      <c r="D349" t="s">
        <v>12</v>
      </c>
      <c r="E349">
        <v>10007</v>
      </c>
      <c r="F349" t="s">
        <v>13</v>
      </c>
      <c r="G349" s="1">
        <v>45870.525474537033</v>
      </c>
      <c r="H349" s="1">
        <v>45840.525717592587</v>
      </c>
      <c r="I349" s="6">
        <v>-20</v>
      </c>
      <c r="J349">
        <v>287.64</v>
      </c>
      <c r="K349">
        <v>287.64</v>
      </c>
      <c r="L349" t="str">
        <f>VLOOKUP(A349,[1]Sheet2!$A$2:$C$2741,3,0)</f>
        <v>Pedro Fonseca</v>
      </c>
      <c r="M349" t="str" cm="1">
        <f t="array" ref="M349">IFERROR(_xlfn.IFS(AND(I349&gt;=1,I349&lt;=5),"1A5", AND(I349&gt;=6,I349&lt;=30),"6A30", AND(I349&gt;=31,I349&lt;=60),"31A60", AND(I349&gt;=61,I349&lt;=90),"61A90", AND(I349&gt;=91,I349&lt;=120),"91A120", AND(I349&gt;120),"M120"), "A VENCER")</f>
        <v>A VENCER</v>
      </c>
    </row>
    <row r="350" spans="1:13" x14ac:dyDescent="0.25">
      <c r="A350">
        <f>VLOOKUP(B350,[1]Sheet2!$B$2:$D$2741,3,0)</f>
        <v>211110959</v>
      </c>
      <c r="B350" t="s">
        <v>66</v>
      </c>
      <c r="C350" t="s">
        <v>11</v>
      </c>
      <c r="D350" t="s">
        <v>12</v>
      </c>
      <c r="E350">
        <v>10317</v>
      </c>
      <c r="F350" t="s">
        <v>13</v>
      </c>
      <c r="G350" s="1">
        <v>45877.40825231481</v>
      </c>
      <c r="H350" s="1">
        <v>45847.40825231481</v>
      </c>
      <c r="I350" s="6">
        <v>-27</v>
      </c>
      <c r="J350">
        <v>69.91</v>
      </c>
      <c r="K350">
        <v>69.91</v>
      </c>
      <c r="L350" t="str">
        <f>VLOOKUP(A350,[1]Sheet2!$A$2:$C$2741,3,0)</f>
        <v>Pedro Fonseca</v>
      </c>
      <c r="M350" t="str" cm="1">
        <f t="array" ref="M350">IFERROR(_xlfn.IFS(AND(I350&gt;=1,I350&lt;=5),"1A5", AND(I350&gt;=6,I350&lt;=30),"6A30", AND(I350&gt;=31,I350&lt;=60),"31A60", AND(I350&gt;=61,I350&lt;=90),"61A90", AND(I350&gt;=91,I350&lt;=120),"91A120", AND(I350&gt;120),"M120"), "A VENCER")</f>
        <v>A VENCER</v>
      </c>
    </row>
    <row r="351" spans="1:13" x14ac:dyDescent="0.25">
      <c r="A351">
        <f>VLOOKUP(B351,[1]Sheet2!$B$2:$D$2741,3,0)</f>
        <v>211110959</v>
      </c>
      <c r="B351" t="s">
        <v>66</v>
      </c>
      <c r="C351" t="s">
        <v>11</v>
      </c>
      <c r="D351" t="s">
        <v>12</v>
      </c>
      <c r="E351">
        <v>10321</v>
      </c>
      <c r="F351" t="s">
        <v>13</v>
      </c>
      <c r="G351" s="1">
        <v>45877.411712962959</v>
      </c>
      <c r="H351" s="1">
        <v>45847.411712962959</v>
      </c>
      <c r="I351" s="6">
        <v>-27</v>
      </c>
      <c r="J351">
        <v>432.29</v>
      </c>
      <c r="K351">
        <v>432.29</v>
      </c>
      <c r="L351" t="str">
        <f>VLOOKUP(A351,[1]Sheet2!$A$2:$C$2741,3,0)</f>
        <v>Pedro Fonseca</v>
      </c>
      <c r="M351" t="str" cm="1">
        <f t="array" ref="M351">IFERROR(_xlfn.IFS(AND(I351&gt;=1,I351&lt;=5),"1A5", AND(I351&gt;=6,I351&lt;=30),"6A30", AND(I351&gt;=31,I351&lt;=60),"31A60", AND(I351&gt;=61,I351&lt;=90),"61A90", AND(I351&gt;=91,I351&lt;=120),"91A120", AND(I351&gt;120),"M120"), "A VENCER")</f>
        <v>A VENCER</v>
      </c>
    </row>
    <row r="352" spans="1:13" x14ac:dyDescent="0.25">
      <c r="A352">
        <f>VLOOKUP(B352,[1]Sheet2!$B$2:$D$2741,3,0)</f>
        <v>211110959</v>
      </c>
      <c r="B352" t="s">
        <v>66</v>
      </c>
      <c r="C352" t="s">
        <v>11</v>
      </c>
      <c r="D352" t="s">
        <v>12</v>
      </c>
      <c r="E352">
        <v>10348</v>
      </c>
      <c r="F352" t="s">
        <v>13</v>
      </c>
      <c r="G352" s="1">
        <v>45877.450046296297</v>
      </c>
      <c r="H352" s="1">
        <v>45847.450046296297</v>
      </c>
      <c r="I352" s="6">
        <v>-27</v>
      </c>
      <c r="J352">
        <v>122.34</v>
      </c>
      <c r="K352">
        <v>122.34</v>
      </c>
      <c r="L352" t="str">
        <f>VLOOKUP(A352,[1]Sheet2!$A$2:$C$2741,3,0)</f>
        <v>Pedro Fonseca</v>
      </c>
      <c r="M352" t="str" cm="1">
        <f t="array" ref="M352">IFERROR(_xlfn.IFS(AND(I352&gt;=1,I352&lt;=5),"1A5", AND(I352&gt;=6,I352&lt;=30),"6A30", AND(I352&gt;=31,I352&lt;=60),"31A60", AND(I352&gt;=61,I352&lt;=90),"61A90", AND(I352&gt;=91,I352&lt;=120),"91A120", AND(I352&gt;120),"M120"), "A VENCER")</f>
        <v>A VENCER</v>
      </c>
    </row>
    <row r="353" spans="1:13" x14ac:dyDescent="0.25">
      <c r="A353">
        <f>VLOOKUP(B353,[1]Sheet2!$B$2:$D$2741,3,0)</f>
        <v>211110959</v>
      </c>
      <c r="B353" t="s">
        <v>66</v>
      </c>
      <c r="C353" t="s">
        <v>11</v>
      </c>
      <c r="D353" t="s">
        <v>12</v>
      </c>
      <c r="E353">
        <v>10349</v>
      </c>
      <c r="F353" t="s">
        <v>13</v>
      </c>
      <c r="G353" s="1">
        <v>45877.450069444443</v>
      </c>
      <c r="H353" s="1">
        <v>45847.450069444443</v>
      </c>
      <c r="I353" s="6">
        <v>-27</v>
      </c>
      <c r="J353">
        <v>296.35000000000002</v>
      </c>
      <c r="K353">
        <v>296.35000000000002</v>
      </c>
      <c r="L353" t="str">
        <f>VLOOKUP(A353,[1]Sheet2!$A$2:$C$2741,3,0)</f>
        <v>Pedro Fonseca</v>
      </c>
      <c r="M353" t="str" cm="1">
        <f t="array" ref="M353">IFERROR(_xlfn.IFS(AND(I353&gt;=1,I353&lt;=5),"1A5", AND(I353&gt;=6,I353&lt;=30),"6A30", AND(I353&gt;=31,I353&lt;=60),"31A60", AND(I353&gt;=61,I353&lt;=90),"61A90", AND(I353&gt;=91,I353&lt;=120),"91A120", AND(I353&gt;120),"M120"), "A VENCER")</f>
        <v>A VENCER</v>
      </c>
    </row>
    <row r="354" spans="1:13" x14ac:dyDescent="0.25">
      <c r="A354">
        <f>VLOOKUP(B354,[1]Sheet2!$B$2:$D$2741,3,0)</f>
        <v>211110959</v>
      </c>
      <c r="B354" t="s">
        <v>66</v>
      </c>
      <c r="C354" t="s">
        <v>11</v>
      </c>
      <c r="D354" t="s">
        <v>12</v>
      </c>
      <c r="E354">
        <v>10377</v>
      </c>
      <c r="F354" t="s">
        <v>13</v>
      </c>
      <c r="G354" s="1">
        <v>45878.336979166663</v>
      </c>
      <c r="H354" s="1">
        <v>45848.337511574071</v>
      </c>
      <c r="I354" s="6">
        <v>-28</v>
      </c>
      <c r="J354">
        <v>26.17</v>
      </c>
      <c r="K354">
        <v>26.17</v>
      </c>
      <c r="L354" t="str">
        <f>VLOOKUP(A354,[1]Sheet2!$A$2:$C$2741,3,0)</f>
        <v>Pedro Fonseca</v>
      </c>
      <c r="M354" t="str" cm="1">
        <f t="array" ref="M354">IFERROR(_xlfn.IFS(AND(I354&gt;=1,I354&lt;=5),"1A5", AND(I354&gt;=6,I354&lt;=30),"6A30", AND(I354&gt;=31,I354&lt;=60),"31A60", AND(I354&gt;=61,I354&lt;=90),"61A90", AND(I354&gt;=91,I354&lt;=120),"91A120", AND(I354&gt;120),"M120"), "A VENCER")</f>
        <v>A VENCER</v>
      </c>
    </row>
    <row r="355" spans="1:13" x14ac:dyDescent="0.25">
      <c r="A355">
        <f>VLOOKUP(B355,[1]Sheet2!$B$2:$D$2741,3,0)</f>
        <v>211110972</v>
      </c>
      <c r="B355" t="s">
        <v>67</v>
      </c>
      <c r="C355" t="s">
        <v>2814</v>
      </c>
      <c r="D355">
        <v>2025</v>
      </c>
      <c r="E355">
        <v>147</v>
      </c>
      <c r="F355" t="s">
        <v>13</v>
      </c>
      <c r="G355" s="1">
        <v>45719</v>
      </c>
      <c r="H355" s="1">
        <v>45719</v>
      </c>
      <c r="I355" s="6">
        <v>131</v>
      </c>
      <c r="J355">
        <v>-70.86</v>
      </c>
      <c r="K355">
        <v>-70.86</v>
      </c>
      <c r="L355" t="str">
        <f>VLOOKUP(A355,[1]Sheet2!$A$2:$C$2741,3,0)</f>
        <v>Paulo Costa</v>
      </c>
      <c r="M355" t="str" cm="1">
        <f t="array" ref="M355">IFERROR(_xlfn.IFS(AND(I355&gt;=1,I355&lt;=5),"1A5", AND(I355&gt;=6,I355&lt;=30),"6A30", AND(I355&gt;=31,I355&lt;=60),"31A60", AND(I355&gt;=61,I355&lt;=90),"61A90", AND(I355&gt;=91,I355&lt;=120),"91A120", AND(I355&gt;120),"M120"), "A VENCER")</f>
        <v>M120</v>
      </c>
    </row>
    <row r="356" spans="1:13" x14ac:dyDescent="0.25">
      <c r="A356">
        <f>VLOOKUP(B356,[1]Sheet2!$B$2:$D$2741,3,0)</f>
        <v>211110972</v>
      </c>
      <c r="B356" t="s">
        <v>67</v>
      </c>
      <c r="C356" t="s">
        <v>11</v>
      </c>
      <c r="D356" t="s">
        <v>12</v>
      </c>
      <c r="E356">
        <v>7925</v>
      </c>
      <c r="F356" t="s">
        <v>13</v>
      </c>
      <c r="G356" s="1">
        <v>45793.585856481477</v>
      </c>
      <c r="H356" s="1">
        <v>45793.585856481477</v>
      </c>
      <c r="I356" s="6">
        <v>57</v>
      </c>
      <c r="J356">
        <v>305.11</v>
      </c>
      <c r="K356">
        <v>305.11</v>
      </c>
      <c r="L356" t="str">
        <f>VLOOKUP(A356,[1]Sheet2!$A$2:$C$2741,3,0)</f>
        <v>Paulo Costa</v>
      </c>
      <c r="M356" t="str" cm="1">
        <f t="array" ref="M356">IFERROR(_xlfn.IFS(AND(I356&gt;=1,I356&lt;=5),"1A5", AND(I356&gt;=6,I356&lt;=30),"6A30", AND(I356&gt;=31,I356&lt;=60),"31A60", AND(I356&gt;=61,I356&lt;=90),"61A90", AND(I356&gt;=91,I356&lt;=120),"91A120", AND(I356&gt;120),"M120"), "A VENCER")</f>
        <v>31A60</v>
      </c>
    </row>
    <row r="357" spans="1:13" x14ac:dyDescent="0.25">
      <c r="A357">
        <f>VLOOKUP(B357,[1]Sheet2!$B$2:$D$2741,3,0)</f>
        <v>211110994</v>
      </c>
      <c r="B357" t="s">
        <v>1473</v>
      </c>
      <c r="C357" t="s">
        <v>11</v>
      </c>
      <c r="D357" t="s">
        <v>12</v>
      </c>
      <c r="E357">
        <v>8461</v>
      </c>
      <c r="F357" t="s">
        <v>13</v>
      </c>
      <c r="G357" s="1">
        <v>45834.609872685185</v>
      </c>
      <c r="H357" s="1">
        <v>45804.610127314816</v>
      </c>
      <c r="I357" s="6">
        <v>16</v>
      </c>
      <c r="J357">
        <v>67.900000000000006</v>
      </c>
      <c r="K357">
        <v>67.900000000000006</v>
      </c>
      <c r="L357" t="str">
        <f>VLOOKUP(A357,[1]Sheet2!$A$2:$C$2741,3,0)</f>
        <v>Pedro Fonseca</v>
      </c>
      <c r="M357" t="str" cm="1">
        <f t="array" ref="M357">IFERROR(_xlfn.IFS(AND(I357&gt;=1,I357&lt;=5),"1A5", AND(I357&gt;=6,I357&lt;=30),"6A30", AND(I357&gt;=31,I357&lt;=60),"31A60", AND(I357&gt;=61,I357&lt;=90),"61A90", AND(I357&gt;=91,I357&lt;=120),"91A120", AND(I357&gt;120),"M120"), "A VENCER")</f>
        <v>6A30</v>
      </c>
    </row>
    <row r="358" spans="1:13" x14ac:dyDescent="0.25">
      <c r="A358">
        <f>VLOOKUP(B358,[1]Sheet2!$B$2:$D$2741,3,0)</f>
        <v>211110994</v>
      </c>
      <c r="B358" t="s">
        <v>1473</v>
      </c>
      <c r="C358" t="s">
        <v>2814</v>
      </c>
      <c r="D358">
        <v>2025</v>
      </c>
      <c r="E358">
        <v>501</v>
      </c>
      <c r="F358" t="s">
        <v>13</v>
      </c>
      <c r="G358" s="1">
        <v>45836</v>
      </c>
      <c r="H358" s="1">
        <v>45806</v>
      </c>
      <c r="I358" s="6">
        <v>14</v>
      </c>
      <c r="J358">
        <v>-34.119999999999997</v>
      </c>
      <c r="K358">
        <v>-34.119999999999997</v>
      </c>
      <c r="L358" t="str">
        <f>VLOOKUP(A358,[1]Sheet2!$A$2:$C$2741,3,0)</f>
        <v>Pedro Fonseca</v>
      </c>
      <c r="M358" t="str" cm="1">
        <f t="array" ref="M358">IFERROR(_xlfn.IFS(AND(I358&gt;=1,I358&lt;=5),"1A5", AND(I358&gt;=6,I358&lt;=30),"6A30", AND(I358&gt;=31,I358&lt;=60),"31A60", AND(I358&gt;=61,I358&lt;=90),"61A90", AND(I358&gt;=91,I358&lt;=120),"91A120", AND(I358&gt;120),"M120"), "A VENCER")</f>
        <v>6A30</v>
      </c>
    </row>
    <row r="359" spans="1:13" x14ac:dyDescent="0.25">
      <c r="A359">
        <f>VLOOKUP(B359,[1]Sheet2!$B$2:$D$2741,3,0)</f>
        <v>211110994</v>
      </c>
      <c r="B359" t="s">
        <v>1473</v>
      </c>
      <c r="C359" t="s">
        <v>11</v>
      </c>
      <c r="D359" t="s">
        <v>12</v>
      </c>
      <c r="E359">
        <v>8574</v>
      </c>
      <c r="F359" t="s">
        <v>13</v>
      </c>
      <c r="G359" s="1">
        <v>45836.394120370365</v>
      </c>
      <c r="H359" s="1">
        <v>45806.394293981481</v>
      </c>
      <c r="I359" s="6">
        <v>14</v>
      </c>
      <c r="J359">
        <v>90.75</v>
      </c>
      <c r="K359">
        <v>90.75</v>
      </c>
      <c r="L359" t="str">
        <f>VLOOKUP(A359,[1]Sheet2!$A$2:$C$2741,3,0)</f>
        <v>Pedro Fonseca</v>
      </c>
      <c r="M359" t="str" cm="1">
        <f t="array" ref="M359">IFERROR(_xlfn.IFS(AND(I359&gt;=1,I359&lt;=5),"1A5", AND(I359&gt;=6,I359&lt;=30),"6A30", AND(I359&gt;=31,I359&lt;=60),"31A60", AND(I359&gt;=61,I359&lt;=90),"61A90", AND(I359&gt;=91,I359&lt;=120),"91A120", AND(I359&gt;120),"M120"), "A VENCER")</f>
        <v>6A30</v>
      </c>
    </row>
    <row r="360" spans="1:13" x14ac:dyDescent="0.25">
      <c r="A360">
        <f>VLOOKUP(B360,[1]Sheet2!$B$2:$D$2741,3,0)</f>
        <v>211110994</v>
      </c>
      <c r="B360" t="s">
        <v>1473</v>
      </c>
      <c r="C360" t="s">
        <v>11</v>
      </c>
      <c r="D360" t="s">
        <v>12</v>
      </c>
      <c r="E360">
        <v>10110</v>
      </c>
      <c r="F360" t="s">
        <v>13</v>
      </c>
      <c r="G360" s="1">
        <v>45872.400578703702</v>
      </c>
      <c r="H360" s="1">
        <v>45842.400590277779</v>
      </c>
      <c r="I360" s="6">
        <v>-22</v>
      </c>
      <c r="J360">
        <v>450.61</v>
      </c>
      <c r="K360">
        <v>450.61</v>
      </c>
      <c r="L360" t="str">
        <f>VLOOKUP(A360,[1]Sheet2!$A$2:$C$2741,3,0)</f>
        <v>Pedro Fonseca</v>
      </c>
      <c r="M360" t="str" cm="1">
        <f t="array" ref="M360">IFERROR(_xlfn.IFS(AND(I360&gt;=1,I360&lt;=5),"1A5", AND(I360&gt;=6,I360&lt;=30),"6A30", AND(I360&gt;=31,I360&lt;=60),"31A60", AND(I360&gt;=61,I360&lt;=90),"61A90", AND(I360&gt;=91,I360&lt;=120),"91A120", AND(I360&gt;120),"M120"), "A VENCER")</f>
        <v>A VENCER</v>
      </c>
    </row>
    <row r="361" spans="1:13" x14ac:dyDescent="0.25">
      <c r="A361">
        <f>VLOOKUP(B361,[1]Sheet2!$B$2:$D$2741,3,0)</f>
        <v>211111002</v>
      </c>
      <c r="B361" t="s">
        <v>68</v>
      </c>
      <c r="C361" t="s">
        <v>11</v>
      </c>
      <c r="D361" t="s">
        <v>12</v>
      </c>
      <c r="E361">
        <v>9052</v>
      </c>
      <c r="F361" t="s">
        <v>13</v>
      </c>
      <c r="G361" s="1">
        <v>45849.458229166667</v>
      </c>
      <c r="H361" s="1">
        <v>45819.458402777775</v>
      </c>
      <c r="I361" s="6">
        <v>1</v>
      </c>
      <c r="J361">
        <v>183.06</v>
      </c>
      <c r="K361">
        <v>183.06</v>
      </c>
      <c r="L361" t="str">
        <f>VLOOKUP(A361,[1]Sheet2!$A$2:$C$2741,3,0)</f>
        <v>Manuel Miranda</v>
      </c>
      <c r="M361" t="str" cm="1">
        <f t="array" ref="M361">IFERROR(_xlfn.IFS(AND(I361&gt;=1,I361&lt;=5),"1A5", AND(I361&gt;=6,I361&lt;=30),"6A30", AND(I361&gt;=31,I361&lt;=60),"31A60", AND(I361&gt;=61,I361&lt;=90),"61A90", AND(I361&gt;=91,I361&lt;=120),"91A120", AND(I361&gt;120),"M120"), "A VENCER")</f>
        <v>1A5</v>
      </c>
    </row>
    <row r="362" spans="1:13" x14ac:dyDescent="0.25">
      <c r="A362">
        <f>VLOOKUP(B362,[1]Sheet2!$B$2:$D$2741,3,0)</f>
        <v>211111002</v>
      </c>
      <c r="B362" t="s">
        <v>68</v>
      </c>
      <c r="C362" t="s">
        <v>11</v>
      </c>
      <c r="D362" t="s">
        <v>12</v>
      </c>
      <c r="E362">
        <v>9543</v>
      </c>
      <c r="F362" t="s">
        <v>13</v>
      </c>
      <c r="G362" s="1">
        <v>45858.576307870368</v>
      </c>
      <c r="H362" s="1">
        <v>45828.577569444446</v>
      </c>
      <c r="I362" s="6">
        <v>-8</v>
      </c>
      <c r="J362">
        <v>156.21</v>
      </c>
      <c r="K362">
        <v>156.21</v>
      </c>
      <c r="L362" t="str">
        <f>VLOOKUP(A362,[1]Sheet2!$A$2:$C$2741,3,0)</f>
        <v>Manuel Miranda</v>
      </c>
      <c r="M362" t="str" cm="1">
        <f t="array" ref="M362">IFERROR(_xlfn.IFS(AND(I362&gt;=1,I362&lt;=5),"1A5", AND(I362&gt;=6,I362&lt;=30),"6A30", AND(I362&gt;=31,I362&lt;=60),"31A60", AND(I362&gt;=61,I362&lt;=90),"61A90", AND(I362&gt;=91,I362&lt;=120),"91A120", AND(I362&gt;120),"M120"), "A VENCER")</f>
        <v>A VENCER</v>
      </c>
    </row>
    <row r="363" spans="1:13" x14ac:dyDescent="0.25">
      <c r="A363">
        <f>VLOOKUP(B363,[1]Sheet2!$B$2:$D$2741,3,0)</f>
        <v>211111002</v>
      </c>
      <c r="B363" t="s">
        <v>68</v>
      </c>
      <c r="C363" t="s">
        <v>11</v>
      </c>
      <c r="D363" t="s">
        <v>12</v>
      </c>
      <c r="E363">
        <v>9866</v>
      </c>
      <c r="F363" t="s">
        <v>13</v>
      </c>
      <c r="G363" s="1">
        <v>45865.47452546296</v>
      </c>
      <c r="H363" s="1">
        <v>45835.47488425926</v>
      </c>
      <c r="I363" s="6">
        <v>-15</v>
      </c>
      <c r="J363">
        <v>81.72</v>
      </c>
      <c r="K363">
        <v>81.72</v>
      </c>
      <c r="L363" t="str">
        <f>VLOOKUP(A363,[1]Sheet2!$A$2:$C$2741,3,0)</f>
        <v>Manuel Miranda</v>
      </c>
      <c r="M363" t="str" cm="1">
        <f t="array" ref="M363">IFERROR(_xlfn.IFS(AND(I363&gt;=1,I363&lt;=5),"1A5", AND(I363&gt;=6,I363&lt;=30),"6A30", AND(I363&gt;=31,I363&lt;=60),"31A60", AND(I363&gt;=61,I363&lt;=90),"61A90", AND(I363&gt;=91,I363&lt;=120),"91A120", AND(I363&gt;120),"M120"), "A VENCER")</f>
        <v>A VENCER</v>
      </c>
    </row>
    <row r="364" spans="1:13" x14ac:dyDescent="0.25">
      <c r="A364">
        <f>VLOOKUP(B364,[1]Sheet2!$B$2:$D$2741,3,0)</f>
        <v>211111002</v>
      </c>
      <c r="B364" t="s">
        <v>68</v>
      </c>
      <c r="C364" t="s">
        <v>11</v>
      </c>
      <c r="D364" t="s">
        <v>12</v>
      </c>
      <c r="E364">
        <v>10171</v>
      </c>
      <c r="F364" t="s">
        <v>13</v>
      </c>
      <c r="G364" s="1">
        <v>45872.522627314815</v>
      </c>
      <c r="H364" s="1">
        <v>45842.522627314815</v>
      </c>
      <c r="I364" s="6">
        <v>-22</v>
      </c>
      <c r="J364">
        <v>79.28</v>
      </c>
      <c r="K364">
        <v>79.28</v>
      </c>
      <c r="L364" t="str">
        <f>VLOOKUP(A364,[1]Sheet2!$A$2:$C$2741,3,0)</f>
        <v>Manuel Miranda</v>
      </c>
      <c r="M364" t="str" cm="1">
        <f t="array" ref="M364">IFERROR(_xlfn.IFS(AND(I364&gt;=1,I364&lt;=5),"1A5", AND(I364&gt;=6,I364&lt;=30),"6A30", AND(I364&gt;=31,I364&lt;=60),"31A60", AND(I364&gt;=61,I364&lt;=90),"61A90", AND(I364&gt;=91,I364&lt;=120),"91A120", AND(I364&gt;120),"M120"), "A VENCER")</f>
        <v>A VENCER</v>
      </c>
    </row>
    <row r="365" spans="1:13" x14ac:dyDescent="0.25">
      <c r="A365">
        <f>VLOOKUP(B365,[1]Sheet2!$B$2:$D$2741,3,0)</f>
        <v>211111017</v>
      </c>
      <c r="B365" t="s">
        <v>69</v>
      </c>
      <c r="C365" t="s">
        <v>11</v>
      </c>
      <c r="D365" t="s">
        <v>12</v>
      </c>
      <c r="E365">
        <v>10178</v>
      </c>
      <c r="F365" t="s">
        <v>13</v>
      </c>
      <c r="G365" s="1">
        <v>45872.534675925926</v>
      </c>
      <c r="H365" s="1">
        <v>45842.534675925926</v>
      </c>
      <c r="I365" s="6">
        <v>-22</v>
      </c>
      <c r="J365">
        <v>124.75</v>
      </c>
      <c r="K365">
        <v>124.75</v>
      </c>
      <c r="L365" t="str">
        <f>VLOOKUP(A365,[1]Sheet2!$A$2:$C$2741,3,0)</f>
        <v>Ricardo G.Silva</v>
      </c>
      <c r="M365" t="str" cm="1">
        <f t="array" ref="M365">IFERROR(_xlfn.IFS(AND(I365&gt;=1,I365&lt;=5),"1A5", AND(I365&gt;=6,I365&lt;=30),"6A30", AND(I365&gt;=31,I365&lt;=60),"31A60", AND(I365&gt;=61,I365&lt;=90),"61A90", AND(I365&gt;=91,I365&lt;=120),"91A120", AND(I365&gt;120),"M120"), "A VENCER")</f>
        <v>A VENCER</v>
      </c>
    </row>
    <row r="366" spans="1:13" x14ac:dyDescent="0.25">
      <c r="A366">
        <f>VLOOKUP(B366,[1]Sheet2!$B$2:$D$2741,3,0)</f>
        <v>211111024</v>
      </c>
      <c r="B366" t="s">
        <v>70</v>
      </c>
      <c r="C366" t="s">
        <v>2814</v>
      </c>
      <c r="D366">
        <v>2025</v>
      </c>
      <c r="E366">
        <v>34</v>
      </c>
      <c r="F366" t="s">
        <v>13</v>
      </c>
      <c r="G366" s="1">
        <v>45727</v>
      </c>
      <c r="H366" s="1">
        <v>45667</v>
      </c>
      <c r="I366" s="6">
        <v>123</v>
      </c>
      <c r="J366">
        <v>-135.83000000000001</v>
      </c>
      <c r="K366">
        <v>-0.83000000000000007</v>
      </c>
      <c r="L366" t="str">
        <f>VLOOKUP(A366,[1]Sheet2!$A$2:$C$2741,3,0)</f>
        <v>Manuel Miranda</v>
      </c>
      <c r="M366" t="str" cm="1">
        <f t="array" ref="M366">IFERROR(_xlfn.IFS(AND(I366&gt;=1,I366&lt;=5),"1A5", AND(I366&gt;=6,I366&lt;=30),"6A30", AND(I366&gt;=31,I366&lt;=60),"31A60", AND(I366&gt;=61,I366&lt;=90),"61A90", AND(I366&gt;=91,I366&lt;=120),"91A120", AND(I366&gt;120),"M120"), "A VENCER")</f>
        <v>M120</v>
      </c>
    </row>
    <row r="367" spans="1:13" x14ac:dyDescent="0.25">
      <c r="A367">
        <f>VLOOKUP(B367,[1]Sheet2!$B$2:$D$2741,3,0)</f>
        <v>211111024</v>
      </c>
      <c r="B367" t="s">
        <v>70</v>
      </c>
      <c r="C367" t="s">
        <v>54</v>
      </c>
      <c r="D367">
        <v>2025</v>
      </c>
      <c r="E367">
        <v>91</v>
      </c>
      <c r="F367" t="s">
        <v>13</v>
      </c>
      <c r="G367" s="1">
        <v>45853</v>
      </c>
      <c r="H367" s="1">
        <v>45796</v>
      </c>
      <c r="I367" s="6">
        <v>-3</v>
      </c>
      <c r="J367">
        <v>2833.64</v>
      </c>
      <c r="K367">
        <v>2833.64</v>
      </c>
      <c r="L367" t="str">
        <f>VLOOKUP(A367,[1]Sheet2!$A$2:$C$2741,3,0)</f>
        <v>Manuel Miranda</v>
      </c>
      <c r="M367" t="str" cm="1">
        <f t="array" ref="M367">IFERROR(_xlfn.IFS(AND(I367&gt;=1,I367&lt;=5),"1A5", AND(I367&gt;=6,I367&lt;=30),"6A30", AND(I367&gt;=31,I367&lt;=60),"31A60", AND(I367&gt;=61,I367&lt;=90),"61A90", AND(I367&gt;=91,I367&lt;=120),"91A120", AND(I367&gt;120),"M120"), "A VENCER")</f>
        <v>A VENCER</v>
      </c>
    </row>
    <row r="368" spans="1:13" x14ac:dyDescent="0.25">
      <c r="A368">
        <f>VLOOKUP(B368,[1]Sheet2!$B$2:$D$2741,3,0)</f>
        <v>211111024</v>
      </c>
      <c r="B368" t="s">
        <v>70</v>
      </c>
      <c r="C368" t="s">
        <v>54</v>
      </c>
      <c r="D368">
        <v>2025</v>
      </c>
      <c r="E368">
        <v>92</v>
      </c>
      <c r="F368" t="s">
        <v>13</v>
      </c>
      <c r="G368" s="1">
        <v>45858</v>
      </c>
      <c r="H368" s="1">
        <v>45796</v>
      </c>
      <c r="I368" s="6">
        <v>-8</v>
      </c>
      <c r="J368">
        <v>3362.11</v>
      </c>
      <c r="K368">
        <v>3362.11</v>
      </c>
      <c r="L368" t="str">
        <f>VLOOKUP(A368,[1]Sheet2!$A$2:$C$2741,3,0)</f>
        <v>Manuel Miranda</v>
      </c>
      <c r="M368" t="str" cm="1">
        <f t="array" ref="M368">IFERROR(_xlfn.IFS(AND(I368&gt;=1,I368&lt;=5),"1A5", AND(I368&gt;=6,I368&lt;=30),"6A30", AND(I368&gt;=31,I368&lt;=60),"31A60", AND(I368&gt;=61,I368&lt;=90),"61A90", AND(I368&gt;=91,I368&lt;=120),"91A120", AND(I368&gt;120),"M120"), "A VENCER")</f>
        <v>A VENCER</v>
      </c>
    </row>
    <row r="369" spans="1:13" x14ac:dyDescent="0.25">
      <c r="A369">
        <f>VLOOKUP(B369,[1]Sheet2!$B$2:$D$2741,3,0)</f>
        <v>211111024</v>
      </c>
      <c r="B369" t="s">
        <v>70</v>
      </c>
      <c r="C369" t="s">
        <v>54</v>
      </c>
      <c r="D369">
        <v>2025</v>
      </c>
      <c r="E369">
        <v>93</v>
      </c>
      <c r="F369" t="s">
        <v>13</v>
      </c>
      <c r="G369" s="1">
        <v>45863</v>
      </c>
      <c r="H369" s="1">
        <v>45796</v>
      </c>
      <c r="I369" s="6">
        <v>-13</v>
      </c>
      <c r="J369">
        <v>3393.51</v>
      </c>
      <c r="K369">
        <v>3393.51</v>
      </c>
      <c r="L369" t="str">
        <f>VLOOKUP(A369,[1]Sheet2!$A$2:$C$2741,3,0)</f>
        <v>Manuel Miranda</v>
      </c>
      <c r="M369" t="str" cm="1">
        <f t="array" ref="M369">IFERROR(_xlfn.IFS(AND(I369&gt;=1,I369&lt;=5),"1A5", AND(I369&gt;=6,I369&lt;=30),"6A30", AND(I369&gt;=31,I369&lt;=60),"31A60", AND(I369&gt;=61,I369&lt;=90),"61A90", AND(I369&gt;=91,I369&lt;=120),"91A120", AND(I369&gt;120),"M120"), "A VENCER")</f>
        <v>A VENCER</v>
      </c>
    </row>
    <row r="370" spans="1:13" x14ac:dyDescent="0.25">
      <c r="A370">
        <f>VLOOKUP(B370,[1]Sheet2!$B$2:$D$2741,3,0)</f>
        <v>211111024</v>
      </c>
      <c r="B370" t="s">
        <v>70</v>
      </c>
      <c r="C370" t="s">
        <v>54</v>
      </c>
      <c r="D370">
        <v>2025</v>
      </c>
      <c r="E370">
        <v>94</v>
      </c>
      <c r="F370" t="s">
        <v>13</v>
      </c>
      <c r="G370" s="1">
        <v>45868</v>
      </c>
      <c r="H370" s="1">
        <v>45796</v>
      </c>
      <c r="I370" s="6">
        <v>-18</v>
      </c>
      <c r="J370">
        <v>3232.16</v>
      </c>
      <c r="K370">
        <v>3232.16</v>
      </c>
      <c r="L370" t="str">
        <f>VLOOKUP(A370,[1]Sheet2!$A$2:$C$2741,3,0)</f>
        <v>Manuel Miranda</v>
      </c>
      <c r="M370" t="str" cm="1">
        <f t="array" ref="M370">IFERROR(_xlfn.IFS(AND(I370&gt;=1,I370&lt;=5),"1A5", AND(I370&gt;=6,I370&lt;=30),"6A30", AND(I370&gt;=31,I370&lt;=60),"31A60", AND(I370&gt;=61,I370&lt;=90),"61A90", AND(I370&gt;=91,I370&lt;=120),"91A120", AND(I370&gt;120),"M120"), "A VENCER")</f>
        <v>A VENCER</v>
      </c>
    </row>
    <row r="371" spans="1:13" x14ac:dyDescent="0.25">
      <c r="A371">
        <f>VLOOKUP(B371,[1]Sheet2!$B$2:$D$2741,3,0)</f>
        <v>211111024</v>
      </c>
      <c r="B371" t="s">
        <v>70</v>
      </c>
      <c r="C371" t="s">
        <v>54</v>
      </c>
      <c r="D371">
        <v>2025</v>
      </c>
      <c r="E371">
        <v>107</v>
      </c>
      <c r="F371" t="s">
        <v>13</v>
      </c>
      <c r="G371" s="1">
        <v>45876</v>
      </c>
      <c r="H371" s="1">
        <v>45817</v>
      </c>
      <c r="I371" s="6">
        <v>-26</v>
      </c>
      <c r="J371">
        <v>3456.73</v>
      </c>
      <c r="K371">
        <v>3456.73</v>
      </c>
      <c r="L371" t="str">
        <f>VLOOKUP(A371,[1]Sheet2!$A$2:$C$2741,3,0)</f>
        <v>Manuel Miranda</v>
      </c>
      <c r="M371" t="str" cm="1">
        <f t="array" ref="M371">IFERROR(_xlfn.IFS(AND(I371&gt;=1,I371&lt;=5),"1A5", AND(I371&gt;=6,I371&lt;=30),"6A30", AND(I371&gt;=31,I371&lt;=60),"31A60", AND(I371&gt;=61,I371&lt;=90),"61A90", AND(I371&gt;=91,I371&lt;=120),"91A120", AND(I371&gt;120),"M120"), "A VENCER")</f>
        <v>A VENCER</v>
      </c>
    </row>
    <row r="372" spans="1:13" x14ac:dyDescent="0.25">
      <c r="A372">
        <f>VLOOKUP(B372,[1]Sheet2!$B$2:$D$2741,3,0)</f>
        <v>211111024</v>
      </c>
      <c r="B372" t="s">
        <v>70</v>
      </c>
      <c r="C372" t="s">
        <v>54</v>
      </c>
      <c r="D372">
        <v>2025</v>
      </c>
      <c r="E372">
        <v>105</v>
      </c>
      <c r="F372" t="s">
        <v>13</v>
      </c>
      <c r="G372" s="1">
        <v>45881</v>
      </c>
      <c r="H372" s="1">
        <v>45817</v>
      </c>
      <c r="I372" s="6">
        <v>-31</v>
      </c>
      <c r="J372">
        <v>3497.15</v>
      </c>
      <c r="K372">
        <v>3497.15</v>
      </c>
      <c r="L372" t="str">
        <f>VLOOKUP(A372,[1]Sheet2!$A$2:$C$2741,3,0)</f>
        <v>Manuel Miranda</v>
      </c>
      <c r="M372" t="str" cm="1">
        <f t="array" ref="M372">IFERROR(_xlfn.IFS(AND(I372&gt;=1,I372&lt;=5),"1A5", AND(I372&gt;=6,I372&lt;=30),"6A30", AND(I372&gt;=31,I372&lt;=60),"31A60", AND(I372&gt;=61,I372&lt;=90),"61A90", AND(I372&gt;=91,I372&lt;=120),"91A120", AND(I372&gt;120),"M120"), "A VENCER")</f>
        <v>A VENCER</v>
      </c>
    </row>
    <row r="373" spans="1:13" x14ac:dyDescent="0.25">
      <c r="A373">
        <f>VLOOKUP(B373,[1]Sheet2!$B$2:$D$2741,3,0)</f>
        <v>211111024</v>
      </c>
      <c r="B373" t="s">
        <v>70</v>
      </c>
      <c r="C373" t="s">
        <v>54</v>
      </c>
      <c r="D373">
        <v>2025</v>
      </c>
      <c r="E373">
        <v>106</v>
      </c>
      <c r="F373" t="s">
        <v>13</v>
      </c>
      <c r="G373" s="1">
        <v>45888</v>
      </c>
      <c r="H373" s="1">
        <v>45817</v>
      </c>
      <c r="I373" s="6">
        <v>-38</v>
      </c>
      <c r="J373">
        <v>2749.44</v>
      </c>
      <c r="K373">
        <v>2749.44</v>
      </c>
      <c r="L373" t="str">
        <f>VLOOKUP(A373,[1]Sheet2!$A$2:$C$2741,3,0)</f>
        <v>Manuel Miranda</v>
      </c>
      <c r="M373" t="str" cm="1">
        <f t="array" ref="M373">IFERROR(_xlfn.IFS(AND(I373&gt;=1,I373&lt;=5),"1A5", AND(I373&gt;=6,I373&lt;=30),"6A30", AND(I373&gt;=31,I373&lt;=60),"31A60", AND(I373&gt;=61,I373&lt;=90),"61A90", AND(I373&gt;=91,I373&lt;=120),"91A120", AND(I373&gt;120),"M120"), "A VENCER")</f>
        <v>A VENCER</v>
      </c>
    </row>
    <row r="374" spans="1:13" x14ac:dyDescent="0.25">
      <c r="A374">
        <f>VLOOKUP(B374,[1]Sheet2!$B$2:$D$2741,3,0)</f>
        <v>211111024</v>
      </c>
      <c r="B374" t="s">
        <v>70</v>
      </c>
      <c r="C374" t="s">
        <v>54</v>
      </c>
      <c r="D374">
        <v>2025</v>
      </c>
      <c r="E374">
        <v>112</v>
      </c>
      <c r="F374" t="s">
        <v>13</v>
      </c>
      <c r="G374" s="1">
        <v>45893</v>
      </c>
      <c r="H374" s="1">
        <v>45831</v>
      </c>
      <c r="I374" s="6">
        <v>-43</v>
      </c>
      <c r="J374">
        <v>2573.4299999999998</v>
      </c>
      <c r="K374">
        <v>2573.4299999999998</v>
      </c>
      <c r="L374" t="str">
        <f>VLOOKUP(A374,[1]Sheet2!$A$2:$C$2741,3,0)</f>
        <v>Manuel Miranda</v>
      </c>
      <c r="M374" t="str" cm="1">
        <f t="array" ref="M374">IFERROR(_xlfn.IFS(AND(I374&gt;=1,I374&lt;=5),"1A5", AND(I374&gt;=6,I374&lt;=30),"6A30", AND(I374&gt;=31,I374&lt;=60),"31A60", AND(I374&gt;=61,I374&lt;=90),"61A90", AND(I374&gt;=91,I374&lt;=120),"91A120", AND(I374&gt;120),"M120"), "A VENCER")</f>
        <v>A VENCER</v>
      </c>
    </row>
    <row r="375" spans="1:13" x14ac:dyDescent="0.25">
      <c r="A375">
        <f>VLOOKUP(B375,[1]Sheet2!$B$2:$D$2741,3,0)</f>
        <v>211111024</v>
      </c>
      <c r="B375" t="s">
        <v>70</v>
      </c>
      <c r="C375" t="s">
        <v>54</v>
      </c>
      <c r="D375">
        <v>2025</v>
      </c>
      <c r="E375">
        <v>111</v>
      </c>
      <c r="F375" t="s">
        <v>13</v>
      </c>
      <c r="G375" s="1">
        <v>45899</v>
      </c>
      <c r="H375" s="1">
        <v>45831</v>
      </c>
      <c r="I375" s="6">
        <v>-49</v>
      </c>
      <c r="J375">
        <v>1937.22</v>
      </c>
      <c r="K375">
        <v>1937.22</v>
      </c>
      <c r="L375" t="str">
        <f>VLOOKUP(A375,[1]Sheet2!$A$2:$C$2741,3,0)</f>
        <v>Manuel Miranda</v>
      </c>
      <c r="M375" t="str" cm="1">
        <f t="array" ref="M375">IFERROR(_xlfn.IFS(AND(I375&gt;=1,I375&lt;=5),"1A5", AND(I375&gt;=6,I375&lt;=30),"6A30", AND(I375&gt;=31,I375&lt;=60),"31A60", AND(I375&gt;=61,I375&lt;=90),"61A90", AND(I375&gt;=91,I375&lt;=120),"91A120", AND(I375&gt;120),"M120"), "A VENCER")</f>
        <v>A VENCER</v>
      </c>
    </row>
    <row r="376" spans="1:13" x14ac:dyDescent="0.25">
      <c r="A376">
        <f>VLOOKUP(B376,[1]Sheet2!$B$2:$D$2741,3,0)</f>
        <v>211111024</v>
      </c>
      <c r="B376" t="s">
        <v>70</v>
      </c>
      <c r="C376" t="s">
        <v>11</v>
      </c>
      <c r="D376" t="s">
        <v>12</v>
      </c>
      <c r="E376">
        <v>10164</v>
      </c>
      <c r="F376" t="s">
        <v>13</v>
      </c>
      <c r="G376" s="1">
        <v>45902.492951388886</v>
      </c>
      <c r="H376" s="1">
        <v>45842.494687499995</v>
      </c>
      <c r="I376" s="6">
        <v>-52</v>
      </c>
      <c r="J376">
        <v>115.81</v>
      </c>
      <c r="K376">
        <v>115.81</v>
      </c>
      <c r="L376" t="str">
        <f>VLOOKUP(A376,[1]Sheet2!$A$2:$C$2741,3,0)</f>
        <v>Manuel Miranda</v>
      </c>
      <c r="M376" t="str" cm="1">
        <f t="array" ref="M376">IFERROR(_xlfn.IFS(AND(I376&gt;=1,I376&lt;=5),"1A5", AND(I376&gt;=6,I376&lt;=30),"6A30", AND(I376&gt;=31,I376&lt;=60),"31A60", AND(I376&gt;=61,I376&lt;=90),"61A90", AND(I376&gt;=91,I376&lt;=120),"91A120", AND(I376&gt;120),"M120"), "A VENCER")</f>
        <v>A VENCER</v>
      </c>
    </row>
    <row r="377" spans="1:13" x14ac:dyDescent="0.25">
      <c r="A377">
        <f>VLOOKUP(B377,[1]Sheet2!$B$2:$D$2741,3,0)</f>
        <v>211111024</v>
      </c>
      <c r="B377" t="s">
        <v>70</v>
      </c>
      <c r="C377" t="s">
        <v>54</v>
      </c>
      <c r="D377">
        <v>2025</v>
      </c>
      <c r="E377">
        <v>116</v>
      </c>
      <c r="F377" t="s">
        <v>13</v>
      </c>
      <c r="G377" s="1">
        <v>45906</v>
      </c>
      <c r="H377" s="1">
        <v>45845</v>
      </c>
      <c r="I377" s="6">
        <v>-56</v>
      </c>
      <c r="J377">
        <v>3031.57</v>
      </c>
      <c r="K377">
        <v>3031.57</v>
      </c>
      <c r="L377" t="str">
        <f>VLOOKUP(A377,[1]Sheet2!$A$2:$C$2741,3,0)</f>
        <v>Manuel Miranda</v>
      </c>
      <c r="M377" t="str" cm="1">
        <f t="array" ref="M377">IFERROR(_xlfn.IFS(AND(I377&gt;=1,I377&lt;=5),"1A5", AND(I377&gt;=6,I377&lt;=30),"6A30", AND(I377&gt;=31,I377&lt;=60),"31A60", AND(I377&gt;=61,I377&lt;=90),"61A90", AND(I377&gt;=91,I377&lt;=120),"91A120", AND(I377&gt;120),"M120"), "A VENCER")</f>
        <v>A VENCER</v>
      </c>
    </row>
    <row r="378" spans="1:13" x14ac:dyDescent="0.25">
      <c r="A378">
        <f>VLOOKUP(B378,[1]Sheet2!$B$2:$D$2741,3,0)</f>
        <v>211111024</v>
      </c>
      <c r="B378" t="s">
        <v>70</v>
      </c>
      <c r="C378" t="s">
        <v>11</v>
      </c>
      <c r="D378" t="s">
        <v>12</v>
      </c>
      <c r="E378">
        <v>10261</v>
      </c>
      <c r="F378" t="s">
        <v>13</v>
      </c>
      <c r="G378" s="1">
        <v>45906.401585648149</v>
      </c>
      <c r="H378" s="1">
        <v>45846.401585648149</v>
      </c>
      <c r="I378" s="6">
        <v>-56</v>
      </c>
      <c r="J378">
        <v>58.63</v>
      </c>
      <c r="K378">
        <v>58.63</v>
      </c>
      <c r="L378" t="str">
        <f>VLOOKUP(A378,[1]Sheet2!$A$2:$C$2741,3,0)</f>
        <v>Manuel Miranda</v>
      </c>
      <c r="M378" t="str" cm="1">
        <f t="array" ref="M378">IFERROR(_xlfn.IFS(AND(I378&gt;=1,I378&lt;=5),"1A5", AND(I378&gt;=6,I378&lt;=30),"6A30", AND(I378&gt;=31,I378&lt;=60),"31A60", AND(I378&gt;=61,I378&lt;=90),"61A90", AND(I378&gt;=91,I378&lt;=120),"91A120", AND(I378&gt;120),"M120"), "A VENCER")</f>
        <v>A VENCER</v>
      </c>
    </row>
    <row r="379" spans="1:13" x14ac:dyDescent="0.25">
      <c r="A379">
        <f>VLOOKUP(B379,[1]Sheet2!$B$2:$D$2741,3,0)</f>
        <v>211111024</v>
      </c>
      <c r="B379" t="s">
        <v>70</v>
      </c>
      <c r="C379" t="s">
        <v>11</v>
      </c>
      <c r="D379" t="s">
        <v>12</v>
      </c>
      <c r="E379">
        <v>10262</v>
      </c>
      <c r="F379" t="s">
        <v>13</v>
      </c>
      <c r="G379" s="1">
        <v>45906.401597222219</v>
      </c>
      <c r="H379" s="1">
        <v>45846.401597222219</v>
      </c>
      <c r="I379" s="6">
        <v>-56</v>
      </c>
      <c r="J379">
        <v>42.9</v>
      </c>
      <c r="K379">
        <v>42.9</v>
      </c>
      <c r="L379" t="str">
        <f>VLOOKUP(A379,[1]Sheet2!$A$2:$C$2741,3,0)</f>
        <v>Manuel Miranda</v>
      </c>
      <c r="M379" t="str" cm="1">
        <f t="array" ref="M379">IFERROR(_xlfn.IFS(AND(I379&gt;=1,I379&lt;=5),"1A5", AND(I379&gt;=6,I379&lt;=30),"6A30", AND(I379&gt;=31,I379&lt;=60),"31A60", AND(I379&gt;=61,I379&lt;=90),"61A90", AND(I379&gt;=91,I379&lt;=120),"91A120", AND(I379&gt;120),"M120"), "A VENCER")</f>
        <v>A VENCER</v>
      </c>
    </row>
    <row r="380" spans="1:13" x14ac:dyDescent="0.25">
      <c r="A380">
        <f>VLOOKUP(B380,[1]Sheet2!$B$2:$D$2741,3,0)</f>
        <v>211111024</v>
      </c>
      <c r="B380" t="s">
        <v>70</v>
      </c>
      <c r="C380" t="s">
        <v>11</v>
      </c>
      <c r="D380" t="s">
        <v>12</v>
      </c>
      <c r="E380">
        <v>10265</v>
      </c>
      <c r="F380" t="s">
        <v>13</v>
      </c>
      <c r="G380" s="1">
        <v>45906.406493055554</v>
      </c>
      <c r="H380" s="1">
        <v>45846.406504629631</v>
      </c>
      <c r="I380" s="6">
        <v>-56</v>
      </c>
      <c r="J380">
        <v>536.23</v>
      </c>
      <c r="K380">
        <v>536.23</v>
      </c>
      <c r="L380" t="str">
        <f>VLOOKUP(A380,[1]Sheet2!$A$2:$C$2741,3,0)</f>
        <v>Manuel Miranda</v>
      </c>
      <c r="M380" t="str" cm="1">
        <f t="array" ref="M380">IFERROR(_xlfn.IFS(AND(I380&gt;=1,I380&lt;=5),"1A5", AND(I380&gt;=6,I380&lt;=30),"6A30", AND(I380&gt;=31,I380&lt;=60),"31A60", AND(I380&gt;=61,I380&lt;=90),"61A90", AND(I380&gt;=91,I380&lt;=120),"91A120", AND(I380&gt;120),"M120"), "A VENCER")</f>
        <v>A VENCER</v>
      </c>
    </row>
    <row r="381" spans="1:13" x14ac:dyDescent="0.25">
      <c r="A381">
        <f>VLOOKUP(B381,[1]Sheet2!$B$2:$D$2741,3,0)</f>
        <v>211111024</v>
      </c>
      <c r="B381" t="s">
        <v>70</v>
      </c>
      <c r="C381" t="s">
        <v>11</v>
      </c>
      <c r="D381" t="s">
        <v>12</v>
      </c>
      <c r="E381">
        <v>10269</v>
      </c>
      <c r="F381" t="s">
        <v>13</v>
      </c>
      <c r="G381" s="1">
        <v>45906.410601851851</v>
      </c>
      <c r="H381" s="1">
        <v>45846.410613425927</v>
      </c>
      <c r="I381" s="6">
        <v>-56</v>
      </c>
      <c r="J381">
        <v>203.66</v>
      </c>
      <c r="K381">
        <v>203.66</v>
      </c>
      <c r="L381" t="str">
        <f>VLOOKUP(A381,[1]Sheet2!$A$2:$C$2741,3,0)</f>
        <v>Manuel Miranda</v>
      </c>
      <c r="M381" t="str" cm="1">
        <f t="array" ref="M381">IFERROR(_xlfn.IFS(AND(I381&gt;=1,I381&lt;=5),"1A5", AND(I381&gt;=6,I381&lt;=30),"6A30", AND(I381&gt;=31,I381&lt;=60),"31A60", AND(I381&gt;=61,I381&lt;=90),"61A90", AND(I381&gt;=91,I381&lt;=120),"91A120", AND(I381&gt;120),"M120"), "A VENCER")</f>
        <v>A VENCER</v>
      </c>
    </row>
    <row r="382" spans="1:13" x14ac:dyDescent="0.25">
      <c r="A382">
        <f>VLOOKUP(B382,[1]Sheet2!$B$2:$D$2741,3,0)</f>
        <v>211111024</v>
      </c>
      <c r="B382" t="s">
        <v>70</v>
      </c>
      <c r="C382" t="s">
        <v>11</v>
      </c>
      <c r="D382" t="s">
        <v>12</v>
      </c>
      <c r="E382">
        <v>10483</v>
      </c>
      <c r="F382" t="s">
        <v>13</v>
      </c>
      <c r="G382" s="1">
        <v>45909.45175925926</v>
      </c>
      <c r="H382" s="1">
        <v>45849.45175925926</v>
      </c>
      <c r="I382" s="6">
        <v>-59</v>
      </c>
      <c r="J382">
        <v>407.57</v>
      </c>
      <c r="K382">
        <v>407.57</v>
      </c>
      <c r="L382" t="str">
        <f>VLOOKUP(A382,[1]Sheet2!$A$2:$C$2741,3,0)</f>
        <v>Manuel Miranda</v>
      </c>
      <c r="M382" t="str" cm="1">
        <f t="array" ref="M382">IFERROR(_xlfn.IFS(AND(I382&gt;=1,I382&lt;=5),"1A5", AND(I382&gt;=6,I382&lt;=30),"6A30", AND(I382&gt;=31,I382&lt;=60),"31A60", AND(I382&gt;=61,I382&lt;=90),"61A90", AND(I382&gt;=91,I382&lt;=120),"91A120", AND(I382&gt;120),"M120"), "A VENCER")</f>
        <v>A VENCER</v>
      </c>
    </row>
    <row r="383" spans="1:13" x14ac:dyDescent="0.25">
      <c r="A383">
        <f>VLOOKUP(B383,[1]Sheet2!$B$2:$D$2741,3,0)</f>
        <v>211111024</v>
      </c>
      <c r="B383" t="s">
        <v>70</v>
      </c>
      <c r="C383" t="s">
        <v>11</v>
      </c>
      <c r="D383" t="s">
        <v>12</v>
      </c>
      <c r="E383">
        <v>10488</v>
      </c>
      <c r="F383" t="s">
        <v>13</v>
      </c>
      <c r="G383" s="1">
        <v>45909.462638888886</v>
      </c>
      <c r="H383" s="1">
        <v>45849.462650462963</v>
      </c>
      <c r="I383" s="6">
        <v>-59</v>
      </c>
      <c r="J383">
        <v>822.1</v>
      </c>
      <c r="K383">
        <v>822.1</v>
      </c>
      <c r="L383" t="str">
        <f>VLOOKUP(A383,[1]Sheet2!$A$2:$C$2741,3,0)</f>
        <v>Manuel Miranda</v>
      </c>
      <c r="M383" t="str" cm="1">
        <f t="array" ref="M383">IFERROR(_xlfn.IFS(AND(I383&gt;=1,I383&lt;=5),"1A5", AND(I383&gt;=6,I383&lt;=30),"6A30", AND(I383&gt;=31,I383&lt;=60),"31A60", AND(I383&gt;=61,I383&lt;=90),"61A90", AND(I383&gt;=91,I383&lt;=120),"91A120", AND(I383&gt;120),"M120"), "A VENCER")</f>
        <v>A VENCER</v>
      </c>
    </row>
    <row r="384" spans="1:13" x14ac:dyDescent="0.25">
      <c r="A384">
        <f>VLOOKUP(B384,[1]Sheet2!$B$2:$D$2741,3,0)</f>
        <v>211111024</v>
      </c>
      <c r="B384" t="s">
        <v>70</v>
      </c>
      <c r="C384" t="s">
        <v>11</v>
      </c>
      <c r="D384" t="s">
        <v>12</v>
      </c>
      <c r="E384">
        <v>10489</v>
      </c>
      <c r="F384" t="s">
        <v>13</v>
      </c>
      <c r="G384" s="1">
        <v>45909.472326388888</v>
      </c>
      <c r="H384" s="1">
        <v>45849.472337962958</v>
      </c>
      <c r="I384" s="6">
        <v>-59</v>
      </c>
      <c r="J384">
        <v>660.71</v>
      </c>
      <c r="K384">
        <v>660.71</v>
      </c>
      <c r="L384" t="str">
        <f>VLOOKUP(A384,[1]Sheet2!$A$2:$C$2741,3,0)</f>
        <v>Manuel Miranda</v>
      </c>
      <c r="M384" t="str" cm="1">
        <f t="array" ref="M384">IFERROR(_xlfn.IFS(AND(I384&gt;=1,I384&lt;=5),"1A5", AND(I384&gt;=6,I384&lt;=30),"6A30", AND(I384&gt;=31,I384&lt;=60),"31A60", AND(I384&gt;=61,I384&lt;=90),"61A90", AND(I384&gt;=91,I384&lt;=120),"91A120", AND(I384&gt;120),"M120"), "A VENCER")</f>
        <v>A VENCER</v>
      </c>
    </row>
    <row r="385" spans="1:13" x14ac:dyDescent="0.25">
      <c r="A385">
        <f>VLOOKUP(B385,[1]Sheet2!$B$2:$D$2741,3,0)</f>
        <v>211111024</v>
      </c>
      <c r="B385" t="s">
        <v>70</v>
      </c>
      <c r="C385" t="s">
        <v>54</v>
      </c>
      <c r="D385">
        <v>2025</v>
      </c>
      <c r="E385">
        <v>115</v>
      </c>
      <c r="F385" t="s">
        <v>13</v>
      </c>
      <c r="G385" s="1">
        <v>45911</v>
      </c>
      <c r="H385" s="1">
        <v>45845</v>
      </c>
      <c r="I385" s="6">
        <v>-61</v>
      </c>
      <c r="J385">
        <v>3633.03</v>
      </c>
      <c r="K385">
        <v>3633.03</v>
      </c>
      <c r="L385" t="str">
        <f>VLOOKUP(A385,[1]Sheet2!$A$2:$C$2741,3,0)</f>
        <v>Manuel Miranda</v>
      </c>
      <c r="M385" t="str" cm="1">
        <f t="array" ref="M385">IFERROR(_xlfn.IFS(AND(I385&gt;=1,I385&lt;=5),"1A5", AND(I385&gt;=6,I385&lt;=30),"6A30", AND(I385&gt;=31,I385&lt;=60),"31A60", AND(I385&gt;=61,I385&lt;=90),"61A90", AND(I385&gt;=91,I385&lt;=120),"91A120", AND(I385&gt;120),"M120"), "A VENCER")</f>
        <v>A VENCER</v>
      </c>
    </row>
    <row r="386" spans="1:13" x14ac:dyDescent="0.25">
      <c r="A386">
        <f>VLOOKUP(B386,[1]Sheet2!$B$2:$D$2741,3,0)</f>
        <v>211111050</v>
      </c>
      <c r="B386" t="s">
        <v>71</v>
      </c>
      <c r="C386" t="s">
        <v>11</v>
      </c>
      <c r="D386" t="s">
        <v>12</v>
      </c>
      <c r="E386">
        <v>9572</v>
      </c>
      <c r="F386" t="s">
        <v>13</v>
      </c>
      <c r="G386" s="1">
        <v>45831.331620370365</v>
      </c>
      <c r="H386" s="1">
        <v>45831.331620370365</v>
      </c>
      <c r="I386" s="6">
        <v>19</v>
      </c>
      <c r="J386">
        <v>7.73</v>
      </c>
      <c r="K386">
        <v>7.73</v>
      </c>
      <c r="L386" t="str">
        <f>VLOOKUP(A386,[1]Sheet2!$A$2:$C$2741,3,0)</f>
        <v>Ricardo G.Silva</v>
      </c>
      <c r="M386" t="str" cm="1">
        <f t="array" ref="M386">IFERROR(_xlfn.IFS(AND(I386&gt;=1,I386&lt;=5),"1A5", AND(I386&gt;=6,I386&lt;=30),"6A30", AND(I386&gt;=31,I386&lt;=60),"31A60", AND(I386&gt;=61,I386&lt;=90),"61A90", AND(I386&gt;=91,I386&lt;=120),"91A120", AND(I386&gt;120),"M120"), "A VENCER")</f>
        <v>6A30</v>
      </c>
    </row>
    <row r="387" spans="1:13" x14ac:dyDescent="0.25">
      <c r="A387">
        <f>VLOOKUP(B387,[1]Sheet2!$B$2:$D$2741,3,0)</f>
        <v>211111050</v>
      </c>
      <c r="B387" t="s">
        <v>71</v>
      </c>
      <c r="C387" t="s">
        <v>11</v>
      </c>
      <c r="D387" t="s">
        <v>12</v>
      </c>
      <c r="E387">
        <v>9944</v>
      </c>
      <c r="F387" t="s">
        <v>13</v>
      </c>
      <c r="G387" s="1">
        <v>45839.532118055555</v>
      </c>
      <c r="H387" s="1">
        <v>45839.532118055555</v>
      </c>
      <c r="I387" s="6">
        <v>11</v>
      </c>
      <c r="J387">
        <v>864.47</v>
      </c>
      <c r="K387">
        <v>864.47</v>
      </c>
      <c r="L387" t="str">
        <f>VLOOKUP(A387,[1]Sheet2!$A$2:$C$2741,3,0)</f>
        <v>Ricardo G.Silva</v>
      </c>
      <c r="M387" t="str" cm="1">
        <f t="array" ref="M387">IFERROR(_xlfn.IFS(AND(I387&gt;=1,I387&lt;=5),"1A5", AND(I387&gt;=6,I387&lt;=30),"6A30", AND(I387&gt;=31,I387&lt;=60),"31A60", AND(I387&gt;=61,I387&lt;=90),"61A90", AND(I387&gt;=91,I387&lt;=120),"91A120", AND(I387&gt;120),"M120"), "A VENCER")</f>
        <v>6A30</v>
      </c>
    </row>
    <row r="388" spans="1:13" x14ac:dyDescent="0.25">
      <c r="A388">
        <f>VLOOKUP(B388,[1]Sheet2!$B$2:$D$2741,3,0)</f>
        <v>211111050</v>
      </c>
      <c r="B388" t="s">
        <v>71</v>
      </c>
      <c r="C388" t="s">
        <v>11</v>
      </c>
      <c r="D388" t="s">
        <v>12</v>
      </c>
      <c r="E388">
        <v>10021</v>
      </c>
      <c r="F388" t="s">
        <v>13</v>
      </c>
      <c r="G388" s="1">
        <v>45840.706226851849</v>
      </c>
      <c r="H388" s="1">
        <v>45840.706226851849</v>
      </c>
      <c r="I388" s="6">
        <v>10</v>
      </c>
      <c r="J388">
        <v>552.68000000000006</v>
      </c>
      <c r="K388">
        <v>552.68000000000006</v>
      </c>
      <c r="L388" t="str">
        <f>VLOOKUP(A388,[1]Sheet2!$A$2:$C$2741,3,0)</f>
        <v>Ricardo G.Silva</v>
      </c>
      <c r="M388" t="str" cm="1">
        <f t="array" ref="M388">IFERROR(_xlfn.IFS(AND(I388&gt;=1,I388&lt;=5),"1A5", AND(I388&gt;=6,I388&lt;=30),"6A30", AND(I388&gt;=31,I388&lt;=60),"31A60", AND(I388&gt;=61,I388&lt;=90),"61A90", AND(I388&gt;=91,I388&lt;=120),"91A120", AND(I388&gt;120),"M120"), "A VENCER")</f>
        <v>6A30</v>
      </c>
    </row>
    <row r="389" spans="1:13" x14ac:dyDescent="0.25">
      <c r="A389">
        <f>VLOOKUP(B389,[1]Sheet2!$B$2:$D$2741,3,0)</f>
        <v>211111050</v>
      </c>
      <c r="B389" t="s">
        <v>71</v>
      </c>
      <c r="C389" t="s">
        <v>11</v>
      </c>
      <c r="D389" t="s">
        <v>12</v>
      </c>
      <c r="E389">
        <v>10080</v>
      </c>
      <c r="F389" t="s">
        <v>13</v>
      </c>
      <c r="G389" s="1">
        <v>45841.682650462964</v>
      </c>
      <c r="H389" s="1">
        <v>45841.682650462964</v>
      </c>
      <c r="I389" s="6">
        <v>9</v>
      </c>
      <c r="J389">
        <v>663.6</v>
      </c>
      <c r="K389">
        <v>663.6</v>
      </c>
      <c r="L389" t="str">
        <f>VLOOKUP(A389,[1]Sheet2!$A$2:$C$2741,3,0)</f>
        <v>Ricardo G.Silva</v>
      </c>
      <c r="M389" t="str" cm="1">
        <f t="array" ref="M389">IFERROR(_xlfn.IFS(AND(I389&gt;=1,I389&lt;=5),"1A5", AND(I389&gt;=6,I389&lt;=30),"6A30", AND(I389&gt;=31,I389&lt;=60),"31A60", AND(I389&gt;=61,I389&lt;=90),"61A90", AND(I389&gt;=91,I389&lt;=120),"91A120", AND(I389&gt;120),"M120"), "A VENCER")</f>
        <v>6A30</v>
      </c>
    </row>
    <row r="390" spans="1:13" x14ac:dyDescent="0.25">
      <c r="A390">
        <f>VLOOKUP(B390,[1]Sheet2!$B$2:$D$2741,3,0)</f>
        <v>211111050</v>
      </c>
      <c r="B390" t="s">
        <v>71</v>
      </c>
      <c r="C390" t="s">
        <v>11</v>
      </c>
      <c r="D390" t="s">
        <v>12</v>
      </c>
      <c r="E390">
        <v>10291</v>
      </c>
      <c r="F390" t="s">
        <v>13</v>
      </c>
      <c r="G390" s="1">
        <v>45846.628958333335</v>
      </c>
      <c r="H390" s="1">
        <v>45846.628958333335</v>
      </c>
      <c r="I390" s="6">
        <v>4</v>
      </c>
      <c r="J390">
        <v>1097.26</v>
      </c>
      <c r="K390">
        <v>1097.26</v>
      </c>
      <c r="L390" t="str">
        <f>VLOOKUP(A390,[1]Sheet2!$A$2:$C$2741,3,0)</f>
        <v>Ricardo G.Silva</v>
      </c>
      <c r="M390" t="str" cm="1">
        <f t="array" ref="M390">IFERROR(_xlfn.IFS(AND(I390&gt;=1,I390&lt;=5),"1A5", AND(I390&gt;=6,I390&lt;=30),"6A30", AND(I390&gt;=31,I390&lt;=60),"31A60", AND(I390&gt;=61,I390&lt;=90),"61A90", AND(I390&gt;=91,I390&lt;=120),"91A120", AND(I390&gt;120),"M120"), "A VENCER")</f>
        <v>1A5</v>
      </c>
    </row>
    <row r="391" spans="1:13" x14ac:dyDescent="0.25">
      <c r="A391">
        <f>VLOOKUP(B391,[1]Sheet2!$B$2:$D$2741,3,0)</f>
        <v>211111050</v>
      </c>
      <c r="B391" t="s">
        <v>71</v>
      </c>
      <c r="C391" t="s">
        <v>11</v>
      </c>
      <c r="D391" t="s">
        <v>12</v>
      </c>
      <c r="E391">
        <v>10357</v>
      </c>
      <c r="F391" t="s">
        <v>13</v>
      </c>
      <c r="G391" s="1">
        <v>45847.494444444441</v>
      </c>
      <c r="H391" s="1">
        <v>45847.494444444441</v>
      </c>
      <c r="I391" s="6">
        <v>3</v>
      </c>
      <c r="J391">
        <v>193.79</v>
      </c>
      <c r="K391">
        <v>193.79</v>
      </c>
      <c r="L391" t="str">
        <f>VLOOKUP(A391,[1]Sheet2!$A$2:$C$2741,3,0)</f>
        <v>Ricardo G.Silva</v>
      </c>
      <c r="M391" t="str" cm="1">
        <f t="array" ref="M391">IFERROR(_xlfn.IFS(AND(I391&gt;=1,I391&lt;=5),"1A5", AND(I391&gt;=6,I391&lt;=30),"6A30", AND(I391&gt;=31,I391&lt;=60),"31A60", AND(I391&gt;=61,I391&lt;=90),"61A90", AND(I391&gt;=91,I391&lt;=120),"91A120", AND(I391&gt;120),"M120"), "A VENCER")</f>
        <v>1A5</v>
      </c>
    </row>
    <row r="392" spans="1:13" x14ac:dyDescent="0.25">
      <c r="A392">
        <f>VLOOKUP(B392,[1]Sheet2!$B$2:$D$2741,3,0)</f>
        <v>211111050</v>
      </c>
      <c r="B392" t="s">
        <v>71</v>
      </c>
      <c r="C392" t="s">
        <v>11</v>
      </c>
      <c r="D392" t="s">
        <v>12</v>
      </c>
      <c r="E392">
        <v>10495</v>
      </c>
      <c r="F392" t="s">
        <v>13</v>
      </c>
      <c r="G392" s="1">
        <v>45849.549212962964</v>
      </c>
      <c r="H392" s="1">
        <v>45849.549212962964</v>
      </c>
      <c r="I392" s="6">
        <v>1</v>
      </c>
      <c r="J392">
        <v>1919.93</v>
      </c>
      <c r="K392">
        <v>1919.93</v>
      </c>
      <c r="L392" t="str">
        <f>VLOOKUP(A392,[1]Sheet2!$A$2:$C$2741,3,0)</f>
        <v>Ricardo G.Silva</v>
      </c>
      <c r="M392" t="str" cm="1">
        <f t="array" ref="M392">IFERROR(_xlfn.IFS(AND(I392&gt;=1,I392&lt;=5),"1A5", AND(I392&gt;=6,I392&lt;=30),"6A30", AND(I392&gt;=31,I392&lt;=60),"31A60", AND(I392&gt;=61,I392&lt;=90),"61A90", AND(I392&gt;=91,I392&lt;=120),"91A120", AND(I392&gt;120),"M120"), "A VENCER")</f>
        <v>1A5</v>
      </c>
    </row>
    <row r="393" spans="1:13" x14ac:dyDescent="0.25">
      <c r="A393">
        <f>VLOOKUP(B393,[1]Sheet2!$B$2:$D$2741,3,0)</f>
        <v>211111053</v>
      </c>
      <c r="B393" t="s">
        <v>72</v>
      </c>
      <c r="C393" t="s">
        <v>11</v>
      </c>
      <c r="D393" t="s">
        <v>12</v>
      </c>
      <c r="E393">
        <v>10480</v>
      </c>
      <c r="F393" t="s">
        <v>13</v>
      </c>
      <c r="G393" s="1">
        <v>45864.432384259257</v>
      </c>
      <c r="H393" s="1">
        <v>45849.432384259257</v>
      </c>
      <c r="I393" s="6">
        <v>-14</v>
      </c>
      <c r="J393">
        <v>343.97</v>
      </c>
      <c r="K393">
        <v>343.97</v>
      </c>
      <c r="L393" t="str">
        <f>VLOOKUP(A393,[1]Sheet2!$A$2:$C$2741,3,0)</f>
        <v>Manuel Miranda</v>
      </c>
      <c r="M393" t="str" cm="1">
        <f t="array" ref="M393">IFERROR(_xlfn.IFS(AND(I393&gt;=1,I393&lt;=5),"1A5", AND(I393&gt;=6,I393&lt;=30),"6A30", AND(I393&gt;=31,I393&lt;=60),"31A60", AND(I393&gt;=61,I393&lt;=90),"61A90", AND(I393&gt;=91,I393&lt;=120),"91A120", AND(I393&gt;120),"M120"), "A VENCER")</f>
        <v>A VENCER</v>
      </c>
    </row>
    <row r="394" spans="1:13" x14ac:dyDescent="0.25">
      <c r="A394">
        <f>VLOOKUP(B394,[1]Sheet2!$B$2:$D$2741,3,0)</f>
        <v>211111080</v>
      </c>
      <c r="B394" t="s">
        <v>73</v>
      </c>
      <c r="C394" t="s">
        <v>2817</v>
      </c>
      <c r="D394" t="s">
        <v>24</v>
      </c>
      <c r="E394" t="s">
        <v>2818</v>
      </c>
      <c r="F394" t="s">
        <v>13</v>
      </c>
      <c r="G394" s="1">
        <v>45449</v>
      </c>
      <c r="H394" s="1">
        <v>45449</v>
      </c>
      <c r="I394" s="6">
        <v>401</v>
      </c>
      <c r="J394">
        <v>-1.45</v>
      </c>
      <c r="K394">
        <v>-1.45</v>
      </c>
      <c r="L394" t="str">
        <f>VLOOKUP(A394,[1]Sheet2!$A$2:$C$2741,3,0)</f>
        <v>Bracar</v>
      </c>
      <c r="M394" t="str" cm="1">
        <f t="array" ref="M394">IFERROR(_xlfn.IFS(AND(I394&gt;=1,I394&lt;=5),"1A5", AND(I394&gt;=6,I394&lt;=30),"6A30", AND(I394&gt;=31,I394&lt;=60),"31A60", AND(I394&gt;=61,I394&lt;=90),"61A90", AND(I394&gt;=91,I394&lt;=120),"91A120", AND(I394&gt;120),"M120"), "A VENCER")</f>
        <v>M120</v>
      </c>
    </row>
    <row r="395" spans="1:13" x14ac:dyDescent="0.25">
      <c r="A395">
        <f>VLOOKUP(B395,[1]Sheet2!$B$2:$D$2741,3,0)</f>
        <v>211111091</v>
      </c>
      <c r="B395" t="s">
        <v>74</v>
      </c>
      <c r="C395" t="s">
        <v>11</v>
      </c>
      <c r="D395" t="s">
        <v>12</v>
      </c>
      <c r="E395">
        <v>9976</v>
      </c>
      <c r="F395" t="s">
        <v>13</v>
      </c>
      <c r="G395" s="1">
        <v>45870.436400462961</v>
      </c>
      <c r="H395" s="1">
        <v>45840.436400462961</v>
      </c>
      <c r="I395" s="6">
        <v>-20</v>
      </c>
      <c r="J395">
        <v>293.72000000000003</v>
      </c>
      <c r="K395">
        <v>293.72000000000003</v>
      </c>
      <c r="L395" t="str">
        <f>VLOOKUP(A395,[1]Sheet2!$A$2:$C$2741,3,0)</f>
        <v>Pedro Fonseca</v>
      </c>
      <c r="M395" t="str" cm="1">
        <f t="array" ref="M395">IFERROR(_xlfn.IFS(AND(I395&gt;=1,I395&lt;=5),"1A5", AND(I395&gt;=6,I395&lt;=30),"6A30", AND(I395&gt;=31,I395&lt;=60),"31A60", AND(I395&gt;=61,I395&lt;=90),"61A90", AND(I395&gt;=91,I395&lt;=120),"91A120", AND(I395&gt;120),"M120"), "A VENCER")</f>
        <v>A VENCER</v>
      </c>
    </row>
    <row r="396" spans="1:13" x14ac:dyDescent="0.25">
      <c r="A396">
        <f>VLOOKUP(B396,[1]Sheet2!$B$2:$D$2741,3,0)</f>
        <v>211111091</v>
      </c>
      <c r="B396" t="s">
        <v>74</v>
      </c>
      <c r="C396" t="s">
        <v>11</v>
      </c>
      <c r="D396" t="s">
        <v>12</v>
      </c>
      <c r="E396">
        <v>10112</v>
      </c>
      <c r="F396" t="s">
        <v>13</v>
      </c>
      <c r="G396" s="1">
        <v>45872.400624999995</v>
      </c>
      <c r="H396" s="1">
        <v>45842.400636574072</v>
      </c>
      <c r="I396" s="6">
        <v>-22</v>
      </c>
      <c r="J396">
        <v>48.71</v>
      </c>
      <c r="K396">
        <v>48.71</v>
      </c>
      <c r="L396" t="str">
        <f>VLOOKUP(A396,[1]Sheet2!$A$2:$C$2741,3,0)</f>
        <v>Pedro Fonseca</v>
      </c>
      <c r="M396" t="str" cm="1">
        <f t="array" ref="M396">IFERROR(_xlfn.IFS(AND(I396&gt;=1,I396&lt;=5),"1A5", AND(I396&gt;=6,I396&lt;=30),"6A30", AND(I396&gt;=31,I396&lt;=60),"31A60", AND(I396&gt;=61,I396&lt;=90),"61A90", AND(I396&gt;=91,I396&lt;=120),"91A120", AND(I396&gt;120),"M120"), "A VENCER")</f>
        <v>A VENCER</v>
      </c>
    </row>
    <row r="397" spans="1:13" x14ac:dyDescent="0.25">
      <c r="A397">
        <f>VLOOKUP(B397,[1]Sheet2!$B$2:$D$2741,3,0)</f>
        <v>211111091</v>
      </c>
      <c r="B397" t="s">
        <v>74</v>
      </c>
      <c r="C397" t="s">
        <v>11</v>
      </c>
      <c r="D397" t="s">
        <v>12</v>
      </c>
      <c r="E397">
        <v>10304</v>
      </c>
      <c r="F397" t="s">
        <v>13</v>
      </c>
      <c r="G397" s="1">
        <v>45877.38077546296</v>
      </c>
      <c r="H397" s="1">
        <v>45847.380787037036</v>
      </c>
      <c r="I397" s="6">
        <v>-27</v>
      </c>
      <c r="J397">
        <v>574.41999999999996</v>
      </c>
      <c r="K397">
        <v>574.41999999999996</v>
      </c>
      <c r="L397" t="str">
        <f>VLOOKUP(A397,[1]Sheet2!$A$2:$C$2741,3,0)</f>
        <v>Pedro Fonseca</v>
      </c>
      <c r="M397" t="str" cm="1">
        <f t="array" ref="M397">IFERROR(_xlfn.IFS(AND(I397&gt;=1,I397&lt;=5),"1A5", AND(I397&gt;=6,I397&lt;=30),"6A30", AND(I397&gt;=31,I397&lt;=60),"31A60", AND(I397&gt;=61,I397&lt;=90),"61A90", AND(I397&gt;=91,I397&lt;=120),"91A120", AND(I397&gt;120),"M120"), "A VENCER")</f>
        <v>A VENCER</v>
      </c>
    </row>
    <row r="398" spans="1:13" x14ac:dyDescent="0.25">
      <c r="A398">
        <f>VLOOKUP(B398,[1]Sheet2!$B$2:$D$2741,3,0)</f>
        <v>211111156</v>
      </c>
      <c r="B398" t="s">
        <v>77</v>
      </c>
      <c r="C398" t="s">
        <v>11</v>
      </c>
      <c r="D398" t="s">
        <v>12</v>
      </c>
      <c r="E398">
        <v>8727</v>
      </c>
      <c r="F398" t="s">
        <v>13</v>
      </c>
      <c r="G398" s="1">
        <v>45840.427673611106</v>
      </c>
      <c r="H398" s="1">
        <v>45810.428252314814</v>
      </c>
      <c r="I398" s="6">
        <v>10</v>
      </c>
      <c r="J398">
        <v>288.78000000000003</v>
      </c>
      <c r="K398">
        <v>288.78000000000003</v>
      </c>
      <c r="L398" t="str">
        <f>VLOOKUP(A398,[1]Sheet2!$A$2:$C$2741,3,0)</f>
        <v>Manuel Miranda</v>
      </c>
      <c r="M398" t="str" cm="1">
        <f t="array" ref="M398">IFERROR(_xlfn.IFS(AND(I398&gt;=1,I398&lt;=5),"1A5", AND(I398&gt;=6,I398&lt;=30),"6A30", AND(I398&gt;=31,I398&lt;=60),"31A60", AND(I398&gt;=61,I398&lt;=90),"61A90", AND(I398&gt;=91,I398&lt;=120),"91A120", AND(I398&gt;120),"M120"), "A VENCER")</f>
        <v>6A30</v>
      </c>
    </row>
    <row r="399" spans="1:13" x14ac:dyDescent="0.25">
      <c r="A399">
        <f>VLOOKUP(B399,[1]Sheet2!$B$2:$D$2741,3,0)</f>
        <v>211111156</v>
      </c>
      <c r="B399" t="s">
        <v>77</v>
      </c>
      <c r="C399" t="s">
        <v>11</v>
      </c>
      <c r="D399" t="s">
        <v>12</v>
      </c>
      <c r="E399">
        <v>9154</v>
      </c>
      <c r="F399" t="s">
        <v>13</v>
      </c>
      <c r="G399" s="1">
        <v>45850.456307870365</v>
      </c>
      <c r="H399" s="1">
        <v>45820.456620370365</v>
      </c>
      <c r="I399" s="6">
        <v>0</v>
      </c>
      <c r="J399">
        <v>447.49</v>
      </c>
      <c r="K399">
        <v>447.49</v>
      </c>
      <c r="L399" t="str">
        <f>VLOOKUP(A399,[1]Sheet2!$A$2:$C$2741,3,0)</f>
        <v>Manuel Miranda</v>
      </c>
      <c r="M399" t="str" cm="1">
        <f t="array" ref="M399">IFERROR(_xlfn.IFS(AND(I399&gt;=1,I399&lt;=5),"1A5", AND(I399&gt;=6,I399&lt;=30),"6A30", AND(I399&gt;=31,I399&lt;=60),"31A60", AND(I399&gt;=61,I399&lt;=90),"61A90", AND(I399&gt;=91,I399&lt;=120),"91A120", AND(I399&gt;120),"M120"), "A VENCER")</f>
        <v>A VENCER</v>
      </c>
    </row>
    <row r="400" spans="1:13" x14ac:dyDescent="0.25">
      <c r="A400">
        <f>VLOOKUP(B400,[1]Sheet2!$B$2:$D$2741,3,0)</f>
        <v>211111156</v>
      </c>
      <c r="B400" t="s">
        <v>77</v>
      </c>
      <c r="C400" t="s">
        <v>11</v>
      </c>
      <c r="D400" t="s">
        <v>12</v>
      </c>
      <c r="E400">
        <v>9284</v>
      </c>
      <c r="F400" t="s">
        <v>13</v>
      </c>
      <c r="G400" s="1">
        <v>45854.428217592591</v>
      </c>
      <c r="H400" s="1">
        <v>45824.429039351853</v>
      </c>
      <c r="I400" s="6">
        <v>-4</v>
      </c>
      <c r="J400">
        <v>104.77</v>
      </c>
      <c r="K400">
        <v>104.77</v>
      </c>
      <c r="L400" t="str">
        <f>VLOOKUP(A400,[1]Sheet2!$A$2:$C$2741,3,0)</f>
        <v>Manuel Miranda</v>
      </c>
      <c r="M400" t="str" cm="1">
        <f t="array" ref="M400">IFERROR(_xlfn.IFS(AND(I400&gt;=1,I400&lt;=5),"1A5", AND(I400&gt;=6,I400&lt;=30),"6A30", AND(I400&gt;=31,I400&lt;=60),"31A60", AND(I400&gt;=61,I400&lt;=90),"61A90", AND(I400&gt;=91,I400&lt;=120),"91A120", AND(I400&gt;120),"M120"), "A VENCER")</f>
        <v>A VENCER</v>
      </c>
    </row>
    <row r="401" spans="1:13" x14ac:dyDescent="0.25">
      <c r="A401">
        <f>VLOOKUP(B401,[1]Sheet2!$B$2:$D$2741,3,0)</f>
        <v>211111156</v>
      </c>
      <c r="B401" t="s">
        <v>77</v>
      </c>
      <c r="C401" t="s">
        <v>11</v>
      </c>
      <c r="D401" t="s">
        <v>12</v>
      </c>
      <c r="E401">
        <v>10031</v>
      </c>
      <c r="F401" t="s">
        <v>13</v>
      </c>
      <c r="G401" s="1">
        <v>45871.468460648146</v>
      </c>
      <c r="H401" s="1">
        <v>45841.468472222223</v>
      </c>
      <c r="I401" s="6">
        <v>-21</v>
      </c>
      <c r="J401">
        <v>110.45</v>
      </c>
      <c r="K401">
        <v>110.45</v>
      </c>
      <c r="L401" t="str">
        <f>VLOOKUP(A401,[1]Sheet2!$A$2:$C$2741,3,0)</f>
        <v>Manuel Miranda</v>
      </c>
      <c r="M401" t="str" cm="1">
        <f t="array" ref="M401">IFERROR(_xlfn.IFS(AND(I401&gt;=1,I401&lt;=5),"1A5", AND(I401&gt;=6,I401&lt;=30),"6A30", AND(I401&gt;=31,I401&lt;=60),"31A60", AND(I401&gt;=61,I401&lt;=90),"61A90", AND(I401&gt;=91,I401&lt;=120),"91A120", AND(I401&gt;120),"M120"), "A VENCER")</f>
        <v>A VENCER</v>
      </c>
    </row>
    <row r="402" spans="1:13" x14ac:dyDescent="0.25">
      <c r="A402">
        <f>VLOOKUP(B402,[1]Sheet2!$B$2:$D$2741,3,0)</f>
        <v>211111166</v>
      </c>
      <c r="B402" t="s">
        <v>1614</v>
      </c>
      <c r="C402" t="s">
        <v>11</v>
      </c>
      <c r="D402" t="s">
        <v>12</v>
      </c>
      <c r="E402">
        <v>8914</v>
      </c>
      <c r="F402" t="s">
        <v>13</v>
      </c>
      <c r="G402" s="1">
        <v>45843.53502314815</v>
      </c>
      <c r="H402" s="1">
        <v>45813.535474537035</v>
      </c>
      <c r="I402" s="6">
        <v>7</v>
      </c>
      <c r="J402">
        <v>158.74</v>
      </c>
      <c r="K402">
        <v>158.74</v>
      </c>
      <c r="L402" t="str">
        <f>VLOOKUP(A402,[1]Sheet2!$A$2:$C$2741,3,0)</f>
        <v>Ricardo G.Silva</v>
      </c>
      <c r="M402" t="str" cm="1">
        <f t="array" ref="M402">IFERROR(_xlfn.IFS(AND(I402&gt;=1,I402&lt;=5),"1A5", AND(I402&gt;=6,I402&lt;=30),"6A30", AND(I402&gt;=31,I402&lt;=60),"31A60", AND(I402&gt;=61,I402&lt;=90),"61A90", AND(I402&gt;=91,I402&lt;=120),"91A120", AND(I402&gt;120),"M120"), "A VENCER")</f>
        <v>6A30</v>
      </c>
    </row>
    <row r="403" spans="1:13" x14ac:dyDescent="0.25">
      <c r="A403">
        <f>VLOOKUP(B403,[1]Sheet2!$B$2:$D$2741,3,0)</f>
        <v>211111166</v>
      </c>
      <c r="B403" t="s">
        <v>1614</v>
      </c>
      <c r="C403" t="s">
        <v>11</v>
      </c>
      <c r="D403" t="s">
        <v>12</v>
      </c>
      <c r="E403">
        <v>9163</v>
      </c>
      <c r="F403" t="s">
        <v>13</v>
      </c>
      <c r="G403" s="1">
        <v>45850.525601851848</v>
      </c>
      <c r="H403" s="1">
        <v>45820.528032407405</v>
      </c>
      <c r="I403" s="6">
        <v>0</v>
      </c>
      <c r="J403">
        <v>257</v>
      </c>
      <c r="K403">
        <v>257</v>
      </c>
      <c r="L403" t="str">
        <f>VLOOKUP(A403,[1]Sheet2!$A$2:$C$2741,3,0)</f>
        <v>Ricardo G.Silva</v>
      </c>
      <c r="M403" t="str" cm="1">
        <f t="array" ref="M403">IFERROR(_xlfn.IFS(AND(I403&gt;=1,I403&lt;=5),"1A5", AND(I403&gt;=6,I403&lt;=30),"6A30", AND(I403&gt;=31,I403&lt;=60),"31A60", AND(I403&gt;=61,I403&lt;=90),"61A90", AND(I403&gt;=91,I403&lt;=120),"91A120", AND(I403&gt;120),"M120"), "A VENCER")</f>
        <v>A VENCER</v>
      </c>
    </row>
    <row r="404" spans="1:13" x14ac:dyDescent="0.25">
      <c r="A404">
        <f>VLOOKUP(B404,[1]Sheet2!$B$2:$D$2741,3,0)</f>
        <v>211111166</v>
      </c>
      <c r="B404" t="s">
        <v>1614</v>
      </c>
      <c r="C404" t="s">
        <v>11</v>
      </c>
      <c r="D404" t="s">
        <v>12</v>
      </c>
      <c r="E404">
        <v>9459</v>
      </c>
      <c r="F404" t="s">
        <v>13</v>
      </c>
      <c r="G404" s="1">
        <v>45858.310891203699</v>
      </c>
      <c r="H404" s="1">
        <v>45828.311365740738</v>
      </c>
      <c r="I404" s="6">
        <v>-8</v>
      </c>
      <c r="J404">
        <v>195.74</v>
      </c>
      <c r="K404">
        <v>195.74</v>
      </c>
      <c r="L404" t="str">
        <f>VLOOKUP(A404,[1]Sheet2!$A$2:$C$2741,3,0)</f>
        <v>Ricardo G.Silva</v>
      </c>
      <c r="M404" t="str" cm="1">
        <f t="array" ref="M404">IFERROR(_xlfn.IFS(AND(I404&gt;=1,I404&lt;=5),"1A5", AND(I404&gt;=6,I404&lt;=30),"6A30", AND(I404&gt;=31,I404&lt;=60),"31A60", AND(I404&gt;=61,I404&lt;=90),"61A90", AND(I404&gt;=91,I404&lt;=120),"91A120", AND(I404&gt;120),"M120"), "A VENCER")</f>
        <v>A VENCER</v>
      </c>
    </row>
    <row r="405" spans="1:13" x14ac:dyDescent="0.25">
      <c r="A405">
        <f>VLOOKUP(B405,[1]Sheet2!$B$2:$D$2741,3,0)</f>
        <v>211111166</v>
      </c>
      <c r="B405" t="s">
        <v>1614</v>
      </c>
      <c r="C405" t="s">
        <v>11</v>
      </c>
      <c r="D405" t="s">
        <v>12</v>
      </c>
      <c r="E405">
        <v>9873</v>
      </c>
      <c r="F405" t="s">
        <v>13</v>
      </c>
      <c r="G405" s="1">
        <v>45865.49255787037</v>
      </c>
      <c r="H405" s="1">
        <v>45835.493726851848</v>
      </c>
      <c r="I405" s="6">
        <v>-15</v>
      </c>
      <c r="J405">
        <v>253.21</v>
      </c>
      <c r="K405">
        <v>253.21</v>
      </c>
      <c r="L405" t="str">
        <f>VLOOKUP(A405,[1]Sheet2!$A$2:$C$2741,3,0)</f>
        <v>Ricardo G.Silva</v>
      </c>
      <c r="M405" t="str" cm="1">
        <f t="array" ref="M405">IFERROR(_xlfn.IFS(AND(I405&gt;=1,I405&lt;=5),"1A5", AND(I405&gt;=6,I405&lt;=30),"6A30", AND(I405&gt;=31,I405&lt;=60),"31A60", AND(I405&gt;=61,I405&lt;=90),"61A90", AND(I405&gt;=91,I405&lt;=120),"91A120", AND(I405&gt;120),"M120"), "A VENCER")</f>
        <v>A VENCER</v>
      </c>
    </row>
    <row r="406" spans="1:13" x14ac:dyDescent="0.25">
      <c r="A406">
        <f>VLOOKUP(B406,[1]Sheet2!$B$2:$D$2741,3,0)</f>
        <v>211111166</v>
      </c>
      <c r="B406" t="s">
        <v>1614</v>
      </c>
      <c r="C406" t="s">
        <v>11</v>
      </c>
      <c r="D406" t="s">
        <v>12</v>
      </c>
      <c r="E406">
        <v>10423</v>
      </c>
      <c r="F406" t="s">
        <v>13</v>
      </c>
      <c r="G406" s="1">
        <v>45878.471469907403</v>
      </c>
      <c r="H406" s="1">
        <v>45848.471469907403</v>
      </c>
      <c r="I406" s="6">
        <v>-28</v>
      </c>
      <c r="J406">
        <v>294.15000000000003</v>
      </c>
      <c r="K406">
        <v>294.15000000000003</v>
      </c>
      <c r="L406" t="str">
        <f>VLOOKUP(A406,[1]Sheet2!$A$2:$C$2741,3,0)</f>
        <v>Ricardo G.Silva</v>
      </c>
      <c r="M406" t="str" cm="1">
        <f t="array" ref="M406">IFERROR(_xlfn.IFS(AND(I406&gt;=1,I406&lt;=5),"1A5", AND(I406&gt;=6,I406&lt;=30),"6A30", AND(I406&gt;=31,I406&lt;=60),"31A60", AND(I406&gt;=61,I406&lt;=90),"61A90", AND(I406&gt;=91,I406&lt;=120),"91A120", AND(I406&gt;120),"M120"), "A VENCER")</f>
        <v>A VENCER</v>
      </c>
    </row>
    <row r="407" spans="1:13" x14ac:dyDescent="0.25">
      <c r="A407">
        <f>VLOOKUP(B407,[1]Sheet2!$B$2:$D$2741,3,0)</f>
        <v>211111189</v>
      </c>
      <c r="B407" t="s">
        <v>78</v>
      </c>
      <c r="C407" t="s">
        <v>11</v>
      </c>
      <c r="D407" t="s">
        <v>12</v>
      </c>
      <c r="E407">
        <v>8416</v>
      </c>
      <c r="F407" t="s">
        <v>13</v>
      </c>
      <c r="G407" s="1">
        <v>45849.401956018519</v>
      </c>
      <c r="H407" s="1">
        <v>45804.404143518514</v>
      </c>
      <c r="I407" s="6">
        <v>1</v>
      </c>
      <c r="J407">
        <v>228.39000000000001</v>
      </c>
      <c r="K407">
        <v>228.39000000000001</v>
      </c>
      <c r="L407" t="str">
        <f>VLOOKUP(A407,[1]Sheet2!$A$2:$C$2741,3,0)</f>
        <v>Ricardo G.Silva</v>
      </c>
      <c r="M407" t="str" cm="1">
        <f t="array" ref="M407">IFERROR(_xlfn.IFS(AND(I407&gt;=1,I407&lt;=5),"1A5", AND(I407&gt;=6,I407&lt;=30),"6A30", AND(I407&gt;=31,I407&lt;=60),"31A60", AND(I407&gt;=61,I407&lt;=90),"61A90", AND(I407&gt;=91,I407&lt;=120),"91A120", AND(I407&gt;120),"M120"), "A VENCER")</f>
        <v>1A5</v>
      </c>
    </row>
    <row r="408" spans="1:13" x14ac:dyDescent="0.25">
      <c r="A408">
        <f>VLOOKUP(B408,[1]Sheet2!$B$2:$D$2741,3,0)</f>
        <v>211111189</v>
      </c>
      <c r="B408" t="s">
        <v>78</v>
      </c>
      <c r="C408" t="s">
        <v>11</v>
      </c>
      <c r="D408" t="s">
        <v>12</v>
      </c>
      <c r="E408">
        <v>8625</v>
      </c>
      <c r="F408" t="s">
        <v>13</v>
      </c>
      <c r="G408" s="1">
        <v>45852.443194444444</v>
      </c>
      <c r="H408" s="1">
        <v>45807.443310185183</v>
      </c>
      <c r="I408" s="6">
        <v>-2</v>
      </c>
      <c r="J408">
        <v>251.31</v>
      </c>
      <c r="K408">
        <v>251.31</v>
      </c>
      <c r="L408" t="str">
        <f>VLOOKUP(A408,[1]Sheet2!$A$2:$C$2741,3,0)</f>
        <v>Ricardo G.Silva</v>
      </c>
      <c r="M408" t="str" cm="1">
        <f t="array" ref="M408">IFERROR(_xlfn.IFS(AND(I408&gt;=1,I408&lt;=5),"1A5", AND(I408&gt;=6,I408&lt;=30),"6A30", AND(I408&gt;=31,I408&lt;=60),"31A60", AND(I408&gt;=61,I408&lt;=90),"61A90", AND(I408&gt;=91,I408&lt;=120),"91A120", AND(I408&gt;120),"M120"), "A VENCER")</f>
        <v>A VENCER</v>
      </c>
    </row>
    <row r="409" spans="1:13" x14ac:dyDescent="0.25">
      <c r="A409">
        <f>VLOOKUP(B409,[1]Sheet2!$B$2:$D$2741,3,0)</f>
        <v>211111189</v>
      </c>
      <c r="B409" t="s">
        <v>78</v>
      </c>
      <c r="C409" t="s">
        <v>11</v>
      </c>
      <c r="D409" t="s">
        <v>12</v>
      </c>
      <c r="E409">
        <v>8813</v>
      </c>
      <c r="F409" t="s">
        <v>13</v>
      </c>
      <c r="G409" s="1">
        <v>45857.358298611107</v>
      </c>
      <c r="H409" s="1">
        <v>45812.359895833331</v>
      </c>
      <c r="I409" s="6">
        <v>-7</v>
      </c>
      <c r="J409">
        <v>630.4</v>
      </c>
      <c r="K409">
        <v>630.4</v>
      </c>
      <c r="L409" t="str">
        <f>VLOOKUP(A409,[1]Sheet2!$A$2:$C$2741,3,0)</f>
        <v>Ricardo G.Silva</v>
      </c>
      <c r="M409" t="str" cm="1">
        <f t="array" ref="M409">IFERROR(_xlfn.IFS(AND(I409&gt;=1,I409&lt;=5),"1A5", AND(I409&gt;=6,I409&lt;=30),"6A30", AND(I409&gt;=31,I409&lt;=60),"31A60", AND(I409&gt;=61,I409&lt;=90),"61A90", AND(I409&gt;=91,I409&lt;=120),"91A120", AND(I409&gt;120),"M120"), "A VENCER")</f>
        <v>A VENCER</v>
      </c>
    </row>
    <row r="410" spans="1:13" x14ac:dyDescent="0.25">
      <c r="A410">
        <f>VLOOKUP(B410,[1]Sheet2!$B$2:$D$2741,3,0)</f>
        <v>211111189</v>
      </c>
      <c r="B410" t="s">
        <v>78</v>
      </c>
      <c r="C410" t="s">
        <v>11</v>
      </c>
      <c r="D410" t="s">
        <v>12</v>
      </c>
      <c r="E410">
        <v>9337</v>
      </c>
      <c r="F410" t="s">
        <v>13</v>
      </c>
      <c r="G410" s="1">
        <v>45870.412523148145</v>
      </c>
      <c r="H410" s="1">
        <v>45825.412881944445</v>
      </c>
      <c r="I410" s="6">
        <v>-20</v>
      </c>
      <c r="J410">
        <v>134.33000000000001</v>
      </c>
      <c r="K410">
        <v>134.33000000000001</v>
      </c>
      <c r="L410" t="str">
        <f>VLOOKUP(A410,[1]Sheet2!$A$2:$C$2741,3,0)</f>
        <v>Ricardo G.Silva</v>
      </c>
      <c r="M410" t="str" cm="1">
        <f t="array" ref="M410">IFERROR(_xlfn.IFS(AND(I410&gt;=1,I410&lt;=5),"1A5", AND(I410&gt;=6,I410&lt;=30),"6A30", AND(I410&gt;=31,I410&lt;=60),"31A60", AND(I410&gt;=61,I410&lt;=90),"61A90", AND(I410&gt;=91,I410&lt;=120),"91A120", AND(I410&gt;120),"M120"), "A VENCER")</f>
        <v>A VENCER</v>
      </c>
    </row>
    <row r="411" spans="1:13" x14ac:dyDescent="0.25">
      <c r="A411">
        <f>VLOOKUP(B411,[1]Sheet2!$B$2:$D$2741,3,0)</f>
        <v>211111189</v>
      </c>
      <c r="B411" t="s">
        <v>78</v>
      </c>
      <c r="C411" t="s">
        <v>11</v>
      </c>
      <c r="D411" t="s">
        <v>12</v>
      </c>
      <c r="E411">
        <v>9580</v>
      </c>
      <c r="F411" t="s">
        <v>13</v>
      </c>
      <c r="G411" s="1">
        <v>45876.399768518517</v>
      </c>
      <c r="H411" s="1">
        <v>45831.400474537033</v>
      </c>
      <c r="I411" s="6">
        <v>-26</v>
      </c>
      <c r="J411">
        <v>1048.21</v>
      </c>
      <c r="K411">
        <v>1048.21</v>
      </c>
      <c r="L411" t="str">
        <f>VLOOKUP(A411,[1]Sheet2!$A$2:$C$2741,3,0)</f>
        <v>Ricardo G.Silva</v>
      </c>
      <c r="M411" t="str" cm="1">
        <f t="array" ref="M411">IFERROR(_xlfn.IFS(AND(I411&gt;=1,I411&lt;=5),"1A5", AND(I411&gt;=6,I411&lt;=30),"6A30", AND(I411&gt;=31,I411&lt;=60),"31A60", AND(I411&gt;=61,I411&lt;=90),"61A90", AND(I411&gt;=91,I411&lt;=120),"91A120", AND(I411&gt;120),"M120"), "A VENCER")</f>
        <v>A VENCER</v>
      </c>
    </row>
    <row r="412" spans="1:13" x14ac:dyDescent="0.25">
      <c r="A412">
        <f>VLOOKUP(B412,[1]Sheet2!$B$2:$D$2741,3,0)</f>
        <v>211111189</v>
      </c>
      <c r="B412" t="s">
        <v>78</v>
      </c>
      <c r="C412" t="s">
        <v>11</v>
      </c>
      <c r="D412" t="s">
        <v>12</v>
      </c>
      <c r="E412">
        <v>9895</v>
      </c>
      <c r="F412" t="s">
        <v>13</v>
      </c>
      <c r="G412" s="1">
        <v>45883.313020833331</v>
      </c>
      <c r="H412" s="1">
        <v>45838.313969907409</v>
      </c>
      <c r="I412" s="6">
        <v>-33</v>
      </c>
      <c r="J412">
        <v>281.42</v>
      </c>
      <c r="K412">
        <v>281.42</v>
      </c>
      <c r="L412" t="str">
        <f>VLOOKUP(A412,[1]Sheet2!$A$2:$C$2741,3,0)</f>
        <v>Ricardo G.Silva</v>
      </c>
      <c r="M412" t="str" cm="1">
        <f t="array" ref="M412">IFERROR(_xlfn.IFS(AND(I412&gt;=1,I412&lt;=5),"1A5", AND(I412&gt;=6,I412&lt;=30),"6A30", AND(I412&gt;=31,I412&lt;=60),"31A60", AND(I412&gt;=61,I412&lt;=90),"61A90", AND(I412&gt;=91,I412&lt;=120),"91A120", AND(I412&gt;120),"M120"), "A VENCER")</f>
        <v>A VENCER</v>
      </c>
    </row>
    <row r="413" spans="1:13" x14ac:dyDescent="0.25">
      <c r="A413">
        <f>VLOOKUP(B413,[1]Sheet2!$B$2:$D$2741,3,0)</f>
        <v>211111189</v>
      </c>
      <c r="B413" t="s">
        <v>78</v>
      </c>
      <c r="C413" t="s">
        <v>11</v>
      </c>
      <c r="D413" t="s">
        <v>12</v>
      </c>
      <c r="E413">
        <v>10086</v>
      </c>
      <c r="F413" t="s">
        <v>13</v>
      </c>
      <c r="G413" s="1">
        <v>45886.733854166661</v>
      </c>
      <c r="H413" s="1">
        <v>45841.734259259254</v>
      </c>
      <c r="I413" s="6">
        <v>-36</v>
      </c>
      <c r="J413">
        <v>197.64000000000001</v>
      </c>
      <c r="K413">
        <v>197.64000000000001</v>
      </c>
      <c r="L413" t="str">
        <f>VLOOKUP(A413,[1]Sheet2!$A$2:$C$2741,3,0)</f>
        <v>Ricardo G.Silva</v>
      </c>
      <c r="M413" t="str" cm="1">
        <f t="array" ref="M413">IFERROR(_xlfn.IFS(AND(I413&gt;=1,I413&lt;=5),"1A5", AND(I413&gt;=6,I413&lt;=30),"6A30", AND(I413&gt;=31,I413&lt;=60),"31A60", AND(I413&gt;=61,I413&lt;=90),"61A90", AND(I413&gt;=91,I413&lt;=120),"91A120", AND(I413&gt;120),"M120"), "A VENCER")</f>
        <v>A VENCER</v>
      </c>
    </row>
    <row r="414" spans="1:13" x14ac:dyDescent="0.25">
      <c r="A414">
        <f>VLOOKUP(B414,[1]Sheet2!$B$2:$D$2741,3,0)</f>
        <v>211111189</v>
      </c>
      <c r="B414" t="s">
        <v>78</v>
      </c>
      <c r="C414" t="s">
        <v>11</v>
      </c>
      <c r="D414" t="s">
        <v>12</v>
      </c>
      <c r="E414">
        <v>10197</v>
      </c>
      <c r="F414" t="s">
        <v>13</v>
      </c>
      <c r="G414" s="1">
        <v>45890.461168981477</v>
      </c>
      <c r="H414" s="1">
        <v>45845.461180555554</v>
      </c>
      <c r="I414" s="6">
        <v>-40</v>
      </c>
      <c r="J414">
        <v>759.76</v>
      </c>
      <c r="K414">
        <v>759.76</v>
      </c>
      <c r="L414" t="str">
        <f>VLOOKUP(A414,[1]Sheet2!$A$2:$C$2741,3,0)</f>
        <v>Ricardo G.Silva</v>
      </c>
      <c r="M414" t="str" cm="1">
        <f t="array" ref="M414">IFERROR(_xlfn.IFS(AND(I414&gt;=1,I414&lt;=5),"1A5", AND(I414&gt;=6,I414&lt;=30),"6A30", AND(I414&gt;=31,I414&lt;=60),"31A60", AND(I414&gt;=61,I414&lt;=90),"61A90", AND(I414&gt;=91,I414&lt;=120),"91A120", AND(I414&gt;120),"M120"), "A VENCER")</f>
        <v>A VENCER</v>
      </c>
    </row>
    <row r="415" spans="1:13" x14ac:dyDescent="0.25">
      <c r="A415">
        <f>VLOOKUP(B415,[1]Sheet2!$B$2:$D$2741,3,0)</f>
        <v>211111189</v>
      </c>
      <c r="B415" t="s">
        <v>78</v>
      </c>
      <c r="C415" t="s">
        <v>11</v>
      </c>
      <c r="D415" t="s">
        <v>12</v>
      </c>
      <c r="E415">
        <v>10464</v>
      </c>
      <c r="F415" t="s">
        <v>13</v>
      </c>
      <c r="G415" s="1">
        <v>45894.38318287037</v>
      </c>
      <c r="H415" s="1">
        <v>45849.38318287037</v>
      </c>
      <c r="I415" s="6">
        <v>-44</v>
      </c>
      <c r="J415">
        <v>676.12</v>
      </c>
      <c r="K415">
        <v>676.12</v>
      </c>
      <c r="L415" t="str">
        <f>VLOOKUP(A415,[1]Sheet2!$A$2:$C$2741,3,0)</f>
        <v>Ricardo G.Silva</v>
      </c>
      <c r="M415" t="str" cm="1">
        <f t="array" ref="M415">IFERROR(_xlfn.IFS(AND(I415&gt;=1,I415&lt;=5),"1A5", AND(I415&gt;=6,I415&lt;=30),"6A30", AND(I415&gt;=31,I415&lt;=60),"31A60", AND(I415&gt;=61,I415&lt;=90),"61A90", AND(I415&gt;=91,I415&lt;=120),"91A120", AND(I415&gt;120),"M120"), "A VENCER")</f>
        <v>A VENCER</v>
      </c>
    </row>
    <row r="416" spans="1:13" x14ac:dyDescent="0.25">
      <c r="A416">
        <f>VLOOKUP(B416,[1]Sheet2!$B$2:$D$2741,3,0)</f>
        <v>211111189</v>
      </c>
      <c r="B416" t="s">
        <v>78</v>
      </c>
      <c r="C416" t="s">
        <v>11</v>
      </c>
      <c r="D416" t="s">
        <v>12</v>
      </c>
      <c r="E416">
        <v>10466</v>
      </c>
      <c r="F416" t="s">
        <v>13</v>
      </c>
      <c r="G416" s="1">
        <v>45894.393124999995</v>
      </c>
      <c r="H416" s="1">
        <v>45849.393124999995</v>
      </c>
      <c r="I416" s="6">
        <v>-44</v>
      </c>
      <c r="J416">
        <v>636.99</v>
      </c>
      <c r="K416">
        <v>636.99</v>
      </c>
      <c r="L416" t="str">
        <f>VLOOKUP(A416,[1]Sheet2!$A$2:$C$2741,3,0)</f>
        <v>Ricardo G.Silva</v>
      </c>
      <c r="M416" t="str" cm="1">
        <f t="array" ref="M416">IFERROR(_xlfn.IFS(AND(I416&gt;=1,I416&lt;=5),"1A5", AND(I416&gt;=6,I416&lt;=30),"6A30", AND(I416&gt;=31,I416&lt;=60),"31A60", AND(I416&gt;=61,I416&lt;=90),"61A90", AND(I416&gt;=91,I416&lt;=120),"91A120", AND(I416&gt;120),"M120"), "A VENCER")</f>
        <v>A VENCER</v>
      </c>
    </row>
    <row r="417" spans="1:13" x14ac:dyDescent="0.25">
      <c r="A417">
        <f>VLOOKUP(B417,[1]Sheet2!$B$2:$D$2741,3,0)</f>
        <v>211111193</v>
      </c>
      <c r="B417" t="s">
        <v>79</v>
      </c>
      <c r="C417" t="s">
        <v>11</v>
      </c>
      <c r="D417" t="s">
        <v>12</v>
      </c>
      <c r="E417">
        <v>9485</v>
      </c>
      <c r="F417" t="s">
        <v>13</v>
      </c>
      <c r="G417" s="1">
        <v>45858.484340277777</v>
      </c>
      <c r="H417" s="1">
        <v>45828.486574074072</v>
      </c>
      <c r="I417" s="6">
        <v>-8</v>
      </c>
      <c r="J417">
        <v>199.35</v>
      </c>
      <c r="K417">
        <v>199.35</v>
      </c>
      <c r="L417" t="str">
        <f>VLOOKUP(A417,[1]Sheet2!$A$2:$C$2741,3,0)</f>
        <v>Paulo Costa</v>
      </c>
      <c r="M417" t="str" cm="1">
        <f t="array" ref="M417">IFERROR(_xlfn.IFS(AND(I417&gt;=1,I417&lt;=5),"1A5", AND(I417&gt;=6,I417&lt;=30),"6A30", AND(I417&gt;=31,I417&lt;=60),"31A60", AND(I417&gt;=61,I417&lt;=90),"61A90", AND(I417&gt;=91,I417&lt;=120),"91A120", AND(I417&gt;120),"M120"), "A VENCER")</f>
        <v>A VENCER</v>
      </c>
    </row>
    <row r="418" spans="1:13" x14ac:dyDescent="0.25">
      <c r="A418">
        <f>VLOOKUP(B418,[1]Sheet2!$B$2:$D$2741,3,0)</f>
        <v>211111193</v>
      </c>
      <c r="B418" t="s">
        <v>79</v>
      </c>
      <c r="C418" t="s">
        <v>11</v>
      </c>
      <c r="D418" t="s">
        <v>12</v>
      </c>
      <c r="E418">
        <v>9709</v>
      </c>
      <c r="F418" t="s">
        <v>13</v>
      </c>
      <c r="G418" s="1">
        <v>45863.507430555554</v>
      </c>
      <c r="H418" s="1">
        <v>45833.508773148147</v>
      </c>
      <c r="I418" s="6">
        <v>-13</v>
      </c>
      <c r="J418">
        <v>113.95</v>
      </c>
      <c r="K418">
        <v>113.95</v>
      </c>
      <c r="L418" t="str">
        <f>VLOOKUP(A418,[1]Sheet2!$A$2:$C$2741,3,0)</f>
        <v>Paulo Costa</v>
      </c>
      <c r="M418" t="str" cm="1">
        <f t="array" ref="M418">IFERROR(_xlfn.IFS(AND(I418&gt;=1,I418&lt;=5),"1A5", AND(I418&gt;=6,I418&lt;=30),"6A30", AND(I418&gt;=31,I418&lt;=60),"31A60", AND(I418&gt;=61,I418&lt;=90),"61A90", AND(I418&gt;=91,I418&lt;=120),"91A120", AND(I418&gt;120),"M120"), "A VENCER")</f>
        <v>A VENCER</v>
      </c>
    </row>
    <row r="419" spans="1:13" x14ac:dyDescent="0.25">
      <c r="A419">
        <f>VLOOKUP(B419,[1]Sheet2!$B$2:$D$2741,3,0)</f>
        <v>211111193</v>
      </c>
      <c r="B419" t="s">
        <v>79</v>
      </c>
      <c r="C419" t="s">
        <v>11</v>
      </c>
      <c r="D419" t="s">
        <v>12</v>
      </c>
      <c r="E419">
        <v>10278</v>
      </c>
      <c r="F419" t="s">
        <v>13</v>
      </c>
      <c r="G419" s="1">
        <v>45876.453530092593</v>
      </c>
      <c r="H419" s="1">
        <v>45846.45412037037</v>
      </c>
      <c r="I419" s="6">
        <v>-26</v>
      </c>
      <c r="J419">
        <v>185.83</v>
      </c>
      <c r="K419">
        <v>185.83</v>
      </c>
      <c r="L419" t="str">
        <f>VLOOKUP(A419,[1]Sheet2!$A$2:$C$2741,3,0)</f>
        <v>Paulo Costa</v>
      </c>
      <c r="M419" t="str" cm="1">
        <f t="array" ref="M419">IFERROR(_xlfn.IFS(AND(I419&gt;=1,I419&lt;=5),"1A5", AND(I419&gt;=6,I419&lt;=30),"6A30", AND(I419&gt;=31,I419&lt;=60),"31A60", AND(I419&gt;=61,I419&lt;=90),"61A90", AND(I419&gt;=91,I419&lt;=120),"91A120", AND(I419&gt;120),"M120"), "A VENCER")</f>
        <v>A VENCER</v>
      </c>
    </row>
    <row r="420" spans="1:13" x14ac:dyDescent="0.25">
      <c r="A420">
        <f>VLOOKUP(B420,[1]Sheet2!$B$2:$D$2741,3,0)</f>
        <v>211111193</v>
      </c>
      <c r="B420" t="s">
        <v>79</v>
      </c>
      <c r="C420" t="s">
        <v>11</v>
      </c>
      <c r="D420" t="s">
        <v>12</v>
      </c>
      <c r="E420">
        <v>10417</v>
      </c>
      <c r="F420" t="s">
        <v>13</v>
      </c>
      <c r="G420" s="1">
        <v>45878.429606481477</v>
      </c>
      <c r="H420" s="1">
        <v>45848.429606481477</v>
      </c>
      <c r="I420" s="6">
        <v>-28</v>
      </c>
      <c r="J420">
        <v>157.53</v>
      </c>
      <c r="K420">
        <v>157.53</v>
      </c>
      <c r="L420" t="str">
        <f>VLOOKUP(A420,[1]Sheet2!$A$2:$C$2741,3,0)</f>
        <v>Paulo Costa</v>
      </c>
      <c r="M420" t="str" cm="1">
        <f t="array" ref="M420">IFERROR(_xlfn.IFS(AND(I420&gt;=1,I420&lt;=5),"1A5", AND(I420&gt;=6,I420&lt;=30),"6A30", AND(I420&gt;=31,I420&lt;=60),"31A60", AND(I420&gt;=61,I420&lt;=90),"61A90", AND(I420&gt;=91,I420&lt;=120),"91A120", AND(I420&gt;120),"M120"), "A VENCER")</f>
        <v>A VENCER</v>
      </c>
    </row>
    <row r="421" spans="1:13" x14ac:dyDescent="0.25">
      <c r="A421">
        <f>VLOOKUP(B421,[1]Sheet2!$B$2:$D$2741,3,0)</f>
        <v>211111197</v>
      </c>
      <c r="B421" t="s">
        <v>81</v>
      </c>
      <c r="C421" t="s">
        <v>11</v>
      </c>
      <c r="D421" t="s">
        <v>12</v>
      </c>
      <c r="E421">
        <v>10038</v>
      </c>
      <c r="F421" t="s">
        <v>13</v>
      </c>
      <c r="G421" s="1">
        <v>45871.490613425922</v>
      </c>
      <c r="H421" s="1">
        <v>45841.490613425922</v>
      </c>
      <c r="I421" s="6">
        <v>-21</v>
      </c>
      <c r="J421">
        <v>295.58</v>
      </c>
      <c r="K421">
        <v>49.95</v>
      </c>
      <c r="L421" t="str">
        <f>VLOOKUP(A421,[1]Sheet2!$A$2:$C$2741,3,0)</f>
        <v>Bruno Brito</v>
      </c>
      <c r="M421" t="str" cm="1">
        <f t="array" ref="M421">IFERROR(_xlfn.IFS(AND(I421&gt;=1,I421&lt;=5),"1A5", AND(I421&gt;=6,I421&lt;=30),"6A30", AND(I421&gt;=31,I421&lt;=60),"31A60", AND(I421&gt;=61,I421&lt;=90),"61A90", AND(I421&gt;=91,I421&lt;=120),"91A120", AND(I421&gt;120),"M120"), "A VENCER")</f>
        <v>A VENCER</v>
      </c>
    </row>
    <row r="422" spans="1:13" x14ac:dyDescent="0.25">
      <c r="A422">
        <f>VLOOKUP(B422,[1]Sheet2!$B$2:$D$2741,3,0)</f>
        <v>211111197</v>
      </c>
      <c r="B422" t="s">
        <v>81</v>
      </c>
      <c r="C422" t="s">
        <v>11</v>
      </c>
      <c r="D422" t="s">
        <v>12</v>
      </c>
      <c r="E422">
        <v>10271</v>
      </c>
      <c r="F422" t="s">
        <v>13</v>
      </c>
      <c r="G422" s="1">
        <v>45876.423125000001</v>
      </c>
      <c r="H422" s="1">
        <v>45846.423182870371</v>
      </c>
      <c r="I422" s="6">
        <v>-26</v>
      </c>
      <c r="J422">
        <v>416.87</v>
      </c>
      <c r="K422">
        <v>416.87</v>
      </c>
      <c r="L422" t="str">
        <f>VLOOKUP(A422,[1]Sheet2!$A$2:$C$2741,3,0)</f>
        <v>Bruno Brito</v>
      </c>
      <c r="M422" t="str" cm="1">
        <f t="array" ref="M422">IFERROR(_xlfn.IFS(AND(I422&gt;=1,I422&lt;=5),"1A5", AND(I422&gt;=6,I422&lt;=30),"6A30", AND(I422&gt;=31,I422&lt;=60),"31A60", AND(I422&gt;=61,I422&lt;=90),"61A90", AND(I422&gt;=91,I422&lt;=120),"91A120", AND(I422&gt;120),"M120"), "A VENCER")</f>
        <v>A VENCER</v>
      </c>
    </row>
    <row r="423" spans="1:13" x14ac:dyDescent="0.25">
      <c r="A423">
        <f>VLOOKUP(B423,[1]Sheet2!$B$2:$D$2741,3,0)</f>
        <v>211111202</v>
      </c>
      <c r="B423" t="s">
        <v>82</v>
      </c>
      <c r="C423" t="s">
        <v>11</v>
      </c>
      <c r="D423" t="s">
        <v>12</v>
      </c>
      <c r="E423">
        <v>10035</v>
      </c>
      <c r="F423" t="s">
        <v>13</v>
      </c>
      <c r="G423" s="1">
        <v>45871.490543981483</v>
      </c>
      <c r="H423" s="1">
        <v>45841.490543981483</v>
      </c>
      <c r="I423" s="6">
        <v>-21</v>
      </c>
      <c r="J423">
        <v>280.35000000000002</v>
      </c>
      <c r="K423">
        <v>280.35000000000002</v>
      </c>
      <c r="L423" t="str">
        <f>VLOOKUP(A423,[1]Sheet2!$A$2:$C$2741,3,0)</f>
        <v>Bruno Brito</v>
      </c>
      <c r="M423" t="str" cm="1">
        <f t="array" ref="M423">IFERROR(_xlfn.IFS(AND(I423&gt;=1,I423&lt;=5),"1A5", AND(I423&gt;=6,I423&lt;=30),"6A30", AND(I423&gt;=31,I423&lt;=60),"31A60", AND(I423&gt;=61,I423&lt;=90),"61A90", AND(I423&gt;=91,I423&lt;=120),"91A120", AND(I423&gt;120),"M120"), "A VENCER")</f>
        <v>A VENCER</v>
      </c>
    </row>
    <row r="424" spans="1:13" x14ac:dyDescent="0.25">
      <c r="A424">
        <f>VLOOKUP(B424,[1]Sheet2!$B$2:$D$2741,3,0)</f>
        <v>211111204</v>
      </c>
      <c r="B424" t="s">
        <v>83</v>
      </c>
      <c r="C424" t="s">
        <v>2814</v>
      </c>
      <c r="D424">
        <v>2025</v>
      </c>
      <c r="E424">
        <v>506</v>
      </c>
      <c r="F424" t="s">
        <v>13</v>
      </c>
      <c r="G424" s="1">
        <v>45837</v>
      </c>
      <c r="H424" s="1">
        <v>45807</v>
      </c>
      <c r="I424" s="6">
        <v>13</v>
      </c>
      <c r="J424">
        <v>-58.51</v>
      </c>
      <c r="K424">
        <v>-58.51</v>
      </c>
      <c r="L424" t="str">
        <f>VLOOKUP(A424,[1]Sheet2!$A$2:$C$2741,3,0)</f>
        <v>Manuel Miranda</v>
      </c>
      <c r="M424" t="str" cm="1">
        <f t="array" ref="M424">IFERROR(_xlfn.IFS(AND(I424&gt;=1,I424&lt;=5),"1A5", AND(I424&gt;=6,I424&lt;=30),"6A30", AND(I424&gt;=31,I424&lt;=60),"31A60", AND(I424&gt;=61,I424&lt;=90),"61A90", AND(I424&gt;=91,I424&lt;=120),"91A120", AND(I424&gt;120),"M120"), "A VENCER")</f>
        <v>6A30</v>
      </c>
    </row>
    <row r="425" spans="1:13" x14ac:dyDescent="0.25">
      <c r="A425">
        <f>VLOOKUP(B425,[1]Sheet2!$B$2:$D$2741,3,0)</f>
        <v>211111204</v>
      </c>
      <c r="B425" t="s">
        <v>83</v>
      </c>
      <c r="C425" t="s">
        <v>2814</v>
      </c>
      <c r="D425">
        <v>2025</v>
      </c>
      <c r="E425">
        <v>523</v>
      </c>
      <c r="F425" t="s">
        <v>13</v>
      </c>
      <c r="G425" s="1">
        <v>45841</v>
      </c>
      <c r="H425" s="1">
        <v>45811</v>
      </c>
      <c r="I425" s="6">
        <v>9</v>
      </c>
      <c r="J425">
        <v>-31.51</v>
      </c>
      <c r="K425">
        <v>-31.51</v>
      </c>
      <c r="L425" t="str">
        <f>VLOOKUP(A425,[1]Sheet2!$A$2:$C$2741,3,0)</f>
        <v>Manuel Miranda</v>
      </c>
      <c r="M425" t="str" cm="1">
        <f t="array" ref="M425">IFERROR(_xlfn.IFS(AND(I425&gt;=1,I425&lt;=5),"1A5", AND(I425&gt;=6,I425&lt;=30),"6A30", AND(I425&gt;=31,I425&lt;=60),"31A60", AND(I425&gt;=61,I425&lt;=90),"61A90", AND(I425&gt;=91,I425&lt;=120),"91A120", AND(I425&gt;120),"M120"), "A VENCER")</f>
        <v>6A30</v>
      </c>
    </row>
    <row r="426" spans="1:13" x14ac:dyDescent="0.25">
      <c r="A426">
        <f>VLOOKUP(B426,[1]Sheet2!$B$2:$D$2741,3,0)</f>
        <v>211111204</v>
      </c>
      <c r="B426" t="s">
        <v>83</v>
      </c>
      <c r="C426" t="s">
        <v>11</v>
      </c>
      <c r="D426" t="s">
        <v>12</v>
      </c>
      <c r="E426">
        <v>8779</v>
      </c>
      <c r="F426" t="s">
        <v>13</v>
      </c>
      <c r="G426" s="1">
        <v>45841.423171296294</v>
      </c>
      <c r="H426" s="1">
        <v>45811.42350694444</v>
      </c>
      <c r="I426" s="6">
        <v>9</v>
      </c>
      <c r="J426">
        <v>227.3</v>
      </c>
      <c r="K426">
        <v>227.3</v>
      </c>
      <c r="L426" t="str">
        <f>VLOOKUP(A426,[1]Sheet2!$A$2:$C$2741,3,0)</f>
        <v>Manuel Miranda</v>
      </c>
      <c r="M426" t="str" cm="1">
        <f t="array" ref="M426">IFERROR(_xlfn.IFS(AND(I426&gt;=1,I426&lt;=5),"1A5", AND(I426&gt;=6,I426&lt;=30),"6A30", AND(I426&gt;=31,I426&lt;=60),"31A60", AND(I426&gt;=61,I426&lt;=90),"61A90", AND(I426&gt;=91,I426&lt;=120),"91A120", AND(I426&gt;120),"M120"), "A VENCER")</f>
        <v>6A30</v>
      </c>
    </row>
    <row r="427" spans="1:13" x14ac:dyDescent="0.25">
      <c r="A427">
        <f>VLOOKUP(B427,[1]Sheet2!$B$2:$D$2741,3,0)</f>
        <v>211111204</v>
      </c>
      <c r="B427" t="s">
        <v>83</v>
      </c>
      <c r="C427" t="s">
        <v>11</v>
      </c>
      <c r="D427" t="s">
        <v>12</v>
      </c>
      <c r="E427">
        <v>9016</v>
      </c>
      <c r="F427" t="s">
        <v>13</v>
      </c>
      <c r="G427" s="1">
        <v>45847.484444444446</v>
      </c>
      <c r="H427" s="1">
        <v>45817.485104166662</v>
      </c>
      <c r="I427" s="6">
        <v>3</v>
      </c>
      <c r="J427">
        <v>116.21000000000001</v>
      </c>
      <c r="K427">
        <v>116.21000000000001</v>
      </c>
      <c r="L427" t="str">
        <f>VLOOKUP(A427,[1]Sheet2!$A$2:$C$2741,3,0)</f>
        <v>Manuel Miranda</v>
      </c>
      <c r="M427" t="str" cm="1">
        <f t="array" ref="M427">IFERROR(_xlfn.IFS(AND(I427&gt;=1,I427&lt;=5),"1A5", AND(I427&gt;=6,I427&lt;=30),"6A30", AND(I427&gt;=31,I427&lt;=60),"31A60", AND(I427&gt;=61,I427&lt;=90),"61A90", AND(I427&gt;=91,I427&lt;=120),"91A120", AND(I427&gt;120),"M120"), "A VENCER")</f>
        <v>1A5</v>
      </c>
    </row>
    <row r="428" spans="1:13" x14ac:dyDescent="0.25">
      <c r="A428">
        <f>VLOOKUP(B428,[1]Sheet2!$B$2:$D$2741,3,0)</f>
        <v>211111204</v>
      </c>
      <c r="B428" t="s">
        <v>83</v>
      </c>
      <c r="C428" t="s">
        <v>11</v>
      </c>
      <c r="D428" t="s">
        <v>12</v>
      </c>
      <c r="E428">
        <v>9217</v>
      </c>
      <c r="F428" t="s">
        <v>13</v>
      </c>
      <c r="G428" s="1">
        <v>45851.498900462961</v>
      </c>
      <c r="H428" s="1">
        <v>45821.502199074072</v>
      </c>
      <c r="I428" s="6">
        <v>-1</v>
      </c>
      <c r="J428">
        <v>193.24</v>
      </c>
      <c r="K428">
        <v>193.24</v>
      </c>
      <c r="L428" t="str">
        <f>VLOOKUP(A428,[1]Sheet2!$A$2:$C$2741,3,0)</f>
        <v>Manuel Miranda</v>
      </c>
      <c r="M428" t="str" cm="1">
        <f t="array" ref="M428">IFERROR(_xlfn.IFS(AND(I428&gt;=1,I428&lt;=5),"1A5", AND(I428&gt;=6,I428&lt;=30),"6A30", AND(I428&gt;=31,I428&lt;=60),"31A60", AND(I428&gt;=61,I428&lt;=90),"61A90", AND(I428&gt;=91,I428&lt;=120),"91A120", AND(I428&gt;120),"M120"), "A VENCER")</f>
        <v>A VENCER</v>
      </c>
    </row>
    <row r="429" spans="1:13" x14ac:dyDescent="0.25">
      <c r="A429">
        <f>VLOOKUP(B429,[1]Sheet2!$B$2:$D$2741,3,0)</f>
        <v>211111204</v>
      </c>
      <c r="B429" t="s">
        <v>83</v>
      </c>
      <c r="C429" t="s">
        <v>11</v>
      </c>
      <c r="D429" t="s">
        <v>12</v>
      </c>
      <c r="E429">
        <v>9353</v>
      </c>
      <c r="F429" t="s">
        <v>13</v>
      </c>
      <c r="G429" s="1">
        <v>45855.44427083333</v>
      </c>
      <c r="H429" s="1">
        <v>45825.445023148146</v>
      </c>
      <c r="I429" s="6">
        <v>-5</v>
      </c>
      <c r="J429">
        <v>163.74</v>
      </c>
      <c r="K429">
        <v>163.74</v>
      </c>
      <c r="L429" t="str">
        <f>VLOOKUP(A429,[1]Sheet2!$A$2:$C$2741,3,0)</f>
        <v>Manuel Miranda</v>
      </c>
      <c r="M429" t="str" cm="1">
        <f t="array" ref="M429">IFERROR(_xlfn.IFS(AND(I429&gt;=1,I429&lt;=5),"1A5", AND(I429&gt;=6,I429&lt;=30),"6A30", AND(I429&gt;=31,I429&lt;=60),"31A60", AND(I429&gt;=61,I429&lt;=90),"61A90", AND(I429&gt;=91,I429&lt;=120),"91A120", AND(I429&gt;120),"M120"), "A VENCER")</f>
        <v>A VENCER</v>
      </c>
    </row>
    <row r="430" spans="1:13" x14ac:dyDescent="0.25">
      <c r="A430">
        <f>VLOOKUP(B430,[1]Sheet2!$B$2:$D$2741,3,0)</f>
        <v>211111204</v>
      </c>
      <c r="B430" t="s">
        <v>83</v>
      </c>
      <c r="C430" t="s">
        <v>11</v>
      </c>
      <c r="D430" t="s">
        <v>12</v>
      </c>
      <c r="E430">
        <v>9619</v>
      </c>
      <c r="F430" t="s">
        <v>13</v>
      </c>
      <c r="G430" s="1">
        <v>45861.511712962958</v>
      </c>
      <c r="H430" s="1">
        <v>45831.513368055552</v>
      </c>
      <c r="I430" s="6">
        <v>-11</v>
      </c>
      <c r="J430">
        <v>148.47999999999999</v>
      </c>
      <c r="K430">
        <v>148.47999999999999</v>
      </c>
      <c r="L430" t="str">
        <f>VLOOKUP(A430,[1]Sheet2!$A$2:$C$2741,3,0)</f>
        <v>Manuel Miranda</v>
      </c>
      <c r="M430" t="str" cm="1">
        <f t="array" ref="M430">IFERROR(_xlfn.IFS(AND(I430&gt;=1,I430&lt;=5),"1A5", AND(I430&gt;=6,I430&lt;=30),"6A30", AND(I430&gt;=31,I430&lt;=60),"31A60", AND(I430&gt;=61,I430&lt;=90),"61A90", AND(I430&gt;=91,I430&lt;=120),"91A120", AND(I430&gt;120),"M120"), "A VENCER")</f>
        <v>A VENCER</v>
      </c>
    </row>
    <row r="431" spans="1:13" x14ac:dyDescent="0.25">
      <c r="A431">
        <f>VLOOKUP(B431,[1]Sheet2!$B$2:$D$2741,3,0)</f>
        <v>211111204</v>
      </c>
      <c r="B431" t="s">
        <v>83</v>
      </c>
      <c r="C431" t="s">
        <v>11</v>
      </c>
      <c r="D431" t="s">
        <v>12</v>
      </c>
      <c r="E431">
        <v>9838</v>
      </c>
      <c r="F431" t="s">
        <v>13</v>
      </c>
      <c r="G431" s="1">
        <v>45865.437013888884</v>
      </c>
      <c r="H431" s="1">
        <v>45835.437268518515</v>
      </c>
      <c r="I431" s="6">
        <v>-15</v>
      </c>
      <c r="J431">
        <v>177.32</v>
      </c>
      <c r="K431">
        <v>177.32</v>
      </c>
      <c r="L431" t="str">
        <f>VLOOKUP(A431,[1]Sheet2!$A$2:$C$2741,3,0)</f>
        <v>Manuel Miranda</v>
      </c>
      <c r="M431" t="str" cm="1">
        <f t="array" ref="M431">IFERROR(_xlfn.IFS(AND(I431&gt;=1,I431&lt;=5),"1A5", AND(I431&gt;=6,I431&lt;=30),"6A30", AND(I431&gt;=31,I431&lt;=60),"31A60", AND(I431&gt;=61,I431&lt;=90),"61A90", AND(I431&gt;=91,I431&lt;=120),"91A120", AND(I431&gt;120),"M120"), "A VENCER")</f>
        <v>A VENCER</v>
      </c>
    </row>
    <row r="432" spans="1:13" x14ac:dyDescent="0.25">
      <c r="A432">
        <f>VLOOKUP(B432,[1]Sheet2!$B$2:$D$2741,3,0)</f>
        <v>211111204</v>
      </c>
      <c r="B432" t="s">
        <v>83</v>
      </c>
      <c r="C432" t="s">
        <v>11</v>
      </c>
      <c r="D432" t="s">
        <v>12</v>
      </c>
      <c r="E432">
        <v>9930</v>
      </c>
      <c r="F432" t="s">
        <v>13</v>
      </c>
      <c r="G432" s="1">
        <v>45869.372673611106</v>
      </c>
      <c r="H432" s="1">
        <v>45839.373831018514</v>
      </c>
      <c r="I432" s="6">
        <v>-19</v>
      </c>
      <c r="J432">
        <v>51.800000000000004</v>
      </c>
      <c r="K432">
        <v>51.800000000000004</v>
      </c>
      <c r="L432" t="str">
        <f>VLOOKUP(A432,[1]Sheet2!$A$2:$C$2741,3,0)</f>
        <v>Manuel Miranda</v>
      </c>
      <c r="M432" t="str" cm="1">
        <f t="array" ref="M432">IFERROR(_xlfn.IFS(AND(I432&gt;=1,I432&lt;=5),"1A5", AND(I432&gt;=6,I432&lt;=30),"6A30", AND(I432&gt;=31,I432&lt;=60),"31A60", AND(I432&gt;=61,I432&lt;=90),"61A90", AND(I432&gt;=91,I432&lt;=120),"91A120", AND(I432&gt;120),"M120"), "A VENCER")</f>
        <v>A VENCER</v>
      </c>
    </row>
    <row r="433" spans="1:13" x14ac:dyDescent="0.25">
      <c r="A433">
        <f>VLOOKUP(B433,[1]Sheet2!$B$2:$D$2741,3,0)</f>
        <v>211111204</v>
      </c>
      <c r="B433" t="s">
        <v>83</v>
      </c>
      <c r="C433" t="s">
        <v>11</v>
      </c>
      <c r="D433" t="s">
        <v>12</v>
      </c>
      <c r="E433">
        <v>10157</v>
      </c>
      <c r="F433" t="s">
        <v>13</v>
      </c>
      <c r="G433" s="1">
        <v>45872.493912037033</v>
      </c>
      <c r="H433" s="1">
        <v>45842.493912037033</v>
      </c>
      <c r="I433" s="6">
        <v>-22</v>
      </c>
      <c r="J433">
        <v>70.790000000000006</v>
      </c>
      <c r="K433">
        <v>70.790000000000006</v>
      </c>
      <c r="L433" t="str">
        <f>VLOOKUP(A433,[1]Sheet2!$A$2:$C$2741,3,0)</f>
        <v>Manuel Miranda</v>
      </c>
      <c r="M433" t="str" cm="1">
        <f t="array" ref="M433">IFERROR(_xlfn.IFS(AND(I433&gt;=1,I433&lt;=5),"1A5", AND(I433&gt;=6,I433&lt;=30),"6A30", AND(I433&gt;=31,I433&lt;=60),"31A60", AND(I433&gt;=61,I433&lt;=90),"61A90", AND(I433&gt;=91,I433&lt;=120),"91A120", AND(I433&gt;120),"M120"), "A VENCER")</f>
        <v>A VENCER</v>
      </c>
    </row>
    <row r="434" spans="1:13" x14ac:dyDescent="0.25">
      <c r="A434">
        <f>VLOOKUP(B434,[1]Sheet2!$B$2:$D$2741,3,0)</f>
        <v>211111204</v>
      </c>
      <c r="B434" t="s">
        <v>83</v>
      </c>
      <c r="C434" t="s">
        <v>11</v>
      </c>
      <c r="D434" t="s">
        <v>12</v>
      </c>
      <c r="E434">
        <v>10250</v>
      </c>
      <c r="F434" t="s">
        <v>13</v>
      </c>
      <c r="G434" s="1">
        <v>45876.382511574069</v>
      </c>
      <c r="H434" s="1">
        <v>45846.382523148146</v>
      </c>
      <c r="I434" s="6">
        <v>-26</v>
      </c>
      <c r="J434">
        <v>135.13</v>
      </c>
      <c r="K434">
        <v>135.13</v>
      </c>
      <c r="L434" t="str">
        <f>VLOOKUP(A434,[1]Sheet2!$A$2:$C$2741,3,0)</f>
        <v>Manuel Miranda</v>
      </c>
      <c r="M434" t="str" cm="1">
        <f t="array" ref="M434">IFERROR(_xlfn.IFS(AND(I434&gt;=1,I434&lt;=5),"1A5", AND(I434&gt;=6,I434&lt;=30),"6A30", AND(I434&gt;=31,I434&lt;=60),"31A60", AND(I434&gt;=61,I434&lt;=90),"61A90", AND(I434&gt;=91,I434&lt;=120),"91A120", AND(I434&gt;120),"M120"), "A VENCER")</f>
        <v>A VENCER</v>
      </c>
    </row>
    <row r="435" spans="1:13" x14ac:dyDescent="0.25">
      <c r="A435">
        <f>VLOOKUP(B435,[1]Sheet2!$B$2:$D$2741,3,0)</f>
        <v>211111204</v>
      </c>
      <c r="B435" t="s">
        <v>83</v>
      </c>
      <c r="C435" t="s">
        <v>11</v>
      </c>
      <c r="D435" t="s">
        <v>12</v>
      </c>
      <c r="E435">
        <v>10264</v>
      </c>
      <c r="F435" t="s">
        <v>13</v>
      </c>
      <c r="G435" s="1">
        <v>45876.401666666665</v>
      </c>
      <c r="H435" s="1">
        <v>45846.401666666665</v>
      </c>
      <c r="I435" s="6">
        <v>-26</v>
      </c>
      <c r="J435">
        <v>1.06</v>
      </c>
      <c r="K435">
        <v>1.06</v>
      </c>
      <c r="L435" t="str">
        <f>VLOOKUP(A435,[1]Sheet2!$A$2:$C$2741,3,0)</f>
        <v>Manuel Miranda</v>
      </c>
      <c r="M435" t="str" cm="1">
        <f t="array" ref="M435">IFERROR(_xlfn.IFS(AND(I435&gt;=1,I435&lt;=5),"1A5", AND(I435&gt;=6,I435&lt;=30),"6A30", AND(I435&gt;=31,I435&lt;=60),"31A60", AND(I435&gt;=61,I435&lt;=90),"61A90", AND(I435&gt;=91,I435&lt;=120),"91A120", AND(I435&gt;120),"M120"), "A VENCER")</f>
        <v>A VENCER</v>
      </c>
    </row>
    <row r="436" spans="1:13" x14ac:dyDescent="0.25">
      <c r="A436">
        <f>VLOOKUP(B436,[1]Sheet2!$B$2:$D$2741,3,0)</f>
        <v>211110999</v>
      </c>
      <c r="B436" t="s">
        <v>84</v>
      </c>
      <c r="C436" t="s">
        <v>62</v>
      </c>
      <c r="D436" t="s">
        <v>24</v>
      </c>
      <c r="E436" t="s">
        <v>85</v>
      </c>
      <c r="F436" t="s">
        <v>13</v>
      </c>
      <c r="G436" s="1">
        <v>45295</v>
      </c>
      <c r="H436" s="1">
        <v>45295</v>
      </c>
      <c r="I436" s="6">
        <v>555</v>
      </c>
      <c r="J436">
        <v>76.31</v>
      </c>
      <c r="K436">
        <v>76.31</v>
      </c>
      <c r="L436" t="str">
        <f>VLOOKUP(A436,[1]Sheet2!$A$2:$C$2741,3,0)</f>
        <v>Bracar</v>
      </c>
      <c r="M436" t="str" cm="1">
        <f t="array" ref="M436">IFERROR(_xlfn.IFS(AND(I436&gt;=1,I436&lt;=5),"1A5", AND(I436&gt;=6,I436&lt;=30),"6A30", AND(I436&gt;=31,I436&lt;=60),"31A60", AND(I436&gt;=61,I436&lt;=90),"61A90", AND(I436&gt;=91,I436&lt;=120),"91A120", AND(I436&gt;120),"M120"), "A VENCER")</f>
        <v>M120</v>
      </c>
    </row>
    <row r="437" spans="1:13" x14ac:dyDescent="0.25">
      <c r="A437">
        <f>VLOOKUP(B437,[1]Sheet2!$B$2:$D$2741,3,0)</f>
        <v>211110999</v>
      </c>
      <c r="B437" t="s">
        <v>84</v>
      </c>
      <c r="C437" t="s">
        <v>62</v>
      </c>
      <c r="D437" t="s">
        <v>24</v>
      </c>
      <c r="E437" t="s">
        <v>86</v>
      </c>
      <c r="F437" t="s">
        <v>13</v>
      </c>
      <c r="G437" s="1">
        <v>45387</v>
      </c>
      <c r="H437" s="1">
        <v>45387</v>
      </c>
      <c r="I437" s="6">
        <v>463</v>
      </c>
      <c r="J437">
        <v>116.51</v>
      </c>
      <c r="K437">
        <v>116.51</v>
      </c>
      <c r="L437" t="str">
        <f>VLOOKUP(A437,[1]Sheet2!$A$2:$C$2741,3,0)</f>
        <v>Bracar</v>
      </c>
      <c r="M437" t="str" cm="1">
        <f t="array" ref="M437">IFERROR(_xlfn.IFS(AND(I437&gt;=1,I437&lt;=5),"1A5", AND(I437&gt;=6,I437&lt;=30),"6A30", AND(I437&gt;=31,I437&lt;=60),"31A60", AND(I437&gt;=61,I437&lt;=90),"61A90", AND(I437&gt;=91,I437&lt;=120),"91A120", AND(I437&gt;120),"M120"), "A VENCER")</f>
        <v>M120</v>
      </c>
    </row>
    <row r="438" spans="1:13" x14ac:dyDescent="0.25">
      <c r="A438">
        <f>VLOOKUP(B438,[1]Sheet2!$B$2:$D$2741,3,0)</f>
        <v>211110999</v>
      </c>
      <c r="B438" t="s">
        <v>84</v>
      </c>
      <c r="C438" t="s">
        <v>62</v>
      </c>
      <c r="D438" t="s">
        <v>24</v>
      </c>
      <c r="E438" t="s">
        <v>87</v>
      </c>
      <c r="F438" t="s">
        <v>13</v>
      </c>
      <c r="G438" s="1">
        <v>45387</v>
      </c>
      <c r="H438" s="1">
        <v>45387</v>
      </c>
      <c r="I438" s="6">
        <v>463</v>
      </c>
      <c r="J438">
        <v>195.94</v>
      </c>
      <c r="K438">
        <v>195.94</v>
      </c>
      <c r="L438" t="str">
        <f>VLOOKUP(A438,[1]Sheet2!$A$2:$C$2741,3,0)</f>
        <v>Bracar</v>
      </c>
      <c r="M438" t="str" cm="1">
        <f t="array" ref="M438">IFERROR(_xlfn.IFS(AND(I438&gt;=1,I438&lt;=5),"1A5", AND(I438&gt;=6,I438&lt;=30),"6A30", AND(I438&gt;=31,I438&lt;=60),"31A60", AND(I438&gt;=61,I438&lt;=90),"61A90", AND(I438&gt;=91,I438&lt;=120),"91A120", AND(I438&gt;120),"M120"), "A VENCER")</f>
        <v>M120</v>
      </c>
    </row>
    <row r="439" spans="1:13" x14ac:dyDescent="0.25">
      <c r="A439">
        <f>VLOOKUP(B439,[1]Sheet2!$B$2:$D$2741,3,0)</f>
        <v>211110999</v>
      </c>
      <c r="B439" t="s">
        <v>84</v>
      </c>
      <c r="C439" t="s">
        <v>62</v>
      </c>
      <c r="D439" t="s">
        <v>24</v>
      </c>
      <c r="E439" t="s">
        <v>88</v>
      </c>
      <c r="F439" t="s">
        <v>13</v>
      </c>
      <c r="G439" s="1">
        <v>45390</v>
      </c>
      <c r="H439" s="1">
        <v>45390</v>
      </c>
      <c r="I439" s="6">
        <v>460</v>
      </c>
      <c r="J439">
        <v>22.5</v>
      </c>
      <c r="K439">
        <v>22.5</v>
      </c>
      <c r="L439" t="str">
        <f>VLOOKUP(A439,[1]Sheet2!$A$2:$C$2741,3,0)</f>
        <v>Bracar</v>
      </c>
      <c r="M439" t="str" cm="1">
        <f t="array" ref="M439">IFERROR(_xlfn.IFS(AND(I439&gt;=1,I439&lt;=5),"1A5", AND(I439&gt;=6,I439&lt;=30),"6A30", AND(I439&gt;=31,I439&lt;=60),"31A60", AND(I439&gt;=61,I439&lt;=90),"61A90", AND(I439&gt;=91,I439&lt;=120),"91A120", AND(I439&gt;120),"M120"), "A VENCER")</f>
        <v>M120</v>
      </c>
    </row>
    <row r="440" spans="1:13" x14ac:dyDescent="0.25">
      <c r="A440">
        <f>VLOOKUP(B440,[1]Sheet2!$B$2:$D$2741,3,0)</f>
        <v>211110999</v>
      </c>
      <c r="B440" t="s">
        <v>84</v>
      </c>
      <c r="C440" t="s">
        <v>62</v>
      </c>
      <c r="D440" t="s">
        <v>24</v>
      </c>
      <c r="E440" t="s">
        <v>89</v>
      </c>
      <c r="F440" t="s">
        <v>13</v>
      </c>
      <c r="G440" s="1">
        <v>45393</v>
      </c>
      <c r="H440" s="1">
        <v>45393</v>
      </c>
      <c r="I440" s="6">
        <v>457</v>
      </c>
      <c r="J440">
        <v>16.66</v>
      </c>
      <c r="K440">
        <v>16.66</v>
      </c>
      <c r="L440" t="str">
        <f>VLOOKUP(A440,[1]Sheet2!$A$2:$C$2741,3,0)</f>
        <v>Bracar</v>
      </c>
      <c r="M440" t="str" cm="1">
        <f t="array" ref="M440">IFERROR(_xlfn.IFS(AND(I440&gt;=1,I440&lt;=5),"1A5", AND(I440&gt;=6,I440&lt;=30),"6A30", AND(I440&gt;=31,I440&lt;=60),"31A60", AND(I440&gt;=61,I440&lt;=90),"61A90", AND(I440&gt;=91,I440&lt;=120),"91A120", AND(I440&gt;120),"M120"), "A VENCER")</f>
        <v>M120</v>
      </c>
    </row>
    <row r="441" spans="1:13" x14ac:dyDescent="0.25">
      <c r="A441">
        <f>VLOOKUP(B441,[1]Sheet2!$B$2:$D$2741,3,0)</f>
        <v>211110999</v>
      </c>
      <c r="B441" t="s">
        <v>84</v>
      </c>
      <c r="C441" t="s">
        <v>62</v>
      </c>
      <c r="D441" t="s">
        <v>24</v>
      </c>
      <c r="E441" t="s">
        <v>90</v>
      </c>
      <c r="F441" t="s">
        <v>13</v>
      </c>
      <c r="G441" s="1">
        <v>45439</v>
      </c>
      <c r="H441" s="1">
        <v>45439</v>
      </c>
      <c r="I441" s="6">
        <v>411</v>
      </c>
      <c r="J441">
        <v>185.21</v>
      </c>
      <c r="K441">
        <v>185.21</v>
      </c>
      <c r="L441" t="str">
        <f>VLOOKUP(A441,[1]Sheet2!$A$2:$C$2741,3,0)</f>
        <v>Bracar</v>
      </c>
      <c r="M441" t="str" cm="1">
        <f t="array" ref="M441">IFERROR(_xlfn.IFS(AND(I441&gt;=1,I441&lt;=5),"1A5", AND(I441&gt;=6,I441&lt;=30),"6A30", AND(I441&gt;=31,I441&lt;=60),"31A60", AND(I441&gt;=61,I441&lt;=90),"61A90", AND(I441&gt;=91,I441&lt;=120),"91A120", AND(I441&gt;120),"M120"), "A VENCER")</f>
        <v>M120</v>
      </c>
    </row>
    <row r="442" spans="1:13" x14ac:dyDescent="0.25">
      <c r="A442">
        <f>VLOOKUP(B442,[1]Sheet2!$B$2:$D$2741,3,0)</f>
        <v>211110999</v>
      </c>
      <c r="B442" t="s">
        <v>84</v>
      </c>
      <c r="C442" t="s">
        <v>2817</v>
      </c>
      <c r="D442" t="s">
        <v>24</v>
      </c>
      <c r="E442" t="s">
        <v>2819</v>
      </c>
      <c r="F442" t="s">
        <v>13</v>
      </c>
      <c r="G442" s="1">
        <v>45461</v>
      </c>
      <c r="H442" s="1">
        <v>45461</v>
      </c>
      <c r="I442" s="6">
        <v>389</v>
      </c>
      <c r="J442">
        <v>-0.3</v>
      </c>
      <c r="K442">
        <v>-0.27</v>
      </c>
      <c r="L442" t="str">
        <f>VLOOKUP(A442,[1]Sheet2!$A$2:$C$2741,3,0)</f>
        <v>Bracar</v>
      </c>
      <c r="M442" t="str" cm="1">
        <f t="array" ref="M442">IFERROR(_xlfn.IFS(AND(I442&gt;=1,I442&lt;=5),"1A5", AND(I442&gt;=6,I442&lt;=30),"6A30", AND(I442&gt;=31,I442&lt;=60),"31A60", AND(I442&gt;=61,I442&lt;=90),"61A90", AND(I442&gt;=91,I442&lt;=120),"91A120", AND(I442&gt;120),"M120"), "A VENCER")</f>
        <v>M120</v>
      </c>
    </row>
    <row r="443" spans="1:13" x14ac:dyDescent="0.25">
      <c r="A443">
        <f>VLOOKUP(B443,[1]Sheet2!$B$2:$D$2741,3,0)</f>
        <v>211110999</v>
      </c>
      <c r="B443" t="s">
        <v>84</v>
      </c>
      <c r="C443" t="s">
        <v>11</v>
      </c>
      <c r="D443" t="s">
        <v>19</v>
      </c>
      <c r="E443">
        <v>2604</v>
      </c>
      <c r="F443" t="s">
        <v>13</v>
      </c>
      <c r="G443" s="1">
        <v>45510.475972222222</v>
      </c>
      <c r="H443" s="1">
        <v>45510.475972222222</v>
      </c>
      <c r="I443" s="6">
        <v>340</v>
      </c>
      <c r="J443">
        <v>159.84</v>
      </c>
      <c r="K443">
        <v>159.84</v>
      </c>
      <c r="L443" t="str">
        <f>VLOOKUP(A443,[1]Sheet2!$A$2:$C$2741,3,0)</f>
        <v>Bracar</v>
      </c>
      <c r="M443" t="str" cm="1">
        <f t="array" ref="M443">IFERROR(_xlfn.IFS(AND(I443&gt;=1,I443&lt;=5),"1A5", AND(I443&gt;=6,I443&lt;=30),"6A30", AND(I443&gt;=31,I443&lt;=60),"31A60", AND(I443&gt;=61,I443&lt;=90),"61A90", AND(I443&gt;=91,I443&lt;=120),"91A120", AND(I443&gt;120),"M120"), "A VENCER")</f>
        <v>M120</v>
      </c>
    </row>
    <row r="444" spans="1:13" x14ac:dyDescent="0.25">
      <c r="A444">
        <f>VLOOKUP(B444,[1]Sheet2!$B$2:$D$2741,3,0)</f>
        <v>211110999</v>
      </c>
      <c r="B444" t="s">
        <v>84</v>
      </c>
      <c r="C444" t="s">
        <v>11</v>
      </c>
      <c r="D444" t="s">
        <v>19</v>
      </c>
      <c r="E444">
        <v>3859</v>
      </c>
      <c r="F444" t="s">
        <v>13</v>
      </c>
      <c r="G444" s="1">
        <v>45527.628923611112</v>
      </c>
      <c r="H444" s="1">
        <v>45527.628923611112</v>
      </c>
      <c r="I444" s="6">
        <v>323</v>
      </c>
      <c r="J444">
        <v>33.19</v>
      </c>
      <c r="K444">
        <v>33.19</v>
      </c>
      <c r="L444" t="str">
        <f>VLOOKUP(A444,[1]Sheet2!$A$2:$C$2741,3,0)</f>
        <v>Bracar</v>
      </c>
      <c r="M444" t="str" cm="1">
        <f t="array" ref="M444">IFERROR(_xlfn.IFS(AND(I444&gt;=1,I444&lt;=5),"1A5", AND(I444&gt;=6,I444&lt;=30),"6A30", AND(I444&gt;=31,I444&lt;=60),"31A60", AND(I444&gt;=61,I444&lt;=90),"61A90", AND(I444&gt;=91,I444&lt;=120),"91A120", AND(I444&gt;120),"M120"), "A VENCER")</f>
        <v>M120</v>
      </c>
    </row>
    <row r="445" spans="1:13" x14ac:dyDescent="0.25">
      <c r="A445">
        <f>VLOOKUP(B445,[1]Sheet2!$B$2:$D$2741,3,0)</f>
        <v>211110999</v>
      </c>
      <c r="B445" t="s">
        <v>84</v>
      </c>
      <c r="C445" t="s">
        <v>11</v>
      </c>
      <c r="D445" t="s">
        <v>19</v>
      </c>
      <c r="E445">
        <v>6987</v>
      </c>
      <c r="F445" t="s">
        <v>13</v>
      </c>
      <c r="G445" s="1">
        <v>45574.477025462962</v>
      </c>
      <c r="H445" s="1">
        <v>45574.477025462962</v>
      </c>
      <c r="I445" s="6">
        <v>276</v>
      </c>
      <c r="J445">
        <v>83.960000000000008</v>
      </c>
      <c r="K445">
        <v>83.960000000000008</v>
      </c>
      <c r="L445" t="str">
        <f>VLOOKUP(A445,[1]Sheet2!$A$2:$C$2741,3,0)</f>
        <v>Bracar</v>
      </c>
      <c r="M445" t="str" cm="1">
        <f t="array" ref="M445">IFERROR(_xlfn.IFS(AND(I445&gt;=1,I445&lt;=5),"1A5", AND(I445&gt;=6,I445&lt;=30),"6A30", AND(I445&gt;=31,I445&lt;=60),"31A60", AND(I445&gt;=61,I445&lt;=90),"61A90", AND(I445&gt;=91,I445&lt;=120),"91A120", AND(I445&gt;120),"M120"), "A VENCER")</f>
        <v>M120</v>
      </c>
    </row>
    <row r="446" spans="1:13" x14ac:dyDescent="0.25">
      <c r="A446">
        <f>VLOOKUP(B446,[1]Sheet2!$B$2:$D$2741,3,0)</f>
        <v>211110999</v>
      </c>
      <c r="B446" t="s">
        <v>84</v>
      </c>
      <c r="C446" t="s">
        <v>11</v>
      </c>
      <c r="D446" t="s">
        <v>19</v>
      </c>
      <c r="E446">
        <v>7086</v>
      </c>
      <c r="F446" t="s">
        <v>13</v>
      </c>
      <c r="G446" s="1">
        <v>45575.517118055555</v>
      </c>
      <c r="H446" s="1">
        <v>45575.517118055555</v>
      </c>
      <c r="I446" s="6">
        <v>275</v>
      </c>
      <c r="J446">
        <v>37.81</v>
      </c>
      <c r="K446">
        <v>37.81</v>
      </c>
      <c r="L446" t="str">
        <f>VLOOKUP(A446,[1]Sheet2!$A$2:$C$2741,3,0)</f>
        <v>Bracar</v>
      </c>
      <c r="M446" t="str" cm="1">
        <f t="array" ref="M446">IFERROR(_xlfn.IFS(AND(I446&gt;=1,I446&lt;=5),"1A5", AND(I446&gt;=6,I446&lt;=30),"6A30", AND(I446&gt;=31,I446&lt;=60),"31A60", AND(I446&gt;=61,I446&lt;=90),"61A90", AND(I446&gt;=91,I446&lt;=120),"91A120", AND(I446&gt;120),"M120"), "A VENCER")</f>
        <v>M120</v>
      </c>
    </row>
    <row r="447" spans="1:13" x14ac:dyDescent="0.25">
      <c r="A447">
        <f>VLOOKUP(B447,[1]Sheet2!$B$2:$D$2741,3,0)</f>
        <v>211110999</v>
      </c>
      <c r="B447" t="s">
        <v>84</v>
      </c>
      <c r="C447" t="s">
        <v>11</v>
      </c>
      <c r="D447" t="s">
        <v>19</v>
      </c>
      <c r="E447">
        <v>7412</v>
      </c>
      <c r="F447" t="s">
        <v>13</v>
      </c>
      <c r="G447" s="1">
        <v>45580.658865740741</v>
      </c>
      <c r="H447" s="1">
        <v>45580.658865740741</v>
      </c>
      <c r="I447" s="6">
        <v>270</v>
      </c>
      <c r="J447">
        <v>76.97</v>
      </c>
      <c r="K447">
        <v>76.97</v>
      </c>
      <c r="L447" t="str">
        <f>VLOOKUP(A447,[1]Sheet2!$A$2:$C$2741,3,0)</f>
        <v>Bracar</v>
      </c>
      <c r="M447" t="str" cm="1">
        <f t="array" ref="M447">IFERROR(_xlfn.IFS(AND(I447&gt;=1,I447&lt;=5),"1A5", AND(I447&gt;=6,I447&lt;=30),"6A30", AND(I447&gt;=31,I447&lt;=60),"31A60", AND(I447&gt;=61,I447&lt;=90),"61A90", AND(I447&gt;=91,I447&lt;=120),"91A120", AND(I447&gt;120),"M120"), "A VENCER")</f>
        <v>M120</v>
      </c>
    </row>
    <row r="448" spans="1:13" x14ac:dyDescent="0.25">
      <c r="A448">
        <f>VLOOKUP(B448,[1]Sheet2!$B$2:$D$2741,3,0)</f>
        <v>211110999</v>
      </c>
      <c r="B448" t="s">
        <v>84</v>
      </c>
      <c r="C448" t="s">
        <v>11</v>
      </c>
      <c r="D448" t="s">
        <v>91</v>
      </c>
      <c r="E448">
        <v>213</v>
      </c>
      <c r="F448" t="s">
        <v>13</v>
      </c>
      <c r="G448" s="1">
        <v>45580.660324074073</v>
      </c>
      <c r="H448" s="1">
        <v>45580.660324074073</v>
      </c>
      <c r="I448" s="6">
        <v>270</v>
      </c>
      <c r="J448">
        <v>16.27</v>
      </c>
      <c r="K448">
        <v>16.27</v>
      </c>
      <c r="L448" t="str">
        <f>VLOOKUP(A448,[1]Sheet2!$A$2:$C$2741,3,0)</f>
        <v>Bracar</v>
      </c>
      <c r="M448" t="str" cm="1">
        <f t="array" ref="M448">IFERROR(_xlfn.IFS(AND(I448&gt;=1,I448&lt;=5),"1A5", AND(I448&gt;=6,I448&lt;=30),"6A30", AND(I448&gt;=31,I448&lt;=60),"31A60", AND(I448&gt;=61,I448&lt;=90),"61A90", AND(I448&gt;=91,I448&lt;=120),"91A120", AND(I448&gt;120),"M120"), "A VENCER")</f>
        <v>M120</v>
      </c>
    </row>
    <row r="449" spans="1:13" x14ac:dyDescent="0.25">
      <c r="A449">
        <f>VLOOKUP(B449,[1]Sheet2!$B$2:$D$2741,3,0)</f>
        <v>211110999</v>
      </c>
      <c r="B449" t="s">
        <v>84</v>
      </c>
      <c r="C449" t="s">
        <v>11</v>
      </c>
      <c r="D449">
        <v>2024</v>
      </c>
      <c r="E449">
        <v>107</v>
      </c>
      <c r="F449" t="s">
        <v>13</v>
      </c>
      <c r="G449" s="1">
        <v>45586.380949074075</v>
      </c>
      <c r="H449" s="1">
        <v>45586.380949074075</v>
      </c>
      <c r="I449" s="6">
        <v>264</v>
      </c>
      <c r="J449">
        <v>7.0600000000000005</v>
      </c>
      <c r="K449">
        <v>7.0600000000000005</v>
      </c>
      <c r="L449" t="str">
        <f>VLOOKUP(A449,[1]Sheet2!$A$2:$C$2741,3,0)</f>
        <v>Bracar</v>
      </c>
      <c r="M449" t="str" cm="1">
        <f t="array" ref="M449">IFERROR(_xlfn.IFS(AND(I449&gt;=1,I449&lt;=5),"1A5", AND(I449&gt;=6,I449&lt;=30),"6A30", AND(I449&gt;=31,I449&lt;=60),"31A60", AND(I449&gt;=61,I449&lt;=90),"61A90", AND(I449&gt;=91,I449&lt;=120),"91A120", AND(I449&gt;120),"M120"), "A VENCER")</f>
        <v>M120</v>
      </c>
    </row>
    <row r="450" spans="1:13" x14ac:dyDescent="0.25">
      <c r="A450">
        <f>VLOOKUP(B450,[1]Sheet2!$B$2:$D$2741,3,0)</f>
        <v>211110999</v>
      </c>
      <c r="B450" t="s">
        <v>84</v>
      </c>
      <c r="C450" t="s">
        <v>11</v>
      </c>
      <c r="D450">
        <v>2024</v>
      </c>
      <c r="E450">
        <v>130</v>
      </c>
      <c r="F450" t="s">
        <v>13</v>
      </c>
      <c r="G450" s="1">
        <v>45595.384791666664</v>
      </c>
      <c r="H450" s="1">
        <v>45595.384791666664</v>
      </c>
      <c r="I450" s="6">
        <v>255</v>
      </c>
      <c r="J450">
        <v>14.36</v>
      </c>
      <c r="K450">
        <v>14.36</v>
      </c>
      <c r="L450" t="str">
        <f>VLOOKUP(A450,[1]Sheet2!$A$2:$C$2741,3,0)</f>
        <v>Bracar</v>
      </c>
      <c r="M450" t="str" cm="1">
        <f t="array" ref="M450">IFERROR(_xlfn.IFS(AND(I450&gt;=1,I450&lt;=5),"1A5", AND(I450&gt;=6,I450&lt;=30),"6A30", AND(I450&gt;=31,I450&lt;=60),"31A60", AND(I450&gt;=61,I450&lt;=90),"61A90", AND(I450&gt;=91,I450&lt;=120),"91A120", AND(I450&gt;120),"M120"), "A VENCER")</f>
        <v>M120</v>
      </c>
    </row>
    <row r="451" spans="1:13" x14ac:dyDescent="0.25">
      <c r="A451">
        <f>VLOOKUP(B451,[1]Sheet2!$B$2:$D$2741,3,0)</f>
        <v>211110999</v>
      </c>
      <c r="B451" t="s">
        <v>84</v>
      </c>
      <c r="C451" t="s">
        <v>11</v>
      </c>
      <c r="D451" t="s">
        <v>19</v>
      </c>
      <c r="E451">
        <v>9485</v>
      </c>
      <c r="F451" t="s">
        <v>13</v>
      </c>
      <c r="G451" s="1">
        <v>45611.489953703705</v>
      </c>
      <c r="H451" s="1">
        <v>45611.489953703705</v>
      </c>
      <c r="I451" s="6">
        <v>239</v>
      </c>
      <c r="J451">
        <v>309.89</v>
      </c>
      <c r="K451">
        <v>309.89</v>
      </c>
      <c r="L451" t="str">
        <f>VLOOKUP(A451,[1]Sheet2!$A$2:$C$2741,3,0)</f>
        <v>Bracar</v>
      </c>
      <c r="M451" t="str" cm="1">
        <f t="array" ref="M451">IFERROR(_xlfn.IFS(AND(I451&gt;=1,I451&lt;=5),"1A5", AND(I451&gt;=6,I451&lt;=30),"6A30", AND(I451&gt;=31,I451&lt;=60),"31A60", AND(I451&gt;=61,I451&lt;=90),"61A90", AND(I451&gt;=91,I451&lt;=120),"91A120", AND(I451&gt;120),"M120"), "A VENCER")</f>
        <v>M120</v>
      </c>
    </row>
    <row r="452" spans="1:13" x14ac:dyDescent="0.25">
      <c r="A452">
        <f>VLOOKUP(B452,[1]Sheet2!$B$2:$D$2741,3,0)</f>
        <v>211110999</v>
      </c>
      <c r="B452" t="s">
        <v>84</v>
      </c>
      <c r="C452" t="s">
        <v>11</v>
      </c>
      <c r="D452" t="s">
        <v>19</v>
      </c>
      <c r="E452">
        <v>11937</v>
      </c>
      <c r="F452" t="s">
        <v>13</v>
      </c>
      <c r="G452" s="1">
        <v>45649.76898148148</v>
      </c>
      <c r="H452" s="1">
        <v>45649.76898148148</v>
      </c>
      <c r="I452" s="6">
        <v>201</v>
      </c>
      <c r="J452">
        <v>1192.5</v>
      </c>
      <c r="K452">
        <v>1192.5</v>
      </c>
      <c r="L452" t="str">
        <f>VLOOKUP(A452,[1]Sheet2!$A$2:$C$2741,3,0)</f>
        <v>Bracar</v>
      </c>
      <c r="M452" t="str" cm="1">
        <f t="array" ref="M452">IFERROR(_xlfn.IFS(AND(I452&gt;=1,I452&lt;=5),"1A5", AND(I452&gt;=6,I452&lt;=30),"6A30", AND(I452&gt;=31,I452&lt;=60),"31A60", AND(I452&gt;=61,I452&lt;=90),"61A90", AND(I452&gt;=91,I452&lt;=120),"91A120", AND(I452&gt;120),"M120"), "A VENCER")</f>
        <v>M120</v>
      </c>
    </row>
    <row r="453" spans="1:13" x14ac:dyDescent="0.25">
      <c r="A453">
        <f>VLOOKUP(B453,[1]Sheet2!$B$2:$D$2741,3,0)</f>
        <v>211110999</v>
      </c>
      <c r="B453" t="s">
        <v>84</v>
      </c>
      <c r="C453" t="s">
        <v>11</v>
      </c>
      <c r="D453" t="s">
        <v>19</v>
      </c>
      <c r="E453">
        <v>12291</v>
      </c>
      <c r="F453" t="s">
        <v>13</v>
      </c>
      <c r="G453" s="1">
        <v>45656.783356481479</v>
      </c>
      <c r="H453" s="1">
        <v>45656.783356481479</v>
      </c>
      <c r="I453" s="6">
        <v>194</v>
      </c>
      <c r="J453">
        <v>556.5</v>
      </c>
      <c r="K453">
        <v>556.5</v>
      </c>
      <c r="L453" t="str">
        <f>VLOOKUP(A453,[1]Sheet2!$A$2:$C$2741,3,0)</f>
        <v>Bracar</v>
      </c>
      <c r="M453" t="str" cm="1">
        <f t="array" ref="M453">IFERROR(_xlfn.IFS(AND(I453&gt;=1,I453&lt;=5),"1A5", AND(I453&gt;=6,I453&lt;=30),"6A30", AND(I453&gt;=31,I453&lt;=60),"31A60", AND(I453&gt;=61,I453&lt;=90),"61A90", AND(I453&gt;=91,I453&lt;=120),"91A120", AND(I453&gt;120),"M120"), "A VENCER")</f>
        <v>M120</v>
      </c>
    </row>
    <row r="454" spans="1:13" x14ac:dyDescent="0.25">
      <c r="A454">
        <f>VLOOKUP(B454,[1]Sheet2!$B$2:$D$2741,3,0)</f>
        <v>211110999</v>
      </c>
      <c r="B454" t="s">
        <v>84</v>
      </c>
      <c r="C454" t="s">
        <v>11</v>
      </c>
      <c r="D454" t="s">
        <v>12</v>
      </c>
      <c r="E454">
        <v>1113</v>
      </c>
      <c r="F454" t="s">
        <v>13</v>
      </c>
      <c r="G454" s="1">
        <v>45674.443298611106</v>
      </c>
      <c r="H454" s="1">
        <v>45674.443298611106</v>
      </c>
      <c r="I454" s="6">
        <v>176</v>
      </c>
      <c r="J454">
        <v>795</v>
      </c>
      <c r="K454">
        <v>795</v>
      </c>
      <c r="L454" t="str">
        <f>VLOOKUP(A454,[1]Sheet2!$A$2:$C$2741,3,0)</f>
        <v>Bracar</v>
      </c>
      <c r="M454" t="str" cm="1">
        <f t="array" ref="M454">IFERROR(_xlfn.IFS(AND(I454&gt;=1,I454&lt;=5),"1A5", AND(I454&gt;=6,I454&lt;=30),"6A30", AND(I454&gt;=31,I454&lt;=60),"31A60", AND(I454&gt;=61,I454&lt;=90),"61A90", AND(I454&gt;=91,I454&lt;=120),"91A120", AND(I454&gt;120),"M120"), "A VENCER")</f>
        <v>M120</v>
      </c>
    </row>
    <row r="455" spans="1:13" x14ac:dyDescent="0.25">
      <c r="A455">
        <f>VLOOKUP(B455,[1]Sheet2!$B$2:$D$2741,3,0)</f>
        <v>211110999</v>
      </c>
      <c r="B455" t="s">
        <v>84</v>
      </c>
      <c r="C455" t="s">
        <v>11</v>
      </c>
      <c r="D455" t="s">
        <v>12</v>
      </c>
      <c r="E455">
        <v>2394</v>
      </c>
      <c r="F455" t="s">
        <v>13</v>
      </c>
      <c r="G455" s="1">
        <v>45694.749293981477</v>
      </c>
      <c r="H455" s="1">
        <v>45694.749293981477</v>
      </c>
      <c r="I455" s="6">
        <v>156</v>
      </c>
      <c r="J455">
        <v>60.46</v>
      </c>
      <c r="K455">
        <v>60.46</v>
      </c>
      <c r="L455" t="str">
        <f>VLOOKUP(A455,[1]Sheet2!$A$2:$C$2741,3,0)</f>
        <v>Bracar</v>
      </c>
      <c r="M455" t="str" cm="1">
        <f t="array" ref="M455">IFERROR(_xlfn.IFS(AND(I455&gt;=1,I455&lt;=5),"1A5", AND(I455&gt;=6,I455&lt;=30),"6A30", AND(I455&gt;=31,I455&lt;=60),"31A60", AND(I455&gt;=61,I455&lt;=90),"61A90", AND(I455&gt;=91,I455&lt;=120),"91A120", AND(I455&gt;120),"M120"), "A VENCER")</f>
        <v>M120</v>
      </c>
    </row>
    <row r="456" spans="1:13" x14ac:dyDescent="0.25">
      <c r="A456">
        <f>VLOOKUP(B456,[1]Sheet2!$B$2:$D$2741,3,0)</f>
        <v>211110999</v>
      </c>
      <c r="B456" t="s">
        <v>84</v>
      </c>
      <c r="C456" t="s">
        <v>11</v>
      </c>
      <c r="D456" t="s">
        <v>12</v>
      </c>
      <c r="E456">
        <v>2650</v>
      </c>
      <c r="F456" t="s">
        <v>13</v>
      </c>
      <c r="G456" s="1">
        <v>45699.530844907407</v>
      </c>
      <c r="H456" s="1">
        <v>45699.530844907407</v>
      </c>
      <c r="I456" s="6">
        <v>151</v>
      </c>
      <c r="J456">
        <v>130.51</v>
      </c>
      <c r="K456">
        <v>34.51</v>
      </c>
      <c r="L456" t="str">
        <f>VLOOKUP(A456,[1]Sheet2!$A$2:$C$2741,3,0)</f>
        <v>Bracar</v>
      </c>
      <c r="M456" t="str" cm="1">
        <f t="array" ref="M456">IFERROR(_xlfn.IFS(AND(I456&gt;=1,I456&lt;=5),"1A5", AND(I456&gt;=6,I456&lt;=30),"6A30", AND(I456&gt;=31,I456&lt;=60),"31A60", AND(I456&gt;=61,I456&lt;=90),"61A90", AND(I456&gt;=91,I456&lt;=120),"91A120", AND(I456&gt;120),"M120"), "A VENCER")</f>
        <v>M120</v>
      </c>
    </row>
    <row r="457" spans="1:13" x14ac:dyDescent="0.25">
      <c r="A457">
        <f>VLOOKUP(B457,[1]Sheet2!$B$2:$D$2741,3,0)</f>
        <v>211110999</v>
      </c>
      <c r="B457" t="s">
        <v>84</v>
      </c>
      <c r="C457" t="s">
        <v>2814</v>
      </c>
      <c r="D457">
        <v>2025</v>
      </c>
      <c r="E457">
        <v>111</v>
      </c>
      <c r="F457" t="s">
        <v>13</v>
      </c>
      <c r="G457" s="1">
        <v>45701</v>
      </c>
      <c r="H457" s="1">
        <v>45701</v>
      </c>
      <c r="I457" s="6">
        <v>149</v>
      </c>
      <c r="J457">
        <v>-42.46</v>
      </c>
      <c r="K457">
        <v>-42.46</v>
      </c>
      <c r="L457" t="str">
        <f>VLOOKUP(A457,[1]Sheet2!$A$2:$C$2741,3,0)</f>
        <v>Bracar</v>
      </c>
      <c r="M457" t="str" cm="1">
        <f t="array" ref="M457">IFERROR(_xlfn.IFS(AND(I457&gt;=1,I457&lt;=5),"1A5", AND(I457&gt;=6,I457&lt;=30),"6A30", AND(I457&gt;=31,I457&lt;=60),"31A60", AND(I457&gt;=61,I457&lt;=90),"61A90", AND(I457&gt;=91,I457&lt;=120),"91A120", AND(I457&gt;120),"M120"), "A VENCER")</f>
        <v>M120</v>
      </c>
    </row>
    <row r="458" spans="1:13" x14ac:dyDescent="0.25">
      <c r="A458">
        <f>VLOOKUP(B458,[1]Sheet2!$B$2:$D$2741,3,0)</f>
        <v>211110999</v>
      </c>
      <c r="B458" t="s">
        <v>84</v>
      </c>
      <c r="C458" t="s">
        <v>11</v>
      </c>
      <c r="D458" t="s">
        <v>12</v>
      </c>
      <c r="E458">
        <v>3876</v>
      </c>
      <c r="F458" t="s">
        <v>13</v>
      </c>
      <c r="G458" s="1">
        <v>45716.759317129625</v>
      </c>
      <c r="H458" s="1">
        <v>45716.759317129625</v>
      </c>
      <c r="I458" s="6">
        <v>134</v>
      </c>
      <c r="J458">
        <v>16.100000000000001</v>
      </c>
      <c r="K458">
        <v>16.100000000000001</v>
      </c>
      <c r="L458" t="str">
        <f>VLOOKUP(A458,[1]Sheet2!$A$2:$C$2741,3,0)</f>
        <v>Bracar</v>
      </c>
      <c r="M458" t="str" cm="1">
        <f t="array" ref="M458">IFERROR(_xlfn.IFS(AND(I458&gt;=1,I458&lt;=5),"1A5", AND(I458&gt;=6,I458&lt;=30),"6A30", AND(I458&gt;=31,I458&lt;=60),"31A60", AND(I458&gt;=61,I458&lt;=90),"61A90", AND(I458&gt;=91,I458&lt;=120),"91A120", AND(I458&gt;120),"M120"), "A VENCER")</f>
        <v>M120</v>
      </c>
    </row>
    <row r="459" spans="1:13" x14ac:dyDescent="0.25">
      <c r="A459">
        <f>VLOOKUP(B459,[1]Sheet2!$B$2:$D$2741,3,0)</f>
        <v>211110999</v>
      </c>
      <c r="B459" t="s">
        <v>84</v>
      </c>
      <c r="C459" t="s">
        <v>11</v>
      </c>
      <c r="D459">
        <v>2024</v>
      </c>
      <c r="E459">
        <v>50</v>
      </c>
      <c r="F459" t="s">
        <v>13</v>
      </c>
      <c r="G459" s="1">
        <v>45548.625520833331</v>
      </c>
      <c r="H459" s="1">
        <v>45548.625520833331</v>
      </c>
      <c r="I459" s="6">
        <v>302</v>
      </c>
      <c r="J459">
        <v>10.85</v>
      </c>
      <c r="K459">
        <v>10.85</v>
      </c>
      <c r="L459" t="str">
        <f>VLOOKUP(A459,[1]Sheet2!$A$2:$C$2741,3,0)</f>
        <v>Bracar</v>
      </c>
      <c r="M459" t="str" cm="1">
        <f t="array" ref="M459">IFERROR(_xlfn.IFS(AND(I459&gt;=1,I459&lt;=5),"1A5", AND(I459&gt;=6,I459&lt;=30),"6A30", AND(I459&gt;=31,I459&lt;=60),"31A60", AND(I459&gt;=61,I459&lt;=90),"61A90", AND(I459&gt;=91,I459&lt;=120),"91A120", AND(I459&gt;120),"M120"), "A VENCER")</f>
        <v>M120</v>
      </c>
    </row>
    <row r="460" spans="1:13" x14ac:dyDescent="0.25">
      <c r="A460">
        <f>VLOOKUP(B460,[1]Sheet2!$B$2:$D$2741,3,0)</f>
        <v>211110999</v>
      </c>
      <c r="B460" t="s">
        <v>84</v>
      </c>
      <c r="C460" t="s">
        <v>11</v>
      </c>
      <c r="D460" t="s">
        <v>19</v>
      </c>
      <c r="E460">
        <v>7855</v>
      </c>
      <c r="F460" t="s">
        <v>13</v>
      </c>
      <c r="G460" s="1">
        <v>45587.499664351853</v>
      </c>
      <c r="H460" s="1">
        <v>45587.499664351853</v>
      </c>
      <c r="I460" s="6">
        <v>263</v>
      </c>
      <c r="J460">
        <v>26.03</v>
      </c>
      <c r="K460">
        <v>26.03</v>
      </c>
      <c r="L460" t="str">
        <f>VLOOKUP(A460,[1]Sheet2!$A$2:$C$2741,3,0)</f>
        <v>Bracar</v>
      </c>
      <c r="M460" t="str" cm="1">
        <f t="array" ref="M460">IFERROR(_xlfn.IFS(AND(I460&gt;=1,I460&lt;=5),"1A5", AND(I460&gt;=6,I460&lt;=30),"6A30", AND(I460&gt;=31,I460&lt;=60),"31A60", AND(I460&gt;=61,I460&lt;=90),"61A90", AND(I460&gt;=91,I460&lt;=120),"91A120", AND(I460&gt;120),"M120"), "A VENCER")</f>
        <v>M120</v>
      </c>
    </row>
    <row r="461" spans="1:13" x14ac:dyDescent="0.25">
      <c r="A461">
        <f>VLOOKUP(B461,[1]Sheet2!$B$2:$D$2741,3,0)</f>
        <v>211111219</v>
      </c>
      <c r="B461" t="s">
        <v>92</v>
      </c>
      <c r="C461" t="s">
        <v>11</v>
      </c>
      <c r="D461" t="s">
        <v>12</v>
      </c>
      <c r="E461">
        <v>7433</v>
      </c>
      <c r="F461" t="s">
        <v>35</v>
      </c>
      <c r="G461" s="1">
        <v>45815.543414351851</v>
      </c>
      <c r="H461" s="1">
        <v>45785.545277777775</v>
      </c>
      <c r="I461" s="6">
        <v>35</v>
      </c>
      <c r="J461">
        <v>180.62</v>
      </c>
      <c r="K461">
        <v>180.62</v>
      </c>
      <c r="L461" t="str">
        <f>VLOOKUP(A461,[1]Sheet2!$A$2:$C$2741,3,0)</f>
        <v>Ricardo G.Silva</v>
      </c>
      <c r="M461" t="str" cm="1">
        <f t="array" ref="M461">IFERROR(_xlfn.IFS(AND(I461&gt;=1,I461&lt;=5),"1A5", AND(I461&gt;=6,I461&lt;=30),"6A30", AND(I461&gt;=31,I461&lt;=60),"31A60", AND(I461&gt;=61,I461&lt;=90),"61A90", AND(I461&gt;=91,I461&lt;=120),"91A120", AND(I461&gt;120),"M120"), "A VENCER")</f>
        <v>31A60</v>
      </c>
    </row>
    <row r="462" spans="1:13" x14ac:dyDescent="0.25">
      <c r="A462">
        <f>VLOOKUP(B462,[1]Sheet2!$B$2:$D$2741,3,0)</f>
        <v>211111219</v>
      </c>
      <c r="B462" t="s">
        <v>92</v>
      </c>
      <c r="C462" t="s">
        <v>11</v>
      </c>
      <c r="D462" t="s">
        <v>12</v>
      </c>
      <c r="E462">
        <v>8165</v>
      </c>
      <c r="F462" t="s">
        <v>35</v>
      </c>
      <c r="G462" s="1">
        <v>45828.580347222218</v>
      </c>
      <c r="H462" s="1">
        <v>45798.580613425926</v>
      </c>
      <c r="I462" s="6">
        <v>22</v>
      </c>
      <c r="J462">
        <v>163.36000000000001</v>
      </c>
      <c r="K462">
        <v>163.36000000000001</v>
      </c>
      <c r="L462" t="str">
        <f>VLOOKUP(A462,[1]Sheet2!$A$2:$C$2741,3,0)</f>
        <v>Ricardo G.Silva</v>
      </c>
      <c r="M462" t="str" cm="1">
        <f t="array" ref="M462">IFERROR(_xlfn.IFS(AND(I462&gt;=1,I462&lt;=5),"1A5", AND(I462&gt;=6,I462&lt;=30),"6A30", AND(I462&gt;=31,I462&lt;=60),"31A60", AND(I462&gt;=61,I462&lt;=90),"61A90", AND(I462&gt;=91,I462&lt;=120),"91A120", AND(I462&gt;120),"M120"), "A VENCER")</f>
        <v>6A30</v>
      </c>
    </row>
    <row r="463" spans="1:13" x14ac:dyDescent="0.25">
      <c r="A463">
        <f>VLOOKUP(B463,[1]Sheet2!$B$2:$D$2741,3,0)</f>
        <v>211111219</v>
      </c>
      <c r="B463" t="s">
        <v>92</v>
      </c>
      <c r="C463" t="s">
        <v>11</v>
      </c>
      <c r="D463" t="s">
        <v>12</v>
      </c>
      <c r="E463">
        <v>8542</v>
      </c>
      <c r="F463" t="s">
        <v>35</v>
      </c>
      <c r="G463" s="1">
        <v>45835.557615740741</v>
      </c>
      <c r="H463" s="1">
        <v>45805.557928240742</v>
      </c>
      <c r="I463" s="6">
        <v>15</v>
      </c>
      <c r="J463">
        <v>165.49</v>
      </c>
      <c r="K463">
        <v>165.49</v>
      </c>
      <c r="L463" t="str">
        <f>VLOOKUP(A463,[1]Sheet2!$A$2:$C$2741,3,0)</f>
        <v>Ricardo G.Silva</v>
      </c>
      <c r="M463" t="str" cm="1">
        <f t="array" ref="M463">IFERROR(_xlfn.IFS(AND(I463&gt;=1,I463&lt;=5),"1A5", AND(I463&gt;=6,I463&lt;=30),"6A30", AND(I463&gt;=31,I463&lt;=60),"31A60", AND(I463&gt;=61,I463&lt;=90),"61A90", AND(I463&gt;=91,I463&lt;=120),"91A120", AND(I463&gt;120),"M120"), "A VENCER")</f>
        <v>6A30</v>
      </c>
    </row>
    <row r="464" spans="1:13" x14ac:dyDescent="0.25">
      <c r="A464">
        <f>VLOOKUP(B464,[1]Sheet2!$B$2:$D$2741,3,0)</f>
        <v>211111219</v>
      </c>
      <c r="B464" t="s">
        <v>92</v>
      </c>
      <c r="C464" t="s">
        <v>11</v>
      </c>
      <c r="D464" t="s">
        <v>12</v>
      </c>
      <c r="E464">
        <v>9030</v>
      </c>
      <c r="F464" t="s">
        <v>35</v>
      </c>
      <c r="G464" s="1">
        <v>45847.596712962964</v>
      </c>
      <c r="H464" s="1">
        <v>45817.597245370365</v>
      </c>
      <c r="I464" s="6">
        <v>3</v>
      </c>
      <c r="J464">
        <v>195.67000000000002</v>
      </c>
      <c r="K464">
        <v>195.67000000000002</v>
      </c>
      <c r="L464" t="str">
        <f>VLOOKUP(A464,[1]Sheet2!$A$2:$C$2741,3,0)</f>
        <v>Ricardo G.Silva</v>
      </c>
      <c r="M464" t="str" cm="1">
        <f t="array" ref="M464">IFERROR(_xlfn.IFS(AND(I464&gt;=1,I464&lt;=5),"1A5", AND(I464&gt;=6,I464&lt;=30),"6A30", AND(I464&gt;=31,I464&lt;=60),"31A60", AND(I464&gt;=61,I464&lt;=90),"61A90", AND(I464&gt;=91,I464&lt;=120),"91A120", AND(I464&gt;120),"M120"), "A VENCER")</f>
        <v>1A5</v>
      </c>
    </row>
    <row r="465" spans="1:13" x14ac:dyDescent="0.25">
      <c r="A465">
        <f>VLOOKUP(B465,[1]Sheet2!$B$2:$D$2741,3,0)</f>
        <v>211111219</v>
      </c>
      <c r="B465" t="s">
        <v>92</v>
      </c>
      <c r="C465" t="s">
        <v>11</v>
      </c>
      <c r="D465" t="s">
        <v>12</v>
      </c>
      <c r="E465">
        <v>9446</v>
      </c>
      <c r="F465" t="s">
        <v>35</v>
      </c>
      <c r="G465" s="1">
        <v>45856.593506944446</v>
      </c>
      <c r="H465" s="1">
        <v>45826.598622685182</v>
      </c>
      <c r="I465" s="6">
        <v>-6</v>
      </c>
      <c r="J465">
        <v>217.53</v>
      </c>
      <c r="K465">
        <v>217.53</v>
      </c>
      <c r="L465" t="str">
        <f>VLOOKUP(A465,[1]Sheet2!$A$2:$C$2741,3,0)</f>
        <v>Ricardo G.Silva</v>
      </c>
      <c r="M465" t="str" cm="1">
        <f t="array" ref="M465">IFERROR(_xlfn.IFS(AND(I465&gt;=1,I465&lt;=5),"1A5", AND(I465&gt;=6,I465&lt;=30),"6A30", AND(I465&gt;=31,I465&lt;=60),"31A60", AND(I465&gt;=61,I465&lt;=90),"61A90", AND(I465&gt;=91,I465&lt;=120),"91A120", AND(I465&gt;120),"M120"), "A VENCER")</f>
        <v>A VENCER</v>
      </c>
    </row>
    <row r="466" spans="1:13" x14ac:dyDescent="0.25">
      <c r="A466">
        <f>VLOOKUP(B466,[1]Sheet2!$B$2:$D$2741,3,0)</f>
        <v>211111219</v>
      </c>
      <c r="B466" t="s">
        <v>92</v>
      </c>
      <c r="C466" t="s">
        <v>2814</v>
      </c>
      <c r="D466">
        <v>2025</v>
      </c>
      <c r="E466">
        <v>576</v>
      </c>
      <c r="F466" t="s">
        <v>35</v>
      </c>
      <c r="G466" s="1">
        <v>45861</v>
      </c>
      <c r="H466" s="1">
        <v>45831</v>
      </c>
      <c r="I466" s="6">
        <v>-11</v>
      </c>
      <c r="J466">
        <v>-121.25</v>
      </c>
      <c r="K466">
        <v>-121.25</v>
      </c>
      <c r="L466" t="str">
        <f>VLOOKUP(A466,[1]Sheet2!$A$2:$C$2741,3,0)</f>
        <v>Ricardo G.Silva</v>
      </c>
      <c r="M466" t="str" cm="1">
        <f t="array" ref="M466">IFERROR(_xlfn.IFS(AND(I466&gt;=1,I466&lt;=5),"1A5", AND(I466&gt;=6,I466&lt;=30),"6A30", AND(I466&gt;=31,I466&lt;=60),"31A60", AND(I466&gt;=61,I466&lt;=90),"61A90", AND(I466&gt;=91,I466&lt;=120),"91A120", AND(I466&gt;120),"M120"), "A VENCER")</f>
        <v>A VENCER</v>
      </c>
    </row>
    <row r="467" spans="1:13" x14ac:dyDescent="0.25">
      <c r="A467">
        <f>VLOOKUP(B467,[1]Sheet2!$B$2:$D$2741,3,0)</f>
        <v>211111219</v>
      </c>
      <c r="B467" t="s">
        <v>92</v>
      </c>
      <c r="C467" t="s">
        <v>11</v>
      </c>
      <c r="D467" t="s">
        <v>12</v>
      </c>
      <c r="E467">
        <v>9637</v>
      </c>
      <c r="F467" t="s">
        <v>35</v>
      </c>
      <c r="G467" s="1">
        <v>45861.618252314816</v>
      </c>
      <c r="H467" s="1">
        <v>45831.618657407409</v>
      </c>
      <c r="I467" s="6">
        <v>-11</v>
      </c>
      <c r="J467">
        <v>230.95000000000002</v>
      </c>
      <c r="K467">
        <v>230.95000000000002</v>
      </c>
      <c r="L467" t="str">
        <f>VLOOKUP(A467,[1]Sheet2!$A$2:$C$2741,3,0)</f>
        <v>Ricardo G.Silva</v>
      </c>
      <c r="M467" t="str" cm="1">
        <f t="array" ref="M467">IFERROR(_xlfn.IFS(AND(I467&gt;=1,I467&lt;=5),"1A5", AND(I467&gt;=6,I467&lt;=30),"6A30", AND(I467&gt;=31,I467&lt;=60),"31A60", AND(I467&gt;=61,I467&lt;=90),"61A90", AND(I467&gt;=91,I467&lt;=120),"91A120", AND(I467&gt;120),"M120"), "A VENCER")</f>
        <v>A VENCER</v>
      </c>
    </row>
    <row r="468" spans="1:13" x14ac:dyDescent="0.25">
      <c r="A468">
        <f>VLOOKUP(B468,[1]Sheet2!$B$2:$D$2741,3,0)</f>
        <v>211111219</v>
      </c>
      <c r="B468" t="s">
        <v>92</v>
      </c>
      <c r="C468" t="s">
        <v>11</v>
      </c>
      <c r="D468" t="s">
        <v>12</v>
      </c>
      <c r="E468">
        <v>10289</v>
      </c>
      <c r="F468" t="s">
        <v>13</v>
      </c>
      <c r="G468" s="1">
        <v>45876.546064814815</v>
      </c>
      <c r="H468" s="1">
        <v>45846.5465162037</v>
      </c>
      <c r="I468" s="6">
        <v>-26</v>
      </c>
      <c r="J468">
        <v>157.82</v>
      </c>
      <c r="K468">
        <v>157.82</v>
      </c>
      <c r="L468" t="str">
        <f>VLOOKUP(A468,[1]Sheet2!$A$2:$C$2741,3,0)</f>
        <v>Ricardo G.Silva</v>
      </c>
      <c r="M468" t="str" cm="1">
        <f t="array" ref="M468">IFERROR(_xlfn.IFS(AND(I468&gt;=1,I468&lt;=5),"1A5", AND(I468&gt;=6,I468&lt;=30),"6A30", AND(I468&gt;=31,I468&lt;=60),"31A60", AND(I468&gt;=61,I468&lt;=90),"61A90", AND(I468&gt;=91,I468&lt;=120),"91A120", AND(I468&gt;120),"M120"), "A VENCER")</f>
        <v>A VENCER</v>
      </c>
    </row>
    <row r="469" spans="1:13" x14ac:dyDescent="0.25">
      <c r="A469">
        <f>VLOOKUP(B469,[1]Sheet2!$B$2:$D$2741,3,0)</f>
        <v>211111233</v>
      </c>
      <c r="B469" t="s">
        <v>93</v>
      </c>
      <c r="C469" t="s">
        <v>11</v>
      </c>
      <c r="D469" t="s">
        <v>12</v>
      </c>
      <c r="E469">
        <v>8740</v>
      </c>
      <c r="F469" t="s">
        <v>13</v>
      </c>
      <c r="G469" s="1">
        <v>45855.442199074074</v>
      </c>
      <c r="H469" s="1">
        <v>45810.442384259259</v>
      </c>
      <c r="I469" s="6">
        <v>-5</v>
      </c>
      <c r="J469">
        <v>68.78</v>
      </c>
      <c r="K469">
        <v>68.78</v>
      </c>
      <c r="L469" t="str">
        <f>VLOOKUP(A469,[1]Sheet2!$A$2:$C$2741,3,0)</f>
        <v>Ricardo G.Silva</v>
      </c>
      <c r="M469" t="str" cm="1">
        <f t="array" ref="M469">IFERROR(_xlfn.IFS(AND(I469&gt;=1,I469&lt;=5),"1A5", AND(I469&gt;=6,I469&lt;=30),"6A30", AND(I469&gt;=31,I469&lt;=60),"31A60", AND(I469&gt;=61,I469&lt;=90),"61A90", AND(I469&gt;=91,I469&lt;=120),"91A120", AND(I469&gt;120),"M120"), "A VENCER")</f>
        <v>A VENCER</v>
      </c>
    </row>
    <row r="470" spans="1:13" x14ac:dyDescent="0.25">
      <c r="A470">
        <f>VLOOKUP(B470,[1]Sheet2!$B$2:$D$2741,3,0)</f>
        <v>211111233</v>
      </c>
      <c r="B470" t="s">
        <v>93</v>
      </c>
      <c r="C470" t="s">
        <v>11</v>
      </c>
      <c r="D470" t="s">
        <v>12</v>
      </c>
      <c r="E470">
        <v>9007</v>
      </c>
      <c r="F470" t="s">
        <v>13</v>
      </c>
      <c r="G470" s="1">
        <v>45862.469953703701</v>
      </c>
      <c r="H470" s="1">
        <v>45817.470231481479</v>
      </c>
      <c r="I470" s="6">
        <v>-12</v>
      </c>
      <c r="J470">
        <v>127.65</v>
      </c>
      <c r="K470">
        <v>127.65</v>
      </c>
      <c r="L470" t="str">
        <f>VLOOKUP(A470,[1]Sheet2!$A$2:$C$2741,3,0)</f>
        <v>Ricardo G.Silva</v>
      </c>
      <c r="M470" t="str" cm="1">
        <f t="array" ref="M470">IFERROR(_xlfn.IFS(AND(I470&gt;=1,I470&lt;=5),"1A5", AND(I470&gt;=6,I470&lt;=30),"6A30", AND(I470&gt;=31,I470&lt;=60),"31A60", AND(I470&gt;=61,I470&lt;=90),"61A90", AND(I470&gt;=91,I470&lt;=120),"91A120", AND(I470&gt;120),"M120"), "A VENCER")</f>
        <v>A VENCER</v>
      </c>
    </row>
    <row r="471" spans="1:13" x14ac:dyDescent="0.25">
      <c r="A471">
        <f>VLOOKUP(B471,[1]Sheet2!$B$2:$D$2741,3,0)</f>
        <v>211111233</v>
      </c>
      <c r="B471" t="s">
        <v>93</v>
      </c>
      <c r="C471" t="s">
        <v>11</v>
      </c>
      <c r="D471" t="s">
        <v>12</v>
      </c>
      <c r="E471">
        <v>9306</v>
      </c>
      <c r="F471" t="s">
        <v>13</v>
      </c>
      <c r="G471" s="1">
        <v>45869.470729166664</v>
      </c>
      <c r="H471" s="1">
        <v>45824.473055555551</v>
      </c>
      <c r="I471" s="6">
        <v>-19</v>
      </c>
      <c r="J471">
        <v>129.6</v>
      </c>
      <c r="K471">
        <v>129.6</v>
      </c>
      <c r="L471" t="str">
        <f>VLOOKUP(A471,[1]Sheet2!$A$2:$C$2741,3,0)</f>
        <v>Ricardo G.Silva</v>
      </c>
      <c r="M471" t="str" cm="1">
        <f t="array" ref="M471">IFERROR(_xlfn.IFS(AND(I471&gt;=1,I471&lt;=5),"1A5", AND(I471&gt;=6,I471&lt;=30),"6A30", AND(I471&gt;=31,I471&lt;=60),"31A60", AND(I471&gt;=61,I471&lt;=90),"61A90", AND(I471&gt;=91,I471&lt;=120),"91A120", AND(I471&gt;120),"M120"), "A VENCER")</f>
        <v>A VENCER</v>
      </c>
    </row>
    <row r="472" spans="1:13" x14ac:dyDescent="0.25">
      <c r="A472">
        <f>VLOOKUP(B472,[1]Sheet2!$B$2:$D$2741,3,0)</f>
        <v>211111233</v>
      </c>
      <c r="B472" t="s">
        <v>93</v>
      </c>
      <c r="C472" t="s">
        <v>11</v>
      </c>
      <c r="D472" t="s">
        <v>12</v>
      </c>
      <c r="E472">
        <v>9585</v>
      </c>
      <c r="F472" t="s">
        <v>13</v>
      </c>
      <c r="G472" s="1">
        <v>45876.426076388889</v>
      </c>
      <c r="H472" s="1">
        <v>45831.428472222222</v>
      </c>
      <c r="I472" s="6">
        <v>-26</v>
      </c>
      <c r="J472">
        <v>140.36000000000001</v>
      </c>
      <c r="K472">
        <v>140.36000000000001</v>
      </c>
      <c r="L472" t="str">
        <f>VLOOKUP(A472,[1]Sheet2!$A$2:$C$2741,3,0)</f>
        <v>Ricardo G.Silva</v>
      </c>
      <c r="M472" t="str" cm="1">
        <f t="array" ref="M472">IFERROR(_xlfn.IFS(AND(I472&gt;=1,I472&lt;=5),"1A5", AND(I472&gt;=6,I472&lt;=30),"6A30", AND(I472&gt;=31,I472&lt;=60),"31A60", AND(I472&gt;=61,I472&lt;=90),"61A90", AND(I472&gt;=91,I472&lt;=120),"91A120", AND(I472&gt;120),"M120"), "A VENCER")</f>
        <v>A VENCER</v>
      </c>
    </row>
    <row r="473" spans="1:13" x14ac:dyDescent="0.25">
      <c r="A473">
        <f>VLOOKUP(B473,[1]Sheet2!$B$2:$D$2741,3,0)</f>
        <v>211111233</v>
      </c>
      <c r="B473" t="s">
        <v>93</v>
      </c>
      <c r="C473" t="s">
        <v>11</v>
      </c>
      <c r="D473" t="s">
        <v>12</v>
      </c>
      <c r="E473">
        <v>10087</v>
      </c>
      <c r="F473" t="s">
        <v>13</v>
      </c>
      <c r="G473" s="1">
        <v>45886.740532407406</v>
      </c>
      <c r="H473" s="1">
        <v>45841.741412037038</v>
      </c>
      <c r="I473" s="6">
        <v>-36</v>
      </c>
      <c r="J473">
        <v>286.95999999999998</v>
      </c>
      <c r="K473">
        <v>286.95999999999998</v>
      </c>
      <c r="L473" t="str">
        <f>VLOOKUP(A473,[1]Sheet2!$A$2:$C$2741,3,0)</f>
        <v>Ricardo G.Silva</v>
      </c>
      <c r="M473" t="str" cm="1">
        <f t="array" ref="M473">IFERROR(_xlfn.IFS(AND(I473&gt;=1,I473&lt;=5),"1A5", AND(I473&gt;=6,I473&lt;=30),"6A30", AND(I473&gt;=31,I473&lt;=60),"31A60", AND(I473&gt;=61,I473&lt;=90),"61A90", AND(I473&gt;=91,I473&lt;=120),"91A120", AND(I473&gt;120),"M120"), "A VENCER")</f>
        <v>A VENCER</v>
      </c>
    </row>
    <row r="474" spans="1:13" x14ac:dyDescent="0.25">
      <c r="A474">
        <f>VLOOKUP(B474,[1]Sheet2!$B$2:$D$2741,3,0)</f>
        <v>211111233</v>
      </c>
      <c r="B474" t="s">
        <v>93</v>
      </c>
      <c r="C474" t="s">
        <v>11</v>
      </c>
      <c r="D474" t="s">
        <v>12</v>
      </c>
      <c r="E474">
        <v>10198</v>
      </c>
      <c r="F474" t="s">
        <v>13</v>
      </c>
      <c r="G474" s="1">
        <v>45890.461192129631</v>
      </c>
      <c r="H474" s="1">
        <v>45845.4612037037</v>
      </c>
      <c r="I474" s="6">
        <v>-40</v>
      </c>
      <c r="J474">
        <v>317.5</v>
      </c>
      <c r="K474">
        <v>317.5</v>
      </c>
      <c r="L474" t="str">
        <f>VLOOKUP(A474,[1]Sheet2!$A$2:$C$2741,3,0)</f>
        <v>Ricardo G.Silva</v>
      </c>
      <c r="M474" t="str" cm="1">
        <f t="array" ref="M474">IFERROR(_xlfn.IFS(AND(I474&gt;=1,I474&lt;=5),"1A5", AND(I474&gt;=6,I474&lt;=30),"6A30", AND(I474&gt;=31,I474&lt;=60),"31A60", AND(I474&gt;=61,I474&lt;=90),"61A90", AND(I474&gt;=91,I474&lt;=120),"91A120", AND(I474&gt;120),"M120"), "A VENCER")</f>
        <v>A VENCER</v>
      </c>
    </row>
    <row r="475" spans="1:13" x14ac:dyDescent="0.25">
      <c r="A475">
        <f>VLOOKUP(B475,[1]Sheet2!$B$2:$D$2741,3,0)</f>
        <v>211111260</v>
      </c>
      <c r="B475" t="s">
        <v>94</v>
      </c>
      <c r="C475" t="s">
        <v>95</v>
      </c>
      <c r="D475" t="s">
        <v>19</v>
      </c>
      <c r="E475">
        <v>17</v>
      </c>
      <c r="F475" t="s">
        <v>13</v>
      </c>
      <c r="G475" s="1">
        <v>45627.515162037038</v>
      </c>
      <c r="H475" s="1">
        <v>45597.515162037038</v>
      </c>
      <c r="I475" s="6">
        <v>223</v>
      </c>
      <c r="J475">
        <v>468.92</v>
      </c>
      <c r="K475">
        <v>207.65</v>
      </c>
      <c r="L475" t="str">
        <f>VLOOKUP(A475,[1]Sheet2!$A$2:$C$2741,3,0)</f>
        <v>Ricardo G.Silva</v>
      </c>
      <c r="M475" t="str" cm="1">
        <f t="array" ref="M475">IFERROR(_xlfn.IFS(AND(I475&gt;=1,I475&lt;=5),"1A5", AND(I475&gt;=6,I475&lt;=30),"6A30", AND(I475&gt;=31,I475&lt;=60),"31A60", AND(I475&gt;=61,I475&lt;=90),"61A90", AND(I475&gt;=91,I475&lt;=120),"91A120", AND(I475&gt;120),"M120"), "A VENCER")</f>
        <v>M120</v>
      </c>
    </row>
    <row r="476" spans="1:13" x14ac:dyDescent="0.25">
      <c r="A476">
        <f>VLOOKUP(B476,[1]Sheet2!$B$2:$D$2741,3,0)</f>
        <v>211111260</v>
      </c>
      <c r="B476" t="s">
        <v>94</v>
      </c>
      <c r="C476" t="s">
        <v>11</v>
      </c>
      <c r="D476" t="s">
        <v>12</v>
      </c>
      <c r="E476">
        <v>9639</v>
      </c>
      <c r="F476" t="s">
        <v>13</v>
      </c>
      <c r="G476" s="1">
        <v>45861.618356481478</v>
      </c>
      <c r="H476" s="1">
        <v>45831.626388888886</v>
      </c>
      <c r="I476" s="6">
        <v>-11</v>
      </c>
      <c r="J476">
        <v>33.380000000000003</v>
      </c>
      <c r="K476">
        <v>33.380000000000003</v>
      </c>
      <c r="L476" t="str">
        <f>VLOOKUP(A476,[1]Sheet2!$A$2:$C$2741,3,0)</f>
        <v>Ricardo G.Silva</v>
      </c>
      <c r="M476" t="str" cm="1">
        <f t="array" ref="M476">IFERROR(_xlfn.IFS(AND(I476&gt;=1,I476&lt;=5),"1A5", AND(I476&gt;=6,I476&lt;=30),"6A30", AND(I476&gt;=31,I476&lt;=60),"31A60", AND(I476&gt;=61,I476&lt;=90),"61A90", AND(I476&gt;=91,I476&lt;=120),"91A120", AND(I476&gt;120),"M120"), "A VENCER")</f>
        <v>A VENCER</v>
      </c>
    </row>
    <row r="477" spans="1:13" x14ac:dyDescent="0.25">
      <c r="A477">
        <f>VLOOKUP(B477,[1]Sheet2!$B$2:$D$2741,3,0)</f>
        <v>211111265</v>
      </c>
      <c r="B477" t="s">
        <v>1696</v>
      </c>
      <c r="C477" t="s">
        <v>11</v>
      </c>
      <c r="D477" t="s">
        <v>12</v>
      </c>
      <c r="E477">
        <v>9641</v>
      </c>
      <c r="F477" t="s">
        <v>13</v>
      </c>
      <c r="G477" s="1">
        <v>45861.640659722223</v>
      </c>
      <c r="H477" s="1">
        <v>45831.645983796298</v>
      </c>
      <c r="I477" s="6">
        <v>-11</v>
      </c>
      <c r="J477">
        <v>39.49</v>
      </c>
      <c r="K477">
        <v>39.49</v>
      </c>
      <c r="L477" t="str">
        <f>VLOOKUP(A477,[1]Sheet2!$A$2:$C$2741,3,0)</f>
        <v>Bruno Brito</v>
      </c>
      <c r="M477" t="str" cm="1">
        <f t="array" ref="M477">IFERROR(_xlfn.IFS(AND(I477&gt;=1,I477&lt;=5),"1A5", AND(I477&gt;=6,I477&lt;=30),"6A30", AND(I477&gt;=31,I477&lt;=60),"31A60", AND(I477&gt;=61,I477&lt;=90),"61A90", AND(I477&gt;=91,I477&lt;=120),"91A120", AND(I477&gt;120),"M120"), "A VENCER")</f>
        <v>A VENCER</v>
      </c>
    </row>
    <row r="478" spans="1:13" x14ac:dyDescent="0.25">
      <c r="A478">
        <f>VLOOKUP(B478,[1]Sheet2!$B$2:$D$2741,3,0)</f>
        <v>211111265</v>
      </c>
      <c r="B478" t="s">
        <v>1696</v>
      </c>
      <c r="C478" t="s">
        <v>11</v>
      </c>
      <c r="D478" t="s">
        <v>12</v>
      </c>
      <c r="E478">
        <v>10260</v>
      </c>
      <c r="F478" t="s">
        <v>13</v>
      </c>
      <c r="G478" s="1">
        <v>45876.401550925926</v>
      </c>
      <c r="H478" s="1">
        <v>45846.401550925926</v>
      </c>
      <c r="I478" s="6">
        <v>-26</v>
      </c>
      <c r="J478">
        <v>271.14</v>
      </c>
      <c r="K478">
        <v>271.14</v>
      </c>
      <c r="L478" t="str">
        <f>VLOOKUP(A478,[1]Sheet2!$A$2:$C$2741,3,0)</f>
        <v>Bruno Brito</v>
      </c>
      <c r="M478" t="str" cm="1">
        <f t="array" ref="M478">IFERROR(_xlfn.IFS(AND(I478&gt;=1,I478&lt;=5),"1A5", AND(I478&gt;=6,I478&lt;=30),"6A30", AND(I478&gt;=31,I478&lt;=60),"31A60", AND(I478&gt;=61,I478&lt;=90),"61A90", AND(I478&gt;=91,I478&lt;=120),"91A120", AND(I478&gt;120),"M120"), "A VENCER")</f>
        <v>A VENCER</v>
      </c>
    </row>
    <row r="479" spans="1:13" x14ac:dyDescent="0.25">
      <c r="A479">
        <f>VLOOKUP(B479,[1]Sheet2!$B$2:$D$2741,3,0)</f>
        <v>211111272</v>
      </c>
      <c r="B479" t="s">
        <v>96</v>
      </c>
      <c r="C479" t="s">
        <v>11</v>
      </c>
      <c r="D479" t="s">
        <v>19</v>
      </c>
      <c r="E479">
        <v>6362</v>
      </c>
      <c r="F479" t="s">
        <v>13</v>
      </c>
      <c r="G479" s="1">
        <v>45566.518842592588</v>
      </c>
      <c r="H479" s="1">
        <v>45566.518842592588</v>
      </c>
      <c r="I479" s="6">
        <v>284</v>
      </c>
      <c r="J479">
        <v>142.19</v>
      </c>
      <c r="K479">
        <v>142.19</v>
      </c>
      <c r="L479" t="str">
        <f>VLOOKUP(A479,[1]Sheet2!$A$2:$C$2741,3,0)</f>
        <v>Joaquim Ferreira</v>
      </c>
      <c r="M479" t="str" cm="1">
        <f t="array" ref="M479">IFERROR(_xlfn.IFS(AND(I479&gt;=1,I479&lt;=5),"1A5", AND(I479&gt;=6,I479&lt;=30),"6A30", AND(I479&gt;=31,I479&lt;=60),"31A60", AND(I479&gt;=61,I479&lt;=90),"61A90", AND(I479&gt;=91,I479&lt;=120),"91A120", AND(I479&gt;120),"M120"), "A VENCER")</f>
        <v>M120</v>
      </c>
    </row>
    <row r="480" spans="1:13" x14ac:dyDescent="0.25">
      <c r="A480">
        <f>VLOOKUP(B480,[1]Sheet2!$B$2:$D$2741,3,0)</f>
        <v>211111272</v>
      </c>
      <c r="B480" t="s">
        <v>96</v>
      </c>
      <c r="C480" t="s">
        <v>11</v>
      </c>
      <c r="D480" t="s">
        <v>19</v>
      </c>
      <c r="E480">
        <v>9847</v>
      </c>
      <c r="F480" t="s">
        <v>13</v>
      </c>
      <c r="G480" s="1">
        <v>45617.511747685181</v>
      </c>
      <c r="H480" s="1">
        <v>45617.511747685181</v>
      </c>
      <c r="I480" s="6">
        <v>233</v>
      </c>
      <c r="J480">
        <v>18.91</v>
      </c>
      <c r="K480">
        <v>18.91</v>
      </c>
      <c r="L480" t="str">
        <f>VLOOKUP(A480,[1]Sheet2!$A$2:$C$2741,3,0)</f>
        <v>Joaquim Ferreira</v>
      </c>
      <c r="M480" t="str" cm="1">
        <f t="array" ref="M480">IFERROR(_xlfn.IFS(AND(I480&gt;=1,I480&lt;=5),"1A5", AND(I480&gt;=6,I480&lt;=30),"6A30", AND(I480&gt;=31,I480&lt;=60),"31A60", AND(I480&gt;=61,I480&lt;=90),"61A90", AND(I480&gt;=91,I480&lt;=120),"91A120", AND(I480&gt;120),"M120"), "A VENCER")</f>
        <v>M120</v>
      </c>
    </row>
    <row r="481" spans="1:13" x14ac:dyDescent="0.25">
      <c r="A481">
        <f>VLOOKUP(B481,[1]Sheet2!$B$2:$D$2741,3,0)</f>
        <v>211111277</v>
      </c>
      <c r="B481" t="s">
        <v>1707</v>
      </c>
      <c r="C481" t="s">
        <v>11</v>
      </c>
      <c r="D481" t="s">
        <v>12</v>
      </c>
      <c r="E481">
        <v>8417</v>
      </c>
      <c r="F481" t="s">
        <v>35</v>
      </c>
      <c r="G481" s="1">
        <v>45834.404421296291</v>
      </c>
      <c r="H481" s="1">
        <v>45804.404780092591</v>
      </c>
      <c r="I481" s="6">
        <v>16</v>
      </c>
      <c r="J481">
        <v>202.87</v>
      </c>
      <c r="K481">
        <v>202.87</v>
      </c>
      <c r="L481" t="str">
        <f>VLOOKUP(A481,[1]Sheet2!$A$2:$C$2741,3,0)</f>
        <v>Bruno Brito</v>
      </c>
      <c r="M481" t="str" cm="1">
        <f t="array" ref="M481">IFERROR(_xlfn.IFS(AND(I481&gt;=1,I481&lt;=5),"1A5", AND(I481&gt;=6,I481&lt;=30),"6A30", AND(I481&gt;=31,I481&lt;=60),"31A60", AND(I481&gt;=61,I481&lt;=90),"61A90", AND(I481&gt;=91,I481&lt;=120),"91A120", AND(I481&gt;120),"M120"), "A VENCER")</f>
        <v>6A30</v>
      </c>
    </row>
    <row r="482" spans="1:13" x14ac:dyDescent="0.25">
      <c r="A482">
        <f>VLOOKUP(B482,[1]Sheet2!$B$2:$D$2741,3,0)</f>
        <v>211111277</v>
      </c>
      <c r="B482" t="s">
        <v>1707</v>
      </c>
      <c r="C482" t="s">
        <v>11</v>
      </c>
      <c r="D482" t="s">
        <v>12</v>
      </c>
      <c r="E482">
        <v>9126</v>
      </c>
      <c r="F482" t="s">
        <v>35</v>
      </c>
      <c r="G482" s="1">
        <v>45850.404999999999</v>
      </c>
      <c r="H482" s="1">
        <v>45820.406481481477</v>
      </c>
      <c r="I482" s="6">
        <v>0</v>
      </c>
      <c r="J482">
        <v>627.41999999999996</v>
      </c>
      <c r="K482">
        <v>627.41999999999996</v>
      </c>
      <c r="L482" t="str">
        <f>VLOOKUP(A482,[1]Sheet2!$A$2:$C$2741,3,0)</f>
        <v>Bruno Brito</v>
      </c>
      <c r="M482" t="str" cm="1">
        <f t="array" ref="M482">IFERROR(_xlfn.IFS(AND(I482&gt;=1,I482&lt;=5),"1A5", AND(I482&gt;=6,I482&lt;=30),"6A30", AND(I482&gt;=31,I482&lt;=60),"31A60", AND(I482&gt;=61,I482&lt;=90),"61A90", AND(I482&gt;=91,I482&lt;=120),"91A120", AND(I482&gt;120),"M120"), "A VENCER")</f>
        <v>A VENCER</v>
      </c>
    </row>
    <row r="483" spans="1:13" x14ac:dyDescent="0.25">
      <c r="A483">
        <f>VLOOKUP(B483,[1]Sheet2!$B$2:$D$2741,3,0)</f>
        <v>211111277</v>
      </c>
      <c r="B483" t="s">
        <v>1707</v>
      </c>
      <c r="C483" t="s">
        <v>2814</v>
      </c>
      <c r="D483">
        <v>2025</v>
      </c>
      <c r="E483">
        <v>590</v>
      </c>
      <c r="F483" t="s">
        <v>35</v>
      </c>
      <c r="G483" s="1">
        <v>45864</v>
      </c>
      <c r="H483" s="1">
        <v>45834</v>
      </c>
      <c r="I483" s="6">
        <v>-14</v>
      </c>
      <c r="J483">
        <v>-92.7</v>
      </c>
      <c r="K483">
        <v>-92.7</v>
      </c>
      <c r="L483" t="str">
        <f>VLOOKUP(A483,[1]Sheet2!$A$2:$C$2741,3,0)</f>
        <v>Bruno Brito</v>
      </c>
      <c r="M483" t="str" cm="1">
        <f t="array" ref="M483">IFERROR(_xlfn.IFS(AND(I483&gt;=1,I483&lt;=5),"1A5", AND(I483&gt;=6,I483&lt;=30),"6A30", AND(I483&gt;=31,I483&lt;=60),"31A60", AND(I483&gt;=61,I483&lt;=90),"61A90", AND(I483&gt;=91,I483&lt;=120),"91A120", AND(I483&gt;120),"M120"), "A VENCER")</f>
        <v>A VENCER</v>
      </c>
    </row>
    <row r="484" spans="1:13" x14ac:dyDescent="0.25">
      <c r="A484">
        <f>VLOOKUP(B484,[1]Sheet2!$B$2:$D$2741,3,0)</f>
        <v>211111277</v>
      </c>
      <c r="B484" t="s">
        <v>1707</v>
      </c>
      <c r="C484" t="s">
        <v>11</v>
      </c>
      <c r="D484" t="s">
        <v>12</v>
      </c>
      <c r="E484">
        <v>9775</v>
      </c>
      <c r="F484" t="s">
        <v>35</v>
      </c>
      <c r="G484" s="1">
        <v>45864.449895833328</v>
      </c>
      <c r="H484" s="1">
        <v>45834.450416666667</v>
      </c>
      <c r="I484" s="6">
        <v>-14</v>
      </c>
      <c r="J484">
        <v>350.1</v>
      </c>
      <c r="K484">
        <v>350.1</v>
      </c>
      <c r="L484" t="str">
        <f>VLOOKUP(A484,[1]Sheet2!$A$2:$C$2741,3,0)</f>
        <v>Bruno Brito</v>
      </c>
      <c r="M484" t="str" cm="1">
        <f t="array" ref="M484">IFERROR(_xlfn.IFS(AND(I484&gt;=1,I484&lt;=5),"1A5", AND(I484&gt;=6,I484&lt;=30),"6A30", AND(I484&gt;=31,I484&lt;=60),"31A60", AND(I484&gt;=61,I484&lt;=90),"61A90", AND(I484&gt;=91,I484&lt;=120),"91A120", AND(I484&gt;120),"M120"), "A VENCER")</f>
        <v>A VENCER</v>
      </c>
    </row>
    <row r="485" spans="1:13" x14ac:dyDescent="0.25">
      <c r="A485">
        <f>VLOOKUP(B485,[1]Sheet2!$B$2:$D$2741,3,0)</f>
        <v>211111277</v>
      </c>
      <c r="B485" t="s">
        <v>1707</v>
      </c>
      <c r="C485" t="s">
        <v>11</v>
      </c>
      <c r="D485" t="s">
        <v>12</v>
      </c>
      <c r="E485">
        <v>10046</v>
      </c>
      <c r="F485" t="s">
        <v>13</v>
      </c>
      <c r="G485" s="1">
        <v>45871.506631944445</v>
      </c>
      <c r="H485" s="1">
        <v>45841.506631944445</v>
      </c>
      <c r="I485" s="6">
        <v>-21</v>
      </c>
      <c r="J485">
        <v>335.47</v>
      </c>
      <c r="K485">
        <v>335.47</v>
      </c>
      <c r="L485" t="str">
        <f>VLOOKUP(A485,[1]Sheet2!$A$2:$C$2741,3,0)</f>
        <v>Bruno Brito</v>
      </c>
      <c r="M485" t="str" cm="1">
        <f t="array" ref="M485">IFERROR(_xlfn.IFS(AND(I485&gt;=1,I485&lt;=5),"1A5", AND(I485&gt;=6,I485&lt;=30),"6A30", AND(I485&gt;=31,I485&lt;=60),"31A60", AND(I485&gt;=61,I485&lt;=90),"61A90", AND(I485&gt;=91,I485&lt;=120),"91A120", AND(I485&gt;120),"M120"), "A VENCER")</f>
        <v>A VENCER</v>
      </c>
    </row>
    <row r="486" spans="1:13" x14ac:dyDescent="0.25">
      <c r="A486">
        <f>VLOOKUP(B486,[1]Sheet2!$B$2:$D$2741,3,0)</f>
        <v>211111278</v>
      </c>
      <c r="B486" t="s">
        <v>97</v>
      </c>
      <c r="C486" t="s">
        <v>11</v>
      </c>
      <c r="D486" t="s">
        <v>12</v>
      </c>
      <c r="E486">
        <v>10237</v>
      </c>
      <c r="F486" t="s">
        <v>13</v>
      </c>
      <c r="G486" s="1">
        <v>45875.699583333335</v>
      </c>
      <c r="H486" s="1">
        <v>45845.702106481476</v>
      </c>
      <c r="I486" s="6">
        <v>-25</v>
      </c>
      <c r="J486">
        <v>547.71</v>
      </c>
      <c r="K486">
        <v>15.55</v>
      </c>
      <c r="L486" t="str">
        <f>VLOOKUP(A486,[1]Sheet2!$A$2:$C$2741,3,0)</f>
        <v>Ricardo G.Silva</v>
      </c>
      <c r="M486" t="str" cm="1">
        <f t="array" ref="M486">IFERROR(_xlfn.IFS(AND(I486&gt;=1,I486&lt;=5),"1A5", AND(I486&gt;=6,I486&lt;=30),"6A30", AND(I486&gt;=31,I486&lt;=60),"31A60", AND(I486&gt;=61,I486&lt;=90),"61A90", AND(I486&gt;=91,I486&lt;=120),"91A120", AND(I486&gt;120),"M120"), "A VENCER")</f>
        <v>A VENCER</v>
      </c>
    </row>
    <row r="487" spans="1:13" x14ac:dyDescent="0.25">
      <c r="A487">
        <f>VLOOKUP(B487,[1]Sheet2!$B$2:$D$2741,3,0)</f>
        <v>211111289</v>
      </c>
      <c r="B487" t="s">
        <v>98</v>
      </c>
      <c r="C487" t="s">
        <v>11</v>
      </c>
      <c r="D487" t="s">
        <v>12</v>
      </c>
      <c r="E487">
        <v>9019</v>
      </c>
      <c r="F487" t="s">
        <v>13</v>
      </c>
      <c r="G487" s="1">
        <v>45847.486539351848</v>
      </c>
      <c r="H487" s="1">
        <v>45817.486747685187</v>
      </c>
      <c r="I487" s="6">
        <v>3</v>
      </c>
      <c r="J487">
        <v>370.09000000000003</v>
      </c>
      <c r="K487">
        <v>370.09000000000003</v>
      </c>
      <c r="L487" t="str">
        <f>VLOOKUP(A487,[1]Sheet2!$A$2:$C$2741,3,0)</f>
        <v>Ricardo G.Silva</v>
      </c>
      <c r="M487" t="str" cm="1">
        <f t="array" ref="M487">IFERROR(_xlfn.IFS(AND(I487&gt;=1,I487&lt;=5),"1A5", AND(I487&gt;=6,I487&lt;=30),"6A30", AND(I487&gt;=31,I487&lt;=60),"31A60", AND(I487&gt;=61,I487&lt;=90),"61A90", AND(I487&gt;=91,I487&lt;=120),"91A120", AND(I487&gt;120),"M120"), "A VENCER")</f>
        <v>1A5</v>
      </c>
    </row>
    <row r="488" spans="1:13" x14ac:dyDescent="0.25">
      <c r="A488">
        <f>VLOOKUP(B488,[1]Sheet2!$B$2:$D$2741,3,0)</f>
        <v>211111289</v>
      </c>
      <c r="B488" t="s">
        <v>98</v>
      </c>
      <c r="C488" t="s">
        <v>2814</v>
      </c>
      <c r="D488" t="s">
        <v>12</v>
      </c>
      <c r="E488">
        <v>488</v>
      </c>
      <c r="F488" t="s">
        <v>13</v>
      </c>
      <c r="G488" s="1">
        <v>45851</v>
      </c>
      <c r="H488" s="1">
        <v>45821</v>
      </c>
      <c r="I488" s="6">
        <v>-1</v>
      </c>
      <c r="J488">
        <v>-4.8</v>
      </c>
      <c r="K488">
        <v>-4.8</v>
      </c>
      <c r="L488" t="str">
        <f>VLOOKUP(A488,[1]Sheet2!$A$2:$C$2741,3,0)</f>
        <v>Ricardo G.Silva</v>
      </c>
      <c r="M488" t="str" cm="1">
        <f t="array" ref="M488">IFERROR(_xlfn.IFS(AND(I488&gt;=1,I488&lt;=5),"1A5", AND(I488&gt;=6,I488&lt;=30),"6A30", AND(I488&gt;=31,I488&lt;=60),"31A60", AND(I488&gt;=61,I488&lt;=90),"61A90", AND(I488&gt;=91,I488&lt;=120),"91A120", AND(I488&gt;120),"M120"), "A VENCER")</f>
        <v>A VENCER</v>
      </c>
    </row>
    <row r="489" spans="1:13" x14ac:dyDescent="0.25">
      <c r="A489">
        <f>VLOOKUP(B489,[1]Sheet2!$B$2:$D$2741,3,0)</f>
        <v>211111289</v>
      </c>
      <c r="B489" t="s">
        <v>98</v>
      </c>
      <c r="C489" t="s">
        <v>11</v>
      </c>
      <c r="D489" t="s">
        <v>12</v>
      </c>
      <c r="E489">
        <v>9218</v>
      </c>
      <c r="F489" t="s">
        <v>13</v>
      </c>
      <c r="G489" s="1">
        <v>45851.502418981479</v>
      </c>
      <c r="H489" s="1">
        <v>45821.503854166665</v>
      </c>
      <c r="I489" s="6">
        <v>-1</v>
      </c>
      <c r="J489">
        <v>1112.08</v>
      </c>
      <c r="K489">
        <v>1112.08</v>
      </c>
      <c r="L489" t="str">
        <f>VLOOKUP(A489,[1]Sheet2!$A$2:$C$2741,3,0)</f>
        <v>Ricardo G.Silva</v>
      </c>
      <c r="M489" t="str" cm="1">
        <f t="array" ref="M489">IFERROR(_xlfn.IFS(AND(I489&gt;=1,I489&lt;=5),"1A5", AND(I489&gt;=6,I489&lt;=30),"6A30", AND(I489&gt;=31,I489&lt;=60),"31A60", AND(I489&gt;=61,I489&lt;=90),"61A90", AND(I489&gt;=91,I489&lt;=120),"91A120", AND(I489&gt;120),"M120"), "A VENCER")</f>
        <v>A VENCER</v>
      </c>
    </row>
    <row r="490" spans="1:13" x14ac:dyDescent="0.25">
      <c r="A490">
        <f>VLOOKUP(B490,[1]Sheet2!$B$2:$D$2741,3,0)</f>
        <v>211111289</v>
      </c>
      <c r="B490" t="s">
        <v>98</v>
      </c>
      <c r="C490" t="s">
        <v>2814</v>
      </c>
      <c r="D490" t="s">
        <v>12</v>
      </c>
      <c r="E490">
        <v>490</v>
      </c>
      <c r="F490" t="s">
        <v>13</v>
      </c>
      <c r="G490" s="1">
        <v>45855</v>
      </c>
      <c r="H490" s="1">
        <v>45825</v>
      </c>
      <c r="I490" s="6">
        <v>-5</v>
      </c>
      <c r="J490">
        <v>-32.32</v>
      </c>
      <c r="K490">
        <v>-32.32</v>
      </c>
      <c r="L490" t="str">
        <f>VLOOKUP(A490,[1]Sheet2!$A$2:$C$2741,3,0)</f>
        <v>Ricardo G.Silva</v>
      </c>
      <c r="M490" t="str" cm="1">
        <f t="array" ref="M490">IFERROR(_xlfn.IFS(AND(I490&gt;=1,I490&lt;=5),"1A5", AND(I490&gt;=6,I490&lt;=30),"6A30", AND(I490&gt;=31,I490&lt;=60),"31A60", AND(I490&gt;=61,I490&lt;=90),"61A90", AND(I490&gt;=91,I490&lt;=120),"91A120", AND(I490&gt;120),"M120"), "A VENCER")</f>
        <v>A VENCER</v>
      </c>
    </row>
    <row r="491" spans="1:13" x14ac:dyDescent="0.25">
      <c r="A491">
        <f>VLOOKUP(B491,[1]Sheet2!$B$2:$D$2741,3,0)</f>
        <v>211111289</v>
      </c>
      <c r="B491" t="s">
        <v>98</v>
      </c>
      <c r="C491" t="s">
        <v>11</v>
      </c>
      <c r="D491" t="s">
        <v>12</v>
      </c>
      <c r="E491">
        <v>9344</v>
      </c>
      <c r="F491" t="s">
        <v>13</v>
      </c>
      <c r="G491" s="1">
        <v>45855.427557870367</v>
      </c>
      <c r="H491" s="1">
        <v>45825.431874999995</v>
      </c>
      <c r="I491" s="6">
        <v>-5</v>
      </c>
      <c r="J491">
        <v>1070.18</v>
      </c>
      <c r="K491">
        <v>1070.18</v>
      </c>
      <c r="L491" t="str">
        <f>VLOOKUP(A491,[1]Sheet2!$A$2:$C$2741,3,0)</f>
        <v>Ricardo G.Silva</v>
      </c>
      <c r="M491" t="str" cm="1">
        <f t="array" ref="M491">IFERROR(_xlfn.IFS(AND(I491&gt;=1,I491&lt;=5),"1A5", AND(I491&gt;=6,I491&lt;=30),"6A30", AND(I491&gt;=31,I491&lt;=60),"31A60", AND(I491&gt;=61,I491&lt;=90),"61A90", AND(I491&gt;=91,I491&lt;=120),"91A120", AND(I491&gt;120),"M120"), "A VENCER")</f>
        <v>A VENCER</v>
      </c>
    </row>
    <row r="492" spans="1:13" x14ac:dyDescent="0.25">
      <c r="A492">
        <f>VLOOKUP(B492,[1]Sheet2!$B$2:$D$2741,3,0)</f>
        <v>211111289</v>
      </c>
      <c r="B492" t="s">
        <v>98</v>
      </c>
      <c r="C492" t="s">
        <v>11</v>
      </c>
      <c r="D492" t="s">
        <v>12</v>
      </c>
      <c r="E492">
        <v>9833</v>
      </c>
      <c r="F492" t="s">
        <v>13</v>
      </c>
      <c r="G492" s="1">
        <v>45865.430937500001</v>
      </c>
      <c r="H492" s="1">
        <v>45835.431354166663</v>
      </c>
      <c r="I492" s="6">
        <v>-15</v>
      </c>
      <c r="J492">
        <v>1460.91</v>
      </c>
      <c r="K492">
        <v>1460.91</v>
      </c>
      <c r="L492" t="str">
        <f>VLOOKUP(A492,[1]Sheet2!$A$2:$C$2741,3,0)</f>
        <v>Ricardo G.Silva</v>
      </c>
      <c r="M492" t="str" cm="1">
        <f t="array" ref="M492">IFERROR(_xlfn.IFS(AND(I492&gt;=1,I492&lt;=5),"1A5", AND(I492&gt;=6,I492&lt;=30),"6A30", AND(I492&gt;=31,I492&lt;=60),"31A60", AND(I492&gt;=61,I492&lt;=90),"61A90", AND(I492&gt;=91,I492&lt;=120),"91A120", AND(I492&gt;120),"M120"), "A VENCER")</f>
        <v>A VENCER</v>
      </c>
    </row>
    <row r="493" spans="1:13" x14ac:dyDescent="0.25">
      <c r="A493">
        <f>VLOOKUP(B493,[1]Sheet2!$B$2:$D$2741,3,0)</f>
        <v>211111289</v>
      </c>
      <c r="B493" t="s">
        <v>98</v>
      </c>
      <c r="C493" t="s">
        <v>11</v>
      </c>
      <c r="D493" t="s">
        <v>12</v>
      </c>
      <c r="E493">
        <v>10266</v>
      </c>
      <c r="F493" t="s">
        <v>13</v>
      </c>
      <c r="G493" s="1">
        <v>45876.410520833335</v>
      </c>
      <c r="H493" s="1">
        <v>45846.410532407404</v>
      </c>
      <c r="I493" s="6">
        <v>-26</v>
      </c>
      <c r="J493">
        <v>402.1</v>
      </c>
      <c r="K493">
        <v>402.1</v>
      </c>
      <c r="L493" t="str">
        <f>VLOOKUP(A493,[1]Sheet2!$A$2:$C$2741,3,0)</f>
        <v>Ricardo G.Silva</v>
      </c>
      <c r="M493" t="str" cm="1">
        <f t="array" ref="M493">IFERROR(_xlfn.IFS(AND(I493&gt;=1,I493&lt;=5),"1A5", AND(I493&gt;=6,I493&lt;=30),"6A30", AND(I493&gt;=31,I493&lt;=60),"31A60", AND(I493&gt;=61,I493&lt;=90),"61A90", AND(I493&gt;=91,I493&lt;=120),"91A120", AND(I493&gt;120),"M120"), "A VENCER")</f>
        <v>A VENCER</v>
      </c>
    </row>
    <row r="494" spans="1:13" x14ac:dyDescent="0.25">
      <c r="A494">
        <f>VLOOKUP(B494,[1]Sheet2!$B$2:$D$2741,3,0)</f>
        <v>211111293</v>
      </c>
      <c r="B494" t="s">
        <v>99</v>
      </c>
      <c r="C494" t="s">
        <v>11</v>
      </c>
      <c r="D494" t="s">
        <v>12</v>
      </c>
      <c r="E494">
        <v>10254</v>
      </c>
      <c r="F494" t="s">
        <v>13</v>
      </c>
      <c r="G494" s="1">
        <v>45876.393506944441</v>
      </c>
      <c r="H494" s="1">
        <v>45846.393506944441</v>
      </c>
      <c r="I494" s="6">
        <v>-26</v>
      </c>
      <c r="J494">
        <v>372.64</v>
      </c>
      <c r="K494">
        <v>372.64</v>
      </c>
      <c r="L494" t="str">
        <f>VLOOKUP(A494,[1]Sheet2!$A$2:$C$2741,3,0)</f>
        <v>Bruno Brito</v>
      </c>
      <c r="M494" t="str" cm="1">
        <f t="array" ref="M494">IFERROR(_xlfn.IFS(AND(I494&gt;=1,I494&lt;=5),"1A5", AND(I494&gt;=6,I494&lt;=30),"6A30", AND(I494&gt;=31,I494&lt;=60),"31A60", AND(I494&gt;=61,I494&lt;=90),"61A90", AND(I494&gt;=91,I494&lt;=120),"91A120", AND(I494&gt;120),"M120"), "A VENCER")</f>
        <v>A VENCER</v>
      </c>
    </row>
    <row r="495" spans="1:13" x14ac:dyDescent="0.25">
      <c r="A495">
        <f>VLOOKUP(B495,[1]Sheet2!$B$2:$D$2741,3,0)</f>
        <v>211111295</v>
      </c>
      <c r="B495" t="s">
        <v>100</v>
      </c>
      <c r="C495" t="s">
        <v>11</v>
      </c>
      <c r="D495" t="s">
        <v>12</v>
      </c>
      <c r="E495">
        <v>8787</v>
      </c>
      <c r="F495" t="s">
        <v>13</v>
      </c>
      <c r="G495" s="1">
        <v>45841.440370370372</v>
      </c>
      <c r="H495" s="1">
        <v>45811.440624999996</v>
      </c>
      <c r="I495" s="6">
        <v>9</v>
      </c>
      <c r="J495">
        <v>389.57</v>
      </c>
      <c r="K495">
        <v>389.57</v>
      </c>
      <c r="L495" t="str">
        <f>VLOOKUP(A495,[1]Sheet2!$A$2:$C$2741,3,0)</f>
        <v>Manuel Miranda</v>
      </c>
      <c r="M495" t="str" cm="1">
        <f t="array" ref="M495">IFERROR(_xlfn.IFS(AND(I495&gt;=1,I495&lt;=5),"1A5", AND(I495&gt;=6,I495&lt;=30),"6A30", AND(I495&gt;=31,I495&lt;=60),"31A60", AND(I495&gt;=61,I495&lt;=90),"61A90", AND(I495&gt;=91,I495&lt;=120),"91A120", AND(I495&gt;120),"M120"), "A VENCER")</f>
        <v>6A30</v>
      </c>
    </row>
    <row r="496" spans="1:13" x14ac:dyDescent="0.25">
      <c r="A496">
        <f>VLOOKUP(B496,[1]Sheet2!$B$2:$D$2741,3,0)</f>
        <v>211111295</v>
      </c>
      <c r="B496" t="s">
        <v>100</v>
      </c>
      <c r="C496" t="s">
        <v>2814</v>
      </c>
      <c r="D496">
        <v>2025</v>
      </c>
      <c r="E496">
        <v>534</v>
      </c>
      <c r="F496" t="s">
        <v>13</v>
      </c>
      <c r="G496" s="1">
        <v>45843</v>
      </c>
      <c r="H496" s="1">
        <v>45813</v>
      </c>
      <c r="I496" s="6">
        <v>7</v>
      </c>
      <c r="J496">
        <v>-70.06</v>
      </c>
      <c r="K496">
        <v>-70.06</v>
      </c>
      <c r="L496" t="str">
        <f>VLOOKUP(A496,[1]Sheet2!$A$2:$C$2741,3,0)</f>
        <v>Manuel Miranda</v>
      </c>
      <c r="M496" t="str" cm="1">
        <f t="array" ref="M496">IFERROR(_xlfn.IFS(AND(I496&gt;=1,I496&lt;=5),"1A5", AND(I496&gt;=6,I496&lt;=30),"6A30", AND(I496&gt;=31,I496&lt;=60),"31A60", AND(I496&gt;=61,I496&lt;=90),"61A90", AND(I496&gt;=91,I496&lt;=120),"91A120", AND(I496&gt;120),"M120"), "A VENCER")</f>
        <v>6A30</v>
      </c>
    </row>
    <row r="497" spans="1:13" x14ac:dyDescent="0.25">
      <c r="A497">
        <f>VLOOKUP(B497,[1]Sheet2!$B$2:$D$2741,3,0)</f>
        <v>211111295</v>
      </c>
      <c r="B497" t="s">
        <v>100</v>
      </c>
      <c r="C497" t="s">
        <v>11</v>
      </c>
      <c r="D497">
        <v>2025</v>
      </c>
      <c r="E497">
        <v>33</v>
      </c>
      <c r="F497" t="s">
        <v>13</v>
      </c>
      <c r="G497" s="1">
        <v>45844.443333333329</v>
      </c>
      <c r="H497" s="1">
        <v>45814.444664351853</v>
      </c>
      <c r="I497" s="6">
        <v>6</v>
      </c>
      <c r="J497">
        <v>267.66000000000003</v>
      </c>
      <c r="K497">
        <v>267.66000000000003</v>
      </c>
      <c r="L497" t="str">
        <f>VLOOKUP(A497,[1]Sheet2!$A$2:$C$2741,3,0)</f>
        <v>Manuel Miranda</v>
      </c>
      <c r="M497" t="str" cm="1">
        <f t="array" ref="M497">IFERROR(_xlfn.IFS(AND(I497&gt;=1,I497&lt;=5),"1A5", AND(I497&gt;=6,I497&lt;=30),"6A30", AND(I497&gt;=31,I497&lt;=60),"31A60", AND(I497&gt;=61,I497&lt;=90),"61A90", AND(I497&gt;=91,I497&lt;=120),"91A120", AND(I497&gt;120),"M120"), "A VENCER")</f>
        <v>6A30</v>
      </c>
    </row>
    <row r="498" spans="1:13" x14ac:dyDescent="0.25">
      <c r="A498">
        <f>VLOOKUP(B498,[1]Sheet2!$B$2:$D$2741,3,0)</f>
        <v>211111295</v>
      </c>
      <c r="B498" t="s">
        <v>100</v>
      </c>
      <c r="C498" t="s">
        <v>11</v>
      </c>
      <c r="D498" t="s">
        <v>12</v>
      </c>
      <c r="E498">
        <v>9224</v>
      </c>
      <c r="F498" t="s">
        <v>13</v>
      </c>
      <c r="G498" s="1">
        <v>45851.506226851852</v>
      </c>
      <c r="H498" s="1">
        <v>45821.506597222222</v>
      </c>
      <c r="I498" s="6">
        <v>-1</v>
      </c>
      <c r="J498">
        <v>261.25</v>
      </c>
      <c r="K498">
        <v>261.25</v>
      </c>
      <c r="L498" t="str">
        <f>VLOOKUP(A498,[1]Sheet2!$A$2:$C$2741,3,0)</f>
        <v>Manuel Miranda</v>
      </c>
      <c r="M498" t="str" cm="1">
        <f t="array" ref="M498">IFERROR(_xlfn.IFS(AND(I498&gt;=1,I498&lt;=5),"1A5", AND(I498&gt;=6,I498&lt;=30),"6A30", AND(I498&gt;=31,I498&lt;=60),"31A60", AND(I498&gt;=61,I498&lt;=90),"61A90", AND(I498&gt;=91,I498&lt;=120),"91A120", AND(I498&gt;120),"M120"), "A VENCER")</f>
        <v>A VENCER</v>
      </c>
    </row>
    <row r="499" spans="1:13" x14ac:dyDescent="0.25">
      <c r="A499">
        <f>VLOOKUP(B499,[1]Sheet2!$B$2:$D$2741,3,0)</f>
        <v>211111295</v>
      </c>
      <c r="B499" t="s">
        <v>100</v>
      </c>
      <c r="C499" t="s">
        <v>2814</v>
      </c>
      <c r="D499">
        <v>2025</v>
      </c>
      <c r="E499">
        <v>562</v>
      </c>
      <c r="F499" t="s">
        <v>13</v>
      </c>
      <c r="G499" s="1">
        <v>45855</v>
      </c>
      <c r="H499" s="1">
        <v>45825</v>
      </c>
      <c r="I499" s="6">
        <v>-5</v>
      </c>
      <c r="J499">
        <v>-125.53</v>
      </c>
      <c r="K499">
        <v>-125.53</v>
      </c>
      <c r="L499" t="str">
        <f>VLOOKUP(A499,[1]Sheet2!$A$2:$C$2741,3,0)</f>
        <v>Manuel Miranda</v>
      </c>
      <c r="M499" t="str" cm="1">
        <f t="array" ref="M499">IFERROR(_xlfn.IFS(AND(I499&gt;=1,I499&lt;=5),"1A5", AND(I499&gt;=6,I499&lt;=30),"6A30", AND(I499&gt;=31,I499&lt;=60),"31A60", AND(I499&gt;=61,I499&lt;=90),"61A90", AND(I499&gt;=91,I499&lt;=120),"91A120", AND(I499&gt;120),"M120"), "A VENCER")</f>
        <v>A VENCER</v>
      </c>
    </row>
    <row r="500" spans="1:13" x14ac:dyDescent="0.25">
      <c r="A500">
        <f>VLOOKUP(B500,[1]Sheet2!$B$2:$D$2741,3,0)</f>
        <v>211111295</v>
      </c>
      <c r="B500" t="s">
        <v>100</v>
      </c>
      <c r="C500" t="s">
        <v>11</v>
      </c>
      <c r="D500" t="s">
        <v>12</v>
      </c>
      <c r="E500">
        <v>9371</v>
      </c>
      <c r="F500" t="s">
        <v>13</v>
      </c>
      <c r="G500" s="1">
        <v>45855.468912037039</v>
      </c>
      <c r="H500" s="1">
        <v>45825.469953703701</v>
      </c>
      <c r="I500" s="6">
        <v>-5</v>
      </c>
      <c r="J500">
        <v>265.08</v>
      </c>
      <c r="K500">
        <v>265.08</v>
      </c>
      <c r="L500" t="str">
        <f>VLOOKUP(A500,[1]Sheet2!$A$2:$C$2741,3,0)</f>
        <v>Manuel Miranda</v>
      </c>
      <c r="M500" t="str" cm="1">
        <f t="array" ref="M500">IFERROR(_xlfn.IFS(AND(I500&gt;=1,I500&lt;=5),"1A5", AND(I500&gt;=6,I500&lt;=30),"6A30", AND(I500&gt;=31,I500&lt;=60),"31A60", AND(I500&gt;=61,I500&lt;=90),"61A90", AND(I500&gt;=91,I500&lt;=120),"91A120", AND(I500&gt;120),"M120"), "A VENCER")</f>
        <v>A VENCER</v>
      </c>
    </row>
    <row r="501" spans="1:13" x14ac:dyDescent="0.25">
      <c r="A501">
        <f>VLOOKUP(B501,[1]Sheet2!$B$2:$D$2741,3,0)</f>
        <v>211111295</v>
      </c>
      <c r="B501" t="s">
        <v>100</v>
      </c>
      <c r="C501" t="s">
        <v>2814</v>
      </c>
      <c r="D501">
        <v>2025</v>
      </c>
      <c r="E501">
        <v>579</v>
      </c>
      <c r="F501" t="s">
        <v>13</v>
      </c>
      <c r="G501" s="1">
        <v>45861</v>
      </c>
      <c r="H501" s="1">
        <v>45831</v>
      </c>
      <c r="I501" s="6">
        <v>-11</v>
      </c>
      <c r="J501">
        <v>-5.15</v>
      </c>
      <c r="K501">
        <v>-5.15</v>
      </c>
      <c r="L501" t="str">
        <f>VLOOKUP(A501,[1]Sheet2!$A$2:$C$2741,3,0)</f>
        <v>Manuel Miranda</v>
      </c>
      <c r="M501" t="str" cm="1">
        <f t="array" ref="M501">IFERROR(_xlfn.IFS(AND(I501&gt;=1,I501&lt;=5),"1A5", AND(I501&gt;=6,I501&lt;=30),"6A30", AND(I501&gt;=31,I501&lt;=60),"31A60", AND(I501&gt;=61,I501&lt;=90),"61A90", AND(I501&gt;=91,I501&lt;=120),"91A120", AND(I501&gt;120),"M120"), "A VENCER")</f>
        <v>A VENCER</v>
      </c>
    </row>
    <row r="502" spans="1:13" x14ac:dyDescent="0.25">
      <c r="A502">
        <f>VLOOKUP(B502,[1]Sheet2!$B$2:$D$2741,3,0)</f>
        <v>211111295</v>
      </c>
      <c r="B502" t="s">
        <v>100</v>
      </c>
      <c r="C502" t="s">
        <v>11</v>
      </c>
      <c r="D502" t="s">
        <v>12</v>
      </c>
      <c r="E502">
        <v>9622</v>
      </c>
      <c r="F502" t="s">
        <v>13</v>
      </c>
      <c r="G502" s="1">
        <v>45861.519513888888</v>
      </c>
      <c r="H502" s="1">
        <v>45831.519803240742</v>
      </c>
      <c r="I502" s="6">
        <v>-11</v>
      </c>
      <c r="J502">
        <v>278.35000000000002</v>
      </c>
      <c r="K502">
        <v>278.35000000000002</v>
      </c>
      <c r="L502" t="str">
        <f>VLOOKUP(A502,[1]Sheet2!$A$2:$C$2741,3,0)</f>
        <v>Manuel Miranda</v>
      </c>
      <c r="M502" t="str" cm="1">
        <f t="array" ref="M502">IFERROR(_xlfn.IFS(AND(I502&gt;=1,I502&lt;=5),"1A5", AND(I502&gt;=6,I502&lt;=30),"6A30", AND(I502&gt;=31,I502&lt;=60),"31A60", AND(I502&gt;=61,I502&lt;=90),"61A90", AND(I502&gt;=91,I502&lt;=120),"91A120", AND(I502&gt;120),"M120"), "A VENCER")</f>
        <v>A VENCER</v>
      </c>
    </row>
    <row r="503" spans="1:13" x14ac:dyDescent="0.25">
      <c r="A503">
        <f>VLOOKUP(B503,[1]Sheet2!$B$2:$D$2741,3,0)</f>
        <v>211111295</v>
      </c>
      <c r="B503" t="s">
        <v>100</v>
      </c>
      <c r="C503" t="s">
        <v>11</v>
      </c>
      <c r="D503" t="s">
        <v>12</v>
      </c>
      <c r="E503">
        <v>9939</v>
      </c>
      <c r="F503" t="s">
        <v>13</v>
      </c>
      <c r="G503" s="1">
        <v>45869.40924768518</v>
      </c>
      <c r="H503" s="1">
        <v>45839.410868055551</v>
      </c>
      <c r="I503" s="6">
        <v>-19</v>
      </c>
      <c r="J503">
        <v>308.53000000000003</v>
      </c>
      <c r="K503">
        <v>308.53000000000003</v>
      </c>
      <c r="L503" t="str">
        <f>VLOOKUP(A503,[1]Sheet2!$A$2:$C$2741,3,0)</f>
        <v>Manuel Miranda</v>
      </c>
      <c r="M503" t="str" cm="1">
        <f t="array" ref="M503">IFERROR(_xlfn.IFS(AND(I503&gt;=1,I503&lt;=5),"1A5", AND(I503&gt;=6,I503&lt;=30),"6A30", AND(I503&gt;=31,I503&lt;=60),"31A60", AND(I503&gt;=61,I503&lt;=90),"61A90", AND(I503&gt;=91,I503&lt;=120),"91A120", AND(I503&gt;120),"M120"), "A VENCER")</f>
        <v>A VENCER</v>
      </c>
    </row>
    <row r="504" spans="1:13" x14ac:dyDescent="0.25">
      <c r="A504">
        <f>VLOOKUP(B504,[1]Sheet2!$B$2:$D$2741,3,0)</f>
        <v>211111295</v>
      </c>
      <c r="B504" t="s">
        <v>100</v>
      </c>
      <c r="C504" t="s">
        <v>11</v>
      </c>
      <c r="D504" t="s">
        <v>12</v>
      </c>
      <c r="E504">
        <v>10160</v>
      </c>
      <c r="F504" t="s">
        <v>13</v>
      </c>
      <c r="G504" s="1">
        <v>45872.493993055556</v>
      </c>
      <c r="H504" s="1">
        <v>45842.493993055556</v>
      </c>
      <c r="I504" s="6">
        <v>-22</v>
      </c>
      <c r="J504">
        <v>100.26</v>
      </c>
      <c r="K504">
        <v>100.26</v>
      </c>
      <c r="L504" t="str">
        <f>VLOOKUP(A504,[1]Sheet2!$A$2:$C$2741,3,0)</f>
        <v>Manuel Miranda</v>
      </c>
      <c r="M504" t="str" cm="1">
        <f t="array" ref="M504">IFERROR(_xlfn.IFS(AND(I504&gt;=1,I504&lt;=5),"1A5", AND(I504&gt;=6,I504&lt;=30),"6A30", AND(I504&gt;=31,I504&lt;=60),"31A60", AND(I504&gt;=61,I504&lt;=90),"61A90", AND(I504&gt;=91,I504&lt;=120),"91A120", AND(I504&gt;120),"M120"), "A VENCER")</f>
        <v>A VENCER</v>
      </c>
    </row>
    <row r="505" spans="1:13" x14ac:dyDescent="0.25">
      <c r="A505">
        <f>VLOOKUP(B505,[1]Sheet2!$B$2:$D$2741,3,0)</f>
        <v>211111295</v>
      </c>
      <c r="B505" t="s">
        <v>100</v>
      </c>
      <c r="C505" t="s">
        <v>11</v>
      </c>
      <c r="D505" t="s">
        <v>12</v>
      </c>
      <c r="E505">
        <v>10248</v>
      </c>
      <c r="F505" t="s">
        <v>13</v>
      </c>
      <c r="G505" s="1">
        <v>45876.382476851853</v>
      </c>
      <c r="H505" s="1">
        <v>45846.382476851853</v>
      </c>
      <c r="I505" s="6">
        <v>-26</v>
      </c>
      <c r="J505">
        <v>146.94</v>
      </c>
      <c r="K505">
        <v>146.94</v>
      </c>
      <c r="L505" t="str">
        <f>VLOOKUP(A505,[1]Sheet2!$A$2:$C$2741,3,0)</f>
        <v>Manuel Miranda</v>
      </c>
      <c r="M505" t="str" cm="1">
        <f t="array" ref="M505">IFERROR(_xlfn.IFS(AND(I505&gt;=1,I505&lt;=5),"1A5", AND(I505&gt;=6,I505&lt;=30),"6A30", AND(I505&gt;=31,I505&lt;=60),"31A60", AND(I505&gt;=61,I505&lt;=90),"61A90", AND(I505&gt;=91,I505&lt;=120),"91A120", AND(I505&gt;120),"M120"), "A VENCER")</f>
        <v>A VENCER</v>
      </c>
    </row>
    <row r="506" spans="1:13" x14ac:dyDescent="0.25">
      <c r="A506">
        <f>VLOOKUP(B506,[1]Sheet2!$B$2:$D$2741,3,0)</f>
        <v>211111295</v>
      </c>
      <c r="B506" t="s">
        <v>100</v>
      </c>
      <c r="C506" t="s">
        <v>11</v>
      </c>
      <c r="D506" t="s">
        <v>12</v>
      </c>
      <c r="E506">
        <v>10478</v>
      </c>
      <c r="F506" t="s">
        <v>13</v>
      </c>
      <c r="G506" s="1">
        <v>45879.432326388887</v>
      </c>
      <c r="H506" s="1">
        <v>45849.432337962964</v>
      </c>
      <c r="I506" s="6">
        <v>-29</v>
      </c>
      <c r="J506">
        <v>58.94</v>
      </c>
      <c r="K506">
        <v>58.94</v>
      </c>
      <c r="L506" t="str">
        <f>VLOOKUP(A506,[1]Sheet2!$A$2:$C$2741,3,0)</f>
        <v>Manuel Miranda</v>
      </c>
      <c r="M506" t="str" cm="1">
        <f t="array" ref="M506">IFERROR(_xlfn.IFS(AND(I506&gt;=1,I506&lt;=5),"1A5", AND(I506&gt;=6,I506&lt;=30),"6A30", AND(I506&gt;=31,I506&lt;=60),"31A60", AND(I506&gt;=61,I506&lt;=90),"61A90", AND(I506&gt;=91,I506&lt;=120),"91A120", AND(I506&gt;120),"M120"), "A VENCER")</f>
        <v>A VENCER</v>
      </c>
    </row>
    <row r="507" spans="1:13" x14ac:dyDescent="0.25">
      <c r="A507">
        <f>VLOOKUP(B507,[1]Sheet2!$B$2:$D$2741,3,0)</f>
        <v>211111296</v>
      </c>
      <c r="B507" t="s">
        <v>101</v>
      </c>
      <c r="C507" t="s">
        <v>2814</v>
      </c>
      <c r="D507">
        <v>2025</v>
      </c>
      <c r="E507">
        <v>196</v>
      </c>
      <c r="F507" t="s">
        <v>13</v>
      </c>
      <c r="G507" s="1">
        <v>45757</v>
      </c>
      <c r="H507" s="1">
        <v>45727</v>
      </c>
      <c r="I507" s="6">
        <v>93</v>
      </c>
      <c r="J507">
        <v>-6.59</v>
      </c>
      <c r="K507">
        <v>-6.59</v>
      </c>
      <c r="L507" t="str">
        <f>VLOOKUP(A507,[1]Sheet2!$A$2:$C$2741,3,0)</f>
        <v>Manuel Miranda</v>
      </c>
      <c r="M507" t="str" cm="1">
        <f t="array" ref="M507">IFERROR(_xlfn.IFS(AND(I507&gt;=1,I507&lt;=5),"1A5", AND(I507&gt;=6,I507&lt;=30),"6A30", AND(I507&gt;=31,I507&lt;=60),"31A60", AND(I507&gt;=61,I507&lt;=90),"61A90", AND(I507&gt;=91,I507&lt;=120),"91A120", AND(I507&gt;120),"M120"), "A VENCER")</f>
        <v>91A120</v>
      </c>
    </row>
    <row r="508" spans="1:13" x14ac:dyDescent="0.25">
      <c r="A508">
        <f>VLOOKUP(B508,[1]Sheet2!$B$2:$D$2741,3,0)</f>
        <v>211111296</v>
      </c>
      <c r="B508" t="s">
        <v>101</v>
      </c>
      <c r="C508" t="s">
        <v>2814</v>
      </c>
      <c r="D508">
        <v>2025</v>
      </c>
      <c r="E508">
        <v>197</v>
      </c>
      <c r="F508" t="s">
        <v>13</v>
      </c>
      <c r="G508" s="1">
        <v>45757</v>
      </c>
      <c r="H508" s="1">
        <v>45727</v>
      </c>
      <c r="I508" s="6">
        <v>93</v>
      </c>
      <c r="J508">
        <v>-5.01</v>
      </c>
      <c r="K508">
        <v>-5.01</v>
      </c>
      <c r="L508" t="str">
        <f>VLOOKUP(A508,[1]Sheet2!$A$2:$C$2741,3,0)</f>
        <v>Manuel Miranda</v>
      </c>
      <c r="M508" t="str" cm="1">
        <f t="array" ref="M508">IFERROR(_xlfn.IFS(AND(I508&gt;=1,I508&lt;=5),"1A5", AND(I508&gt;=6,I508&lt;=30),"6A30", AND(I508&gt;=31,I508&lt;=60),"31A60", AND(I508&gt;=61,I508&lt;=90),"61A90", AND(I508&gt;=91,I508&lt;=120),"91A120", AND(I508&gt;120),"M120"), "A VENCER")</f>
        <v>91A120</v>
      </c>
    </row>
    <row r="509" spans="1:13" x14ac:dyDescent="0.25">
      <c r="A509">
        <f>VLOOKUP(B509,[1]Sheet2!$B$2:$D$2741,3,0)</f>
        <v>211111296</v>
      </c>
      <c r="B509" t="s">
        <v>101</v>
      </c>
      <c r="C509" t="s">
        <v>2814</v>
      </c>
      <c r="D509">
        <v>2025</v>
      </c>
      <c r="E509">
        <v>381</v>
      </c>
      <c r="F509" t="s">
        <v>13</v>
      </c>
      <c r="G509" s="1">
        <v>45799</v>
      </c>
      <c r="H509" s="1">
        <v>45769</v>
      </c>
      <c r="I509" s="6">
        <v>51</v>
      </c>
      <c r="J509">
        <v>-190.8</v>
      </c>
      <c r="K509">
        <v>-190.8</v>
      </c>
      <c r="L509" t="str">
        <f>VLOOKUP(A509,[1]Sheet2!$A$2:$C$2741,3,0)</f>
        <v>Manuel Miranda</v>
      </c>
      <c r="M509" t="str" cm="1">
        <f t="array" ref="M509">IFERROR(_xlfn.IFS(AND(I509&gt;=1,I509&lt;=5),"1A5", AND(I509&gt;=6,I509&lt;=30),"6A30", AND(I509&gt;=31,I509&lt;=60),"31A60", AND(I509&gt;=61,I509&lt;=90),"61A90", AND(I509&gt;=91,I509&lt;=120),"91A120", AND(I509&gt;120),"M120"), "A VENCER")</f>
        <v>31A60</v>
      </c>
    </row>
    <row r="510" spans="1:13" x14ac:dyDescent="0.25">
      <c r="A510">
        <f>VLOOKUP(B510,[1]Sheet2!$B$2:$D$2741,3,0)</f>
        <v>211111296</v>
      </c>
      <c r="B510" t="s">
        <v>101</v>
      </c>
      <c r="C510" t="s">
        <v>2814</v>
      </c>
      <c r="D510">
        <v>2025</v>
      </c>
      <c r="E510">
        <v>384</v>
      </c>
      <c r="F510" t="s">
        <v>13</v>
      </c>
      <c r="G510" s="1">
        <v>45799</v>
      </c>
      <c r="H510" s="1">
        <v>45769</v>
      </c>
      <c r="I510" s="6">
        <v>51</v>
      </c>
      <c r="J510">
        <v>-341.62</v>
      </c>
      <c r="K510">
        <v>-341.62</v>
      </c>
      <c r="L510" t="str">
        <f>VLOOKUP(A510,[1]Sheet2!$A$2:$C$2741,3,0)</f>
        <v>Manuel Miranda</v>
      </c>
      <c r="M510" t="str" cm="1">
        <f t="array" ref="M510">IFERROR(_xlfn.IFS(AND(I510&gt;=1,I510&lt;=5),"1A5", AND(I510&gt;=6,I510&lt;=30),"6A30", AND(I510&gt;=31,I510&lt;=60),"31A60", AND(I510&gt;=61,I510&lt;=90),"61A90", AND(I510&gt;=91,I510&lt;=120),"91A120", AND(I510&gt;120),"M120"), "A VENCER")</f>
        <v>31A60</v>
      </c>
    </row>
    <row r="511" spans="1:13" x14ac:dyDescent="0.25">
      <c r="A511">
        <f>VLOOKUP(B511,[1]Sheet2!$B$2:$D$2741,3,0)</f>
        <v>211111296</v>
      </c>
      <c r="B511" t="s">
        <v>101</v>
      </c>
      <c r="C511" t="s">
        <v>2814</v>
      </c>
      <c r="D511">
        <v>2025</v>
      </c>
      <c r="E511">
        <v>496</v>
      </c>
      <c r="F511" t="s">
        <v>13</v>
      </c>
      <c r="G511" s="1">
        <v>45834</v>
      </c>
      <c r="H511" s="1">
        <v>45804</v>
      </c>
      <c r="I511" s="6">
        <v>16</v>
      </c>
      <c r="J511">
        <v>-25.46</v>
      </c>
      <c r="K511">
        <v>-25.46</v>
      </c>
      <c r="L511" t="str">
        <f>VLOOKUP(A511,[1]Sheet2!$A$2:$C$2741,3,0)</f>
        <v>Manuel Miranda</v>
      </c>
      <c r="M511" t="str" cm="1">
        <f t="array" ref="M511">IFERROR(_xlfn.IFS(AND(I511&gt;=1,I511&lt;=5),"1A5", AND(I511&gt;=6,I511&lt;=30),"6A30", AND(I511&gt;=31,I511&lt;=60),"31A60", AND(I511&gt;=61,I511&lt;=90),"61A90", AND(I511&gt;=91,I511&lt;=120),"91A120", AND(I511&gt;120),"M120"), "A VENCER")</f>
        <v>6A30</v>
      </c>
    </row>
    <row r="512" spans="1:13" x14ac:dyDescent="0.25">
      <c r="A512">
        <f>VLOOKUP(B512,[1]Sheet2!$B$2:$D$2741,3,0)</f>
        <v>211111296</v>
      </c>
      <c r="B512" t="s">
        <v>101</v>
      </c>
      <c r="C512" t="s">
        <v>11</v>
      </c>
      <c r="D512" t="s">
        <v>12</v>
      </c>
      <c r="E512">
        <v>8793</v>
      </c>
      <c r="F512" t="s">
        <v>13</v>
      </c>
      <c r="G512" s="1">
        <v>45841.446550925924</v>
      </c>
      <c r="H512" s="1">
        <v>45811.446736111109</v>
      </c>
      <c r="I512" s="6">
        <v>9</v>
      </c>
      <c r="J512">
        <v>138.95000000000002</v>
      </c>
      <c r="K512">
        <v>138.95000000000002</v>
      </c>
      <c r="L512" t="str">
        <f>VLOOKUP(A512,[1]Sheet2!$A$2:$C$2741,3,0)</f>
        <v>Manuel Miranda</v>
      </c>
      <c r="M512" t="str" cm="1">
        <f t="array" ref="M512">IFERROR(_xlfn.IFS(AND(I512&gt;=1,I512&lt;=5),"1A5", AND(I512&gt;=6,I512&lt;=30),"6A30", AND(I512&gt;=31,I512&lt;=60),"31A60", AND(I512&gt;=61,I512&lt;=90),"61A90", AND(I512&gt;=91,I512&lt;=120),"91A120", AND(I512&gt;120),"M120"), "A VENCER")</f>
        <v>6A30</v>
      </c>
    </row>
    <row r="513" spans="1:13" x14ac:dyDescent="0.25">
      <c r="A513">
        <f>VLOOKUP(B513,[1]Sheet2!$B$2:$D$2741,3,0)</f>
        <v>211111296</v>
      </c>
      <c r="B513" t="s">
        <v>101</v>
      </c>
      <c r="C513" t="s">
        <v>11</v>
      </c>
      <c r="D513" t="s">
        <v>12</v>
      </c>
      <c r="E513">
        <v>8802</v>
      </c>
      <c r="F513" t="s">
        <v>13</v>
      </c>
      <c r="G513" s="1">
        <v>45841.506979166668</v>
      </c>
      <c r="H513" s="1">
        <v>45811.508333333331</v>
      </c>
      <c r="I513" s="6">
        <v>9</v>
      </c>
      <c r="J513">
        <v>202.68</v>
      </c>
      <c r="K513">
        <v>202.68</v>
      </c>
      <c r="L513" t="str">
        <f>VLOOKUP(A513,[1]Sheet2!$A$2:$C$2741,3,0)</f>
        <v>Manuel Miranda</v>
      </c>
      <c r="M513" t="str" cm="1">
        <f t="array" ref="M513">IFERROR(_xlfn.IFS(AND(I513&gt;=1,I513&lt;=5),"1A5", AND(I513&gt;=6,I513&lt;=30),"6A30", AND(I513&gt;=31,I513&lt;=60),"31A60", AND(I513&gt;=61,I513&lt;=90),"61A90", AND(I513&gt;=91,I513&lt;=120),"91A120", AND(I513&gt;120),"M120"), "A VENCER")</f>
        <v>6A30</v>
      </c>
    </row>
    <row r="514" spans="1:13" x14ac:dyDescent="0.25">
      <c r="A514">
        <f>VLOOKUP(B514,[1]Sheet2!$B$2:$D$2741,3,0)</f>
        <v>211111296</v>
      </c>
      <c r="B514" t="s">
        <v>101</v>
      </c>
      <c r="C514" t="s">
        <v>11</v>
      </c>
      <c r="D514">
        <v>2025</v>
      </c>
      <c r="E514">
        <v>26</v>
      </c>
      <c r="F514" t="s">
        <v>13</v>
      </c>
      <c r="G514" s="1">
        <v>45844.423634259256</v>
      </c>
      <c r="H514" s="1">
        <v>45814.42759259259</v>
      </c>
      <c r="I514" s="6">
        <v>6</v>
      </c>
      <c r="J514">
        <v>531.76</v>
      </c>
      <c r="K514">
        <v>531.76</v>
      </c>
      <c r="L514" t="str">
        <f>VLOOKUP(A514,[1]Sheet2!$A$2:$C$2741,3,0)</f>
        <v>Manuel Miranda</v>
      </c>
      <c r="M514" t="str" cm="1">
        <f t="array" ref="M514">IFERROR(_xlfn.IFS(AND(I514&gt;=1,I514&lt;=5),"1A5", AND(I514&gt;=6,I514&lt;=30),"6A30", AND(I514&gt;=31,I514&lt;=60),"31A60", AND(I514&gt;=61,I514&lt;=90),"61A90", AND(I514&gt;=91,I514&lt;=120),"91A120", AND(I514&gt;120),"M120"), "A VENCER")</f>
        <v>6A30</v>
      </c>
    </row>
    <row r="515" spans="1:13" x14ac:dyDescent="0.25">
      <c r="A515">
        <f>VLOOKUP(B515,[1]Sheet2!$B$2:$D$2741,3,0)</f>
        <v>211111296</v>
      </c>
      <c r="B515" t="s">
        <v>101</v>
      </c>
      <c r="C515" t="s">
        <v>11</v>
      </c>
      <c r="D515" t="s">
        <v>12</v>
      </c>
      <c r="E515">
        <v>9003</v>
      </c>
      <c r="F515" t="s">
        <v>13</v>
      </c>
      <c r="G515" s="1">
        <v>45847.449699074074</v>
      </c>
      <c r="H515" s="1">
        <v>45817.45040509259</v>
      </c>
      <c r="I515" s="6">
        <v>3</v>
      </c>
      <c r="J515">
        <v>219.96</v>
      </c>
      <c r="K515">
        <v>219.96</v>
      </c>
      <c r="L515" t="str">
        <f>VLOOKUP(A515,[1]Sheet2!$A$2:$C$2741,3,0)</f>
        <v>Manuel Miranda</v>
      </c>
      <c r="M515" t="str" cm="1">
        <f t="array" ref="M515">IFERROR(_xlfn.IFS(AND(I515&gt;=1,I515&lt;=5),"1A5", AND(I515&gt;=6,I515&lt;=30),"6A30", AND(I515&gt;=31,I515&lt;=60),"31A60", AND(I515&gt;=61,I515&lt;=90),"61A90", AND(I515&gt;=91,I515&lt;=120),"91A120", AND(I515&gt;120),"M120"), "A VENCER")</f>
        <v>1A5</v>
      </c>
    </row>
    <row r="516" spans="1:13" x14ac:dyDescent="0.25">
      <c r="A516">
        <f>VLOOKUP(B516,[1]Sheet2!$B$2:$D$2741,3,0)</f>
        <v>211111296</v>
      </c>
      <c r="B516" t="s">
        <v>101</v>
      </c>
      <c r="C516" t="s">
        <v>11</v>
      </c>
      <c r="D516" t="s">
        <v>12</v>
      </c>
      <c r="E516">
        <v>9214</v>
      </c>
      <c r="F516" t="s">
        <v>13</v>
      </c>
      <c r="G516" s="1">
        <v>45851.497615740736</v>
      </c>
      <c r="H516" s="1">
        <v>45821.498101851852</v>
      </c>
      <c r="I516" s="6">
        <v>-1</v>
      </c>
      <c r="J516">
        <v>324.24</v>
      </c>
      <c r="K516">
        <v>324.24</v>
      </c>
      <c r="L516" t="str">
        <f>VLOOKUP(A516,[1]Sheet2!$A$2:$C$2741,3,0)</f>
        <v>Manuel Miranda</v>
      </c>
      <c r="M516" t="str" cm="1">
        <f t="array" ref="M516">IFERROR(_xlfn.IFS(AND(I516&gt;=1,I516&lt;=5),"1A5", AND(I516&gt;=6,I516&lt;=30),"6A30", AND(I516&gt;=31,I516&lt;=60),"31A60", AND(I516&gt;=61,I516&lt;=90),"61A90", AND(I516&gt;=91,I516&lt;=120),"91A120", AND(I516&gt;120),"M120"), "A VENCER")</f>
        <v>A VENCER</v>
      </c>
    </row>
    <row r="517" spans="1:13" x14ac:dyDescent="0.25">
      <c r="A517">
        <f>VLOOKUP(B517,[1]Sheet2!$B$2:$D$2741,3,0)</f>
        <v>211111296</v>
      </c>
      <c r="B517" t="s">
        <v>101</v>
      </c>
      <c r="C517" t="s">
        <v>2814</v>
      </c>
      <c r="D517">
        <v>2025</v>
      </c>
      <c r="E517">
        <v>564</v>
      </c>
      <c r="F517" t="s">
        <v>13</v>
      </c>
      <c r="G517" s="1">
        <v>45855</v>
      </c>
      <c r="H517" s="1">
        <v>45825</v>
      </c>
      <c r="I517" s="6">
        <v>-5</v>
      </c>
      <c r="J517">
        <v>-5.97</v>
      </c>
      <c r="K517">
        <v>-5.97</v>
      </c>
      <c r="L517" t="str">
        <f>VLOOKUP(A517,[1]Sheet2!$A$2:$C$2741,3,0)</f>
        <v>Manuel Miranda</v>
      </c>
      <c r="M517" t="str" cm="1">
        <f t="array" ref="M517">IFERROR(_xlfn.IFS(AND(I517&gt;=1,I517&lt;=5),"1A5", AND(I517&gt;=6,I517&lt;=30),"6A30", AND(I517&gt;=31,I517&lt;=60),"31A60", AND(I517&gt;=61,I517&lt;=90),"61A90", AND(I517&gt;=91,I517&lt;=120),"91A120", AND(I517&gt;120),"M120"), "A VENCER")</f>
        <v>A VENCER</v>
      </c>
    </row>
    <row r="518" spans="1:13" x14ac:dyDescent="0.25">
      <c r="A518">
        <f>VLOOKUP(B518,[1]Sheet2!$B$2:$D$2741,3,0)</f>
        <v>211111296</v>
      </c>
      <c r="B518" t="s">
        <v>101</v>
      </c>
      <c r="C518" t="s">
        <v>11</v>
      </c>
      <c r="D518" t="s">
        <v>12</v>
      </c>
      <c r="E518">
        <v>9360</v>
      </c>
      <c r="F518" t="s">
        <v>13</v>
      </c>
      <c r="G518" s="1">
        <v>45855.460324074069</v>
      </c>
      <c r="H518" s="1">
        <v>45825.461319444439</v>
      </c>
      <c r="I518" s="6">
        <v>-5</v>
      </c>
      <c r="J518">
        <v>551.78</v>
      </c>
      <c r="K518">
        <v>551.78</v>
      </c>
      <c r="L518" t="str">
        <f>VLOOKUP(A518,[1]Sheet2!$A$2:$C$2741,3,0)</f>
        <v>Manuel Miranda</v>
      </c>
      <c r="M518" t="str" cm="1">
        <f t="array" ref="M518">IFERROR(_xlfn.IFS(AND(I518&gt;=1,I518&lt;=5),"1A5", AND(I518&gt;=6,I518&lt;=30),"6A30", AND(I518&gt;=31,I518&lt;=60),"31A60", AND(I518&gt;=61,I518&lt;=90),"61A90", AND(I518&gt;=91,I518&lt;=120),"91A120", AND(I518&gt;120),"M120"), "A VENCER")</f>
        <v>A VENCER</v>
      </c>
    </row>
    <row r="519" spans="1:13" x14ac:dyDescent="0.25">
      <c r="A519">
        <f>VLOOKUP(B519,[1]Sheet2!$B$2:$D$2741,3,0)</f>
        <v>211111296</v>
      </c>
      <c r="B519" t="s">
        <v>101</v>
      </c>
      <c r="C519" t="s">
        <v>11</v>
      </c>
      <c r="D519" t="s">
        <v>12</v>
      </c>
      <c r="E519">
        <v>9374</v>
      </c>
      <c r="F519" t="s">
        <v>13</v>
      </c>
      <c r="G519" s="1">
        <v>45855.472488425927</v>
      </c>
      <c r="H519" s="1">
        <v>45825.481979166667</v>
      </c>
      <c r="I519" s="6">
        <v>-5</v>
      </c>
      <c r="J519">
        <v>207.87</v>
      </c>
      <c r="K519">
        <v>207.87</v>
      </c>
      <c r="L519" t="str">
        <f>VLOOKUP(A519,[1]Sheet2!$A$2:$C$2741,3,0)</f>
        <v>Manuel Miranda</v>
      </c>
      <c r="M519" t="str" cm="1">
        <f t="array" ref="M519">IFERROR(_xlfn.IFS(AND(I519&gt;=1,I519&lt;=5),"1A5", AND(I519&gt;=6,I519&lt;=30),"6A30", AND(I519&gt;=31,I519&lt;=60),"31A60", AND(I519&gt;=61,I519&lt;=90),"61A90", AND(I519&gt;=91,I519&lt;=120),"91A120", AND(I519&gt;120),"M120"), "A VENCER")</f>
        <v>A VENCER</v>
      </c>
    </row>
    <row r="520" spans="1:13" x14ac:dyDescent="0.25">
      <c r="A520">
        <f>VLOOKUP(B520,[1]Sheet2!$B$2:$D$2741,3,0)</f>
        <v>211111296</v>
      </c>
      <c r="B520" t="s">
        <v>101</v>
      </c>
      <c r="C520" t="s">
        <v>11</v>
      </c>
      <c r="D520" t="s">
        <v>12</v>
      </c>
      <c r="E520">
        <v>9834</v>
      </c>
      <c r="F520" t="s">
        <v>13</v>
      </c>
      <c r="G520" s="1">
        <v>45865.431666666664</v>
      </c>
      <c r="H520" s="1">
        <v>45835.431932870371</v>
      </c>
      <c r="I520" s="6">
        <v>-15</v>
      </c>
      <c r="J520">
        <v>452.55</v>
      </c>
      <c r="K520">
        <v>452.55</v>
      </c>
      <c r="L520" t="str">
        <f>VLOOKUP(A520,[1]Sheet2!$A$2:$C$2741,3,0)</f>
        <v>Manuel Miranda</v>
      </c>
      <c r="M520" t="str" cm="1">
        <f t="array" ref="M520">IFERROR(_xlfn.IFS(AND(I520&gt;=1,I520&lt;=5),"1A5", AND(I520&gt;=6,I520&lt;=30),"6A30", AND(I520&gt;=31,I520&lt;=60),"31A60", AND(I520&gt;=61,I520&lt;=90),"61A90", AND(I520&gt;=91,I520&lt;=120),"91A120", AND(I520&gt;120),"M120"), "A VENCER")</f>
        <v>A VENCER</v>
      </c>
    </row>
    <row r="521" spans="1:13" x14ac:dyDescent="0.25">
      <c r="A521">
        <f>VLOOKUP(B521,[1]Sheet2!$B$2:$D$2741,3,0)</f>
        <v>211111296</v>
      </c>
      <c r="B521" t="s">
        <v>101</v>
      </c>
      <c r="C521" t="s">
        <v>11</v>
      </c>
      <c r="D521" t="s">
        <v>12</v>
      </c>
      <c r="E521">
        <v>9931</v>
      </c>
      <c r="F521" t="s">
        <v>13</v>
      </c>
      <c r="G521" s="1">
        <v>45869.37400462963</v>
      </c>
      <c r="H521" s="1">
        <v>45839.374768518515</v>
      </c>
      <c r="I521" s="6">
        <v>-19</v>
      </c>
      <c r="J521">
        <v>344.99</v>
      </c>
      <c r="K521">
        <v>344.99</v>
      </c>
      <c r="L521" t="str">
        <f>VLOOKUP(A521,[1]Sheet2!$A$2:$C$2741,3,0)</f>
        <v>Manuel Miranda</v>
      </c>
      <c r="M521" t="str" cm="1">
        <f t="array" ref="M521">IFERROR(_xlfn.IFS(AND(I521&gt;=1,I521&lt;=5),"1A5", AND(I521&gt;=6,I521&lt;=30),"6A30", AND(I521&gt;=31,I521&lt;=60),"31A60", AND(I521&gt;=61,I521&lt;=90),"61A90", AND(I521&gt;=91,I521&lt;=120),"91A120", AND(I521&gt;120),"M120"), "A VENCER")</f>
        <v>A VENCER</v>
      </c>
    </row>
    <row r="522" spans="1:13" x14ac:dyDescent="0.25">
      <c r="A522">
        <f>VLOOKUP(B522,[1]Sheet2!$B$2:$D$2741,3,0)</f>
        <v>211111296</v>
      </c>
      <c r="B522" t="s">
        <v>101</v>
      </c>
      <c r="C522" t="s">
        <v>11</v>
      </c>
      <c r="D522" t="s">
        <v>12</v>
      </c>
      <c r="E522">
        <v>10163</v>
      </c>
      <c r="F522" t="s">
        <v>13</v>
      </c>
      <c r="G522" s="1">
        <v>45872.494050925925</v>
      </c>
      <c r="H522" s="1">
        <v>45842.494062500002</v>
      </c>
      <c r="I522" s="6">
        <v>-22</v>
      </c>
      <c r="J522">
        <v>403.34000000000003</v>
      </c>
      <c r="K522">
        <v>403.34000000000003</v>
      </c>
      <c r="L522" t="str">
        <f>VLOOKUP(A522,[1]Sheet2!$A$2:$C$2741,3,0)</f>
        <v>Manuel Miranda</v>
      </c>
      <c r="M522" t="str" cm="1">
        <f t="array" ref="M522">IFERROR(_xlfn.IFS(AND(I522&gt;=1,I522&lt;=5),"1A5", AND(I522&gt;=6,I522&lt;=30),"6A30", AND(I522&gt;=31,I522&lt;=60),"31A60", AND(I522&gt;=61,I522&lt;=90),"61A90", AND(I522&gt;=91,I522&lt;=120),"91A120", AND(I522&gt;120),"M120"), "A VENCER")</f>
        <v>A VENCER</v>
      </c>
    </row>
    <row r="523" spans="1:13" x14ac:dyDescent="0.25">
      <c r="A523">
        <f>VLOOKUP(B523,[1]Sheet2!$B$2:$D$2741,3,0)</f>
        <v>211111296</v>
      </c>
      <c r="B523" t="s">
        <v>101</v>
      </c>
      <c r="C523" t="s">
        <v>11</v>
      </c>
      <c r="D523" t="s">
        <v>12</v>
      </c>
      <c r="E523">
        <v>10255</v>
      </c>
      <c r="F523" t="s">
        <v>13</v>
      </c>
      <c r="G523" s="1">
        <v>45876.393553240741</v>
      </c>
      <c r="H523" s="1">
        <v>45846.393553240741</v>
      </c>
      <c r="I523" s="6">
        <v>-26</v>
      </c>
      <c r="J523">
        <v>253.59</v>
      </c>
      <c r="K523">
        <v>253.59</v>
      </c>
      <c r="L523" t="str">
        <f>VLOOKUP(A523,[1]Sheet2!$A$2:$C$2741,3,0)</f>
        <v>Manuel Miranda</v>
      </c>
      <c r="M523" t="str" cm="1">
        <f t="array" ref="M523">IFERROR(_xlfn.IFS(AND(I523&gt;=1,I523&lt;=5),"1A5", AND(I523&gt;=6,I523&lt;=30),"6A30", AND(I523&gt;=31,I523&lt;=60),"31A60", AND(I523&gt;=61,I523&lt;=90),"61A90", AND(I523&gt;=91,I523&lt;=120),"91A120", AND(I523&gt;120),"M120"), "A VENCER")</f>
        <v>A VENCER</v>
      </c>
    </row>
    <row r="524" spans="1:13" x14ac:dyDescent="0.25">
      <c r="A524">
        <f>VLOOKUP(B524,[1]Sheet2!$B$2:$D$2741,3,0)</f>
        <v>211111296</v>
      </c>
      <c r="B524" t="s">
        <v>101</v>
      </c>
      <c r="C524" t="s">
        <v>11</v>
      </c>
      <c r="D524" t="s">
        <v>12</v>
      </c>
      <c r="E524">
        <v>10485</v>
      </c>
      <c r="F524" t="s">
        <v>13</v>
      </c>
      <c r="G524" s="1">
        <v>45879.462557870371</v>
      </c>
      <c r="H524" s="1">
        <v>45849.462557870371</v>
      </c>
      <c r="I524" s="6">
        <v>-29</v>
      </c>
      <c r="J524">
        <v>523.9</v>
      </c>
      <c r="K524">
        <v>523.9</v>
      </c>
      <c r="L524" t="str">
        <f>VLOOKUP(A524,[1]Sheet2!$A$2:$C$2741,3,0)</f>
        <v>Manuel Miranda</v>
      </c>
      <c r="M524" t="str" cm="1">
        <f t="array" ref="M524">IFERROR(_xlfn.IFS(AND(I524&gt;=1,I524&lt;=5),"1A5", AND(I524&gt;=6,I524&lt;=30),"6A30", AND(I524&gt;=31,I524&lt;=60),"31A60", AND(I524&gt;=61,I524&lt;=90),"61A90", AND(I524&gt;=91,I524&lt;=120),"91A120", AND(I524&gt;120),"M120"), "A VENCER")</f>
        <v>A VENCER</v>
      </c>
    </row>
    <row r="525" spans="1:13" x14ac:dyDescent="0.25">
      <c r="A525">
        <f>VLOOKUP(B525,[1]Sheet2!$B$2:$D$2741,3,0)</f>
        <v>211111305</v>
      </c>
      <c r="B525" t="s">
        <v>102</v>
      </c>
      <c r="C525" t="s">
        <v>11</v>
      </c>
      <c r="D525" t="s">
        <v>12</v>
      </c>
      <c r="E525">
        <v>7123</v>
      </c>
      <c r="F525" t="s">
        <v>13</v>
      </c>
      <c r="G525" s="1">
        <v>45809.747835648144</v>
      </c>
      <c r="H525" s="1">
        <v>45779.749131944445</v>
      </c>
      <c r="I525" s="6">
        <v>41</v>
      </c>
      <c r="J525">
        <v>67.02</v>
      </c>
      <c r="K525">
        <v>67.02</v>
      </c>
      <c r="L525" t="str">
        <f>VLOOKUP(A525,[1]Sheet2!$A$2:$C$2741,3,0)</f>
        <v>Pedro Fonseca</v>
      </c>
      <c r="M525" t="str" cm="1">
        <f t="array" ref="M525">IFERROR(_xlfn.IFS(AND(I525&gt;=1,I525&lt;=5),"1A5", AND(I525&gt;=6,I525&lt;=30),"6A30", AND(I525&gt;=31,I525&lt;=60),"31A60", AND(I525&gt;=61,I525&lt;=90),"61A90", AND(I525&gt;=91,I525&lt;=120),"91A120", AND(I525&gt;120),"M120"), "A VENCER")</f>
        <v>31A60</v>
      </c>
    </row>
    <row r="526" spans="1:13" x14ac:dyDescent="0.25">
      <c r="A526">
        <f>VLOOKUP(B526,[1]Sheet2!$B$2:$D$2741,3,0)</f>
        <v>211111305</v>
      </c>
      <c r="B526" t="s">
        <v>102</v>
      </c>
      <c r="C526" t="s">
        <v>2814</v>
      </c>
      <c r="D526">
        <v>2025</v>
      </c>
      <c r="E526">
        <v>517</v>
      </c>
      <c r="F526" t="s">
        <v>13</v>
      </c>
      <c r="G526" s="1">
        <v>45840</v>
      </c>
      <c r="H526" s="1">
        <v>45810</v>
      </c>
      <c r="I526" s="6">
        <v>10</v>
      </c>
      <c r="J526">
        <v>-2.02</v>
      </c>
      <c r="K526">
        <v>-2.02</v>
      </c>
      <c r="L526" t="str">
        <f>VLOOKUP(A526,[1]Sheet2!$A$2:$C$2741,3,0)</f>
        <v>Pedro Fonseca</v>
      </c>
      <c r="M526" t="str" cm="1">
        <f t="array" ref="M526">IFERROR(_xlfn.IFS(AND(I526&gt;=1,I526&lt;=5),"1A5", AND(I526&gt;=6,I526&lt;=30),"6A30", AND(I526&gt;=31,I526&lt;=60),"31A60", AND(I526&gt;=61,I526&lt;=90),"61A90", AND(I526&gt;=91,I526&lt;=120),"91A120", AND(I526&gt;120),"M120"), "A VENCER")</f>
        <v>6A30</v>
      </c>
    </row>
    <row r="527" spans="1:13" x14ac:dyDescent="0.25">
      <c r="A527">
        <f>VLOOKUP(B527,[1]Sheet2!$B$2:$D$2741,3,0)</f>
        <v>211111305</v>
      </c>
      <c r="B527" t="s">
        <v>102</v>
      </c>
      <c r="C527" t="s">
        <v>11</v>
      </c>
      <c r="D527" t="s">
        <v>12</v>
      </c>
      <c r="E527">
        <v>8718</v>
      </c>
      <c r="F527" t="s">
        <v>13</v>
      </c>
      <c r="G527" s="1">
        <v>45840.415995370371</v>
      </c>
      <c r="H527" s="1">
        <v>45810.416319444441</v>
      </c>
      <c r="I527" s="6">
        <v>10</v>
      </c>
      <c r="J527">
        <v>1050.23</v>
      </c>
      <c r="K527">
        <v>1050.23</v>
      </c>
      <c r="L527" t="str">
        <f>VLOOKUP(A527,[1]Sheet2!$A$2:$C$2741,3,0)</f>
        <v>Pedro Fonseca</v>
      </c>
      <c r="M527" t="str" cm="1">
        <f t="array" ref="M527">IFERROR(_xlfn.IFS(AND(I527&gt;=1,I527&lt;=5),"1A5", AND(I527&gt;=6,I527&lt;=30),"6A30", AND(I527&gt;=31,I527&lt;=60),"31A60", AND(I527&gt;=61,I527&lt;=90),"61A90", AND(I527&gt;=91,I527&lt;=120),"91A120", AND(I527&gt;120),"M120"), "A VENCER")</f>
        <v>6A30</v>
      </c>
    </row>
    <row r="528" spans="1:13" x14ac:dyDescent="0.25">
      <c r="A528">
        <f>VLOOKUP(B528,[1]Sheet2!$B$2:$D$2741,3,0)</f>
        <v>211111305</v>
      </c>
      <c r="B528" t="s">
        <v>102</v>
      </c>
      <c r="C528" t="s">
        <v>11</v>
      </c>
      <c r="D528" t="s">
        <v>12</v>
      </c>
      <c r="E528">
        <v>8723</v>
      </c>
      <c r="F528" t="s">
        <v>13</v>
      </c>
      <c r="G528" s="1">
        <v>45840.418136574073</v>
      </c>
      <c r="H528" s="1">
        <v>45810.418402777774</v>
      </c>
      <c r="I528" s="6">
        <v>10</v>
      </c>
      <c r="J528">
        <v>709.06000000000006</v>
      </c>
      <c r="K528">
        <v>709.06000000000006</v>
      </c>
      <c r="L528" t="str">
        <f>VLOOKUP(A528,[1]Sheet2!$A$2:$C$2741,3,0)</f>
        <v>Pedro Fonseca</v>
      </c>
      <c r="M528" t="str" cm="1">
        <f t="array" ref="M528">IFERROR(_xlfn.IFS(AND(I528&gt;=1,I528&lt;=5),"1A5", AND(I528&gt;=6,I528&lt;=30),"6A30", AND(I528&gt;=31,I528&lt;=60),"31A60", AND(I528&gt;=61,I528&lt;=90),"61A90", AND(I528&gt;=91,I528&lt;=120),"91A120", AND(I528&gt;120),"M120"), "A VENCER")</f>
        <v>6A30</v>
      </c>
    </row>
    <row r="529" spans="1:13" x14ac:dyDescent="0.25">
      <c r="A529">
        <f>VLOOKUP(B529,[1]Sheet2!$B$2:$D$2741,3,0)</f>
        <v>211111305</v>
      </c>
      <c r="B529" t="s">
        <v>102</v>
      </c>
      <c r="C529" t="s">
        <v>11</v>
      </c>
      <c r="D529" t="s">
        <v>12</v>
      </c>
      <c r="E529">
        <v>8737</v>
      </c>
      <c r="F529" t="s">
        <v>13</v>
      </c>
      <c r="G529" s="1">
        <v>45840.434340277774</v>
      </c>
      <c r="H529" s="1">
        <v>45810.434872685182</v>
      </c>
      <c r="I529" s="6">
        <v>10</v>
      </c>
      <c r="J529">
        <v>1529.98</v>
      </c>
      <c r="K529">
        <v>1529.98</v>
      </c>
      <c r="L529" t="str">
        <f>VLOOKUP(A529,[1]Sheet2!$A$2:$C$2741,3,0)</f>
        <v>Pedro Fonseca</v>
      </c>
      <c r="M529" t="str" cm="1">
        <f t="array" ref="M529">IFERROR(_xlfn.IFS(AND(I529&gt;=1,I529&lt;=5),"1A5", AND(I529&gt;=6,I529&lt;=30),"6A30", AND(I529&gt;=31,I529&lt;=60),"31A60", AND(I529&gt;=61,I529&lt;=90),"61A90", AND(I529&gt;=91,I529&lt;=120),"91A120", AND(I529&gt;120),"M120"), "A VENCER")</f>
        <v>6A30</v>
      </c>
    </row>
    <row r="530" spans="1:13" x14ac:dyDescent="0.25">
      <c r="A530">
        <f>VLOOKUP(B530,[1]Sheet2!$B$2:$D$2741,3,0)</f>
        <v>211111305</v>
      </c>
      <c r="B530" t="s">
        <v>102</v>
      </c>
      <c r="C530" t="s">
        <v>11</v>
      </c>
      <c r="D530" t="s">
        <v>12</v>
      </c>
      <c r="E530">
        <v>8756</v>
      </c>
      <c r="F530" t="s">
        <v>13</v>
      </c>
      <c r="G530" s="1">
        <v>45841.372141203705</v>
      </c>
      <c r="H530" s="1">
        <v>45811.377476851849</v>
      </c>
      <c r="I530" s="6">
        <v>9</v>
      </c>
      <c r="J530">
        <v>31.310000000000002</v>
      </c>
      <c r="K530">
        <v>31.310000000000002</v>
      </c>
      <c r="L530" t="str">
        <f>VLOOKUP(A530,[1]Sheet2!$A$2:$C$2741,3,0)</f>
        <v>Pedro Fonseca</v>
      </c>
      <c r="M530" t="str" cm="1">
        <f t="array" ref="M530">IFERROR(_xlfn.IFS(AND(I530&gt;=1,I530&lt;=5),"1A5", AND(I530&gt;=6,I530&lt;=30),"6A30", AND(I530&gt;=31,I530&lt;=60),"31A60", AND(I530&gt;=61,I530&lt;=90),"61A90", AND(I530&gt;=91,I530&lt;=120),"91A120", AND(I530&gt;120),"M120"), "A VENCER")</f>
        <v>6A30</v>
      </c>
    </row>
    <row r="531" spans="1:13" x14ac:dyDescent="0.25">
      <c r="A531">
        <f>VLOOKUP(B531,[1]Sheet2!$B$2:$D$2741,3,0)</f>
        <v>211111305</v>
      </c>
      <c r="B531" t="s">
        <v>102</v>
      </c>
      <c r="C531" t="s">
        <v>11</v>
      </c>
      <c r="D531" t="s">
        <v>12</v>
      </c>
      <c r="E531">
        <v>8757</v>
      </c>
      <c r="F531" t="s">
        <v>13</v>
      </c>
      <c r="G531" s="1">
        <v>45841.37773148148</v>
      </c>
      <c r="H531" s="1">
        <v>45811.378148148149</v>
      </c>
      <c r="I531" s="6">
        <v>9</v>
      </c>
      <c r="J531">
        <v>81.790000000000006</v>
      </c>
      <c r="K531">
        <v>81.790000000000006</v>
      </c>
      <c r="L531" t="str">
        <f>VLOOKUP(A531,[1]Sheet2!$A$2:$C$2741,3,0)</f>
        <v>Pedro Fonseca</v>
      </c>
      <c r="M531" t="str" cm="1">
        <f t="array" ref="M531">IFERROR(_xlfn.IFS(AND(I531&gt;=1,I531&lt;=5),"1A5", AND(I531&gt;=6,I531&lt;=30),"6A30", AND(I531&gt;=31,I531&lt;=60),"31A60", AND(I531&gt;=61,I531&lt;=90),"61A90", AND(I531&gt;=91,I531&lt;=120),"91A120", AND(I531&gt;120),"M120"), "A VENCER")</f>
        <v>6A30</v>
      </c>
    </row>
    <row r="532" spans="1:13" x14ac:dyDescent="0.25">
      <c r="A532">
        <f>VLOOKUP(B532,[1]Sheet2!$B$2:$D$2741,3,0)</f>
        <v>211111305</v>
      </c>
      <c r="B532" t="s">
        <v>102</v>
      </c>
      <c r="C532" t="s">
        <v>11</v>
      </c>
      <c r="D532" t="s">
        <v>12</v>
      </c>
      <c r="E532">
        <v>8786</v>
      </c>
      <c r="F532" t="s">
        <v>13</v>
      </c>
      <c r="G532" s="1">
        <v>45841.438078703701</v>
      </c>
      <c r="H532" s="1">
        <v>45811.439837962964</v>
      </c>
      <c r="I532" s="6">
        <v>9</v>
      </c>
      <c r="J532">
        <v>435.62</v>
      </c>
      <c r="K532">
        <v>435.62</v>
      </c>
      <c r="L532" t="str">
        <f>VLOOKUP(A532,[1]Sheet2!$A$2:$C$2741,3,0)</f>
        <v>Pedro Fonseca</v>
      </c>
      <c r="M532" t="str" cm="1">
        <f t="array" ref="M532">IFERROR(_xlfn.IFS(AND(I532&gt;=1,I532&lt;=5),"1A5", AND(I532&gt;=6,I532&lt;=30),"6A30", AND(I532&gt;=31,I532&lt;=60),"31A60", AND(I532&gt;=61,I532&lt;=90),"61A90", AND(I532&gt;=91,I532&lt;=120),"91A120", AND(I532&gt;120),"M120"), "A VENCER")</f>
        <v>6A30</v>
      </c>
    </row>
    <row r="533" spans="1:13" x14ac:dyDescent="0.25">
      <c r="A533">
        <f>VLOOKUP(B533,[1]Sheet2!$B$2:$D$2741,3,0)</f>
        <v>211111305</v>
      </c>
      <c r="B533" t="s">
        <v>102</v>
      </c>
      <c r="C533" t="s">
        <v>2814</v>
      </c>
      <c r="D533" t="s">
        <v>12</v>
      </c>
      <c r="E533">
        <v>477</v>
      </c>
      <c r="F533" t="s">
        <v>13</v>
      </c>
      <c r="G533" s="1">
        <v>45842</v>
      </c>
      <c r="H533" s="1">
        <v>45812</v>
      </c>
      <c r="I533" s="6">
        <v>8</v>
      </c>
      <c r="J533">
        <v>-108.67</v>
      </c>
      <c r="K533">
        <v>-108.67</v>
      </c>
      <c r="L533" t="str">
        <f>VLOOKUP(A533,[1]Sheet2!$A$2:$C$2741,3,0)</f>
        <v>Pedro Fonseca</v>
      </c>
      <c r="M533" t="str" cm="1">
        <f t="array" ref="M533">IFERROR(_xlfn.IFS(AND(I533&gt;=1,I533&lt;=5),"1A5", AND(I533&gt;=6,I533&lt;=30),"6A30", AND(I533&gt;=31,I533&lt;=60),"31A60", AND(I533&gt;=61,I533&lt;=90),"61A90", AND(I533&gt;=91,I533&lt;=120),"91A120", AND(I533&gt;120),"M120"), "A VENCER")</f>
        <v>6A30</v>
      </c>
    </row>
    <row r="534" spans="1:13" x14ac:dyDescent="0.25">
      <c r="A534">
        <f>VLOOKUP(B534,[1]Sheet2!$B$2:$D$2741,3,0)</f>
        <v>211111305</v>
      </c>
      <c r="B534" t="s">
        <v>102</v>
      </c>
      <c r="C534" t="s">
        <v>11</v>
      </c>
      <c r="D534" t="s">
        <v>12</v>
      </c>
      <c r="E534">
        <v>8845</v>
      </c>
      <c r="F534" t="s">
        <v>13</v>
      </c>
      <c r="G534" s="1">
        <v>45842.445335648146</v>
      </c>
      <c r="H534" s="1">
        <v>45812.44568287037</v>
      </c>
      <c r="I534" s="6">
        <v>8</v>
      </c>
      <c r="J534">
        <v>355.68</v>
      </c>
      <c r="K534">
        <v>355.68</v>
      </c>
      <c r="L534" t="str">
        <f>VLOOKUP(A534,[1]Sheet2!$A$2:$C$2741,3,0)</f>
        <v>Pedro Fonseca</v>
      </c>
      <c r="M534" t="str" cm="1">
        <f t="array" ref="M534">IFERROR(_xlfn.IFS(AND(I534&gt;=1,I534&lt;=5),"1A5", AND(I534&gt;=6,I534&lt;=30),"6A30", AND(I534&gt;=31,I534&lt;=60),"31A60", AND(I534&gt;=61,I534&lt;=90),"61A90", AND(I534&gt;=91,I534&lt;=120),"91A120", AND(I534&gt;120),"M120"), "A VENCER")</f>
        <v>6A30</v>
      </c>
    </row>
    <row r="535" spans="1:13" x14ac:dyDescent="0.25">
      <c r="A535">
        <f>VLOOKUP(B535,[1]Sheet2!$B$2:$D$2741,3,0)</f>
        <v>211111305</v>
      </c>
      <c r="B535" t="s">
        <v>102</v>
      </c>
      <c r="C535" t="s">
        <v>11</v>
      </c>
      <c r="D535" t="s">
        <v>12</v>
      </c>
      <c r="E535">
        <v>8846</v>
      </c>
      <c r="F535" t="s">
        <v>13</v>
      </c>
      <c r="G535" s="1">
        <v>45842.445879629631</v>
      </c>
      <c r="H535" s="1">
        <v>45812.446168981478</v>
      </c>
      <c r="I535" s="6">
        <v>8</v>
      </c>
      <c r="J535">
        <v>40.64</v>
      </c>
      <c r="K535">
        <v>40.64</v>
      </c>
      <c r="L535" t="str">
        <f>VLOOKUP(A535,[1]Sheet2!$A$2:$C$2741,3,0)</f>
        <v>Pedro Fonseca</v>
      </c>
      <c r="M535" t="str" cm="1">
        <f t="array" ref="M535">IFERROR(_xlfn.IFS(AND(I535&gt;=1,I535&lt;=5),"1A5", AND(I535&gt;=6,I535&lt;=30),"6A30", AND(I535&gt;=31,I535&lt;=60),"31A60", AND(I535&gt;=61,I535&lt;=90),"61A90", AND(I535&gt;=91,I535&lt;=120),"91A120", AND(I535&gt;120),"M120"), "A VENCER")</f>
        <v>6A30</v>
      </c>
    </row>
    <row r="536" spans="1:13" x14ac:dyDescent="0.25">
      <c r="A536">
        <f>VLOOKUP(B536,[1]Sheet2!$B$2:$D$2741,3,0)</f>
        <v>211111305</v>
      </c>
      <c r="B536" t="s">
        <v>102</v>
      </c>
      <c r="C536" t="s">
        <v>11</v>
      </c>
      <c r="D536" t="s">
        <v>12</v>
      </c>
      <c r="E536">
        <v>8876</v>
      </c>
      <c r="F536" t="s">
        <v>13</v>
      </c>
      <c r="G536" s="1">
        <v>45842.48232638889</v>
      </c>
      <c r="H536" s="1">
        <v>45812.48265046296</v>
      </c>
      <c r="I536" s="6">
        <v>8</v>
      </c>
      <c r="J536">
        <v>122.03</v>
      </c>
      <c r="K536">
        <v>122.03</v>
      </c>
      <c r="L536" t="str">
        <f>VLOOKUP(A536,[1]Sheet2!$A$2:$C$2741,3,0)</f>
        <v>Pedro Fonseca</v>
      </c>
      <c r="M536" t="str" cm="1">
        <f t="array" ref="M536">IFERROR(_xlfn.IFS(AND(I536&gt;=1,I536&lt;=5),"1A5", AND(I536&gt;=6,I536&lt;=30),"6A30", AND(I536&gt;=31,I536&lt;=60),"31A60", AND(I536&gt;=61,I536&lt;=90),"61A90", AND(I536&gt;=91,I536&lt;=120),"91A120", AND(I536&gt;120),"M120"), "A VENCER")</f>
        <v>6A30</v>
      </c>
    </row>
    <row r="537" spans="1:13" x14ac:dyDescent="0.25">
      <c r="A537">
        <f>VLOOKUP(B537,[1]Sheet2!$B$2:$D$2741,3,0)</f>
        <v>211111305</v>
      </c>
      <c r="B537" t="s">
        <v>102</v>
      </c>
      <c r="C537" t="s">
        <v>11</v>
      </c>
      <c r="D537" t="s">
        <v>12</v>
      </c>
      <c r="E537">
        <v>8935</v>
      </c>
      <c r="F537" t="s">
        <v>13</v>
      </c>
      <c r="G537" s="1">
        <v>45843.558865740742</v>
      </c>
      <c r="H537" s="1">
        <v>45813.559212962959</v>
      </c>
      <c r="I537" s="6">
        <v>7</v>
      </c>
      <c r="J537">
        <v>673.11</v>
      </c>
      <c r="K537">
        <v>673.11</v>
      </c>
      <c r="L537" t="str">
        <f>VLOOKUP(A537,[1]Sheet2!$A$2:$C$2741,3,0)</f>
        <v>Pedro Fonseca</v>
      </c>
      <c r="M537" t="str" cm="1">
        <f t="array" ref="M537">IFERROR(_xlfn.IFS(AND(I537&gt;=1,I537&lt;=5),"1A5", AND(I537&gt;=6,I537&lt;=30),"6A30", AND(I537&gt;=31,I537&lt;=60),"31A60", AND(I537&gt;=61,I537&lt;=90),"61A90", AND(I537&gt;=91,I537&lt;=120),"91A120", AND(I537&gt;120),"M120"), "A VENCER")</f>
        <v>6A30</v>
      </c>
    </row>
    <row r="538" spans="1:13" x14ac:dyDescent="0.25">
      <c r="A538">
        <f>VLOOKUP(B538,[1]Sheet2!$B$2:$D$2741,3,0)</f>
        <v>211111305</v>
      </c>
      <c r="B538" t="s">
        <v>102</v>
      </c>
      <c r="C538" t="s">
        <v>11</v>
      </c>
      <c r="D538" t="s">
        <v>12</v>
      </c>
      <c r="E538">
        <v>8936</v>
      </c>
      <c r="F538" t="s">
        <v>13</v>
      </c>
      <c r="G538" s="1">
        <v>45843.560983796291</v>
      </c>
      <c r="H538" s="1">
        <v>45813.561296296291</v>
      </c>
      <c r="I538" s="6">
        <v>7</v>
      </c>
      <c r="J538">
        <v>78.400000000000006</v>
      </c>
      <c r="K538">
        <v>78.400000000000006</v>
      </c>
      <c r="L538" t="str">
        <f>VLOOKUP(A538,[1]Sheet2!$A$2:$C$2741,3,0)</f>
        <v>Pedro Fonseca</v>
      </c>
      <c r="M538" t="str" cm="1">
        <f t="array" ref="M538">IFERROR(_xlfn.IFS(AND(I538&gt;=1,I538&lt;=5),"1A5", AND(I538&gt;=6,I538&lt;=30),"6A30", AND(I538&gt;=31,I538&lt;=60),"31A60", AND(I538&gt;=61,I538&lt;=90),"61A90", AND(I538&gt;=91,I538&lt;=120),"91A120", AND(I538&gt;120),"M120"), "A VENCER")</f>
        <v>6A30</v>
      </c>
    </row>
    <row r="539" spans="1:13" x14ac:dyDescent="0.25">
      <c r="A539">
        <f>VLOOKUP(B539,[1]Sheet2!$B$2:$D$2741,3,0)</f>
        <v>211111305</v>
      </c>
      <c r="B539" t="s">
        <v>102</v>
      </c>
      <c r="C539" t="s">
        <v>11</v>
      </c>
      <c r="D539" t="s">
        <v>12</v>
      </c>
      <c r="E539">
        <v>8937</v>
      </c>
      <c r="F539" t="s">
        <v>13</v>
      </c>
      <c r="G539" s="1">
        <v>45843.56150462963</v>
      </c>
      <c r="H539" s="1">
        <v>45813.561759259261</v>
      </c>
      <c r="I539" s="6">
        <v>7</v>
      </c>
      <c r="J539">
        <v>76.81</v>
      </c>
      <c r="K539">
        <v>76.81</v>
      </c>
      <c r="L539" t="str">
        <f>VLOOKUP(A539,[1]Sheet2!$A$2:$C$2741,3,0)</f>
        <v>Pedro Fonseca</v>
      </c>
      <c r="M539" t="str" cm="1">
        <f t="array" ref="M539">IFERROR(_xlfn.IFS(AND(I539&gt;=1,I539&lt;=5),"1A5", AND(I539&gt;=6,I539&lt;=30),"6A30", AND(I539&gt;=31,I539&lt;=60),"31A60", AND(I539&gt;=61,I539&lt;=90),"61A90", AND(I539&gt;=91,I539&lt;=120),"91A120", AND(I539&gt;120),"M120"), "A VENCER")</f>
        <v>6A30</v>
      </c>
    </row>
    <row r="540" spans="1:13" x14ac:dyDescent="0.25">
      <c r="A540">
        <f>VLOOKUP(B540,[1]Sheet2!$B$2:$D$2741,3,0)</f>
        <v>211111305</v>
      </c>
      <c r="B540" t="s">
        <v>102</v>
      </c>
      <c r="C540" t="s">
        <v>2814</v>
      </c>
      <c r="D540">
        <v>2025</v>
      </c>
      <c r="E540">
        <v>535</v>
      </c>
      <c r="F540" t="s">
        <v>13</v>
      </c>
      <c r="G540" s="1">
        <v>45844</v>
      </c>
      <c r="H540" s="1">
        <v>45814</v>
      </c>
      <c r="I540" s="6">
        <v>6</v>
      </c>
      <c r="J540">
        <v>-24.69</v>
      </c>
      <c r="K540">
        <v>-24.69</v>
      </c>
      <c r="L540" t="str">
        <f>VLOOKUP(A540,[1]Sheet2!$A$2:$C$2741,3,0)</f>
        <v>Pedro Fonseca</v>
      </c>
      <c r="M540" t="str" cm="1">
        <f t="array" ref="M540">IFERROR(_xlfn.IFS(AND(I540&gt;=1,I540&lt;=5),"1A5", AND(I540&gt;=6,I540&lt;=30),"6A30", AND(I540&gt;=31,I540&lt;=60),"31A60", AND(I540&gt;=61,I540&lt;=90),"61A90", AND(I540&gt;=91,I540&lt;=120),"91A120", AND(I540&gt;120),"M120"), "A VENCER")</f>
        <v>6A30</v>
      </c>
    </row>
    <row r="541" spans="1:13" x14ac:dyDescent="0.25">
      <c r="A541">
        <f>VLOOKUP(B541,[1]Sheet2!$B$2:$D$2741,3,0)</f>
        <v>211111305</v>
      </c>
      <c r="B541" t="s">
        <v>102</v>
      </c>
      <c r="C541" t="s">
        <v>11</v>
      </c>
      <c r="D541">
        <v>2025</v>
      </c>
      <c r="E541">
        <v>50</v>
      </c>
      <c r="F541" t="s">
        <v>13</v>
      </c>
      <c r="G541" s="1">
        <v>45844.467037037037</v>
      </c>
      <c r="H541" s="1">
        <v>45814.46980324074</v>
      </c>
      <c r="I541" s="6">
        <v>6</v>
      </c>
      <c r="J541">
        <v>431.78000000000003</v>
      </c>
      <c r="K541">
        <v>431.78000000000003</v>
      </c>
      <c r="L541" t="str">
        <f>VLOOKUP(A541,[1]Sheet2!$A$2:$C$2741,3,0)</f>
        <v>Pedro Fonseca</v>
      </c>
      <c r="M541" t="str" cm="1">
        <f t="array" ref="M541">IFERROR(_xlfn.IFS(AND(I541&gt;=1,I541&lt;=5),"1A5", AND(I541&gt;=6,I541&lt;=30),"6A30", AND(I541&gt;=31,I541&lt;=60),"31A60", AND(I541&gt;=61,I541&lt;=90),"61A90", AND(I541&gt;=91,I541&lt;=120),"91A120", AND(I541&gt;120),"M120"), "A VENCER")</f>
        <v>6A30</v>
      </c>
    </row>
    <row r="542" spans="1:13" x14ac:dyDescent="0.25">
      <c r="A542">
        <f>VLOOKUP(B542,[1]Sheet2!$B$2:$D$2741,3,0)</f>
        <v>211111305</v>
      </c>
      <c r="B542" t="s">
        <v>102</v>
      </c>
      <c r="C542" t="s">
        <v>11</v>
      </c>
      <c r="D542">
        <v>2025</v>
      </c>
      <c r="E542">
        <v>51</v>
      </c>
      <c r="F542" t="s">
        <v>13</v>
      </c>
      <c r="G542" s="1">
        <v>45844.469953703701</v>
      </c>
      <c r="H542" s="1">
        <v>45814.471550925926</v>
      </c>
      <c r="I542" s="6">
        <v>6</v>
      </c>
      <c r="J542">
        <v>249.97</v>
      </c>
      <c r="K542">
        <v>249.97</v>
      </c>
      <c r="L542" t="str">
        <f>VLOOKUP(A542,[1]Sheet2!$A$2:$C$2741,3,0)</f>
        <v>Pedro Fonseca</v>
      </c>
      <c r="M542" t="str" cm="1">
        <f t="array" ref="M542">IFERROR(_xlfn.IFS(AND(I542&gt;=1,I542&lt;=5),"1A5", AND(I542&gt;=6,I542&lt;=30),"6A30", AND(I542&gt;=31,I542&lt;=60),"31A60", AND(I542&gt;=61,I542&lt;=90),"61A90", AND(I542&gt;=91,I542&lt;=120),"91A120", AND(I542&gt;120),"M120"), "A VENCER")</f>
        <v>6A30</v>
      </c>
    </row>
    <row r="543" spans="1:13" x14ac:dyDescent="0.25">
      <c r="A543">
        <f>VLOOKUP(B543,[1]Sheet2!$B$2:$D$2741,3,0)</f>
        <v>211111305</v>
      </c>
      <c r="B543" t="s">
        <v>102</v>
      </c>
      <c r="C543" t="s">
        <v>11</v>
      </c>
      <c r="D543">
        <v>2025</v>
      </c>
      <c r="E543">
        <v>57</v>
      </c>
      <c r="F543" t="s">
        <v>13</v>
      </c>
      <c r="G543" s="1">
        <v>45844.474849537037</v>
      </c>
      <c r="H543" s="1">
        <v>45814.475370370368</v>
      </c>
      <c r="I543" s="6">
        <v>6</v>
      </c>
      <c r="J543">
        <v>659.16</v>
      </c>
      <c r="K543">
        <v>659.16</v>
      </c>
      <c r="L543" t="str">
        <f>VLOOKUP(A543,[1]Sheet2!$A$2:$C$2741,3,0)</f>
        <v>Pedro Fonseca</v>
      </c>
      <c r="M543" t="str" cm="1">
        <f t="array" ref="M543">IFERROR(_xlfn.IFS(AND(I543&gt;=1,I543&lt;=5),"1A5", AND(I543&gt;=6,I543&lt;=30),"6A30", AND(I543&gt;=31,I543&lt;=60),"31A60", AND(I543&gt;=61,I543&lt;=90),"61A90", AND(I543&gt;=91,I543&lt;=120),"91A120", AND(I543&gt;120),"M120"), "A VENCER")</f>
        <v>6A30</v>
      </c>
    </row>
    <row r="544" spans="1:13" x14ac:dyDescent="0.25">
      <c r="A544">
        <f>VLOOKUP(B544,[1]Sheet2!$B$2:$D$2741,3,0)</f>
        <v>211111305</v>
      </c>
      <c r="B544" t="s">
        <v>102</v>
      </c>
      <c r="C544" t="s">
        <v>11</v>
      </c>
      <c r="D544">
        <v>2025</v>
      </c>
      <c r="E544">
        <v>58</v>
      </c>
      <c r="F544" t="s">
        <v>13</v>
      </c>
      <c r="G544" s="1">
        <v>45844.475532407407</v>
      </c>
      <c r="H544" s="1">
        <v>45814.476481481477</v>
      </c>
      <c r="I544" s="6">
        <v>6</v>
      </c>
      <c r="J544">
        <v>283.95</v>
      </c>
      <c r="K544">
        <v>283.95</v>
      </c>
      <c r="L544" t="str">
        <f>VLOOKUP(A544,[1]Sheet2!$A$2:$C$2741,3,0)</f>
        <v>Pedro Fonseca</v>
      </c>
      <c r="M544" t="str" cm="1">
        <f t="array" ref="M544">IFERROR(_xlfn.IFS(AND(I544&gt;=1,I544&lt;=5),"1A5", AND(I544&gt;=6,I544&lt;=30),"6A30", AND(I544&gt;=31,I544&lt;=60),"31A60", AND(I544&gt;=61,I544&lt;=90),"61A90", AND(I544&gt;=91,I544&lt;=120),"91A120", AND(I544&gt;120),"M120"), "A VENCER")</f>
        <v>6A30</v>
      </c>
    </row>
    <row r="545" spans="1:13" x14ac:dyDescent="0.25">
      <c r="A545">
        <f>VLOOKUP(B545,[1]Sheet2!$B$2:$D$2741,3,0)</f>
        <v>211111305</v>
      </c>
      <c r="B545" t="s">
        <v>102</v>
      </c>
      <c r="C545" t="s">
        <v>2814</v>
      </c>
      <c r="D545">
        <v>2025</v>
      </c>
      <c r="E545">
        <v>537</v>
      </c>
      <c r="F545" t="s">
        <v>13</v>
      </c>
      <c r="G545" s="1">
        <v>45845</v>
      </c>
      <c r="H545" s="1">
        <v>45815</v>
      </c>
      <c r="I545" s="6">
        <v>5</v>
      </c>
      <c r="J545">
        <v>-12.1</v>
      </c>
      <c r="K545">
        <v>-12.1</v>
      </c>
      <c r="L545" t="str">
        <f>VLOOKUP(A545,[1]Sheet2!$A$2:$C$2741,3,0)</f>
        <v>Pedro Fonseca</v>
      </c>
      <c r="M545" t="str" cm="1">
        <f t="array" ref="M545">IFERROR(_xlfn.IFS(AND(I545&gt;=1,I545&lt;=5),"1A5", AND(I545&gt;=6,I545&lt;=30),"6A30", AND(I545&gt;=31,I545&lt;=60),"31A60", AND(I545&gt;=61,I545&lt;=90),"61A90", AND(I545&gt;=91,I545&lt;=120),"91A120", AND(I545&gt;120),"M120"), "A VENCER")</f>
        <v>1A5</v>
      </c>
    </row>
    <row r="546" spans="1:13" x14ac:dyDescent="0.25">
      <c r="A546">
        <f>VLOOKUP(B546,[1]Sheet2!$B$2:$D$2741,3,0)</f>
        <v>211111305</v>
      </c>
      <c r="B546" t="s">
        <v>102</v>
      </c>
      <c r="C546" t="s">
        <v>2814</v>
      </c>
      <c r="D546">
        <v>2025</v>
      </c>
      <c r="E546">
        <v>538</v>
      </c>
      <c r="F546" t="s">
        <v>13</v>
      </c>
      <c r="G546" s="1">
        <v>45845</v>
      </c>
      <c r="H546" s="1">
        <v>45815</v>
      </c>
      <c r="I546" s="6">
        <v>5</v>
      </c>
      <c r="J546">
        <v>-6.05</v>
      </c>
      <c r="K546">
        <v>-6.05</v>
      </c>
      <c r="L546" t="str">
        <f>VLOOKUP(A546,[1]Sheet2!$A$2:$C$2741,3,0)</f>
        <v>Pedro Fonseca</v>
      </c>
      <c r="M546" t="str" cm="1">
        <f t="array" ref="M546">IFERROR(_xlfn.IFS(AND(I546&gt;=1,I546&lt;=5),"1A5", AND(I546&gt;=6,I546&lt;=30),"6A30", AND(I546&gt;=31,I546&lt;=60),"31A60", AND(I546&gt;=61,I546&lt;=90),"61A90", AND(I546&gt;=91,I546&lt;=120),"91A120", AND(I546&gt;120),"M120"), "A VENCER")</f>
        <v>1A5</v>
      </c>
    </row>
    <row r="547" spans="1:13" x14ac:dyDescent="0.25">
      <c r="A547">
        <f>VLOOKUP(B547,[1]Sheet2!$B$2:$D$2741,3,0)</f>
        <v>211111305</v>
      </c>
      <c r="B547" t="s">
        <v>102</v>
      </c>
      <c r="C547" t="s">
        <v>11</v>
      </c>
      <c r="D547" t="s">
        <v>12</v>
      </c>
      <c r="E547">
        <v>8974</v>
      </c>
      <c r="F547" t="s">
        <v>13</v>
      </c>
      <c r="G547" s="1">
        <v>45847.411770833329</v>
      </c>
      <c r="H547" s="1">
        <v>45817.412766203699</v>
      </c>
      <c r="I547" s="6">
        <v>3</v>
      </c>
      <c r="J547">
        <v>968.94</v>
      </c>
      <c r="K547">
        <v>968.94</v>
      </c>
      <c r="L547" t="str">
        <f>VLOOKUP(A547,[1]Sheet2!$A$2:$C$2741,3,0)</f>
        <v>Pedro Fonseca</v>
      </c>
      <c r="M547" t="str" cm="1">
        <f t="array" ref="M547">IFERROR(_xlfn.IFS(AND(I547&gt;=1,I547&lt;=5),"1A5", AND(I547&gt;=6,I547&lt;=30),"6A30", AND(I547&gt;=31,I547&lt;=60),"31A60", AND(I547&gt;=61,I547&lt;=90),"61A90", AND(I547&gt;=91,I547&lt;=120),"91A120", AND(I547&gt;120),"M120"), "A VENCER")</f>
        <v>1A5</v>
      </c>
    </row>
    <row r="548" spans="1:13" x14ac:dyDescent="0.25">
      <c r="A548">
        <f>VLOOKUP(B548,[1]Sheet2!$B$2:$D$2741,3,0)</f>
        <v>211111305</v>
      </c>
      <c r="B548" t="s">
        <v>102</v>
      </c>
      <c r="C548" t="s">
        <v>11</v>
      </c>
      <c r="D548" t="s">
        <v>12</v>
      </c>
      <c r="E548">
        <v>8975</v>
      </c>
      <c r="F548" t="s">
        <v>13</v>
      </c>
      <c r="G548" s="1">
        <v>45847.415729166663</v>
      </c>
      <c r="H548" s="1">
        <v>45817.416249999995</v>
      </c>
      <c r="I548" s="6">
        <v>3</v>
      </c>
      <c r="J548">
        <v>515.36</v>
      </c>
      <c r="K548">
        <v>515.36</v>
      </c>
      <c r="L548" t="str">
        <f>VLOOKUP(A548,[1]Sheet2!$A$2:$C$2741,3,0)</f>
        <v>Pedro Fonseca</v>
      </c>
      <c r="M548" t="str" cm="1">
        <f t="array" ref="M548">IFERROR(_xlfn.IFS(AND(I548&gt;=1,I548&lt;=5),"1A5", AND(I548&gt;=6,I548&lt;=30),"6A30", AND(I548&gt;=31,I548&lt;=60),"31A60", AND(I548&gt;=61,I548&lt;=90),"61A90", AND(I548&gt;=91,I548&lt;=120),"91A120", AND(I548&gt;120),"M120"), "A VENCER")</f>
        <v>1A5</v>
      </c>
    </row>
    <row r="549" spans="1:13" x14ac:dyDescent="0.25">
      <c r="A549">
        <f>VLOOKUP(B549,[1]Sheet2!$B$2:$D$2741,3,0)</f>
        <v>211111305</v>
      </c>
      <c r="B549" t="s">
        <v>102</v>
      </c>
      <c r="C549" t="s">
        <v>11</v>
      </c>
      <c r="D549" t="s">
        <v>12</v>
      </c>
      <c r="E549">
        <v>8989</v>
      </c>
      <c r="F549" t="s">
        <v>13</v>
      </c>
      <c r="G549" s="1">
        <v>45847.433518518519</v>
      </c>
      <c r="H549" s="1">
        <v>45817.433854166666</v>
      </c>
      <c r="I549" s="6">
        <v>3</v>
      </c>
      <c r="J549">
        <v>533.29</v>
      </c>
      <c r="K549">
        <v>533.29</v>
      </c>
      <c r="L549" t="str">
        <f>VLOOKUP(A549,[1]Sheet2!$A$2:$C$2741,3,0)</f>
        <v>Pedro Fonseca</v>
      </c>
      <c r="M549" t="str" cm="1">
        <f t="array" ref="M549">IFERROR(_xlfn.IFS(AND(I549&gt;=1,I549&lt;=5),"1A5", AND(I549&gt;=6,I549&lt;=30),"6A30", AND(I549&gt;=31,I549&lt;=60),"31A60", AND(I549&gt;=61,I549&lt;=90),"61A90", AND(I549&gt;=91,I549&lt;=120),"91A120", AND(I549&gt;120),"M120"), "A VENCER")</f>
        <v>1A5</v>
      </c>
    </row>
    <row r="550" spans="1:13" x14ac:dyDescent="0.25">
      <c r="A550">
        <f>VLOOKUP(B550,[1]Sheet2!$B$2:$D$2741,3,0)</f>
        <v>211111305</v>
      </c>
      <c r="B550" t="s">
        <v>102</v>
      </c>
      <c r="C550" t="s">
        <v>11</v>
      </c>
      <c r="D550" t="s">
        <v>12</v>
      </c>
      <c r="E550">
        <v>9020</v>
      </c>
      <c r="F550" t="s">
        <v>13</v>
      </c>
      <c r="G550" s="1">
        <v>45847.481643518513</v>
      </c>
      <c r="H550" s="1">
        <v>45817.48773148148</v>
      </c>
      <c r="I550" s="6">
        <v>3</v>
      </c>
      <c r="J550">
        <v>1565.22</v>
      </c>
      <c r="K550">
        <v>1565.22</v>
      </c>
      <c r="L550" t="str">
        <f>VLOOKUP(A550,[1]Sheet2!$A$2:$C$2741,3,0)</f>
        <v>Pedro Fonseca</v>
      </c>
      <c r="M550" t="str" cm="1">
        <f t="array" ref="M550">IFERROR(_xlfn.IFS(AND(I550&gt;=1,I550&lt;=5),"1A5", AND(I550&gt;=6,I550&lt;=30),"6A30", AND(I550&gt;=31,I550&lt;=60),"31A60", AND(I550&gt;=61,I550&lt;=90),"61A90", AND(I550&gt;=91,I550&lt;=120),"91A120", AND(I550&gt;120),"M120"), "A VENCER")</f>
        <v>1A5</v>
      </c>
    </row>
    <row r="551" spans="1:13" x14ac:dyDescent="0.25">
      <c r="A551">
        <f>VLOOKUP(B551,[1]Sheet2!$B$2:$D$2741,3,0)</f>
        <v>211111305</v>
      </c>
      <c r="B551" t="s">
        <v>102</v>
      </c>
      <c r="C551" t="s">
        <v>2814</v>
      </c>
      <c r="D551">
        <v>2025</v>
      </c>
      <c r="E551">
        <v>544</v>
      </c>
      <c r="F551" t="s">
        <v>13</v>
      </c>
      <c r="G551" s="1">
        <v>45848</v>
      </c>
      <c r="H551" s="1">
        <v>45818</v>
      </c>
      <c r="I551" s="6">
        <v>2</v>
      </c>
      <c r="J551">
        <v>-452.22</v>
      </c>
      <c r="K551">
        <v>-452.22</v>
      </c>
      <c r="L551" t="str">
        <f>VLOOKUP(A551,[1]Sheet2!$A$2:$C$2741,3,0)</f>
        <v>Pedro Fonseca</v>
      </c>
      <c r="M551" t="str" cm="1">
        <f t="array" ref="M551">IFERROR(_xlfn.IFS(AND(I551&gt;=1,I551&lt;=5),"1A5", AND(I551&gt;=6,I551&lt;=30),"6A30", AND(I551&gt;=31,I551&lt;=60),"31A60", AND(I551&gt;=61,I551&lt;=90),"61A90", AND(I551&gt;=91,I551&lt;=120),"91A120", AND(I551&gt;120),"M120"), "A VENCER")</f>
        <v>1A5</v>
      </c>
    </row>
    <row r="552" spans="1:13" x14ac:dyDescent="0.25">
      <c r="A552">
        <f>VLOOKUP(B552,[1]Sheet2!$B$2:$D$2741,3,0)</f>
        <v>211111305</v>
      </c>
      <c r="B552" t="s">
        <v>102</v>
      </c>
      <c r="C552" t="s">
        <v>2814</v>
      </c>
      <c r="D552">
        <v>2025</v>
      </c>
      <c r="E552">
        <v>550</v>
      </c>
      <c r="F552" t="s">
        <v>13</v>
      </c>
      <c r="G552" s="1">
        <v>45849</v>
      </c>
      <c r="H552" s="1">
        <v>45819</v>
      </c>
      <c r="I552" s="6">
        <v>1</v>
      </c>
      <c r="J552">
        <v>-34.6</v>
      </c>
      <c r="K552">
        <v>-34.6</v>
      </c>
      <c r="L552" t="str">
        <f>VLOOKUP(A552,[1]Sheet2!$A$2:$C$2741,3,0)</f>
        <v>Pedro Fonseca</v>
      </c>
      <c r="M552" t="str" cm="1">
        <f t="array" ref="M552">IFERROR(_xlfn.IFS(AND(I552&gt;=1,I552&lt;=5),"1A5", AND(I552&gt;=6,I552&lt;=30),"6A30", AND(I552&gt;=31,I552&lt;=60),"31A60", AND(I552&gt;=61,I552&lt;=90),"61A90", AND(I552&gt;=91,I552&lt;=120),"91A120", AND(I552&gt;120),"M120"), "A VENCER")</f>
        <v>1A5</v>
      </c>
    </row>
    <row r="553" spans="1:13" x14ac:dyDescent="0.25">
      <c r="A553">
        <f>VLOOKUP(B553,[1]Sheet2!$B$2:$D$2741,3,0)</f>
        <v>211111305</v>
      </c>
      <c r="B553" t="s">
        <v>102</v>
      </c>
      <c r="C553" t="s">
        <v>2814</v>
      </c>
      <c r="D553">
        <v>2025</v>
      </c>
      <c r="E553">
        <v>551</v>
      </c>
      <c r="F553" t="s">
        <v>13</v>
      </c>
      <c r="G553" s="1">
        <v>45849</v>
      </c>
      <c r="H553" s="1">
        <v>45819</v>
      </c>
      <c r="I553" s="6">
        <v>1</v>
      </c>
      <c r="J553">
        <v>-7.68</v>
      </c>
      <c r="K553">
        <v>-7.68</v>
      </c>
      <c r="L553" t="str">
        <f>VLOOKUP(A553,[1]Sheet2!$A$2:$C$2741,3,0)</f>
        <v>Pedro Fonseca</v>
      </c>
      <c r="M553" t="str" cm="1">
        <f t="array" ref="M553">IFERROR(_xlfn.IFS(AND(I553&gt;=1,I553&lt;=5),"1A5", AND(I553&gt;=6,I553&lt;=30),"6A30", AND(I553&gt;=31,I553&lt;=60),"31A60", AND(I553&gt;=61,I553&lt;=90),"61A90", AND(I553&gt;=91,I553&lt;=120),"91A120", AND(I553&gt;120),"M120"), "A VENCER")</f>
        <v>1A5</v>
      </c>
    </row>
    <row r="554" spans="1:13" x14ac:dyDescent="0.25">
      <c r="A554">
        <f>VLOOKUP(B554,[1]Sheet2!$B$2:$D$2741,3,0)</f>
        <v>211111305</v>
      </c>
      <c r="B554" t="s">
        <v>102</v>
      </c>
      <c r="C554" t="s">
        <v>11</v>
      </c>
      <c r="D554" t="s">
        <v>12</v>
      </c>
      <c r="E554">
        <v>9067</v>
      </c>
      <c r="F554" t="s">
        <v>13</v>
      </c>
      <c r="G554" s="1">
        <v>45849.505891203698</v>
      </c>
      <c r="H554" s="1">
        <v>45819.50640046296</v>
      </c>
      <c r="I554" s="6">
        <v>1</v>
      </c>
      <c r="J554">
        <v>156.38</v>
      </c>
      <c r="K554">
        <v>156.38</v>
      </c>
      <c r="L554" t="str">
        <f>VLOOKUP(A554,[1]Sheet2!$A$2:$C$2741,3,0)</f>
        <v>Pedro Fonseca</v>
      </c>
      <c r="M554" t="str" cm="1">
        <f t="array" ref="M554">IFERROR(_xlfn.IFS(AND(I554&gt;=1,I554&lt;=5),"1A5", AND(I554&gt;=6,I554&lt;=30),"6A30", AND(I554&gt;=31,I554&lt;=60),"31A60", AND(I554&gt;=61,I554&lt;=90),"61A90", AND(I554&gt;=91,I554&lt;=120),"91A120", AND(I554&gt;120),"M120"), "A VENCER")</f>
        <v>1A5</v>
      </c>
    </row>
    <row r="555" spans="1:13" x14ac:dyDescent="0.25">
      <c r="A555">
        <f>VLOOKUP(B555,[1]Sheet2!$B$2:$D$2741,3,0)</f>
        <v>211111305</v>
      </c>
      <c r="B555" t="s">
        <v>102</v>
      </c>
      <c r="C555" t="s">
        <v>11</v>
      </c>
      <c r="D555" t="s">
        <v>12</v>
      </c>
      <c r="E555">
        <v>9069</v>
      </c>
      <c r="F555" t="s">
        <v>13</v>
      </c>
      <c r="G555" s="1">
        <v>45849.507210648146</v>
      </c>
      <c r="H555" s="1">
        <v>45819.507870370369</v>
      </c>
      <c r="I555" s="6">
        <v>1</v>
      </c>
      <c r="J555">
        <v>141.17000000000002</v>
      </c>
      <c r="K555">
        <v>141.17000000000002</v>
      </c>
      <c r="L555" t="str">
        <f>VLOOKUP(A555,[1]Sheet2!$A$2:$C$2741,3,0)</f>
        <v>Pedro Fonseca</v>
      </c>
      <c r="M555" t="str" cm="1">
        <f t="array" ref="M555">IFERROR(_xlfn.IFS(AND(I555&gt;=1,I555&lt;=5),"1A5", AND(I555&gt;=6,I555&lt;=30),"6A30", AND(I555&gt;=31,I555&lt;=60),"31A60", AND(I555&gt;=61,I555&lt;=90),"61A90", AND(I555&gt;=91,I555&lt;=120),"91A120", AND(I555&gt;120),"M120"), "A VENCER")</f>
        <v>1A5</v>
      </c>
    </row>
    <row r="556" spans="1:13" x14ac:dyDescent="0.25">
      <c r="A556">
        <f>VLOOKUP(B556,[1]Sheet2!$B$2:$D$2741,3,0)</f>
        <v>211111305</v>
      </c>
      <c r="B556" t="s">
        <v>102</v>
      </c>
      <c r="C556" t="s">
        <v>11</v>
      </c>
      <c r="D556" t="s">
        <v>12</v>
      </c>
      <c r="E556">
        <v>9102</v>
      </c>
      <c r="F556" t="s">
        <v>13</v>
      </c>
      <c r="G556" s="1">
        <v>45849.548622685186</v>
      </c>
      <c r="H556" s="1">
        <v>45819.549479166664</v>
      </c>
      <c r="I556" s="6">
        <v>1</v>
      </c>
      <c r="J556">
        <v>384.68</v>
      </c>
      <c r="K556">
        <v>384.68</v>
      </c>
      <c r="L556" t="str">
        <f>VLOOKUP(A556,[1]Sheet2!$A$2:$C$2741,3,0)</f>
        <v>Pedro Fonseca</v>
      </c>
      <c r="M556" t="str" cm="1">
        <f t="array" ref="M556">IFERROR(_xlfn.IFS(AND(I556&gt;=1,I556&lt;=5),"1A5", AND(I556&gt;=6,I556&lt;=30),"6A30", AND(I556&gt;=31,I556&lt;=60),"31A60", AND(I556&gt;=61,I556&lt;=90),"61A90", AND(I556&gt;=91,I556&lt;=120),"91A120", AND(I556&gt;120),"M120"), "A VENCER")</f>
        <v>1A5</v>
      </c>
    </row>
    <row r="557" spans="1:13" x14ac:dyDescent="0.25">
      <c r="A557">
        <f>VLOOKUP(B557,[1]Sheet2!$B$2:$D$2741,3,0)</f>
        <v>211111305</v>
      </c>
      <c r="B557" t="s">
        <v>102</v>
      </c>
      <c r="C557" t="s">
        <v>11</v>
      </c>
      <c r="D557" t="s">
        <v>12</v>
      </c>
      <c r="E557">
        <v>9104</v>
      </c>
      <c r="F557" t="s">
        <v>13</v>
      </c>
      <c r="G557" s="1">
        <v>45849.549837962964</v>
      </c>
      <c r="H557" s="1">
        <v>45819.551296296297</v>
      </c>
      <c r="I557" s="6">
        <v>1</v>
      </c>
      <c r="J557">
        <v>106.67</v>
      </c>
      <c r="K557">
        <v>106.67</v>
      </c>
      <c r="L557" t="str">
        <f>VLOOKUP(A557,[1]Sheet2!$A$2:$C$2741,3,0)</f>
        <v>Pedro Fonseca</v>
      </c>
      <c r="M557" t="str" cm="1">
        <f t="array" ref="M557">IFERROR(_xlfn.IFS(AND(I557&gt;=1,I557&lt;=5),"1A5", AND(I557&gt;=6,I557&lt;=30),"6A30", AND(I557&gt;=31,I557&lt;=60),"31A60", AND(I557&gt;=61,I557&lt;=90),"61A90", AND(I557&gt;=91,I557&lt;=120),"91A120", AND(I557&gt;120),"M120"), "A VENCER")</f>
        <v>1A5</v>
      </c>
    </row>
    <row r="558" spans="1:13" x14ac:dyDescent="0.25">
      <c r="A558">
        <f>VLOOKUP(B558,[1]Sheet2!$B$2:$D$2741,3,0)</f>
        <v>211111305</v>
      </c>
      <c r="B558" t="s">
        <v>102</v>
      </c>
      <c r="C558" t="s">
        <v>11</v>
      </c>
      <c r="D558" t="s">
        <v>12</v>
      </c>
      <c r="E558">
        <v>9103</v>
      </c>
      <c r="F558" t="s">
        <v>13</v>
      </c>
      <c r="G558" s="1">
        <v>45849.54987268518</v>
      </c>
      <c r="H558" s="1">
        <v>45819.55060185185</v>
      </c>
      <c r="I558" s="6">
        <v>1</v>
      </c>
      <c r="J558">
        <v>265.41000000000003</v>
      </c>
      <c r="K558">
        <v>265.41000000000003</v>
      </c>
      <c r="L558" t="str">
        <f>VLOOKUP(A558,[1]Sheet2!$A$2:$C$2741,3,0)</f>
        <v>Pedro Fonseca</v>
      </c>
      <c r="M558" t="str" cm="1">
        <f t="array" ref="M558">IFERROR(_xlfn.IFS(AND(I558&gt;=1,I558&lt;=5),"1A5", AND(I558&gt;=6,I558&lt;=30),"6A30", AND(I558&gt;=31,I558&lt;=60),"31A60", AND(I558&gt;=61,I558&lt;=90),"61A90", AND(I558&gt;=91,I558&lt;=120),"91A120", AND(I558&gt;120),"M120"), "A VENCER")</f>
        <v>1A5</v>
      </c>
    </row>
    <row r="559" spans="1:13" x14ac:dyDescent="0.25">
      <c r="A559">
        <f>VLOOKUP(B559,[1]Sheet2!$B$2:$D$2741,3,0)</f>
        <v>211111305</v>
      </c>
      <c r="B559" t="s">
        <v>102</v>
      </c>
      <c r="C559" t="s">
        <v>11</v>
      </c>
      <c r="D559" t="s">
        <v>12</v>
      </c>
      <c r="E559">
        <v>9143</v>
      </c>
      <c r="F559" t="s">
        <v>13</v>
      </c>
      <c r="G559" s="1">
        <v>45850.447476851848</v>
      </c>
      <c r="H559" s="1">
        <v>45820.447951388887</v>
      </c>
      <c r="I559" s="6">
        <v>0</v>
      </c>
      <c r="J559">
        <v>641.99</v>
      </c>
      <c r="K559">
        <v>641.99</v>
      </c>
      <c r="L559" t="str">
        <f>VLOOKUP(A559,[1]Sheet2!$A$2:$C$2741,3,0)</f>
        <v>Pedro Fonseca</v>
      </c>
      <c r="M559" t="str" cm="1">
        <f t="array" ref="M559">IFERROR(_xlfn.IFS(AND(I559&gt;=1,I559&lt;=5),"1A5", AND(I559&gt;=6,I559&lt;=30),"6A30", AND(I559&gt;=31,I559&lt;=60),"31A60", AND(I559&gt;=61,I559&lt;=90),"61A90", AND(I559&gt;=91,I559&lt;=120),"91A120", AND(I559&gt;120),"M120"), "A VENCER")</f>
        <v>A VENCER</v>
      </c>
    </row>
    <row r="560" spans="1:13" x14ac:dyDescent="0.25">
      <c r="A560">
        <f>VLOOKUP(B560,[1]Sheet2!$B$2:$D$2741,3,0)</f>
        <v>211111305</v>
      </c>
      <c r="B560" t="s">
        <v>102</v>
      </c>
      <c r="C560" t="s">
        <v>11</v>
      </c>
      <c r="D560" t="s">
        <v>12</v>
      </c>
      <c r="E560">
        <v>9147</v>
      </c>
      <c r="F560" t="s">
        <v>13</v>
      </c>
      <c r="G560" s="1">
        <v>45850.450057870366</v>
      </c>
      <c r="H560" s="1">
        <v>45820.450555555552</v>
      </c>
      <c r="I560" s="6">
        <v>0</v>
      </c>
      <c r="J560">
        <v>52.01</v>
      </c>
      <c r="K560">
        <v>52.01</v>
      </c>
      <c r="L560" t="str">
        <f>VLOOKUP(A560,[1]Sheet2!$A$2:$C$2741,3,0)</f>
        <v>Pedro Fonseca</v>
      </c>
      <c r="M560" t="str" cm="1">
        <f t="array" ref="M560">IFERROR(_xlfn.IFS(AND(I560&gt;=1,I560&lt;=5),"1A5", AND(I560&gt;=6,I560&lt;=30),"6A30", AND(I560&gt;=31,I560&lt;=60),"31A60", AND(I560&gt;=61,I560&lt;=90),"61A90", AND(I560&gt;=91,I560&lt;=120),"91A120", AND(I560&gt;120),"M120"), "A VENCER")</f>
        <v>A VENCER</v>
      </c>
    </row>
    <row r="561" spans="1:13" x14ac:dyDescent="0.25">
      <c r="A561">
        <f>VLOOKUP(B561,[1]Sheet2!$B$2:$D$2741,3,0)</f>
        <v>211111305</v>
      </c>
      <c r="B561" t="s">
        <v>102</v>
      </c>
      <c r="C561" t="s">
        <v>11</v>
      </c>
      <c r="D561" t="s">
        <v>12</v>
      </c>
      <c r="E561">
        <v>9158</v>
      </c>
      <c r="F561" t="s">
        <v>13</v>
      </c>
      <c r="G561" s="1">
        <v>45850.470393518517</v>
      </c>
      <c r="H561" s="1">
        <v>45820.470960648148</v>
      </c>
      <c r="I561" s="6">
        <v>0</v>
      </c>
      <c r="J561">
        <v>478.89</v>
      </c>
      <c r="K561">
        <v>478.89</v>
      </c>
      <c r="L561" t="str">
        <f>VLOOKUP(A561,[1]Sheet2!$A$2:$C$2741,3,0)</f>
        <v>Pedro Fonseca</v>
      </c>
      <c r="M561" t="str" cm="1">
        <f t="array" ref="M561">IFERROR(_xlfn.IFS(AND(I561&gt;=1,I561&lt;=5),"1A5", AND(I561&gt;=6,I561&lt;=30),"6A30", AND(I561&gt;=31,I561&lt;=60),"31A60", AND(I561&gt;=61,I561&lt;=90),"61A90", AND(I561&gt;=91,I561&lt;=120),"91A120", AND(I561&gt;120),"M120"), "A VENCER")</f>
        <v>A VENCER</v>
      </c>
    </row>
    <row r="562" spans="1:13" x14ac:dyDescent="0.25">
      <c r="A562">
        <f>VLOOKUP(B562,[1]Sheet2!$B$2:$D$2741,3,0)</f>
        <v>211111305</v>
      </c>
      <c r="B562" t="s">
        <v>102</v>
      </c>
      <c r="C562" t="s">
        <v>11</v>
      </c>
      <c r="D562" t="s">
        <v>12</v>
      </c>
      <c r="E562">
        <v>9159</v>
      </c>
      <c r="F562" t="s">
        <v>13</v>
      </c>
      <c r="G562" s="1">
        <v>45850.471145833333</v>
      </c>
      <c r="H562" s="1">
        <v>45820.474016203705</v>
      </c>
      <c r="I562" s="6">
        <v>0</v>
      </c>
      <c r="J562">
        <v>90.37</v>
      </c>
      <c r="K562">
        <v>90.37</v>
      </c>
      <c r="L562" t="str">
        <f>VLOOKUP(A562,[1]Sheet2!$A$2:$C$2741,3,0)</f>
        <v>Pedro Fonseca</v>
      </c>
      <c r="M562" t="str" cm="1">
        <f t="array" ref="M562">IFERROR(_xlfn.IFS(AND(I562&gt;=1,I562&lt;=5),"1A5", AND(I562&gt;=6,I562&lt;=30),"6A30", AND(I562&gt;=31,I562&lt;=60),"31A60", AND(I562&gt;=61,I562&lt;=90),"61A90", AND(I562&gt;=91,I562&lt;=120),"91A120", AND(I562&gt;120),"M120"), "A VENCER")</f>
        <v>A VENCER</v>
      </c>
    </row>
    <row r="563" spans="1:13" x14ac:dyDescent="0.25">
      <c r="A563">
        <f>VLOOKUP(B563,[1]Sheet2!$B$2:$D$2741,3,0)</f>
        <v>211111305</v>
      </c>
      <c r="B563" t="s">
        <v>102</v>
      </c>
      <c r="C563" t="s">
        <v>11</v>
      </c>
      <c r="D563" t="s">
        <v>12</v>
      </c>
      <c r="E563">
        <v>9184</v>
      </c>
      <c r="F563" t="s">
        <v>13</v>
      </c>
      <c r="G563" s="1">
        <v>45851.357974537037</v>
      </c>
      <c r="H563" s="1">
        <v>45821.358726851853</v>
      </c>
      <c r="I563" s="6">
        <v>-1</v>
      </c>
      <c r="J563">
        <v>4265.41</v>
      </c>
      <c r="K563">
        <v>4265.41</v>
      </c>
      <c r="L563" t="str">
        <f>VLOOKUP(A563,[1]Sheet2!$A$2:$C$2741,3,0)</f>
        <v>Pedro Fonseca</v>
      </c>
      <c r="M563" t="str" cm="1">
        <f t="array" ref="M563">IFERROR(_xlfn.IFS(AND(I563&gt;=1,I563&lt;=5),"1A5", AND(I563&gt;=6,I563&lt;=30),"6A30", AND(I563&gt;=31,I563&lt;=60),"31A60", AND(I563&gt;=61,I563&lt;=90),"61A90", AND(I563&gt;=91,I563&lt;=120),"91A120", AND(I563&gt;120),"M120"), "A VENCER")</f>
        <v>A VENCER</v>
      </c>
    </row>
    <row r="564" spans="1:13" x14ac:dyDescent="0.25">
      <c r="A564">
        <f>VLOOKUP(B564,[1]Sheet2!$B$2:$D$2741,3,0)</f>
        <v>211111305</v>
      </c>
      <c r="B564" t="s">
        <v>102</v>
      </c>
      <c r="C564" t="s">
        <v>11</v>
      </c>
      <c r="D564" t="s">
        <v>12</v>
      </c>
      <c r="E564">
        <v>9209</v>
      </c>
      <c r="F564" t="s">
        <v>13</v>
      </c>
      <c r="G564" s="1">
        <v>45851.48097222222</v>
      </c>
      <c r="H564" s="1">
        <v>45821.482847222222</v>
      </c>
      <c r="I564" s="6">
        <v>-1</v>
      </c>
      <c r="J564">
        <v>31.75</v>
      </c>
      <c r="K564">
        <v>31.75</v>
      </c>
      <c r="L564" t="str">
        <f>VLOOKUP(A564,[1]Sheet2!$A$2:$C$2741,3,0)</f>
        <v>Pedro Fonseca</v>
      </c>
      <c r="M564" t="str" cm="1">
        <f t="array" ref="M564">IFERROR(_xlfn.IFS(AND(I564&gt;=1,I564&lt;=5),"1A5", AND(I564&gt;=6,I564&lt;=30),"6A30", AND(I564&gt;=31,I564&lt;=60),"31A60", AND(I564&gt;=61,I564&lt;=90),"61A90", AND(I564&gt;=91,I564&lt;=120),"91A120", AND(I564&gt;120),"M120"), "A VENCER")</f>
        <v>A VENCER</v>
      </c>
    </row>
    <row r="565" spans="1:13" x14ac:dyDescent="0.25">
      <c r="A565">
        <f>VLOOKUP(B565,[1]Sheet2!$B$2:$D$2741,3,0)</f>
        <v>211111305</v>
      </c>
      <c r="B565" t="s">
        <v>102</v>
      </c>
      <c r="C565" t="s">
        <v>11</v>
      </c>
      <c r="D565" t="s">
        <v>12</v>
      </c>
      <c r="E565">
        <v>9212</v>
      </c>
      <c r="F565" t="s">
        <v>13</v>
      </c>
      <c r="G565" s="1">
        <v>45851.49114583333</v>
      </c>
      <c r="H565" s="1">
        <v>45821.492037037038</v>
      </c>
      <c r="I565" s="6">
        <v>-1</v>
      </c>
      <c r="J565">
        <v>324.65000000000003</v>
      </c>
      <c r="K565">
        <v>324.65000000000003</v>
      </c>
      <c r="L565" t="str">
        <f>VLOOKUP(A565,[1]Sheet2!$A$2:$C$2741,3,0)</f>
        <v>Pedro Fonseca</v>
      </c>
      <c r="M565" t="str" cm="1">
        <f t="array" ref="M565">IFERROR(_xlfn.IFS(AND(I565&gt;=1,I565&lt;=5),"1A5", AND(I565&gt;=6,I565&lt;=30),"6A30", AND(I565&gt;=31,I565&lt;=60),"31A60", AND(I565&gt;=61,I565&lt;=90),"61A90", AND(I565&gt;=91,I565&lt;=120),"91A120", AND(I565&gt;120),"M120"), "A VENCER")</f>
        <v>A VENCER</v>
      </c>
    </row>
    <row r="566" spans="1:13" x14ac:dyDescent="0.25">
      <c r="A566">
        <f>VLOOKUP(B566,[1]Sheet2!$B$2:$D$2741,3,0)</f>
        <v>211111305</v>
      </c>
      <c r="B566" t="s">
        <v>102</v>
      </c>
      <c r="C566" t="s">
        <v>11</v>
      </c>
      <c r="D566" t="s">
        <v>12</v>
      </c>
      <c r="E566">
        <v>9236</v>
      </c>
      <c r="F566" t="s">
        <v>13</v>
      </c>
      <c r="G566" s="1">
        <v>45851.545729166668</v>
      </c>
      <c r="H566" s="1">
        <v>45821.546296296292</v>
      </c>
      <c r="I566" s="6">
        <v>-1</v>
      </c>
      <c r="J566">
        <v>1450.75</v>
      </c>
      <c r="K566">
        <v>1450.75</v>
      </c>
      <c r="L566" t="str">
        <f>VLOOKUP(A566,[1]Sheet2!$A$2:$C$2741,3,0)</f>
        <v>Pedro Fonseca</v>
      </c>
      <c r="M566" t="str" cm="1">
        <f t="array" ref="M566">IFERROR(_xlfn.IFS(AND(I566&gt;=1,I566&lt;=5),"1A5", AND(I566&gt;=6,I566&lt;=30),"6A30", AND(I566&gt;=31,I566&lt;=60),"31A60", AND(I566&gt;=61,I566&lt;=90),"61A90", AND(I566&gt;=91,I566&lt;=120),"91A120", AND(I566&gt;120),"M120"), "A VENCER")</f>
        <v>A VENCER</v>
      </c>
    </row>
    <row r="567" spans="1:13" x14ac:dyDescent="0.25">
      <c r="A567">
        <f>VLOOKUP(B567,[1]Sheet2!$B$2:$D$2741,3,0)</f>
        <v>211111305</v>
      </c>
      <c r="B567" t="s">
        <v>102</v>
      </c>
      <c r="C567" t="s">
        <v>11</v>
      </c>
      <c r="D567" t="s">
        <v>12</v>
      </c>
      <c r="E567">
        <v>9239</v>
      </c>
      <c r="F567" t="s">
        <v>13</v>
      </c>
      <c r="G567" s="1">
        <v>45851.551458333328</v>
      </c>
      <c r="H567" s="1">
        <v>45821.552546296298</v>
      </c>
      <c r="I567" s="6">
        <v>-1</v>
      </c>
      <c r="J567">
        <v>706.46</v>
      </c>
      <c r="K567">
        <v>706.46</v>
      </c>
      <c r="L567" t="str">
        <f>VLOOKUP(A567,[1]Sheet2!$A$2:$C$2741,3,0)</f>
        <v>Pedro Fonseca</v>
      </c>
      <c r="M567" t="str" cm="1">
        <f t="array" ref="M567">IFERROR(_xlfn.IFS(AND(I567&gt;=1,I567&lt;=5),"1A5", AND(I567&gt;=6,I567&lt;=30),"6A30", AND(I567&gt;=31,I567&lt;=60),"31A60", AND(I567&gt;=61,I567&lt;=90),"61A90", AND(I567&gt;=91,I567&lt;=120),"91A120", AND(I567&gt;120),"M120"), "A VENCER")</f>
        <v>A VENCER</v>
      </c>
    </row>
    <row r="568" spans="1:13" x14ac:dyDescent="0.25">
      <c r="A568">
        <f>VLOOKUP(B568,[1]Sheet2!$B$2:$D$2741,3,0)</f>
        <v>211111305</v>
      </c>
      <c r="B568" t="s">
        <v>102</v>
      </c>
      <c r="C568" t="s">
        <v>11</v>
      </c>
      <c r="D568" t="s">
        <v>12</v>
      </c>
      <c r="E568">
        <v>9258</v>
      </c>
      <c r="F568" t="s">
        <v>13</v>
      </c>
      <c r="G568" s="1">
        <v>45851.577141203699</v>
      </c>
      <c r="H568" s="1">
        <v>45821.58153935185</v>
      </c>
      <c r="I568" s="6">
        <v>-1</v>
      </c>
      <c r="J568">
        <v>8.48</v>
      </c>
      <c r="K568">
        <v>8.48</v>
      </c>
      <c r="L568" t="str">
        <f>VLOOKUP(A568,[1]Sheet2!$A$2:$C$2741,3,0)</f>
        <v>Pedro Fonseca</v>
      </c>
      <c r="M568" t="str" cm="1">
        <f t="array" ref="M568">IFERROR(_xlfn.IFS(AND(I568&gt;=1,I568&lt;=5),"1A5", AND(I568&gt;=6,I568&lt;=30),"6A30", AND(I568&gt;=31,I568&lt;=60),"31A60", AND(I568&gt;=61,I568&lt;=90),"61A90", AND(I568&gt;=91,I568&lt;=120),"91A120", AND(I568&gt;120),"M120"), "A VENCER")</f>
        <v>A VENCER</v>
      </c>
    </row>
    <row r="569" spans="1:13" x14ac:dyDescent="0.25">
      <c r="A569">
        <f>VLOOKUP(B569,[1]Sheet2!$B$2:$D$2741,3,0)</f>
        <v>211111305</v>
      </c>
      <c r="B569" t="s">
        <v>102</v>
      </c>
      <c r="C569" t="s">
        <v>2814</v>
      </c>
      <c r="D569">
        <v>2025</v>
      </c>
      <c r="E569">
        <v>560</v>
      </c>
      <c r="F569" t="s">
        <v>13</v>
      </c>
      <c r="G569" s="1">
        <v>45854</v>
      </c>
      <c r="H569" s="1">
        <v>45824</v>
      </c>
      <c r="I569" s="6">
        <v>-4</v>
      </c>
      <c r="J569">
        <v>-15.09</v>
      </c>
      <c r="K569">
        <v>-15.09</v>
      </c>
      <c r="L569" t="str">
        <f>VLOOKUP(A569,[1]Sheet2!$A$2:$C$2741,3,0)</f>
        <v>Pedro Fonseca</v>
      </c>
      <c r="M569" t="str" cm="1">
        <f t="array" ref="M569">IFERROR(_xlfn.IFS(AND(I569&gt;=1,I569&lt;=5),"1A5", AND(I569&gt;=6,I569&lt;=30),"6A30", AND(I569&gt;=31,I569&lt;=60),"31A60", AND(I569&gt;=61,I569&lt;=90),"61A90", AND(I569&gt;=91,I569&lt;=120),"91A120", AND(I569&gt;120),"M120"), "A VENCER")</f>
        <v>A VENCER</v>
      </c>
    </row>
    <row r="570" spans="1:13" x14ac:dyDescent="0.25">
      <c r="A570">
        <f>VLOOKUP(B570,[1]Sheet2!$B$2:$D$2741,3,0)</f>
        <v>211111305</v>
      </c>
      <c r="B570" t="s">
        <v>102</v>
      </c>
      <c r="C570" t="s">
        <v>11</v>
      </c>
      <c r="D570" t="s">
        <v>12</v>
      </c>
      <c r="E570">
        <v>9282</v>
      </c>
      <c r="F570" t="s">
        <v>13</v>
      </c>
      <c r="G570" s="1">
        <v>45854.425254629627</v>
      </c>
      <c r="H570" s="1">
        <v>45824.426157407404</v>
      </c>
      <c r="I570" s="6">
        <v>-4</v>
      </c>
      <c r="J570">
        <v>461.42</v>
      </c>
      <c r="K570">
        <v>461.42</v>
      </c>
      <c r="L570" t="str">
        <f>VLOOKUP(A570,[1]Sheet2!$A$2:$C$2741,3,0)</f>
        <v>Pedro Fonseca</v>
      </c>
      <c r="M570" t="str" cm="1">
        <f t="array" ref="M570">IFERROR(_xlfn.IFS(AND(I570&gt;=1,I570&lt;=5),"1A5", AND(I570&gt;=6,I570&lt;=30),"6A30", AND(I570&gt;=31,I570&lt;=60),"31A60", AND(I570&gt;=61,I570&lt;=90),"61A90", AND(I570&gt;=91,I570&lt;=120),"91A120", AND(I570&gt;120),"M120"), "A VENCER")</f>
        <v>A VENCER</v>
      </c>
    </row>
    <row r="571" spans="1:13" x14ac:dyDescent="0.25">
      <c r="A571">
        <f>VLOOKUP(B571,[1]Sheet2!$B$2:$D$2741,3,0)</f>
        <v>211111305</v>
      </c>
      <c r="B571" t="s">
        <v>102</v>
      </c>
      <c r="C571" t="s">
        <v>11</v>
      </c>
      <c r="D571" t="s">
        <v>12</v>
      </c>
      <c r="E571">
        <v>9300</v>
      </c>
      <c r="F571" t="s">
        <v>13</v>
      </c>
      <c r="G571" s="1">
        <v>45854.4609375</v>
      </c>
      <c r="H571" s="1">
        <v>45824.462476851848</v>
      </c>
      <c r="I571" s="6">
        <v>-4</v>
      </c>
      <c r="J571">
        <v>1112.1500000000001</v>
      </c>
      <c r="K571">
        <v>1112.1500000000001</v>
      </c>
      <c r="L571" t="str">
        <f>VLOOKUP(A571,[1]Sheet2!$A$2:$C$2741,3,0)</f>
        <v>Pedro Fonseca</v>
      </c>
      <c r="M571" t="str" cm="1">
        <f t="array" ref="M571">IFERROR(_xlfn.IFS(AND(I571&gt;=1,I571&lt;=5),"1A5", AND(I571&gt;=6,I571&lt;=30),"6A30", AND(I571&gt;=31,I571&lt;=60),"31A60", AND(I571&gt;=61,I571&lt;=90),"61A90", AND(I571&gt;=91,I571&lt;=120),"91A120", AND(I571&gt;120),"M120"), "A VENCER")</f>
        <v>A VENCER</v>
      </c>
    </row>
    <row r="572" spans="1:13" x14ac:dyDescent="0.25">
      <c r="A572">
        <f>VLOOKUP(B572,[1]Sheet2!$B$2:$D$2741,3,0)</f>
        <v>211111305</v>
      </c>
      <c r="B572" t="s">
        <v>102</v>
      </c>
      <c r="C572" t="s">
        <v>2814</v>
      </c>
      <c r="D572">
        <v>2025</v>
      </c>
      <c r="E572">
        <v>568</v>
      </c>
      <c r="F572" t="s">
        <v>13</v>
      </c>
      <c r="G572" s="1">
        <v>45855</v>
      </c>
      <c r="H572" s="1">
        <v>45825</v>
      </c>
      <c r="I572" s="6">
        <v>-5</v>
      </c>
      <c r="J572">
        <v>-53.14</v>
      </c>
      <c r="K572">
        <v>-53.14</v>
      </c>
      <c r="L572" t="str">
        <f>VLOOKUP(A572,[1]Sheet2!$A$2:$C$2741,3,0)</f>
        <v>Pedro Fonseca</v>
      </c>
      <c r="M572" t="str" cm="1">
        <f t="array" ref="M572">IFERROR(_xlfn.IFS(AND(I572&gt;=1,I572&lt;=5),"1A5", AND(I572&gt;=6,I572&lt;=30),"6A30", AND(I572&gt;=31,I572&lt;=60),"31A60", AND(I572&gt;=61,I572&lt;=90),"61A90", AND(I572&gt;=91,I572&lt;=120),"91A120", AND(I572&gt;120),"M120"), "A VENCER")</f>
        <v>A VENCER</v>
      </c>
    </row>
    <row r="573" spans="1:13" x14ac:dyDescent="0.25">
      <c r="A573">
        <f>VLOOKUP(B573,[1]Sheet2!$B$2:$D$2741,3,0)</f>
        <v>211111305</v>
      </c>
      <c r="B573" t="s">
        <v>102</v>
      </c>
      <c r="C573" t="s">
        <v>11</v>
      </c>
      <c r="D573" t="s">
        <v>12</v>
      </c>
      <c r="E573">
        <v>9335</v>
      </c>
      <c r="F573" t="s">
        <v>13</v>
      </c>
      <c r="G573" s="1">
        <v>45855.409444444442</v>
      </c>
      <c r="H573" s="1">
        <v>45825.411493055552</v>
      </c>
      <c r="I573" s="6">
        <v>-5</v>
      </c>
      <c r="J573">
        <v>311.56</v>
      </c>
      <c r="K573">
        <v>311.56</v>
      </c>
      <c r="L573" t="str">
        <f>VLOOKUP(A573,[1]Sheet2!$A$2:$C$2741,3,0)</f>
        <v>Pedro Fonseca</v>
      </c>
      <c r="M573" t="str" cm="1">
        <f t="array" ref="M573">IFERROR(_xlfn.IFS(AND(I573&gt;=1,I573&lt;=5),"1A5", AND(I573&gt;=6,I573&lt;=30),"6A30", AND(I573&gt;=31,I573&lt;=60),"31A60", AND(I573&gt;=61,I573&lt;=90),"61A90", AND(I573&gt;=91,I573&lt;=120),"91A120", AND(I573&gt;120),"M120"), "A VENCER")</f>
        <v>A VENCER</v>
      </c>
    </row>
    <row r="574" spans="1:13" x14ac:dyDescent="0.25">
      <c r="A574">
        <f>VLOOKUP(B574,[1]Sheet2!$B$2:$D$2741,3,0)</f>
        <v>211111305</v>
      </c>
      <c r="B574" t="s">
        <v>102</v>
      </c>
      <c r="C574" t="s">
        <v>11</v>
      </c>
      <c r="D574" t="s">
        <v>12</v>
      </c>
      <c r="E574">
        <v>9343</v>
      </c>
      <c r="F574" t="s">
        <v>13</v>
      </c>
      <c r="G574" s="1">
        <v>45855.425706018519</v>
      </c>
      <c r="H574" s="1">
        <v>45825.426608796297</v>
      </c>
      <c r="I574" s="6">
        <v>-5</v>
      </c>
      <c r="J574">
        <v>493.61</v>
      </c>
      <c r="K574">
        <v>493.61</v>
      </c>
      <c r="L574" t="str">
        <f>VLOOKUP(A574,[1]Sheet2!$A$2:$C$2741,3,0)</f>
        <v>Pedro Fonseca</v>
      </c>
      <c r="M574" t="str" cm="1">
        <f t="array" ref="M574">IFERROR(_xlfn.IFS(AND(I574&gt;=1,I574&lt;=5),"1A5", AND(I574&gt;=6,I574&lt;=30),"6A30", AND(I574&gt;=31,I574&lt;=60),"31A60", AND(I574&gt;=61,I574&lt;=90),"61A90", AND(I574&gt;=91,I574&lt;=120),"91A120", AND(I574&gt;120),"M120"), "A VENCER")</f>
        <v>A VENCER</v>
      </c>
    </row>
    <row r="575" spans="1:13" x14ac:dyDescent="0.25">
      <c r="A575">
        <f>VLOOKUP(B575,[1]Sheet2!$B$2:$D$2741,3,0)</f>
        <v>211111305</v>
      </c>
      <c r="B575" t="s">
        <v>102</v>
      </c>
      <c r="C575" t="s">
        <v>11</v>
      </c>
      <c r="D575" t="s">
        <v>12</v>
      </c>
      <c r="E575">
        <v>9356</v>
      </c>
      <c r="F575" t="s">
        <v>13</v>
      </c>
      <c r="G575" s="1">
        <v>45855.445902777778</v>
      </c>
      <c r="H575" s="1">
        <v>45825.446597222217</v>
      </c>
      <c r="I575" s="6">
        <v>-5</v>
      </c>
      <c r="J575">
        <v>104.26</v>
      </c>
      <c r="K575">
        <v>104.26</v>
      </c>
      <c r="L575" t="str">
        <f>VLOOKUP(A575,[1]Sheet2!$A$2:$C$2741,3,0)</f>
        <v>Pedro Fonseca</v>
      </c>
      <c r="M575" t="str" cm="1">
        <f t="array" ref="M575">IFERROR(_xlfn.IFS(AND(I575&gt;=1,I575&lt;=5),"1A5", AND(I575&gt;=6,I575&lt;=30),"6A30", AND(I575&gt;=31,I575&lt;=60),"31A60", AND(I575&gt;=61,I575&lt;=90),"61A90", AND(I575&gt;=91,I575&lt;=120),"91A120", AND(I575&gt;120),"M120"), "A VENCER")</f>
        <v>A VENCER</v>
      </c>
    </row>
    <row r="576" spans="1:13" x14ac:dyDescent="0.25">
      <c r="A576">
        <f>VLOOKUP(B576,[1]Sheet2!$B$2:$D$2741,3,0)</f>
        <v>211111305</v>
      </c>
      <c r="B576" t="s">
        <v>102</v>
      </c>
      <c r="C576" t="s">
        <v>11</v>
      </c>
      <c r="D576" t="s">
        <v>12</v>
      </c>
      <c r="E576">
        <v>9366</v>
      </c>
      <c r="F576" t="s">
        <v>13</v>
      </c>
      <c r="G576" s="1">
        <v>45855.46597222222</v>
      </c>
      <c r="H576" s="1">
        <v>45825.466365740736</v>
      </c>
      <c r="I576" s="6">
        <v>-5</v>
      </c>
      <c r="J576">
        <v>269.55</v>
      </c>
      <c r="K576">
        <v>269.55</v>
      </c>
      <c r="L576" t="str">
        <f>VLOOKUP(A576,[1]Sheet2!$A$2:$C$2741,3,0)</f>
        <v>Pedro Fonseca</v>
      </c>
      <c r="M576" t="str" cm="1">
        <f t="array" ref="M576">IFERROR(_xlfn.IFS(AND(I576&gt;=1,I576&lt;=5),"1A5", AND(I576&gt;=6,I576&lt;=30),"6A30", AND(I576&gt;=31,I576&lt;=60),"31A60", AND(I576&gt;=61,I576&lt;=90),"61A90", AND(I576&gt;=91,I576&lt;=120),"91A120", AND(I576&gt;120),"M120"), "A VENCER")</f>
        <v>A VENCER</v>
      </c>
    </row>
    <row r="577" spans="1:13" x14ac:dyDescent="0.25">
      <c r="A577">
        <f>VLOOKUP(B577,[1]Sheet2!$B$2:$D$2741,3,0)</f>
        <v>211111305</v>
      </c>
      <c r="B577" t="s">
        <v>102</v>
      </c>
      <c r="C577" t="s">
        <v>2814</v>
      </c>
      <c r="D577">
        <v>2025</v>
      </c>
      <c r="E577">
        <v>571</v>
      </c>
      <c r="F577" t="s">
        <v>13</v>
      </c>
      <c r="G577" s="1">
        <v>45856</v>
      </c>
      <c r="H577" s="1">
        <v>45826</v>
      </c>
      <c r="I577" s="6">
        <v>-6</v>
      </c>
      <c r="J577">
        <v>-34.869999999999997</v>
      </c>
      <c r="K577">
        <v>-34.869999999999997</v>
      </c>
      <c r="L577" t="str">
        <f>VLOOKUP(A577,[1]Sheet2!$A$2:$C$2741,3,0)</f>
        <v>Pedro Fonseca</v>
      </c>
      <c r="M577" t="str" cm="1">
        <f t="array" ref="M577">IFERROR(_xlfn.IFS(AND(I577&gt;=1,I577&lt;=5),"1A5", AND(I577&gt;=6,I577&lt;=30),"6A30", AND(I577&gt;=31,I577&lt;=60),"31A60", AND(I577&gt;=61,I577&lt;=90),"61A90", AND(I577&gt;=91,I577&lt;=120),"91A120", AND(I577&gt;120),"M120"), "A VENCER")</f>
        <v>A VENCER</v>
      </c>
    </row>
    <row r="578" spans="1:13" x14ac:dyDescent="0.25">
      <c r="A578">
        <f>VLOOKUP(B578,[1]Sheet2!$B$2:$D$2741,3,0)</f>
        <v>211111305</v>
      </c>
      <c r="B578" t="s">
        <v>102</v>
      </c>
      <c r="C578" t="s">
        <v>11</v>
      </c>
      <c r="D578" t="s">
        <v>12</v>
      </c>
      <c r="E578">
        <v>9408</v>
      </c>
      <c r="F578" t="s">
        <v>13</v>
      </c>
      <c r="G578" s="1">
        <v>45856.408807870372</v>
      </c>
      <c r="H578" s="1">
        <v>45826.410729166666</v>
      </c>
      <c r="I578" s="6">
        <v>-6</v>
      </c>
      <c r="J578">
        <v>89.91</v>
      </c>
      <c r="K578">
        <v>89.91</v>
      </c>
      <c r="L578" t="str">
        <f>VLOOKUP(A578,[1]Sheet2!$A$2:$C$2741,3,0)</f>
        <v>Pedro Fonseca</v>
      </c>
      <c r="M578" t="str" cm="1">
        <f t="array" ref="M578">IFERROR(_xlfn.IFS(AND(I578&gt;=1,I578&lt;=5),"1A5", AND(I578&gt;=6,I578&lt;=30),"6A30", AND(I578&gt;=31,I578&lt;=60),"31A60", AND(I578&gt;=61,I578&lt;=90),"61A90", AND(I578&gt;=91,I578&lt;=120),"91A120", AND(I578&gt;120),"M120"), "A VENCER")</f>
        <v>A VENCER</v>
      </c>
    </row>
    <row r="579" spans="1:13" x14ac:dyDescent="0.25">
      <c r="A579">
        <f>VLOOKUP(B579,[1]Sheet2!$B$2:$D$2741,3,0)</f>
        <v>211111305</v>
      </c>
      <c r="B579" t="s">
        <v>102</v>
      </c>
      <c r="C579" t="s">
        <v>11</v>
      </c>
      <c r="D579" t="s">
        <v>12</v>
      </c>
      <c r="E579">
        <v>9435</v>
      </c>
      <c r="F579" t="s">
        <v>13</v>
      </c>
      <c r="G579" s="1">
        <v>45856.460219907407</v>
      </c>
      <c r="H579" s="1">
        <v>45826.461898148147</v>
      </c>
      <c r="I579" s="6">
        <v>-6</v>
      </c>
      <c r="J579">
        <v>71.55</v>
      </c>
      <c r="K579">
        <v>71.55</v>
      </c>
      <c r="L579" t="str">
        <f>VLOOKUP(A579,[1]Sheet2!$A$2:$C$2741,3,0)</f>
        <v>Pedro Fonseca</v>
      </c>
      <c r="M579" t="str" cm="1">
        <f t="array" ref="M579">IFERROR(_xlfn.IFS(AND(I579&gt;=1,I579&lt;=5),"1A5", AND(I579&gt;=6,I579&lt;=30),"6A30", AND(I579&gt;=31,I579&lt;=60),"31A60", AND(I579&gt;=61,I579&lt;=90),"61A90", AND(I579&gt;=91,I579&lt;=120),"91A120", AND(I579&gt;120),"M120"), "A VENCER")</f>
        <v>A VENCER</v>
      </c>
    </row>
    <row r="580" spans="1:13" x14ac:dyDescent="0.25">
      <c r="A580">
        <f>VLOOKUP(B580,[1]Sheet2!$B$2:$D$2741,3,0)</f>
        <v>211111305</v>
      </c>
      <c r="B580" t="s">
        <v>102</v>
      </c>
      <c r="C580" t="s">
        <v>11</v>
      </c>
      <c r="D580" t="s">
        <v>12</v>
      </c>
      <c r="E580">
        <v>9437</v>
      </c>
      <c r="F580" t="s">
        <v>13</v>
      </c>
      <c r="G580" s="1">
        <v>45856.462141203701</v>
      </c>
      <c r="H580" s="1">
        <v>45826.463993055557</v>
      </c>
      <c r="I580" s="6">
        <v>-6</v>
      </c>
      <c r="J580">
        <v>187.3</v>
      </c>
      <c r="K580">
        <v>187.3</v>
      </c>
      <c r="L580" t="str">
        <f>VLOOKUP(A580,[1]Sheet2!$A$2:$C$2741,3,0)</f>
        <v>Pedro Fonseca</v>
      </c>
      <c r="M580" t="str" cm="1">
        <f t="array" ref="M580">IFERROR(_xlfn.IFS(AND(I580&gt;=1,I580&lt;=5),"1A5", AND(I580&gt;=6,I580&lt;=30),"6A30", AND(I580&gt;=31,I580&lt;=60),"31A60", AND(I580&gt;=61,I580&lt;=90),"61A90", AND(I580&gt;=91,I580&lt;=120),"91A120", AND(I580&gt;120),"M120"), "A VENCER")</f>
        <v>A VENCER</v>
      </c>
    </row>
    <row r="581" spans="1:13" x14ac:dyDescent="0.25">
      <c r="A581">
        <f>VLOOKUP(B581,[1]Sheet2!$B$2:$D$2741,3,0)</f>
        <v>211111305</v>
      </c>
      <c r="B581" t="s">
        <v>102</v>
      </c>
      <c r="C581" t="s">
        <v>11</v>
      </c>
      <c r="D581" t="s">
        <v>12</v>
      </c>
      <c r="E581">
        <v>9439</v>
      </c>
      <c r="F581" t="s">
        <v>13</v>
      </c>
      <c r="G581" s="1">
        <v>45856.464282407404</v>
      </c>
      <c r="H581" s="1">
        <v>45826.467569444445</v>
      </c>
      <c r="I581" s="6">
        <v>-6</v>
      </c>
      <c r="J581">
        <v>146.53</v>
      </c>
      <c r="K581">
        <v>146.53</v>
      </c>
      <c r="L581" t="str">
        <f>VLOOKUP(A581,[1]Sheet2!$A$2:$C$2741,3,0)</f>
        <v>Pedro Fonseca</v>
      </c>
      <c r="M581" t="str" cm="1">
        <f t="array" ref="M581">IFERROR(_xlfn.IFS(AND(I581&gt;=1,I581&lt;=5),"1A5", AND(I581&gt;=6,I581&lt;=30),"6A30", AND(I581&gt;=31,I581&lt;=60),"31A60", AND(I581&gt;=61,I581&lt;=90),"61A90", AND(I581&gt;=91,I581&lt;=120),"91A120", AND(I581&gt;120),"M120"), "A VENCER")</f>
        <v>A VENCER</v>
      </c>
    </row>
    <row r="582" spans="1:13" x14ac:dyDescent="0.25">
      <c r="A582">
        <f>VLOOKUP(B582,[1]Sheet2!$B$2:$D$2741,3,0)</f>
        <v>211111305</v>
      </c>
      <c r="B582" t="s">
        <v>102</v>
      </c>
      <c r="C582" t="s">
        <v>11</v>
      </c>
      <c r="D582" t="s">
        <v>12</v>
      </c>
      <c r="E582">
        <v>9443</v>
      </c>
      <c r="F582" t="s">
        <v>13</v>
      </c>
      <c r="G582" s="1">
        <v>45856.567719907405</v>
      </c>
      <c r="H582" s="1">
        <v>45826.569039351853</v>
      </c>
      <c r="I582" s="6">
        <v>-6</v>
      </c>
      <c r="J582">
        <v>898.37</v>
      </c>
      <c r="K582">
        <v>898.37</v>
      </c>
      <c r="L582" t="str">
        <f>VLOOKUP(A582,[1]Sheet2!$A$2:$C$2741,3,0)</f>
        <v>Pedro Fonseca</v>
      </c>
      <c r="M582" t="str" cm="1">
        <f t="array" ref="M582">IFERROR(_xlfn.IFS(AND(I582&gt;=1,I582&lt;=5),"1A5", AND(I582&gt;=6,I582&lt;=30),"6A30", AND(I582&gt;=31,I582&lt;=60),"31A60", AND(I582&gt;=61,I582&lt;=90),"61A90", AND(I582&gt;=91,I582&lt;=120),"91A120", AND(I582&gt;120),"M120"), "A VENCER")</f>
        <v>A VENCER</v>
      </c>
    </row>
    <row r="583" spans="1:13" x14ac:dyDescent="0.25">
      <c r="A583">
        <f>VLOOKUP(B583,[1]Sheet2!$B$2:$D$2741,3,0)</f>
        <v>211111305</v>
      </c>
      <c r="B583" t="s">
        <v>102</v>
      </c>
      <c r="C583" t="s">
        <v>2814</v>
      </c>
      <c r="D583" t="s">
        <v>12</v>
      </c>
      <c r="E583">
        <v>497</v>
      </c>
      <c r="F583" t="s">
        <v>13</v>
      </c>
      <c r="G583" s="1">
        <v>45858</v>
      </c>
      <c r="H583" s="1">
        <v>45828</v>
      </c>
      <c r="I583" s="6">
        <v>-8</v>
      </c>
      <c r="J583">
        <v>-28.34</v>
      </c>
      <c r="K583">
        <v>-28.34</v>
      </c>
      <c r="L583" t="str">
        <f>VLOOKUP(A583,[1]Sheet2!$A$2:$C$2741,3,0)</f>
        <v>Pedro Fonseca</v>
      </c>
      <c r="M583" t="str" cm="1">
        <f t="array" ref="M583">IFERROR(_xlfn.IFS(AND(I583&gt;=1,I583&lt;=5),"1A5", AND(I583&gt;=6,I583&lt;=30),"6A30", AND(I583&gt;=31,I583&lt;=60),"31A60", AND(I583&gt;=61,I583&lt;=90),"61A90", AND(I583&gt;=91,I583&lt;=120),"91A120", AND(I583&gt;120),"M120"), "A VENCER")</f>
        <v>A VENCER</v>
      </c>
    </row>
    <row r="584" spans="1:13" x14ac:dyDescent="0.25">
      <c r="A584">
        <f>VLOOKUP(B584,[1]Sheet2!$B$2:$D$2741,3,0)</f>
        <v>211111305</v>
      </c>
      <c r="B584" t="s">
        <v>102</v>
      </c>
      <c r="C584" t="s">
        <v>11</v>
      </c>
      <c r="D584" t="s">
        <v>12</v>
      </c>
      <c r="E584">
        <v>9464</v>
      </c>
      <c r="F584" t="s">
        <v>13</v>
      </c>
      <c r="G584" s="1">
        <v>45858.346122685187</v>
      </c>
      <c r="H584" s="1">
        <v>45828.349710648145</v>
      </c>
      <c r="I584" s="6">
        <v>-8</v>
      </c>
      <c r="J584">
        <v>3001.9900000000002</v>
      </c>
      <c r="K584">
        <v>3001.9900000000002</v>
      </c>
      <c r="L584" t="str">
        <f>VLOOKUP(A584,[1]Sheet2!$A$2:$C$2741,3,0)</f>
        <v>Pedro Fonseca</v>
      </c>
      <c r="M584" t="str" cm="1">
        <f t="array" ref="M584">IFERROR(_xlfn.IFS(AND(I584&gt;=1,I584&lt;=5),"1A5", AND(I584&gt;=6,I584&lt;=30),"6A30", AND(I584&gt;=31,I584&lt;=60),"31A60", AND(I584&gt;=61,I584&lt;=90),"61A90", AND(I584&gt;=91,I584&lt;=120),"91A120", AND(I584&gt;120),"M120"), "A VENCER")</f>
        <v>A VENCER</v>
      </c>
    </row>
    <row r="585" spans="1:13" x14ac:dyDescent="0.25">
      <c r="A585">
        <f>VLOOKUP(B585,[1]Sheet2!$B$2:$D$2741,3,0)</f>
        <v>211111305</v>
      </c>
      <c r="B585" t="s">
        <v>102</v>
      </c>
      <c r="C585" t="s">
        <v>11</v>
      </c>
      <c r="D585" t="s">
        <v>12</v>
      </c>
      <c r="E585">
        <v>9514</v>
      </c>
      <c r="F585" t="s">
        <v>13</v>
      </c>
      <c r="G585" s="1">
        <v>45858.528807870367</v>
      </c>
      <c r="H585" s="1">
        <v>45828.529791666668</v>
      </c>
      <c r="I585" s="6">
        <v>-8</v>
      </c>
      <c r="J585">
        <v>215.49</v>
      </c>
      <c r="K585">
        <v>215.49</v>
      </c>
      <c r="L585" t="str">
        <f>VLOOKUP(A585,[1]Sheet2!$A$2:$C$2741,3,0)</f>
        <v>Pedro Fonseca</v>
      </c>
      <c r="M585" t="str" cm="1">
        <f t="array" ref="M585">IFERROR(_xlfn.IFS(AND(I585&gt;=1,I585&lt;=5),"1A5", AND(I585&gt;=6,I585&lt;=30),"6A30", AND(I585&gt;=31,I585&lt;=60),"31A60", AND(I585&gt;=61,I585&lt;=90),"61A90", AND(I585&gt;=91,I585&lt;=120),"91A120", AND(I585&gt;120),"M120"), "A VENCER")</f>
        <v>A VENCER</v>
      </c>
    </row>
    <row r="586" spans="1:13" x14ac:dyDescent="0.25">
      <c r="A586">
        <f>VLOOKUP(B586,[1]Sheet2!$B$2:$D$2741,3,0)</f>
        <v>211111305</v>
      </c>
      <c r="B586" t="s">
        <v>102</v>
      </c>
      <c r="C586" t="s">
        <v>11</v>
      </c>
      <c r="D586" t="s">
        <v>12</v>
      </c>
      <c r="E586">
        <v>9515</v>
      </c>
      <c r="F586" t="s">
        <v>13</v>
      </c>
      <c r="G586" s="1">
        <v>45858.530266203699</v>
      </c>
      <c r="H586" s="1">
        <v>45828.530706018515</v>
      </c>
      <c r="I586" s="6">
        <v>-8</v>
      </c>
      <c r="J586">
        <v>86.320000000000007</v>
      </c>
      <c r="K586">
        <v>86.320000000000007</v>
      </c>
      <c r="L586" t="str">
        <f>VLOOKUP(A586,[1]Sheet2!$A$2:$C$2741,3,0)</f>
        <v>Pedro Fonseca</v>
      </c>
      <c r="M586" t="str" cm="1">
        <f t="array" ref="M586">IFERROR(_xlfn.IFS(AND(I586&gt;=1,I586&lt;=5),"1A5", AND(I586&gt;=6,I586&lt;=30),"6A30", AND(I586&gt;=31,I586&lt;=60),"31A60", AND(I586&gt;=61,I586&lt;=90),"61A90", AND(I586&gt;=91,I586&lt;=120),"91A120", AND(I586&gt;120),"M120"), "A VENCER")</f>
        <v>A VENCER</v>
      </c>
    </row>
    <row r="587" spans="1:13" x14ac:dyDescent="0.25">
      <c r="A587">
        <f>VLOOKUP(B587,[1]Sheet2!$B$2:$D$2741,3,0)</f>
        <v>211111305</v>
      </c>
      <c r="B587" t="s">
        <v>102</v>
      </c>
      <c r="C587" t="s">
        <v>11</v>
      </c>
      <c r="D587" t="s">
        <v>12</v>
      </c>
      <c r="E587">
        <v>9538</v>
      </c>
      <c r="F587" t="s">
        <v>13</v>
      </c>
      <c r="G587" s="1">
        <v>45858.570416666662</v>
      </c>
      <c r="H587" s="1">
        <v>45828.571412037032</v>
      </c>
      <c r="I587" s="6">
        <v>-8</v>
      </c>
      <c r="J587">
        <v>23.85</v>
      </c>
      <c r="K587">
        <v>23.85</v>
      </c>
      <c r="L587" t="str">
        <f>VLOOKUP(A587,[1]Sheet2!$A$2:$C$2741,3,0)</f>
        <v>Pedro Fonseca</v>
      </c>
      <c r="M587" t="str" cm="1">
        <f t="array" ref="M587">IFERROR(_xlfn.IFS(AND(I587&gt;=1,I587&lt;=5),"1A5", AND(I587&gt;=6,I587&lt;=30),"6A30", AND(I587&gt;=31,I587&lt;=60),"31A60", AND(I587&gt;=61,I587&lt;=90),"61A90", AND(I587&gt;=91,I587&lt;=120),"91A120", AND(I587&gt;120),"M120"), "A VENCER")</f>
        <v>A VENCER</v>
      </c>
    </row>
    <row r="588" spans="1:13" x14ac:dyDescent="0.25">
      <c r="A588">
        <f>VLOOKUP(B588,[1]Sheet2!$B$2:$D$2741,3,0)</f>
        <v>211111305</v>
      </c>
      <c r="B588" t="s">
        <v>102</v>
      </c>
      <c r="C588" t="s">
        <v>11</v>
      </c>
      <c r="D588" t="s">
        <v>12</v>
      </c>
      <c r="E588">
        <v>9549</v>
      </c>
      <c r="F588" t="s">
        <v>13</v>
      </c>
      <c r="G588" s="1">
        <v>45858.583969907406</v>
      </c>
      <c r="H588" s="1">
        <v>45828.586087962962</v>
      </c>
      <c r="I588" s="6">
        <v>-8</v>
      </c>
      <c r="J588">
        <v>313.15000000000003</v>
      </c>
      <c r="K588">
        <v>313.15000000000003</v>
      </c>
      <c r="L588" t="str">
        <f>VLOOKUP(A588,[1]Sheet2!$A$2:$C$2741,3,0)</f>
        <v>Pedro Fonseca</v>
      </c>
      <c r="M588" t="str" cm="1">
        <f t="array" ref="M588">IFERROR(_xlfn.IFS(AND(I588&gt;=1,I588&lt;=5),"1A5", AND(I588&gt;=6,I588&lt;=30),"6A30", AND(I588&gt;=31,I588&lt;=60),"31A60", AND(I588&gt;=61,I588&lt;=90),"61A90", AND(I588&gt;=91,I588&lt;=120),"91A120", AND(I588&gt;120),"M120"), "A VENCER")</f>
        <v>A VENCER</v>
      </c>
    </row>
    <row r="589" spans="1:13" x14ac:dyDescent="0.25">
      <c r="A589">
        <f>VLOOKUP(B589,[1]Sheet2!$B$2:$D$2741,3,0)</f>
        <v>211111305</v>
      </c>
      <c r="B589" t="s">
        <v>102</v>
      </c>
      <c r="C589" t="s">
        <v>2814</v>
      </c>
      <c r="D589">
        <v>2025</v>
      </c>
      <c r="E589">
        <v>574</v>
      </c>
      <c r="F589" t="s">
        <v>13</v>
      </c>
      <c r="G589" s="1">
        <v>45859</v>
      </c>
      <c r="H589" s="1">
        <v>45829</v>
      </c>
      <c r="I589" s="6">
        <v>-9</v>
      </c>
      <c r="J589">
        <v>-10.43</v>
      </c>
      <c r="K589">
        <v>-10.43</v>
      </c>
      <c r="L589" t="str">
        <f>VLOOKUP(A589,[1]Sheet2!$A$2:$C$2741,3,0)</f>
        <v>Pedro Fonseca</v>
      </c>
      <c r="M589" t="str" cm="1">
        <f t="array" ref="M589">IFERROR(_xlfn.IFS(AND(I589&gt;=1,I589&lt;=5),"1A5", AND(I589&gt;=6,I589&lt;=30),"6A30", AND(I589&gt;=31,I589&lt;=60),"31A60", AND(I589&gt;=61,I589&lt;=90),"61A90", AND(I589&gt;=91,I589&lt;=120),"91A120", AND(I589&gt;120),"M120"), "A VENCER")</f>
        <v>A VENCER</v>
      </c>
    </row>
    <row r="590" spans="1:13" x14ac:dyDescent="0.25">
      <c r="A590">
        <f>VLOOKUP(B590,[1]Sheet2!$B$2:$D$2741,3,0)</f>
        <v>211111305</v>
      </c>
      <c r="B590" t="s">
        <v>102</v>
      </c>
      <c r="C590" t="s">
        <v>2814</v>
      </c>
      <c r="D590" t="s">
        <v>12</v>
      </c>
      <c r="E590">
        <v>498</v>
      </c>
      <c r="F590" t="s">
        <v>13</v>
      </c>
      <c r="G590" s="1">
        <v>45861</v>
      </c>
      <c r="H590" s="1">
        <v>45831</v>
      </c>
      <c r="I590" s="6">
        <v>-11</v>
      </c>
      <c r="J590">
        <v>-2.35</v>
      </c>
      <c r="K590">
        <v>-2.35</v>
      </c>
      <c r="L590" t="str">
        <f>VLOOKUP(A590,[1]Sheet2!$A$2:$C$2741,3,0)</f>
        <v>Pedro Fonseca</v>
      </c>
      <c r="M590" t="str" cm="1">
        <f t="array" ref="M590">IFERROR(_xlfn.IFS(AND(I590&gt;=1,I590&lt;=5),"1A5", AND(I590&gt;=6,I590&lt;=30),"6A30", AND(I590&gt;=31,I590&lt;=60),"31A60", AND(I590&gt;=61,I590&lt;=90),"61A90", AND(I590&gt;=91,I590&lt;=120),"91A120", AND(I590&gt;120),"M120"), "A VENCER")</f>
        <v>A VENCER</v>
      </c>
    </row>
    <row r="591" spans="1:13" x14ac:dyDescent="0.25">
      <c r="A591">
        <f>VLOOKUP(B591,[1]Sheet2!$B$2:$D$2741,3,0)</f>
        <v>211111305</v>
      </c>
      <c r="B591" t="s">
        <v>102</v>
      </c>
      <c r="C591" t="s">
        <v>2814</v>
      </c>
      <c r="D591">
        <v>2025</v>
      </c>
      <c r="E591">
        <v>577</v>
      </c>
      <c r="F591" t="s">
        <v>13</v>
      </c>
      <c r="G591" s="1">
        <v>45861</v>
      </c>
      <c r="H591" s="1">
        <v>45831</v>
      </c>
      <c r="I591" s="6">
        <v>-11</v>
      </c>
      <c r="J591">
        <v>-1.97</v>
      </c>
      <c r="K591">
        <v>-1.97</v>
      </c>
      <c r="L591" t="str">
        <f>VLOOKUP(A591,[1]Sheet2!$A$2:$C$2741,3,0)</f>
        <v>Pedro Fonseca</v>
      </c>
      <c r="M591" t="str" cm="1">
        <f t="array" ref="M591">IFERROR(_xlfn.IFS(AND(I591&gt;=1,I591&lt;=5),"1A5", AND(I591&gt;=6,I591&lt;=30),"6A30", AND(I591&gt;=31,I591&lt;=60),"31A60", AND(I591&gt;=61,I591&lt;=90),"61A90", AND(I591&gt;=91,I591&lt;=120),"91A120", AND(I591&gt;120),"M120"), "A VENCER")</f>
        <v>A VENCER</v>
      </c>
    </row>
    <row r="592" spans="1:13" x14ac:dyDescent="0.25">
      <c r="A592">
        <f>VLOOKUP(B592,[1]Sheet2!$B$2:$D$2741,3,0)</f>
        <v>211111305</v>
      </c>
      <c r="B592" t="s">
        <v>102</v>
      </c>
      <c r="C592" t="s">
        <v>11</v>
      </c>
      <c r="D592" t="s">
        <v>12</v>
      </c>
      <c r="E592">
        <v>9615</v>
      </c>
      <c r="F592" t="s">
        <v>13</v>
      </c>
      <c r="G592" s="1">
        <v>45861.509166666663</v>
      </c>
      <c r="H592" s="1">
        <v>45831.509699074071</v>
      </c>
      <c r="I592" s="6">
        <v>-11</v>
      </c>
      <c r="J592">
        <v>555.75</v>
      </c>
      <c r="K592">
        <v>555.75</v>
      </c>
      <c r="L592" t="str">
        <f>VLOOKUP(A592,[1]Sheet2!$A$2:$C$2741,3,0)</f>
        <v>Pedro Fonseca</v>
      </c>
      <c r="M592" t="str" cm="1">
        <f t="array" ref="M592">IFERROR(_xlfn.IFS(AND(I592&gt;=1,I592&lt;=5),"1A5", AND(I592&gt;=6,I592&lt;=30),"6A30", AND(I592&gt;=31,I592&lt;=60),"31A60", AND(I592&gt;=61,I592&lt;=90),"61A90", AND(I592&gt;=91,I592&lt;=120),"91A120", AND(I592&gt;120),"M120"), "A VENCER")</f>
        <v>A VENCER</v>
      </c>
    </row>
    <row r="593" spans="1:13" x14ac:dyDescent="0.25">
      <c r="A593">
        <f>VLOOKUP(B593,[1]Sheet2!$B$2:$D$2741,3,0)</f>
        <v>211111305</v>
      </c>
      <c r="B593" t="s">
        <v>102</v>
      </c>
      <c r="C593" t="s">
        <v>11</v>
      </c>
      <c r="D593" t="s">
        <v>12</v>
      </c>
      <c r="E593">
        <v>9617</v>
      </c>
      <c r="F593" t="s">
        <v>13</v>
      </c>
      <c r="G593" s="1">
        <v>45861.510717592588</v>
      </c>
      <c r="H593" s="1">
        <v>45831.511041666665</v>
      </c>
      <c r="I593" s="6">
        <v>-11</v>
      </c>
      <c r="J593">
        <v>33.11</v>
      </c>
      <c r="K593">
        <v>33.11</v>
      </c>
      <c r="L593" t="str">
        <f>VLOOKUP(A593,[1]Sheet2!$A$2:$C$2741,3,0)</f>
        <v>Pedro Fonseca</v>
      </c>
      <c r="M593" t="str" cm="1">
        <f t="array" ref="M593">IFERROR(_xlfn.IFS(AND(I593&gt;=1,I593&lt;=5),"1A5", AND(I593&gt;=6,I593&lt;=30),"6A30", AND(I593&gt;=31,I593&lt;=60),"31A60", AND(I593&gt;=61,I593&lt;=90),"61A90", AND(I593&gt;=91,I593&lt;=120),"91A120", AND(I593&gt;120),"M120"), "A VENCER")</f>
        <v>A VENCER</v>
      </c>
    </row>
    <row r="594" spans="1:13" x14ac:dyDescent="0.25">
      <c r="A594">
        <f>VLOOKUP(B594,[1]Sheet2!$B$2:$D$2741,3,0)</f>
        <v>211111305</v>
      </c>
      <c r="B594" t="s">
        <v>102</v>
      </c>
      <c r="C594" t="s">
        <v>11</v>
      </c>
      <c r="D594" t="s">
        <v>12</v>
      </c>
      <c r="E594">
        <v>9618</v>
      </c>
      <c r="F594" t="s">
        <v>13</v>
      </c>
      <c r="G594" s="1">
        <v>45861.511006944442</v>
      </c>
      <c r="H594" s="1">
        <v>45831.511342592588</v>
      </c>
      <c r="I594" s="6">
        <v>-11</v>
      </c>
      <c r="J594">
        <v>1179.24</v>
      </c>
      <c r="K594">
        <v>1179.24</v>
      </c>
      <c r="L594" t="str">
        <f>VLOOKUP(A594,[1]Sheet2!$A$2:$C$2741,3,0)</f>
        <v>Pedro Fonseca</v>
      </c>
      <c r="M594" t="str" cm="1">
        <f t="array" ref="M594">IFERROR(_xlfn.IFS(AND(I594&gt;=1,I594&lt;=5),"1A5", AND(I594&gt;=6,I594&lt;=30),"6A30", AND(I594&gt;=31,I594&lt;=60),"31A60", AND(I594&gt;=61,I594&lt;=90),"61A90", AND(I594&gt;=91,I594&lt;=120),"91A120", AND(I594&gt;120),"M120"), "A VENCER")</f>
        <v>A VENCER</v>
      </c>
    </row>
    <row r="595" spans="1:13" x14ac:dyDescent="0.25">
      <c r="A595">
        <f>VLOOKUP(B595,[1]Sheet2!$B$2:$D$2741,3,0)</f>
        <v>211111305</v>
      </c>
      <c r="B595" t="s">
        <v>102</v>
      </c>
      <c r="C595" t="s">
        <v>11</v>
      </c>
      <c r="D595" t="s">
        <v>12</v>
      </c>
      <c r="E595">
        <v>9620</v>
      </c>
      <c r="F595" t="s">
        <v>13</v>
      </c>
      <c r="G595" s="1">
        <v>45861.515150462961</v>
      </c>
      <c r="H595" s="1">
        <v>45831.515914351847</v>
      </c>
      <c r="I595" s="6">
        <v>-11</v>
      </c>
      <c r="J595">
        <v>406.99</v>
      </c>
      <c r="K595">
        <v>406.99</v>
      </c>
      <c r="L595" t="str">
        <f>VLOOKUP(A595,[1]Sheet2!$A$2:$C$2741,3,0)</f>
        <v>Pedro Fonseca</v>
      </c>
      <c r="M595" t="str" cm="1">
        <f t="array" ref="M595">IFERROR(_xlfn.IFS(AND(I595&gt;=1,I595&lt;=5),"1A5", AND(I595&gt;=6,I595&lt;=30),"6A30", AND(I595&gt;=31,I595&lt;=60),"31A60", AND(I595&gt;=61,I595&lt;=90),"61A90", AND(I595&gt;=91,I595&lt;=120),"91A120", AND(I595&gt;120),"M120"), "A VENCER")</f>
        <v>A VENCER</v>
      </c>
    </row>
    <row r="596" spans="1:13" x14ac:dyDescent="0.25">
      <c r="A596">
        <f>VLOOKUP(B596,[1]Sheet2!$B$2:$D$2741,3,0)</f>
        <v>211111305</v>
      </c>
      <c r="B596" t="s">
        <v>102</v>
      </c>
      <c r="C596" t="s">
        <v>11</v>
      </c>
      <c r="D596" t="s">
        <v>12</v>
      </c>
      <c r="E596">
        <v>9707</v>
      </c>
      <c r="F596" t="s">
        <v>13</v>
      </c>
      <c r="G596" s="1">
        <v>45863.50472222222</v>
      </c>
      <c r="H596" s="1">
        <v>45833.505324074074</v>
      </c>
      <c r="I596" s="6">
        <v>-13</v>
      </c>
      <c r="J596">
        <v>240.46</v>
      </c>
      <c r="K596">
        <v>240.46</v>
      </c>
      <c r="L596" t="str">
        <f>VLOOKUP(A596,[1]Sheet2!$A$2:$C$2741,3,0)</f>
        <v>Pedro Fonseca</v>
      </c>
      <c r="M596" t="str" cm="1">
        <f t="array" ref="M596">IFERROR(_xlfn.IFS(AND(I596&gt;=1,I596&lt;=5),"1A5", AND(I596&gt;=6,I596&lt;=30),"6A30", AND(I596&gt;=31,I596&lt;=60),"31A60", AND(I596&gt;=61,I596&lt;=90),"61A90", AND(I596&gt;=91,I596&lt;=120),"91A120", AND(I596&gt;120),"M120"), "A VENCER")</f>
        <v>A VENCER</v>
      </c>
    </row>
    <row r="597" spans="1:13" x14ac:dyDescent="0.25">
      <c r="A597">
        <f>VLOOKUP(B597,[1]Sheet2!$B$2:$D$2741,3,0)</f>
        <v>211111305</v>
      </c>
      <c r="B597" t="s">
        <v>102</v>
      </c>
      <c r="C597" t="s">
        <v>11</v>
      </c>
      <c r="D597" t="s">
        <v>12</v>
      </c>
      <c r="E597">
        <v>9712</v>
      </c>
      <c r="F597" t="s">
        <v>13</v>
      </c>
      <c r="G597" s="1">
        <v>45863.51116898148</v>
      </c>
      <c r="H597" s="1">
        <v>45833.512025462958</v>
      </c>
      <c r="I597" s="6">
        <v>-13</v>
      </c>
      <c r="J597">
        <v>339.99</v>
      </c>
      <c r="K597">
        <v>339.99</v>
      </c>
      <c r="L597" t="str">
        <f>VLOOKUP(A597,[1]Sheet2!$A$2:$C$2741,3,0)</f>
        <v>Pedro Fonseca</v>
      </c>
      <c r="M597" t="str" cm="1">
        <f t="array" ref="M597">IFERROR(_xlfn.IFS(AND(I597&gt;=1,I597&lt;=5),"1A5", AND(I597&gt;=6,I597&lt;=30),"6A30", AND(I597&gt;=31,I597&lt;=60),"31A60", AND(I597&gt;=61,I597&lt;=90),"61A90", AND(I597&gt;=91,I597&lt;=120),"91A120", AND(I597&gt;120),"M120"), "A VENCER")</f>
        <v>A VENCER</v>
      </c>
    </row>
    <row r="598" spans="1:13" x14ac:dyDescent="0.25">
      <c r="A598">
        <f>VLOOKUP(B598,[1]Sheet2!$B$2:$D$2741,3,0)</f>
        <v>211111305</v>
      </c>
      <c r="B598" t="s">
        <v>102</v>
      </c>
      <c r="C598" t="s">
        <v>11</v>
      </c>
      <c r="D598" t="s">
        <v>12</v>
      </c>
      <c r="E598">
        <v>9713</v>
      </c>
      <c r="F598" t="s">
        <v>13</v>
      </c>
      <c r="G598" s="1">
        <v>45863.512557870366</v>
      </c>
      <c r="H598" s="1">
        <v>45833.514513888884</v>
      </c>
      <c r="I598" s="6">
        <v>-13</v>
      </c>
      <c r="J598">
        <v>103.38</v>
      </c>
      <c r="K598">
        <v>103.38</v>
      </c>
      <c r="L598" t="str">
        <f>VLOOKUP(A598,[1]Sheet2!$A$2:$C$2741,3,0)</f>
        <v>Pedro Fonseca</v>
      </c>
      <c r="M598" t="str" cm="1">
        <f t="array" ref="M598">IFERROR(_xlfn.IFS(AND(I598&gt;=1,I598&lt;=5),"1A5", AND(I598&gt;=6,I598&lt;=30),"6A30", AND(I598&gt;=31,I598&lt;=60),"31A60", AND(I598&gt;=61,I598&lt;=90),"61A90", AND(I598&gt;=91,I598&lt;=120),"91A120", AND(I598&gt;120),"M120"), "A VENCER")</f>
        <v>A VENCER</v>
      </c>
    </row>
    <row r="599" spans="1:13" x14ac:dyDescent="0.25">
      <c r="A599">
        <f>VLOOKUP(B599,[1]Sheet2!$B$2:$D$2741,3,0)</f>
        <v>211111305</v>
      </c>
      <c r="B599" t="s">
        <v>102</v>
      </c>
      <c r="C599" t="s">
        <v>11</v>
      </c>
      <c r="D599" t="s">
        <v>12</v>
      </c>
      <c r="E599">
        <v>9717</v>
      </c>
      <c r="F599" t="s">
        <v>13</v>
      </c>
      <c r="G599" s="1">
        <v>45863.527048611111</v>
      </c>
      <c r="H599" s="1">
        <v>45833.527222222219</v>
      </c>
      <c r="I599" s="6">
        <v>-13</v>
      </c>
      <c r="J599">
        <v>289.62</v>
      </c>
      <c r="K599">
        <v>289.62</v>
      </c>
      <c r="L599" t="str">
        <f>VLOOKUP(A599,[1]Sheet2!$A$2:$C$2741,3,0)</f>
        <v>Pedro Fonseca</v>
      </c>
      <c r="M599" t="str" cm="1">
        <f t="array" ref="M599">IFERROR(_xlfn.IFS(AND(I599&gt;=1,I599&lt;=5),"1A5", AND(I599&gt;=6,I599&lt;=30),"6A30", AND(I599&gt;=31,I599&lt;=60),"31A60", AND(I599&gt;=61,I599&lt;=90),"61A90", AND(I599&gt;=91,I599&lt;=120),"91A120", AND(I599&gt;120),"M120"), "A VENCER")</f>
        <v>A VENCER</v>
      </c>
    </row>
    <row r="600" spans="1:13" x14ac:dyDescent="0.25">
      <c r="A600">
        <f>VLOOKUP(B600,[1]Sheet2!$B$2:$D$2741,3,0)</f>
        <v>211111305</v>
      </c>
      <c r="B600" t="s">
        <v>102</v>
      </c>
      <c r="C600" t="s">
        <v>11</v>
      </c>
      <c r="D600" t="s">
        <v>12</v>
      </c>
      <c r="E600">
        <v>9757</v>
      </c>
      <c r="F600" t="s">
        <v>13</v>
      </c>
      <c r="G600" s="1">
        <v>45864.41097222222</v>
      </c>
      <c r="H600" s="1">
        <v>45834.411597222221</v>
      </c>
      <c r="I600" s="6">
        <v>-14</v>
      </c>
      <c r="J600">
        <v>84.7</v>
      </c>
      <c r="K600">
        <v>84.7</v>
      </c>
      <c r="L600" t="str">
        <f>VLOOKUP(A600,[1]Sheet2!$A$2:$C$2741,3,0)</f>
        <v>Pedro Fonseca</v>
      </c>
      <c r="M600" t="str" cm="1">
        <f t="array" ref="M600">IFERROR(_xlfn.IFS(AND(I600&gt;=1,I600&lt;=5),"1A5", AND(I600&gt;=6,I600&lt;=30),"6A30", AND(I600&gt;=31,I600&lt;=60),"31A60", AND(I600&gt;=61,I600&lt;=90),"61A90", AND(I600&gt;=91,I600&lt;=120),"91A120", AND(I600&gt;120),"M120"), "A VENCER")</f>
        <v>A VENCER</v>
      </c>
    </row>
    <row r="601" spans="1:13" x14ac:dyDescent="0.25">
      <c r="A601">
        <f>VLOOKUP(B601,[1]Sheet2!$B$2:$D$2741,3,0)</f>
        <v>211111305</v>
      </c>
      <c r="B601" t="s">
        <v>102</v>
      </c>
      <c r="C601" t="s">
        <v>11</v>
      </c>
      <c r="D601" t="s">
        <v>12</v>
      </c>
      <c r="E601">
        <v>9763</v>
      </c>
      <c r="F601" t="s">
        <v>13</v>
      </c>
      <c r="G601" s="1">
        <v>45864.411840277775</v>
      </c>
      <c r="H601" s="1">
        <v>45834.422523148147</v>
      </c>
      <c r="I601" s="6">
        <v>-14</v>
      </c>
      <c r="J601">
        <v>213.67000000000002</v>
      </c>
      <c r="K601">
        <v>213.67000000000002</v>
      </c>
      <c r="L601" t="str">
        <f>VLOOKUP(A601,[1]Sheet2!$A$2:$C$2741,3,0)</f>
        <v>Pedro Fonseca</v>
      </c>
      <c r="M601" t="str" cm="1">
        <f t="array" ref="M601">IFERROR(_xlfn.IFS(AND(I601&gt;=1,I601&lt;=5),"1A5", AND(I601&gt;=6,I601&lt;=30),"6A30", AND(I601&gt;=31,I601&lt;=60),"31A60", AND(I601&gt;=61,I601&lt;=90),"61A90", AND(I601&gt;=91,I601&lt;=120),"91A120", AND(I601&gt;120),"M120"), "A VENCER")</f>
        <v>A VENCER</v>
      </c>
    </row>
    <row r="602" spans="1:13" x14ac:dyDescent="0.25">
      <c r="A602">
        <f>VLOOKUP(B602,[1]Sheet2!$B$2:$D$2741,3,0)</f>
        <v>211111305</v>
      </c>
      <c r="B602" t="s">
        <v>102</v>
      </c>
      <c r="C602" t="s">
        <v>11</v>
      </c>
      <c r="D602" t="s">
        <v>12</v>
      </c>
      <c r="E602">
        <v>9759</v>
      </c>
      <c r="F602" t="s">
        <v>13</v>
      </c>
      <c r="G602" s="1">
        <v>45864.413796296292</v>
      </c>
      <c r="H602" s="1">
        <v>45834.414201388885</v>
      </c>
      <c r="I602" s="6">
        <v>-14</v>
      </c>
      <c r="J602">
        <v>33.58</v>
      </c>
      <c r="K602">
        <v>33.58</v>
      </c>
      <c r="L602" t="str">
        <f>VLOOKUP(A602,[1]Sheet2!$A$2:$C$2741,3,0)</f>
        <v>Pedro Fonseca</v>
      </c>
      <c r="M602" t="str" cm="1">
        <f t="array" ref="M602">IFERROR(_xlfn.IFS(AND(I602&gt;=1,I602&lt;=5),"1A5", AND(I602&gt;=6,I602&lt;=30),"6A30", AND(I602&gt;=31,I602&lt;=60),"31A60", AND(I602&gt;=61,I602&lt;=90),"61A90", AND(I602&gt;=91,I602&lt;=120),"91A120", AND(I602&gt;120),"M120"), "A VENCER")</f>
        <v>A VENCER</v>
      </c>
    </row>
    <row r="603" spans="1:13" x14ac:dyDescent="0.25">
      <c r="A603">
        <f>VLOOKUP(B603,[1]Sheet2!$B$2:$D$2741,3,0)</f>
        <v>211111305</v>
      </c>
      <c r="B603" t="s">
        <v>102</v>
      </c>
      <c r="C603" t="s">
        <v>11</v>
      </c>
      <c r="D603" t="s">
        <v>12</v>
      </c>
      <c r="E603">
        <v>9767</v>
      </c>
      <c r="F603" t="s">
        <v>13</v>
      </c>
      <c r="G603" s="1">
        <v>45864.435243055552</v>
      </c>
      <c r="H603" s="1">
        <v>45834.435729166667</v>
      </c>
      <c r="I603" s="6">
        <v>-14</v>
      </c>
      <c r="J603">
        <v>239</v>
      </c>
      <c r="K603">
        <v>239</v>
      </c>
      <c r="L603" t="str">
        <f>VLOOKUP(A603,[1]Sheet2!$A$2:$C$2741,3,0)</f>
        <v>Pedro Fonseca</v>
      </c>
      <c r="M603" t="str" cm="1">
        <f t="array" ref="M603">IFERROR(_xlfn.IFS(AND(I603&gt;=1,I603&lt;=5),"1A5", AND(I603&gt;=6,I603&lt;=30),"6A30", AND(I603&gt;=31,I603&lt;=60),"31A60", AND(I603&gt;=61,I603&lt;=90),"61A90", AND(I603&gt;=91,I603&lt;=120),"91A120", AND(I603&gt;120),"M120"), "A VENCER")</f>
        <v>A VENCER</v>
      </c>
    </row>
    <row r="604" spans="1:13" x14ac:dyDescent="0.25">
      <c r="A604">
        <f>VLOOKUP(B604,[1]Sheet2!$B$2:$D$2741,3,0)</f>
        <v>211111305</v>
      </c>
      <c r="B604" t="s">
        <v>102</v>
      </c>
      <c r="C604" t="s">
        <v>2814</v>
      </c>
      <c r="D604">
        <v>2025</v>
      </c>
      <c r="E604">
        <v>594</v>
      </c>
      <c r="F604" t="s">
        <v>13</v>
      </c>
      <c r="G604" s="1">
        <v>45865</v>
      </c>
      <c r="H604" s="1">
        <v>45835</v>
      </c>
      <c r="I604" s="6">
        <v>-15</v>
      </c>
      <c r="J604">
        <v>-6.05</v>
      </c>
      <c r="K604">
        <v>-6.05</v>
      </c>
      <c r="L604" t="str">
        <f>VLOOKUP(A604,[1]Sheet2!$A$2:$C$2741,3,0)</f>
        <v>Pedro Fonseca</v>
      </c>
      <c r="M604" t="str" cm="1">
        <f t="array" ref="M604">IFERROR(_xlfn.IFS(AND(I604&gt;=1,I604&lt;=5),"1A5", AND(I604&gt;=6,I604&lt;=30),"6A30", AND(I604&gt;=31,I604&lt;=60),"31A60", AND(I604&gt;=61,I604&lt;=90),"61A90", AND(I604&gt;=91,I604&lt;=120),"91A120", AND(I604&gt;120),"M120"), "A VENCER")</f>
        <v>A VENCER</v>
      </c>
    </row>
    <row r="605" spans="1:13" x14ac:dyDescent="0.25">
      <c r="A605">
        <f>VLOOKUP(B605,[1]Sheet2!$B$2:$D$2741,3,0)</f>
        <v>211111305</v>
      </c>
      <c r="B605" t="s">
        <v>102</v>
      </c>
      <c r="C605" t="s">
        <v>11</v>
      </c>
      <c r="D605" t="s">
        <v>12</v>
      </c>
      <c r="E605">
        <v>9808</v>
      </c>
      <c r="F605" t="s">
        <v>13</v>
      </c>
      <c r="G605" s="1">
        <v>45865.308356481481</v>
      </c>
      <c r="H605" s="1">
        <v>45835.312476851846</v>
      </c>
      <c r="I605" s="6">
        <v>-15</v>
      </c>
      <c r="J605">
        <v>8139.9800000000005</v>
      </c>
      <c r="K605">
        <v>8139.9800000000005</v>
      </c>
      <c r="L605" t="str">
        <f>VLOOKUP(A605,[1]Sheet2!$A$2:$C$2741,3,0)</f>
        <v>Pedro Fonseca</v>
      </c>
      <c r="M605" t="str" cm="1">
        <f t="array" ref="M605">IFERROR(_xlfn.IFS(AND(I605&gt;=1,I605&lt;=5),"1A5", AND(I605&gt;=6,I605&lt;=30),"6A30", AND(I605&gt;=31,I605&lt;=60),"31A60", AND(I605&gt;=61,I605&lt;=90),"61A90", AND(I605&gt;=91,I605&lt;=120),"91A120", AND(I605&gt;120),"M120"), "A VENCER")</f>
        <v>A VENCER</v>
      </c>
    </row>
    <row r="606" spans="1:13" x14ac:dyDescent="0.25">
      <c r="A606">
        <f>VLOOKUP(B606,[1]Sheet2!$B$2:$D$2741,3,0)</f>
        <v>211111305</v>
      </c>
      <c r="B606" t="s">
        <v>102</v>
      </c>
      <c r="C606" t="s">
        <v>11</v>
      </c>
      <c r="D606" t="s">
        <v>12</v>
      </c>
      <c r="E606">
        <v>9830</v>
      </c>
      <c r="F606" t="s">
        <v>13</v>
      </c>
      <c r="G606" s="1">
        <v>45865.427708333329</v>
      </c>
      <c r="H606" s="1">
        <v>45835.428923611107</v>
      </c>
      <c r="I606" s="6">
        <v>-15</v>
      </c>
      <c r="J606">
        <v>330.98</v>
      </c>
      <c r="K606">
        <v>330.98</v>
      </c>
      <c r="L606" t="str">
        <f>VLOOKUP(A606,[1]Sheet2!$A$2:$C$2741,3,0)</f>
        <v>Pedro Fonseca</v>
      </c>
      <c r="M606" t="str" cm="1">
        <f t="array" ref="M606">IFERROR(_xlfn.IFS(AND(I606&gt;=1,I606&lt;=5),"1A5", AND(I606&gt;=6,I606&lt;=30),"6A30", AND(I606&gt;=31,I606&lt;=60),"31A60", AND(I606&gt;=61,I606&lt;=90),"61A90", AND(I606&gt;=91,I606&lt;=120),"91A120", AND(I606&gt;120),"M120"), "A VENCER")</f>
        <v>A VENCER</v>
      </c>
    </row>
    <row r="607" spans="1:13" x14ac:dyDescent="0.25">
      <c r="A607">
        <f>VLOOKUP(B607,[1]Sheet2!$B$2:$D$2741,3,0)</f>
        <v>211111305</v>
      </c>
      <c r="B607" t="s">
        <v>102</v>
      </c>
      <c r="C607" t="s">
        <v>11</v>
      </c>
      <c r="D607" t="s">
        <v>12</v>
      </c>
      <c r="E607">
        <v>9832</v>
      </c>
      <c r="F607" t="s">
        <v>13</v>
      </c>
      <c r="G607" s="1">
        <v>45865.429872685185</v>
      </c>
      <c r="H607" s="1">
        <v>45835.430405092593</v>
      </c>
      <c r="I607" s="6">
        <v>-15</v>
      </c>
      <c r="J607">
        <v>160.02000000000001</v>
      </c>
      <c r="K607">
        <v>160.02000000000001</v>
      </c>
      <c r="L607" t="str">
        <f>VLOOKUP(A607,[1]Sheet2!$A$2:$C$2741,3,0)</f>
        <v>Pedro Fonseca</v>
      </c>
      <c r="M607" t="str" cm="1">
        <f t="array" ref="M607">IFERROR(_xlfn.IFS(AND(I607&gt;=1,I607&lt;=5),"1A5", AND(I607&gt;=6,I607&lt;=30),"6A30", AND(I607&gt;=31,I607&lt;=60),"31A60", AND(I607&gt;=61,I607&lt;=90),"61A90", AND(I607&gt;=91,I607&lt;=120),"91A120", AND(I607&gt;120),"M120"), "A VENCER")</f>
        <v>A VENCER</v>
      </c>
    </row>
    <row r="608" spans="1:13" x14ac:dyDescent="0.25">
      <c r="A608">
        <f>VLOOKUP(B608,[1]Sheet2!$B$2:$D$2741,3,0)</f>
        <v>211111305</v>
      </c>
      <c r="B608" t="s">
        <v>102</v>
      </c>
      <c r="C608" t="s">
        <v>11</v>
      </c>
      <c r="D608" t="s">
        <v>12</v>
      </c>
      <c r="E608">
        <v>9835</v>
      </c>
      <c r="F608" t="s">
        <v>13</v>
      </c>
      <c r="G608" s="1">
        <v>45865.432442129626</v>
      </c>
      <c r="H608" s="1">
        <v>45835.43310185185</v>
      </c>
      <c r="I608" s="6">
        <v>-15</v>
      </c>
      <c r="J608">
        <v>46.89</v>
      </c>
      <c r="K608">
        <v>46.89</v>
      </c>
      <c r="L608" t="str">
        <f>VLOOKUP(A608,[1]Sheet2!$A$2:$C$2741,3,0)</f>
        <v>Pedro Fonseca</v>
      </c>
      <c r="M608" t="str" cm="1">
        <f t="array" ref="M608">IFERROR(_xlfn.IFS(AND(I608&gt;=1,I608&lt;=5),"1A5", AND(I608&gt;=6,I608&lt;=30),"6A30", AND(I608&gt;=31,I608&lt;=60),"31A60", AND(I608&gt;=61,I608&lt;=90),"61A90", AND(I608&gt;=91,I608&lt;=120),"91A120", AND(I608&gt;120),"M120"), "A VENCER")</f>
        <v>A VENCER</v>
      </c>
    </row>
    <row r="609" spans="1:13" x14ac:dyDescent="0.25">
      <c r="A609">
        <f>VLOOKUP(B609,[1]Sheet2!$B$2:$D$2741,3,0)</f>
        <v>211111305</v>
      </c>
      <c r="B609" t="s">
        <v>102</v>
      </c>
      <c r="C609" t="s">
        <v>11</v>
      </c>
      <c r="D609" t="s">
        <v>12</v>
      </c>
      <c r="E609">
        <v>9836</v>
      </c>
      <c r="F609" t="s">
        <v>13</v>
      </c>
      <c r="G609" s="1">
        <v>45865.433344907404</v>
      </c>
      <c r="H609" s="1">
        <v>45835.433842592589</v>
      </c>
      <c r="I609" s="6">
        <v>-15</v>
      </c>
      <c r="J609">
        <v>392.2</v>
      </c>
      <c r="K609">
        <v>392.2</v>
      </c>
      <c r="L609" t="str">
        <f>VLOOKUP(A609,[1]Sheet2!$A$2:$C$2741,3,0)</f>
        <v>Pedro Fonseca</v>
      </c>
      <c r="M609" t="str" cm="1">
        <f t="array" ref="M609">IFERROR(_xlfn.IFS(AND(I609&gt;=1,I609&lt;=5),"1A5", AND(I609&gt;=6,I609&lt;=30),"6A30", AND(I609&gt;=31,I609&lt;=60),"31A60", AND(I609&gt;=61,I609&lt;=90),"61A90", AND(I609&gt;=91,I609&lt;=120),"91A120", AND(I609&gt;120),"M120"), "A VENCER")</f>
        <v>A VENCER</v>
      </c>
    </row>
    <row r="610" spans="1:13" x14ac:dyDescent="0.25">
      <c r="A610">
        <f>VLOOKUP(B610,[1]Sheet2!$B$2:$D$2741,3,0)</f>
        <v>211111305</v>
      </c>
      <c r="B610" t="s">
        <v>102</v>
      </c>
      <c r="C610" t="s">
        <v>11</v>
      </c>
      <c r="D610" t="s">
        <v>12</v>
      </c>
      <c r="E610">
        <v>9837</v>
      </c>
      <c r="F610" t="s">
        <v>13</v>
      </c>
      <c r="G610" s="1">
        <v>45865.434351851851</v>
      </c>
      <c r="H610" s="1">
        <v>45835.435439814813</v>
      </c>
      <c r="I610" s="6">
        <v>-15</v>
      </c>
      <c r="J610">
        <v>104.24000000000001</v>
      </c>
      <c r="K610">
        <v>104.24000000000001</v>
      </c>
      <c r="L610" t="str">
        <f>VLOOKUP(A610,[1]Sheet2!$A$2:$C$2741,3,0)</f>
        <v>Pedro Fonseca</v>
      </c>
      <c r="M610" t="str" cm="1">
        <f t="array" ref="M610">IFERROR(_xlfn.IFS(AND(I610&gt;=1,I610&lt;=5),"1A5", AND(I610&gt;=6,I610&lt;=30),"6A30", AND(I610&gt;=31,I610&lt;=60),"31A60", AND(I610&gt;=61,I610&lt;=90),"61A90", AND(I610&gt;=91,I610&lt;=120),"91A120", AND(I610&gt;120),"M120"), "A VENCER")</f>
        <v>A VENCER</v>
      </c>
    </row>
    <row r="611" spans="1:13" x14ac:dyDescent="0.25">
      <c r="A611">
        <f>VLOOKUP(B611,[1]Sheet2!$B$2:$D$2741,3,0)</f>
        <v>211111305</v>
      </c>
      <c r="B611" t="s">
        <v>102</v>
      </c>
      <c r="C611" t="s">
        <v>2814</v>
      </c>
      <c r="D611" t="s">
        <v>12</v>
      </c>
      <c r="E611">
        <v>506</v>
      </c>
      <c r="F611" t="s">
        <v>13</v>
      </c>
      <c r="G611" s="1">
        <v>45869</v>
      </c>
      <c r="H611" s="1">
        <v>45839</v>
      </c>
      <c r="I611" s="6">
        <v>-19</v>
      </c>
      <c r="J611">
        <v>-5.2</v>
      </c>
      <c r="K611">
        <v>-5.2</v>
      </c>
      <c r="L611" t="str">
        <f>VLOOKUP(A611,[1]Sheet2!$A$2:$C$2741,3,0)</f>
        <v>Pedro Fonseca</v>
      </c>
      <c r="M611" t="str" cm="1">
        <f t="array" ref="M611">IFERROR(_xlfn.IFS(AND(I611&gt;=1,I611&lt;=5),"1A5", AND(I611&gt;=6,I611&lt;=30),"6A30", AND(I611&gt;=31,I611&lt;=60),"31A60", AND(I611&gt;=61,I611&lt;=90),"61A90", AND(I611&gt;=91,I611&lt;=120),"91A120", AND(I611&gt;120),"M120"), "A VENCER")</f>
        <v>A VENCER</v>
      </c>
    </row>
    <row r="612" spans="1:13" x14ac:dyDescent="0.25">
      <c r="A612">
        <f>VLOOKUP(B612,[1]Sheet2!$B$2:$D$2741,3,0)</f>
        <v>211111305</v>
      </c>
      <c r="B612" t="s">
        <v>102</v>
      </c>
      <c r="C612" t="s">
        <v>2814</v>
      </c>
      <c r="D612" t="s">
        <v>12</v>
      </c>
      <c r="E612">
        <v>507</v>
      </c>
      <c r="F612" t="s">
        <v>13</v>
      </c>
      <c r="G612" s="1">
        <v>45869</v>
      </c>
      <c r="H612" s="1">
        <v>45839</v>
      </c>
      <c r="I612" s="6">
        <v>-19</v>
      </c>
      <c r="J612">
        <v>-94.75</v>
      </c>
      <c r="K612">
        <v>-94.75</v>
      </c>
      <c r="L612" t="str">
        <f>VLOOKUP(A612,[1]Sheet2!$A$2:$C$2741,3,0)</f>
        <v>Pedro Fonseca</v>
      </c>
      <c r="M612" t="str" cm="1">
        <f t="array" ref="M612">IFERROR(_xlfn.IFS(AND(I612&gt;=1,I612&lt;=5),"1A5", AND(I612&gt;=6,I612&lt;=30),"6A30", AND(I612&gt;=31,I612&lt;=60),"31A60", AND(I612&gt;=61,I612&lt;=90),"61A90", AND(I612&gt;=91,I612&lt;=120),"91A120", AND(I612&gt;120),"M120"), "A VENCER")</f>
        <v>A VENCER</v>
      </c>
    </row>
    <row r="613" spans="1:13" x14ac:dyDescent="0.25">
      <c r="A613">
        <f>VLOOKUP(B613,[1]Sheet2!$B$2:$D$2741,3,0)</f>
        <v>211111305</v>
      </c>
      <c r="B613" t="s">
        <v>102</v>
      </c>
      <c r="C613" t="s">
        <v>2814</v>
      </c>
      <c r="D613">
        <v>2025</v>
      </c>
      <c r="E613">
        <v>600</v>
      </c>
      <c r="F613" t="s">
        <v>13</v>
      </c>
      <c r="G613" s="1">
        <v>45869</v>
      </c>
      <c r="H613" s="1">
        <v>45839</v>
      </c>
      <c r="I613" s="6">
        <v>-19</v>
      </c>
      <c r="J613">
        <v>-6.01</v>
      </c>
      <c r="K613">
        <v>-6.01</v>
      </c>
      <c r="L613" t="str">
        <f>VLOOKUP(A613,[1]Sheet2!$A$2:$C$2741,3,0)</f>
        <v>Pedro Fonseca</v>
      </c>
      <c r="M613" t="str" cm="1">
        <f t="array" ref="M613">IFERROR(_xlfn.IFS(AND(I613&gt;=1,I613&lt;=5),"1A5", AND(I613&gt;=6,I613&lt;=30),"6A30", AND(I613&gt;=31,I613&lt;=60),"31A60", AND(I613&gt;=61,I613&lt;=90),"61A90", AND(I613&gt;=91,I613&lt;=120),"91A120", AND(I613&gt;120),"M120"), "A VENCER")</f>
        <v>A VENCER</v>
      </c>
    </row>
    <row r="614" spans="1:13" x14ac:dyDescent="0.25">
      <c r="A614">
        <f>VLOOKUP(B614,[1]Sheet2!$B$2:$D$2741,3,0)</f>
        <v>211111305</v>
      </c>
      <c r="B614" t="s">
        <v>102</v>
      </c>
      <c r="C614" t="s">
        <v>11</v>
      </c>
      <c r="D614" t="s">
        <v>12</v>
      </c>
      <c r="E614">
        <v>10003</v>
      </c>
      <c r="F614" t="s">
        <v>13</v>
      </c>
      <c r="G614" s="1">
        <v>45870.520891203705</v>
      </c>
      <c r="H614" s="1">
        <v>45840.521319444444</v>
      </c>
      <c r="I614" s="6">
        <v>-20</v>
      </c>
      <c r="J614">
        <v>30.72</v>
      </c>
      <c r="K614">
        <v>30.72</v>
      </c>
      <c r="L614" t="str">
        <f>VLOOKUP(A614,[1]Sheet2!$A$2:$C$2741,3,0)</f>
        <v>Pedro Fonseca</v>
      </c>
      <c r="M614" t="str" cm="1">
        <f t="array" ref="M614">IFERROR(_xlfn.IFS(AND(I614&gt;=1,I614&lt;=5),"1A5", AND(I614&gt;=6,I614&lt;=30),"6A30", AND(I614&gt;=31,I614&lt;=60),"31A60", AND(I614&gt;=61,I614&lt;=90),"61A90", AND(I614&gt;=91,I614&lt;=120),"91A120", AND(I614&gt;120),"M120"), "A VENCER")</f>
        <v>A VENCER</v>
      </c>
    </row>
    <row r="615" spans="1:13" x14ac:dyDescent="0.25">
      <c r="A615">
        <f>VLOOKUP(B615,[1]Sheet2!$B$2:$D$2741,3,0)</f>
        <v>211111305</v>
      </c>
      <c r="B615" t="s">
        <v>102</v>
      </c>
      <c r="C615" t="s">
        <v>11</v>
      </c>
      <c r="D615" t="s">
        <v>12</v>
      </c>
      <c r="E615">
        <v>10006</v>
      </c>
      <c r="F615" t="s">
        <v>13</v>
      </c>
      <c r="G615" s="1">
        <v>45870.522777777776</v>
      </c>
      <c r="H615" s="1">
        <v>45840.524849537032</v>
      </c>
      <c r="I615" s="6">
        <v>-20</v>
      </c>
      <c r="J615">
        <v>192.58</v>
      </c>
      <c r="K615">
        <v>192.58</v>
      </c>
      <c r="L615" t="str">
        <f>VLOOKUP(A615,[1]Sheet2!$A$2:$C$2741,3,0)</f>
        <v>Pedro Fonseca</v>
      </c>
      <c r="M615" t="str" cm="1">
        <f t="array" ref="M615">IFERROR(_xlfn.IFS(AND(I615&gt;=1,I615&lt;=5),"1A5", AND(I615&gt;=6,I615&lt;=30),"6A30", AND(I615&gt;=31,I615&lt;=60),"31A60", AND(I615&gt;=61,I615&lt;=90),"61A90", AND(I615&gt;=91,I615&lt;=120),"91A120", AND(I615&gt;120),"M120"), "A VENCER")</f>
        <v>A VENCER</v>
      </c>
    </row>
    <row r="616" spans="1:13" x14ac:dyDescent="0.25">
      <c r="A616">
        <f>VLOOKUP(B616,[1]Sheet2!$B$2:$D$2741,3,0)</f>
        <v>211111305</v>
      </c>
      <c r="B616" t="s">
        <v>102</v>
      </c>
      <c r="C616" t="s">
        <v>11</v>
      </c>
      <c r="D616" t="s">
        <v>12</v>
      </c>
      <c r="E616">
        <v>10055</v>
      </c>
      <c r="F616" t="s">
        <v>13</v>
      </c>
      <c r="G616" s="1">
        <v>45871.521689814814</v>
      </c>
      <c r="H616" s="1">
        <v>45841.521689814814</v>
      </c>
      <c r="I616" s="6">
        <v>-21</v>
      </c>
      <c r="J616">
        <v>107.03</v>
      </c>
      <c r="K616">
        <v>107.03</v>
      </c>
      <c r="L616" t="str">
        <f>VLOOKUP(A616,[1]Sheet2!$A$2:$C$2741,3,0)</f>
        <v>Pedro Fonseca</v>
      </c>
      <c r="M616" t="str" cm="1">
        <f t="array" ref="M616">IFERROR(_xlfn.IFS(AND(I616&gt;=1,I616&lt;=5),"1A5", AND(I616&gt;=6,I616&lt;=30),"6A30", AND(I616&gt;=31,I616&lt;=60),"31A60", AND(I616&gt;=61,I616&lt;=90),"61A90", AND(I616&gt;=91,I616&lt;=120),"91A120", AND(I616&gt;120),"M120"), "A VENCER")</f>
        <v>A VENCER</v>
      </c>
    </row>
    <row r="617" spans="1:13" x14ac:dyDescent="0.25">
      <c r="A617">
        <f>VLOOKUP(B617,[1]Sheet2!$B$2:$D$2741,3,0)</f>
        <v>211111305</v>
      </c>
      <c r="B617" t="s">
        <v>102</v>
      </c>
      <c r="C617" t="s">
        <v>11</v>
      </c>
      <c r="D617" t="s">
        <v>12</v>
      </c>
      <c r="E617">
        <v>10064</v>
      </c>
      <c r="F617" t="s">
        <v>13</v>
      </c>
      <c r="G617" s="1">
        <v>45871.524039351847</v>
      </c>
      <c r="H617" s="1">
        <v>45841.525567129625</v>
      </c>
      <c r="I617" s="6">
        <v>-21</v>
      </c>
      <c r="J617">
        <v>14.07</v>
      </c>
      <c r="K617">
        <v>14.07</v>
      </c>
      <c r="L617" t="str">
        <f>VLOOKUP(A617,[1]Sheet2!$A$2:$C$2741,3,0)</f>
        <v>Pedro Fonseca</v>
      </c>
      <c r="M617" t="str" cm="1">
        <f t="array" ref="M617">IFERROR(_xlfn.IFS(AND(I617&gt;=1,I617&lt;=5),"1A5", AND(I617&gt;=6,I617&lt;=30),"6A30", AND(I617&gt;=31,I617&lt;=60),"31A60", AND(I617&gt;=61,I617&lt;=90),"61A90", AND(I617&gt;=91,I617&lt;=120),"91A120", AND(I617&gt;120),"M120"), "A VENCER")</f>
        <v>A VENCER</v>
      </c>
    </row>
    <row r="618" spans="1:13" x14ac:dyDescent="0.25">
      <c r="A618">
        <f>VLOOKUP(B618,[1]Sheet2!$B$2:$D$2741,3,0)</f>
        <v>211111305</v>
      </c>
      <c r="B618" t="s">
        <v>102</v>
      </c>
      <c r="C618" t="s">
        <v>11</v>
      </c>
      <c r="D618" t="s">
        <v>12</v>
      </c>
      <c r="E618">
        <v>10070</v>
      </c>
      <c r="F618" t="s">
        <v>13</v>
      </c>
      <c r="G618" s="1">
        <v>45871.548414351848</v>
      </c>
      <c r="H618" s="1">
        <v>45841.548425925925</v>
      </c>
      <c r="I618" s="6">
        <v>-21</v>
      </c>
      <c r="J618">
        <v>334.81</v>
      </c>
      <c r="K618">
        <v>334.81</v>
      </c>
      <c r="L618" t="str">
        <f>VLOOKUP(A618,[1]Sheet2!$A$2:$C$2741,3,0)</f>
        <v>Pedro Fonseca</v>
      </c>
      <c r="M618" t="str" cm="1">
        <f t="array" ref="M618">IFERROR(_xlfn.IFS(AND(I618&gt;=1,I618&lt;=5),"1A5", AND(I618&gt;=6,I618&lt;=30),"6A30", AND(I618&gt;=31,I618&lt;=60),"31A60", AND(I618&gt;=61,I618&lt;=90),"61A90", AND(I618&gt;=91,I618&lt;=120),"91A120", AND(I618&gt;120),"M120"), "A VENCER")</f>
        <v>A VENCER</v>
      </c>
    </row>
    <row r="619" spans="1:13" x14ac:dyDescent="0.25">
      <c r="A619">
        <f>VLOOKUP(B619,[1]Sheet2!$B$2:$D$2741,3,0)</f>
        <v>211111305</v>
      </c>
      <c r="B619" t="s">
        <v>102</v>
      </c>
      <c r="C619" t="s">
        <v>11</v>
      </c>
      <c r="D619" t="s">
        <v>12</v>
      </c>
      <c r="E619">
        <v>10074</v>
      </c>
      <c r="F619" t="s">
        <v>13</v>
      </c>
      <c r="G619" s="1">
        <v>45871.559328703705</v>
      </c>
      <c r="H619" s="1">
        <v>45841.559664351851</v>
      </c>
      <c r="I619" s="6">
        <v>-21</v>
      </c>
      <c r="J619">
        <v>242.78</v>
      </c>
      <c r="K619">
        <v>242.78</v>
      </c>
      <c r="L619" t="str">
        <f>VLOOKUP(A619,[1]Sheet2!$A$2:$C$2741,3,0)</f>
        <v>Pedro Fonseca</v>
      </c>
      <c r="M619" t="str" cm="1">
        <f t="array" ref="M619">IFERROR(_xlfn.IFS(AND(I619&gt;=1,I619&lt;=5),"1A5", AND(I619&gt;=6,I619&lt;=30),"6A30", AND(I619&gt;=31,I619&lt;=60),"31A60", AND(I619&gt;=61,I619&lt;=90),"61A90", AND(I619&gt;=91,I619&lt;=120),"91A120", AND(I619&gt;120),"M120"), "A VENCER")</f>
        <v>A VENCER</v>
      </c>
    </row>
    <row r="620" spans="1:13" x14ac:dyDescent="0.25">
      <c r="A620">
        <f>VLOOKUP(B620,[1]Sheet2!$B$2:$D$2741,3,0)</f>
        <v>211111305</v>
      </c>
      <c r="B620" t="s">
        <v>102</v>
      </c>
      <c r="C620" t="s">
        <v>11</v>
      </c>
      <c r="D620" t="s">
        <v>12</v>
      </c>
      <c r="E620">
        <v>10078</v>
      </c>
      <c r="F620" t="s">
        <v>13</v>
      </c>
      <c r="G620" s="1">
        <v>45871.623530092591</v>
      </c>
      <c r="H620" s="1">
        <v>45841.6243287037</v>
      </c>
      <c r="I620" s="6">
        <v>-21</v>
      </c>
      <c r="J620">
        <v>25.89</v>
      </c>
      <c r="K620">
        <v>25.89</v>
      </c>
      <c r="L620" t="str">
        <f>VLOOKUP(A620,[1]Sheet2!$A$2:$C$2741,3,0)</f>
        <v>Pedro Fonseca</v>
      </c>
      <c r="M620" t="str" cm="1">
        <f t="array" ref="M620">IFERROR(_xlfn.IFS(AND(I620&gt;=1,I620&lt;=5),"1A5", AND(I620&gt;=6,I620&lt;=30),"6A30", AND(I620&gt;=31,I620&lt;=60),"31A60", AND(I620&gt;=61,I620&lt;=90),"61A90", AND(I620&gt;=91,I620&lt;=120),"91A120", AND(I620&gt;120),"M120"), "A VENCER")</f>
        <v>A VENCER</v>
      </c>
    </row>
    <row r="621" spans="1:13" x14ac:dyDescent="0.25">
      <c r="A621">
        <f>VLOOKUP(B621,[1]Sheet2!$B$2:$D$2741,3,0)</f>
        <v>211111305</v>
      </c>
      <c r="B621" t="s">
        <v>102</v>
      </c>
      <c r="C621" t="s">
        <v>11</v>
      </c>
      <c r="D621" t="s">
        <v>12</v>
      </c>
      <c r="E621">
        <v>10081</v>
      </c>
      <c r="F621" t="s">
        <v>13</v>
      </c>
      <c r="G621" s="1">
        <v>45871.690474537034</v>
      </c>
      <c r="H621" s="1">
        <v>45841.690474537034</v>
      </c>
      <c r="I621" s="6">
        <v>-21</v>
      </c>
      <c r="J621">
        <v>303.3</v>
      </c>
      <c r="K621">
        <v>303.3</v>
      </c>
      <c r="L621" t="str">
        <f>VLOOKUP(A621,[1]Sheet2!$A$2:$C$2741,3,0)</f>
        <v>Pedro Fonseca</v>
      </c>
      <c r="M621" t="str" cm="1">
        <f t="array" ref="M621">IFERROR(_xlfn.IFS(AND(I621&gt;=1,I621&lt;=5),"1A5", AND(I621&gt;=6,I621&lt;=30),"6A30", AND(I621&gt;=31,I621&lt;=60),"31A60", AND(I621&gt;=61,I621&lt;=90),"61A90", AND(I621&gt;=91,I621&lt;=120),"91A120", AND(I621&gt;120),"M120"), "A VENCER")</f>
        <v>A VENCER</v>
      </c>
    </row>
    <row r="622" spans="1:13" x14ac:dyDescent="0.25">
      <c r="A622">
        <f>VLOOKUP(B622,[1]Sheet2!$B$2:$D$2741,3,0)</f>
        <v>211111305</v>
      </c>
      <c r="B622" t="s">
        <v>102</v>
      </c>
      <c r="C622" t="s">
        <v>11</v>
      </c>
      <c r="D622" t="s">
        <v>12</v>
      </c>
      <c r="E622">
        <v>10082</v>
      </c>
      <c r="F622" t="s">
        <v>13</v>
      </c>
      <c r="G622" s="1">
        <v>45871.690486111111</v>
      </c>
      <c r="H622" s="1">
        <v>45841.69049768518</v>
      </c>
      <c r="I622" s="6">
        <v>-21</v>
      </c>
      <c r="J622">
        <v>204.93</v>
      </c>
      <c r="K622">
        <v>204.93</v>
      </c>
      <c r="L622" t="str">
        <f>VLOOKUP(A622,[1]Sheet2!$A$2:$C$2741,3,0)</f>
        <v>Pedro Fonseca</v>
      </c>
      <c r="M622" t="str" cm="1">
        <f t="array" ref="M622">IFERROR(_xlfn.IFS(AND(I622&gt;=1,I622&lt;=5),"1A5", AND(I622&gt;=6,I622&lt;=30),"6A30", AND(I622&gt;=31,I622&lt;=60),"31A60", AND(I622&gt;=61,I622&lt;=90),"61A90", AND(I622&gt;=91,I622&lt;=120),"91A120", AND(I622&gt;120),"M120"), "A VENCER")</f>
        <v>A VENCER</v>
      </c>
    </row>
    <row r="623" spans="1:13" x14ac:dyDescent="0.25">
      <c r="A623">
        <f>VLOOKUP(B623,[1]Sheet2!$B$2:$D$2741,3,0)</f>
        <v>211111305</v>
      </c>
      <c r="B623" t="s">
        <v>102</v>
      </c>
      <c r="C623" t="s">
        <v>11</v>
      </c>
      <c r="D623" t="s">
        <v>12</v>
      </c>
      <c r="E623">
        <v>10094</v>
      </c>
      <c r="F623" t="s">
        <v>13</v>
      </c>
      <c r="G623" s="1">
        <v>45872.348703703705</v>
      </c>
      <c r="H623" s="1">
        <v>45842.349386574075</v>
      </c>
      <c r="I623" s="6">
        <v>-22</v>
      </c>
      <c r="J623">
        <v>4083.5</v>
      </c>
      <c r="K623">
        <v>4083.5</v>
      </c>
      <c r="L623" t="str">
        <f>VLOOKUP(A623,[1]Sheet2!$A$2:$C$2741,3,0)</f>
        <v>Pedro Fonseca</v>
      </c>
      <c r="M623" t="str" cm="1">
        <f t="array" ref="M623">IFERROR(_xlfn.IFS(AND(I623&gt;=1,I623&lt;=5),"1A5", AND(I623&gt;=6,I623&lt;=30),"6A30", AND(I623&gt;=31,I623&lt;=60),"31A60", AND(I623&gt;=61,I623&lt;=90),"61A90", AND(I623&gt;=91,I623&lt;=120),"91A120", AND(I623&gt;120),"M120"), "A VENCER")</f>
        <v>A VENCER</v>
      </c>
    </row>
    <row r="624" spans="1:13" x14ac:dyDescent="0.25">
      <c r="A624">
        <f>VLOOKUP(B624,[1]Sheet2!$B$2:$D$2741,3,0)</f>
        <v>211111305</v>
      </c>
      <c r="B624" t="s">
        <v>102</v>
      </c>
      <c r="C624" t="s">
        <v>11</v>
      </c>
      <c r="D624" t="s">
        <v>12</v>
      </c>
      <c r="E624">
        <v>10124</v>
      </c>
      <c r="F624" t="s">
        <v>13</v>
      </c>
      <c r="G624" s="1">
        <v>45872.416898148149</v>
      </c>
      <c r="H624" s="1">
        <v>45842.416909722218</v>
      </c>
      <c r="I624" s="6">
        <v>-22</v>
      </c>
      <c r="J624">
        <v>436.91</v>
      </c>
      <c r="K624">
        <v>436.91</v>
      </c>
      <c r="L624" t="str">
        <f>VLOOKUP(A624,[1]Sheet2!$A$2:$C$2741,3,0)</f>
        <v>Pedro Fonseca</v>
      </c>
      <c r="M624" t="str" cm="1">
        <f t="array" ref="M624">IFERROR(_xlfn.IFS(AND(I624&gt;=1,I624&lt;=5),"1A5", AND(I624&gt;=6,I624&lt;=30),"6A30", AND(I624&gt;=31,I624&lt;=60),"31A60", AND(I624&gt;=61,I624&lt;=90),"61A90", AND(I624&gt;=91,I624&lt;=120),"91A120", AND(I624&gt;120),"M120"), "A VENCER")</f>
        <v>A VENCER</v>
      </c>
    </row>
    <row r="625" spans="1:13" x14ac:dyDescent="0.25">
      <c r="A625">
        <f>VLOOKUP(B625,[1]Sheet2!$B$2:$D$2741,3,0)</f>
        <v>211111305</v>
      </c>
      <c r="B625" t="s">
        <v>102</v>
      </c>
      <c r="C625" t="s">
        <v>11</v>
      </c>
      <c r="D625" t="s">
        <v>12</v>
      </c>
      <c r="E625">
        <v>10129</v>
      </c>
      <c r="F625" t="s">
        <v>13</v>
      </c>
      <c r="G625" s="1">
        <v>45872.41737268518</v>
      </c>
      <c r="H625" s="1">
        <v>45842.41737268518</v>
      </c>
      <c r="I625" s="6">
        <v>-22</v>
      </c>
      <c r="J625">
        <v>20.63</v>
      </c>
      <c r="K625">
        <v>20.63</v>
      </c>
      <c r="L625" t="str">
        <f>VLOOKUP(A625,[1]Sheet2!$A$2:$C$2741,3,0)</f>
        <v>Pedro Fonseca</v>
      </c>
      <c r="M625" t="str" cm="1">
        <f t="array" ref="M625">IFERROR(_xlfn.IFS(AND(I625&gt;=1,I625&lt;=5),"1A5", AND(I625&gt;=6,I625&lt;=30),"6A30", AND(I625&gt;=31,I625&lt;=60),"31A60", AND(I625&gt;=61,I625&lt;=90),"61A90", AND(I625&gt;=91,I625&lt;=120),"91A120", AND(I625&gt;120),"M120"), "A VENCER")</f>
        <v>A VENCER</v>
      </c>
    </row>
    <row r="626" spans="1:13" x14ac:dyDescent="0.25">
      <c r="A626">
        <f>VLOOKUP(B626,[1]Sheet2!$B$2:$D$2741,3,0)</f>
        <v>211111305</v>
      </c>
      <c r="B626" t="s">
        <v>102</v>
      </c>
      <c r="C626" t="s">
        <v>11</v>
      </c>
      <c r="D626" t="s">
        <v>12</v>
      </c>
      <c r="E626">
        <v>10151</v>
      </c>
      <c r="F626" t="s">
        <v>13</v>
      </c>
      <c r="G626" s="1">
        <v>45872.493750000001</v>
      </c>
      <c r="H626" s="1">
        <v>45842.493761574071</v>
      </c>
      <c r="I626" s="6">
        <v>-22</v>
      </c>
      <c r="J626">
        <v>414.58</v>
      </c>
      <c r="K626">
        <v>414.58</v>
      </c>
      <c r="L626" t="str">
        <f>VLOOKUP(A626,[1]Sheet2!$A$2:$C$2741,3,0)</f>
        <v>Pedro Fonseca</v>
      </c>
      <c r="M626" t="str" cm="1">
        <f t="array" ref="M626">IFERROR(_xlfn.IFS(AND(I626&gt;=1,I626&lt;=5),"1A5", AND(I626&gt;=6,I626&lt;=30),"6A30", AND(I626&gt;=31,I626&lt;=60),"31A60", AND(I626&gt;=61,I626&lt;=90),"61A90", AND(I626&gt;=91,I626&lt;=120),"91A120", AND(I626&gt;120),"M120"), "A VENCER")</f>
        <v>A VENCER</v>
      </c>
    </row>
    <row r="627" spans="1:13" x14ac:dyDescent="0.25">
      <c r="A627">
        <f>VLOOKUP(B627,[1]Sheet2!$B$2:$D$2741,3,0)</f>
        <v>211111305</v>
      </c>
      <c r="B627" t="s">
        <v>102</v>
      </c>
      <c r="C627" t="s">
        <v>11</v>
      </c>
      <c r="D627" t="s">
        <v>12</v>
      </c>
      <c r="E627">
        <v>10152</v>
      </c>
      <c r="F627" t="s">
        <v>13</v>
      </c>
      <c r="G627" s="1">
        <v>45872.493773148148</v>
      </c>
      <c r="H627" s="1">
        <v>45842.493784722217</v>
      </c>
      <c r="I627" s="6">
        <v>-22</v>
      </c>
      <c r="J627">
        <v>1085.71</v>
      </c>
      <c r="K627">
        <v>1085.71</v>
      </c>
      <c r="L627" t="str">
        <f>VLOOKUP(A627,[1]Sheet2!$A$2:$C$2741,3,0)</f>
        <v>Pedro Fonseca</v>
      </c>
      <c r="M627" t="str" cm="1">
        <f t="array" ref="M627">IFERROR(_xlfn.IFS(AND(I627&gt;=1,I627&lt;=5),"1A5", AND(I627&gt;=6,I627&lt;=30),"6A30", AND(I627&gt;=31,I627&lt;=60),"31A60", AND(I627&gt;=61,I627&lt;=90),"61A90", AND(I627&gt;=91,I627&lt;=120),"91A120", AND(I627&gt;120),"M120"), "A VENCER")</f>
        <v>A VENCER</v>
      </c>
    </row>
    <row r="628" spans="1:13" x14ac:dyDescent="0.25">
      <c r="A628">
        <f>VLOOKUP(B628,[1]Sheet2!$B$2:$D$2741,3,0)</f>
        <v>211111305</v>
      </c>
      <c r="B628" t="s">
        <v>102</v>
      </c>
      <c r="C628" t="s">
        <v>11</v>
      </c>
      <c r="D628" t="s">
        <v>12</v>
      </c>
      <c r="E628">
        <v>10153</v>
      </c>
      <c r="F628" t="s">
        <v>13</v>
      </c>
      <c r="G628" s="1">
        <v>45872.49381944444</v>
      </c>
      <c r="H628" s="1">
        <v>45842.49381944444</v>
      </c>
      <c r="I628" s="6">
        <v>-22</v>
      </c>
      <c r="J628">
        <v>173.85</v>
      </c>
      <c r="K628">
        <v>173.85</v>
      </c>
      <c r="L628" t="str">
        <f>VLOOKUP(A628,[1]Sheet2!$A$2:$C$2741,3,0)</f>
        <v>Pedro Fonseca</v>
      </c>
      <c r="M628" t="str" cm="1">
        <f t="array" ref="M628">IFERROR(_xlfn.IFS(AND(I628&gt;=1,I628&lt;=5),"1A5", AND(I628&gt;=6,I628&lt;=30),"6A30", AND(I628&gt;=31,I628&lt;=60),"31A60", AND(I628&gt;=61,I628&lt;=90),"61A90", AND(I628&gt;=91,I628&lt;=120),"91A120", AND(I628&gt;120),"M120"), "A VENCER")</f>
        <v>A VENCER</v>
      </c>
    </row>
    <row r="629" spans="1:13" x14ac:dyDescent="0.25">
      <c r="A629">
        <f>VLOOKUP(B629,[1]Sheet2!$B$2:$D$2741,3,0)</f>
        <v>211111305</v>
      </c>
      <c r="B629" t="s">
        <v>102</v>
      </c>
      <c r="C629" t="s">
        <v>11</v>
      </c>
      <c r="D629" t="s">
        <v>12</v>
      </c>
      <c r="E629">
        <v>10207</v>
      </c>
      <c r="F629" t="s">
        <v>13</v>
      </c>
      <c r="G629" s="1">
        <v>45875.481817129628</v>
      </c>
      <c r="H629" s="1">
        <v>45845.481828703705</v>
      </c>
      <c r="I629" s="6">
        <v>-25</v>
      </c>
      <c r="J629">
        <v>338.47</v>
      </c>
      <c r="K629">
        <v>338.47</v>
      </c>
      <c r="L629" t="str">
        <f>VLOOKUP(A629,[1]Sheet2!$A$2:$C$2741,3,0)</f>
        <v>Pedro Fonseca</v>
      </c>
      <c r="M629" t="str" cm="1">
        <f t="array" ref="M629">IFERROR(_xlfn.IFS(AND(I629&gt;=1,I629&lt;=5),"1A5", AND(I629&gt;=6,I629&lt;=30),"6A30", AND(I629&gt;=31,I629&lt;=60),"31A60", AND(I629&gt;=61,I629&lt;=90),"61A90", AND(I629&gt;=91,I629&lt;=120),"91A120", AND(I629&gt;120),"M120"), "A VENCER")</f>
        <v>A VENCER</v>
      </c>
    </row>
    <row r="630" spans="1:13" x14ac:dyDescent="0.25">
      <c r="A630">
        <f>VLOOKUP(B630,[1]Sheet2!$B$2:$D$2741,3,0)</f>
        <v>211111305</v>
      </c>
      <c r="B630" t="s">
        <v>102</v>
      </c>
      <c r="C630" t="s">
        <v>11</v>
      </c>
      <c r="D630" t="s">
        <v>12</v>
      </c>
      <c r="E630">
        <v>10222</v>
      </c>
      <c r="F630" t="s">
        <v>13</v>
      </c>
      <c r="G630" s="1">
        <v>45875.490405092591</v>
      </c>
      <c r="H630" s="1">
        <v>45845.490416666667</v>
      </c>
      <c r="I630" s="6">
        <v>-25</v>
      </c>
      <c r="J630">
        <v>741.5</v>
      </c>
      <c r="K630">
        <v>741.5</v>
      </c>
      <c r="L630" t="str">
        <f>VLOOKUP(A630,[1]Sheet2!$A$2:$C$2741,3,0)</f>
        <v>Pedro Fonseca</v>
      </c>
      <c r="M630" t="str" cm="1">
        <f t="array" ref="M630">IFERROR(_xlfn.IFS(AND(I630&gt;=1,I630&lt;=5),"1A5", AND(I630&gt;=6,I630&lt;=30),"6A30", AND(I630&gt;=31,I630&lt;=60),"31A60", AND(I630&gt;=61,I630&lt;=90),"61A90", AND(I630&gt;=91,I630&lt;=120),"91A120", AND(I630&gt;120),"M120"), "A VENCER")</f>
        <v>A VENCER</v>
      </c>
    </row>
    <row r="631" spans="1:13" x14ac:dyDescent="0.25">
      <c r="A631">
        <f>VLOOKUP(B631,[1]Sheet2!$B$2:$D$2741,3,0)</f>
        <v>211111305</v>
      </c>
      <c r="B631" t="s">
        <v>102</v>
      </c>
      <c r="C631" t="s">
        <v>11</v>
      </c>
      <c r="D631" t="s">
        <v>12</v>
      </c>
      <c r="E631">
        <v>10223</v>
      </c>
      <c r="F631" t="s">
        <v>13</v>
      </c>
      <c r="G631" s="1">
        <v>45875.490439814814</v>
      </c>
      <c r="H631" s="1">
        <v>45845.490439814814</v>
      </c>
      <c r="I631" s="6">
        <v>-25</v>
      </c>
      <c r="J631">
        <v>129.42000000000002</v>
      </c>
      <c r="K631">
        <v>129.42000000000002</v>
      </c>
      <c r="L631" t="str">
        <f>VLOOKUP(A631,[1]Sheet2!$A$2:$C$2741,3,0)</f>
        <v>Pedro Fonseca</v>
      </c>
      <c r="M631" t="str" cm="1">
        <f t="array" ref="M631">IFERROR(_xlfn.IFS(AND(I631&gt;=1,I631&lt;=5),"1A5", AND(I631&gt;=6,I631&lt;=30),"6A30", AND(I631&gt;=31,I631&lt;=60),"31A60", AND(I631&gt;=61,I631&lt;=90),"61A90", AND(I631&gt;=91,I631&lt;=120),"91A120", AND(I631&gt;120),"M120"), "A VENCER")</f>
        <v>A VENCER</v>
      </c>
    </row>
    <row r="632" spans="1:13" x14ac:dyDescent="0.25">
      <c r="A632">
        <f>VLOOKUP(B632,[1]Sheet2!$B$2:$D$2741,3,0)</f>
        <v>211111305</v>
      </c>
      <c r="B632" t="s">
        <v>102</v>
      </c>
      <c r="C632" t="s">
        <v>11</v>
      </c>
      <c r="D632" t="s">
        <v>12</v>
      </c>
      <c r="E632">
        <v>10228</v>
      </c>
      <c r="F632" t="s">
        <v>13</v>
      </c>
      <c r="G632" s="1">
        <v>45875.529780092591</v>
      </c>
      <c r="H632" s="1">
        <v>45845.530104166668</v>
      </c>
      <c r="I632" s="6">
        <v>-25</v>
      </c>
      <c r="J632">
        <v>471.47</v>
      </c>
      <c r="K632">
        <v>471.47</v>
      </c>
      <c r="L632" t="str">
        <f>VLOOKUP(A632,[1]Sheet2!$A$2:$C$2741,3,0)</f>
        <v>Pedro Fonseca</v>
      </c>
      <c r="M632" t="str" cm="1">
        <f t="array" ref="M632">IFERROR(_xlfn.IFS(AND(I632&gt;=1,I632&lt;=5),"1A5", AND(I632&gt;=6,I632&lt;=30),"6A30", AND(I632&gt;=31,I632&lt;=60),"31A60", AND(I632&gt;=61,I632&lt;=90),"61A90", AND(I632&gt;=91,I632&lt;=120),"91A120", AND(I632&gt;120),"M120"), "A VENCER")</f>
        <v>A VENCER</v>
      </c>
    </row>
    <row r="633" spans="1:13" x14ac:dyDescent="0.25">
      <c r="A633">
        <f>VLOOKUP(B633,[1]Sheet2!$B$2:$D$2741,3,0)</f>
        <v>211111305</v>
      </c>
      <c r="B633" t="s">
        <v>102</v>
      </c>
      <c r="C633" t="s">
        <v>11</v>
      </c>
      <c r="D633" t="s">
        <v>12</v>
      </c>
      <c r="E633">
        <v>10242</v>
      </c>
      <c r="F633" t="s">
        <v>13</v>
      </c>
      <c r="G633" s="1">
        <v>45876.344965277778</v>
      </c>
      <c r="H633" s="1">
        <v>45846.344965277778</v>
      </c>
      <c r="I633" s="6">
        <v>-26</v>
      </c>
      <c r="J633">
        <v>940.79</v>
      </c>
      <c r="K633">
        <v>940.79</v>
      </c>
      <c r="L633" t="str">
        <f>VLOOKUP(A633,[1]Sheet2!$A$2:$C$2741,3,0)</f>
        <v>Pedro Fonseca</v>
      </c>
      <c r="M633" t="str" cm="1">
        <f t="array" ref="M633">IFERROR(_xlfn.IFS(AND(I633&gt;=1,I633&lt;=5),"1A5", AND(I633&gt;=6,I633&lt;=30),"6A30", AND(I633&gt;=31,I633&lt;=60),"31A60", AND(I633&gt;=61,I633&lt;=90),"61A90", AND(I633&gt;=91,I633&lt;=120),"91A120", AND(I633&gt;120),"M120"), "A VENCER")</f>
        <v>A VENCER</v>
      </c>
    </row>
    <row r="634" spans="1:13" x14ac:dyDescent="0.25">
      <c r="A634">
        <f>VLOOKUP(B634,[1]Sheet2!$B$2:$D$2741,3,0)</f>
        <v>211111305</v>
      </c>
      <c r="B634" t="s">
        <v>102</v>
      </c>
      <c r="C634" t="s">
        <v>11</v>
      </c>
      <c r="D634" t="s">
        <v>12</v>
      </c>
      <c r="E634">
        <v>10251</v>
      </c>
      <c r="F634" t="s">
        <v>13</v>
      </c>
      <c r="G634" s="1">
        <v>45876.393391203703</v>
      </c>
      <c r="H634" s="1">
        <v>45846.393402777772</v>
      </c>
      <c r="I634" s="6">
        <v>-26</v>
      </c>
      <c r="J634">
        <v>176.24</v>
      </c>
      <c r="K634">
        <v>176.24</v>
      </c>
      <c r="L634" t="str">
        <f>VLOOKUP(A634,[1]Sheet2!$A$2:$C$2741,3,0)</f>
        <v>Pedro Fonseca</v>
      </c>
      <c r="M634" t="str" cm="1">
        <f t="array" ref="M634">IFERROR(_xlfn.IFS(AND(I634&gt;=1,I634&lt;=5),"1A5", AND(I634&gt;=6,I634&lt;=30),"6A30", AND(I634&gt;=31,I634&lt;=60),"31A60", AND(I634&gt;=61,I634&lt;=90),"61A90", AND(I634&gt;=91,I634&lt;=120),"91A120", AND(I634&gt;120),"M120"), "A VENCER")</f>
        <v>A VENCER</v>
      </c>
    </row>
    <row r="635" spans="1:13" x14ac:dyDescent="0.25">
      <c r="A635">
        <f>VLOOKUP(B635,[1]Sheet2!$B$2:$D$2741,3,0)</f>
        <v>211111305</v>
      </c>
      <c r="B635" t="s">
        <v>102</v>
      </c>
      <c r="C635" t="s">
        <v>11</v>
      </c>
      <c r="D635" t="s">
        <v>12</v>
      </c>
      <c r="E635">
        <v>10252</v>
      </c>
      <c r="F635" t="s">
        <v>13</v>
      </c>
      <c r="G635" s="1">
        <v>45876.393437499995</v>
      </c>
      <c r="H635" s="1">
        <v>45846.393437499995</v>
      </c>
      <c r="I635" s="6">
        <v>-26</v>
      </c>
      <c r="J635">
        <v>295.69</v>
      </c>
      <c r="K635">
        <v>295.69</v>
      </c>
      <c r="L635" t="str">
        <f>VLOOKUP(A635,[1]Sheet2!$A$2:$C$2741,3,0)</f>
        <v>Pedro Fonseca</v>
      </c>
      <c r="M635" t="str" cm="1">
        <f t="array" ref="M635">IFERROR(_xlfn.IFS(AND(I635&gt;=1,I635&lt;=5),"1A5", AND(I635&gt;=6,I635&lt;=30),"6A30", AND(I635&gt;=31,I635&lt;=60),"31A60", AND(I635&gt;=61,I635&lt;=90),"61A90", AND(I635&gt;=91,I635&lt;=120),"91A120", AND(I635&gt;120),"M120"), "A VENCER")</f>
        <v>A VENCER</v>
      </c>
    </row>
    <row r="636" spans="1:13" x14ac:dyDescent="0.25">
      <c r="A636">
        <f>VLOOKUP(B636,[1]Sheet2!$B$2:$D$2741,3,0)</f>
        <v>211111305</v>
      </c>
      <c r="B636" t="s">
        <v>102</v>
      </c>
      <c r="C636" t="s">
        <v>11</v>
      </c>
      <c r="D636" t="s">
        <v>12</v>
      </c>
      <c r="E636">
        <v>10263</v>
      </c>
      <c r="F636" t="s">
        <v>13</v>
      </c>
      <c r="G636" s="1">
        <v>45876.401620370365</v>
      </c>
      <c r="H636" s="1">
        <v>45846.401631944442</v>
      </c>
      <c r="I636" s="6">
        <v>-26</v>
      </c>
      <c r="J636">
        <v>521.72</v>
      </c>
      <c r="K636">
        <v>521.72</v>
      </c>
      <c r="L636" t="str">
        <f>VLOOKUP(A636,[1]Sheet2!$A$2:$C$2741,3,0)</f>
        <v>Pedro Fonseca</v>
      </c>
      <c r="M636" t="str" cm="1">
        <f t="array" ref="M636">IFERROR(_xlfn.IFS(AND(I636&gt;=1,I636&lt;=5),"1A5", AND(I636&gt;=6,I636&lt;=30),"6A30", AND(I636&gt;=31,I636&lt;=60),"31A60", AND(I636&gt;=61,I636&lt;=90),"61A90", AND(I636&gt;=91,I636&lt;=120),"91A120", AND(I636&gt;120),"M120"), "A VENCER")</f>
        <v>A VENCER</v>
      </c>
    </row>
    <row r="637" spans="1:13" x14ac:dyDescent="0.25">
      <c r="A637">
        <f>VLOOKUP(B637,[1]Sheet2!$B$2:$D$2741,3,0)</f>
        <v>211111305</v>
      </c>
      <c r="B637" t="s">
        <v>102</v>
      </c>
      <c r="C637" t="s">
        <v>11</v>
      </c>
      <c r="D637" t="s">
        <v>12</v>
      </c>
      <c r="E637">
        <v>10335</v>
      </c>
      <c r="F637" t="s">
        <v>13</v>
      </c>
      <c r="G637" s="1">
        <v>45877.422476851847</v>
      </c>
      <c r="H637" s="1">
        <v>45847.422476851847</v>
      </c>
      <c r="I637" s="6">
        <v>-27</v>
      </c>
      <c r="J637">
        <v>143.49</v>
      </c>
      <c r="K637">
        <v>143.49</v>
      </c>
      <c r="L637" t="str">
        <f>VLOOKUP(A637,[1]Sheet2!$A$2:$C$2741,3,0)</f>
        <v>Pedro Fonseca</v>
      </c>
      <c r="M637" t="str" cm="1">
        <f t="array" ref="M637">IFERROR(_xlfn.IFS(AND(I637&gt;=1,I637&lt;=5),"1A5", AND(I637&gt;=6,I637&lt;=30),"6A30", AND(I637&gt;=31,I637&lt;=60),"31A60", AND(I637&gt;=61,I637&lt;=90),"61A90", AND(I637&gt;=91,I637&lt;=120),"91A120", AND(I637&gt;120),"M120"), "A VENCER")</f>
        <v>A VENCER</v>
      </c>
    </row>
    <row r="638" spans="1:13" x14ac:dyDescent="0.25">
      <c r="A638">
        <f>VLOOKUP(B638,[1]Sheet2!$B$2:$D$2741,3,0)</f>
        <v>211111305</v>
      </c>
      <c r="B638" t="s">
        <v>102</v>
      </c>
      <c r="C638" t="s">
        <v>11</v>
      </c>
      <c r="D638" t="s">
        <v>12</v>
      </c>
      <c r="E638">
        <v>10336</v>
      </c>
      <c r="F638" t="s">
        <v>13</v>
      </c>
      <c r="G638" s="1">
        <v>45877.422500000001</v>
      </c>
      <c r="H638" s="1">
        <v>45847.422500000001</v>
      </c>
      <c r="I638" s="6">
        <v>-27</v>
      </c>
      <c r="J638">
        <v>136.58000000000001</v>
      </c>
      <c r="K638">
        <v>136.58000000000001</v>
      </c>
      <c r="L638" t="str">
        <f>VLOOKUP(A638,[1]Sheet2!$A$2:$C$2741,3,0)</f>
        <v>Pedro Fonseca</v>
      </c>
      <c r="M638" t="str" cm="1">
        <f t="array" ref="M638">IFERROR(_xlfn.IFS(AND(I638&gt;=1,I638&lt;=5),"1A5", AND(I638&gt;=6,I638&lt;=30),"6A30", AND(I638&gt;=31,I638&lt;=60),"31A60", AND(I638&gt;=61,I638&lt;=90),"61A90", AND(I638&gt;=91,I638&lt;=120),"91A120", AND(I638&gt;120),"M120"), "A VENCER")</f>
        <v>A VENCER</v>
      </c>
    </row>
    <row r="639" spans="1:13" x14ac:dyDescent="0.25">
      <c r="A639">
        <f>VLOOKUP(B639,[1]Sheet2!$B$2:$D$2741,3,0)</f>
        <v>211111305</v>
      </c>
      <c r="B639" t="s">
        <v>102</v>
      </c>
      <c r="C639" t="s">
        <v>11</v>
      </c>
      <c r="D639" t="s">
        <v>12</v>
      </c>
      <c r="E639">
        <v>10355</v>
      </c>
      <c r="F639" t="s">
        <v>13</v>
      </c>
      <c r="G639" s="1">
        <v>45877.472638888888</v>
      </c>
      <c r="H639" s="1">
        <v>45847.474166666667</v>
      </c>
      <c r="I639" s="6">
        <v>-27</v>
      </c>
      <c r="J639">
        <v>15.35</v>
      </c>
      <c r="K639">
        <v>15.35</v>
      </c>
      <c r="L639" t="str">
        <f>VLOOKUP(A639,[1]Sheet2!$A$2:$C$2741,3,0)</f>
        <v>Pedro Fonseca</v>
      </c>
      <c r="M639" t="str" cm="1">
        <f t="array" ref="M639">IFERROR(_xlfn.IFS(AND(I639&gt;=1,I639&lt;=5),"1A5", AND(I639&gt;=6,I639&lt;=30),"6A30", AND(I639&gt;=31,I639&lt;=60),"31A60", AND(I639&gt;=61,I639&lt;=90),"61A90", AND(I639&gt;=91,I639&lt;=120),"91A120", AND(I639&gt;120),"M120"), "A VENCER")</f>
        <v>A VENCER</v>
      </c>
    </row>
    <row r="640" spans="1:13" x14ac:dyDescent="0.25">
      <c r="A640">
        <f>VLOOKUP(B640,[1]Sheet2!$B$2:$D$2741,3,0)</f>
        <v>211111305</v>
      </c>
      <c r="B640" t="s">
        <v>102</v>
      </c>
      <c r="C640" t="s">
        <v>11</v>
      </c>
      <c r="D640" t="s">
        <v>12</v>
      </c>
      <c r="E640">
        <v>10389</v>
      </c>
      <c r="F640" t="s">
        <v>13</v>
      </c>
      <c r="G640" s="1">
        <v>45878.357858796291</v>
      </c>
      <c r="H640" s="1">
        <v>45848.357870370368</v>
      </c>
      <c r="I640" s="6">
        <v>-28</v>
      </c>
      <c r="J640">
        <v>236.05</v>
      </c>
      <c r="K640">
        <v>236.05</v>
      </c>
      <c r="L640" t="str">
        <f>VLOOKUP(A640,[1]Sheet2!$A$2:$C$2741,3,0)</f>
        <v>Pedro Fonseca</v>
      </c>
      <c r="M640" t="str" cm="1">
        <f t="array" ref="M640">IFERROR(_xlfn.IFS(AND(I640&gt;=1,I640&lt;=5),"1A5", AND(I640&gt;=6,I640&lt;=30),"6A30", AND(I640&gt;=31,I640&lt;=60),"31A60", AND(I640&gt;=61,I640&lt;=90),"61A90", AND(I640&gt;=91,I640&lt;=120),"91A120", AND(I640&gt;120),"M120"), "A VENCER")</f>
        <v>A VENCER</v>
      </c>
    </row>
    <row r="641" spans="1:13" x14ac:dyDescent="0.25">
      <c r="A641">
        <f>VLOOKUP(B641,[1]Sheet2!$B$2:$D$2741,3,0)</f>
        <v>211111305</v>
      </c>
      <c r="B641" t="s">
        <v>102</v>
      </c>
      <c r="C641" t="s">
        <v>11</v>
      </c>
      <c r="D641" t="s">
        <v>12</v>
      </c>
      <c r="E641">
        <v>10410</v>
      </c>
      <c r="F641" t="s">
        <v>13</v>
      </c>
      <c r="G641" s="1">
        <v>45878.421296296292</v>
      </c>
      <c r="H641" s="1">
        <v>45848.421296296292</v>
      </c>
      <c r="I641" s="6">
        <v>-28</v>
      </c>
      <c r="J641">
        <v>68.180000000000007</v>
      </c>
      <c r="K641">
        <v>68.180000000000007</v>
      </c>
      <c r="L641" t="str">
        <f>VLOOKUP(A641,[1]Sheet2!$A$2:$C$2741,3,0)</f>
        <v>Pedro Fonseca</v>
      </c>
      <c r="M641" t="str" cm="1">
        <f t="array" ref="M641">IFERROR(_xlfn.IFS(AND(I641&gt;=1,I641&lt;=5),"1A5", AND(I641&gt;=6,I641&lt;=30),"6A30", AND(I641&gt;=31,I641&lt;=60),"31A60", AND(I641&gt;=61,I641&lt;=90),"61A90", AND(I641&gt;=91,I641&lt;=120),"91A120", AND(I641&gt;120),"M120"), "A VENCER")</f>
        <v>A VENCER</v>
      </c>
    </row>
    <row r="642" spans="1:13" x14ac:dyDescent="0.25">
      <c r="A642">
        <f>VLOOKUP(B642,[1]Sheet2!$B$2:$D$2741,3,0)</f>
        <v>211111305</v>
      </c>
      <c r="B642" t="s">
        <v>102</v>
      </c>
      <c r="C642" t="s">
        <v>11</v>
      </c>
      <c r="D642" t="s">
        <v>12</v>
      </c>
      <c r="E642">
        <v>10420</v>
      </c>
      <c r="F642" t="s">
        <v>13</v>
      </c>
      <c r="G642" s="1">
        <v>45878.429675925923</v>
      </c>
      <c r="H642" s="1">
        <v>45848.4296875</v>
      </c>
      <c r="I642" s="6">
        <v>-28</v>
      </c>
      <c r="J642">
        <v>273.77</v>
      </c>
      <c r="K642">
        <v>273.77</v>
      </c>
      <c r="L642" t="str">
        <f>VLOOKUP(A642,[1]Sheet2!$A$2:$C$2741,3,0)</f>
        <v>Pedro Fonseca</v>
      </c>
      <c r="M642" t="str" cm="1">
        <f t="array" ref="M642">IFERROR(_xlfn.IFS(AND(I642&gt;=1,I642&lt;=5),"1A5", AND(I642&gt;=6,I642&lt;=30),"6A30", AND(I642&gt;=31,I642&lt;=60),"31A60", AND(I642&gt;=61,I642&lt;=90),"61A90", AND(I642&gt;=91,I642&lt;=120),"91A120", AND(I642&gt;120),"M120"), "A VENCER")</f>
        <v>A VENCER</v>
      </c>
    </row>
    <row r="643" spans="1:13" x14ac:dyDescent="0.25">
      <c r="A643">
        <f>VLOOKUP(B643,[1]Sheet2!$B$2:$D$2741,3,0)</f>
        <v>211111305</v>
      </c>
      <c r="B643" t="s">
        <v>102</v>
      </c>
      <c r="C643" t="s">
        <v>11</v>
      </c>
      <c r="D643" t="s">
        <v>12</v>
      </c>
      <c r="E643">
        <v>10433</v>
      </c>
      <c r="F643" t="s">
        <v>13</v>
      </c>
      <c r="G643" s="1">
        <v>45879.277233796296</v>
      </c>
      <c r="H643" s="1">
        <v>45849.27784722222</v>
      </c>
      <c r="I643" s="6">
        <v>-29</v>
      </c>
      <c r="J643">
        <v>247.82</v>
      </c>
      <c r="K643">
        <v>247.82</v>
      </c>
      <c r="L643" t="str">
        <f>VLOOKUP(A643,[1]Sheet2!$A$2:$C$2741,3,0)</f>
        <v>Pedro Fonseca</v>
      </c>
      <c r="M643" t="str" cm="1">
        <f t="array" ref="M643">IFERROR(_xlfn.IFS(AND(I643&gt;=1,I643&lt;=5),"1A5", AND(I643&gt;=6,I643&lt;=30),"6A30", AND(I643&gt;=31,I643&lt;=60),"31A60", AND(I643&gt;=61,I643&lt;=90),"61A90", AND(I643&gt;=91,I643&lt;=120),"91A120", AND(I643&gt;120),"M120"), "A VENCER")</f>
        <v>A VENCER</v>
      </c>
    </row>
    <row r="644" spans="1:13" x14ac:dyDescent="0.25">
      <c r="A644">
        <f>VLOOKUP(B644,[1]Sheet2!$B$2:$D$2741,3,0)</f>
        <v>211111305</v>
      </c>
      <c r="B644" t="s">
        <v>102</v>
      </c>
      <c r="C644" t="s">
        <v>11</v>
      </c>
      <c r="D644" t="s">
        <v>12</v>
      </c>
      <c r="E644">
        <v>10435</v>
      </c>
      <c r="F644" t="s">
        <v>13</v>
      </c>
      <c r="G644" s="1">
        <v>45879.325567129628</v>
      </c>
      <c r="H644" s="1">
        <v>45849.325578703705</v>
      </c>
      <c r="I644" s="6">
        <v>-29</v>
      </c>
      <c r="J644">
        <v>4321.78</v>
      </c>
      <c r="K644">
        <v>4321.78</v>
      </c>
      <c r="L644" t="str">
        <f>VLOOKUP(A644,[1]Sheet2!$A$2:$C$2741,3,0)</f>
        <v>Pedro Fonseca</v>
      </c>
      <c r="M644" t="str" cm="1">
        <f t="array" ref="M644">IFERROR(_xlfn.IFS(AND(I644&gt;=1,I644&lt;=5),"1A5", AND(I644&gt;=6,I644&lt;=30),"6A30", AND(I644&gt;=31,I644&lt;=60),"31A60", AND(I644&gt;=61,I644&lt;=90),"61A90", AND(I644&gt;=91,I644&lt;=120),"91A120", AND(I644&gt;120),"M120"), "A VENCER")</f>
        <v>A VENCER</v>
      </c>
    </row>
    <row r="645" spans="1:13" x14ac:dyDescent="0.25">
      <c r="A645">
        <f>VLOOKUP(B645,[1]Sheet2!$B$2:$D$2741,3,0)</f>
        <v>211111305</v>
      </c>
      <c r="B645" t="s">
        <v>102</v>
      </c>
      <c r="C645" t="s">
        <v>11</v>
      </c>
      <c r="D645" t="s">
        <v>12</v>
      </c>
      <c r="E645">
        <v>10472</v>
      </c>
      <c r="F645" t="s">
        <v>13</v>
      </c>
      <c r="G645" s="1">
        <v>45879.432164351849</v>
      </c>
      <c r="H645" s="1">
        <v>45849.432175925926</v>
      </c>
      <c r="I645" s="6">
        <v>-29</v>
      </c>
      <c r="J645">
        <v>1084.4100000000001</v>
      </c>
      <c r="K645">
        <v>1084.4100000000001</v>
      </c>
      <c r="L645" t="str">
        <f>VLOOKUP(A645,[1]Sheet2!$A$2:$C$2741,3,0)</f>
        <v>Pedro Fonseca</v>
      </c>
      <c r="M645" t="str" cm="1">
        <f t="array" ref="M645">IFERROR(_xlfn.IFS(AND(I645&gt;=1,I645&lt;=5),"1A5", AND(I645&gt;=6,I645&lt;=30),"6A30", AND(I645&gt;=31,I645&lt;=60),"31A60", AND(I645&gt;=61,I645&lt;=90),"61A90", AND(I645&gt;=91,I645&lt;=120),"91A120", AND(I645&gt;120),"M120"), "A VENCER")</f>
        <v>A VENCER</v>
      </c>
    </row>
    <row r="646" spans="1:13" x14ac:dyDescent="0.25">
      <c r="A646">
        <f>VLOOKUP(B646,[1]Sheet2!$B$2:$D$2741,3,0)</f>
        <v>211111305</v>
      </c>
      <c r="B646" t="s">
        <v>102</v>
      </c>
      <c r="C646" t="s">
        <v>11</v>
      </c>
      <c r="D646" t="s">
        <v>12</v>
      </c>
      <c r="E646">
        <v>10473</v>
      </c>
      <c r="F646" t="s">
        <v>13</v>
      </c>
      <c r="G646" s="1">
        <v>45879.432210648149</v>
      </c>
      <c r="H646" s="1">
        <v>45849.432222222218</v>
      </c>
      <c r="I646" s="6">
        <v>-29</v>
      </c>
      <c r="J646">
        <v>393.88</v>
      </c>
      <c r="K646">
        <v>393.88</v>
      </c>
      <c r="L646" t="str">
        <f>VLOOKUP(A646,[1]Sheet2!$A$2:$C$2741,3,0)</f>
        <v>Pedro Fonseca</v>
      </c>
      <c r="M646" t="str" cm="1">
        <f t="array" ref="M646">IFERROR(_xlfn.IFS(AND(I646&gt;=1,I646&lt;=5),"1A5", AND(I646&gt;=6,I646&lt;=30),"6A30", AND(I646&gt;=31,I646&lt;=60),"31A60", AND(I646&gt;=61,I646&lt;=90),"61A90", AND(I646&gt;=91,I646&lt;=120),"91A120", AND(I646&gt;120),"M120"), "A VENCER")</f>
        <v>A VENCER</v>
      </c>
    </row>
    <row r="647" spans="1:13" x14ac:dyDescent="0.25">
      <c r="A647">
        <f>VLOOKUP(B647,[1]Sheet2!$B$2:$D$2741,3,0)</f>
        <v>211111305</v>
      </c>
      <c r="B647" t="s">
        <v>102</v>
      </c>
      <c r="C647" t="s">
        <v>11</v>
      </c>
      <c r="D647" t="s">
        <v>12</v>
      </c>
      <c r="E647">
        <v>10474</v>
      </c>
      <c r="F647" t="s">
        <v>13</v>
      </c>
      <c r="G647" s="1">
        <v>45879.432245370372</v>
      </c>
      <c r="H647" s="1">
        <v>45849.432245370372</v>
      </c>
      <c r="I647" s="6">
        <v>-29</v>
      </c>
      <c r="J647">
        <v>132.18</v>
      </c>
      <c r="K647">
        <v>132.18</v>
      </c>
      <c r="L647" t="str">
        <f>VLOOKUP(A647,[1]Sheet2!$A$2:$C$2741,3,0)</f>
        <v>Pedro Fonseca</v>
      </c>
      <c r="M647" t="str" cm="1">
        <f t="array" ref="M647">IFERROR(_xlfn.IFS(AND(I647&gt;=1,I647&lt;=5),"1A5", AND(I647&gt;=6,I647&lt;=30),"6A30", AND(I647&gt;=31,I647&lt;=60),"31A60", AND(I647&gt;=61,I647&lt;=90),"61A90", AND(I647&gt;=91,I647&lt;=120),"91A120", AND(I647&gt;120),"M120"), "A VENCER")</f>
        <v>A VENCER</v>
      </c>
    </row>
    <row r="648" spans="1:13" x14ac:dyDescent="0.25">
      <c r="A648">
        <f>VLOOKUP(B648,[1]Sheet2!$B$2:$D$2741,3,0)</f>
        <v>211111305</v>
      </c>
      <c r="B648" t="s">
        <v>102</v>
      </c>
      <c r="C648" t="s">
        <v>11</v>
      </c>
      <c r="D648" t="s">
        <v>12</v>
      </c>
      <c r="E648">
        <v>10475</v>
      </c>
      <c r="F648" t="s">
        <v>13</v>
      </c>
      <c r="G648" s="1">
        <v>45879.432268518518</v>
      </c>
      <c r="H648" s="1">
        <v>45849.432268518518</v>
      </c>
      <c r="I648" s="6">
        <v>-29</v>
      </c>
      <c r="J648">
        <v>9.7799999999999994</v>
      </c>
      <c r="K648">
        <v>9.7799999999999994</v>
      </c>
      <c r="L648" t="str">
        <f>VLOOKUP(A648,[1]Sheet2!$A$2:$C$2741,3,0)</f>
        <v>Pedro Fonseca</v>
      </c>
      <c r="M648" t="str" cm="1">
        <f t="array" ref="M648">IFERROR(_xlfn.IFS(AND(I648&gt;=1,I648&lt;=5),"1A5", AND(I648&gt;=6,I648&lt;=30),"6A30", AND(I648&gt;=31,I648&lt;=60),"31A60", AND(I648&gt;=61,I648&lt;=90),"61A90", AND(I648&gt;=91,I648&lt;=120),"91A120", AND(I648&gt;120),"M120"), "A VENCER")</f>
        <v>A VENCER</v>
      </c>
    </row>
    <row r="649" spans="1:13" x14ac:dyDescent="0.25">
      <c r="A649">
        <f>VLOOKUP(B649,[1]Sheet2!$B$2:$D$2741,3,0)</f>
        <v>211111305</v>
      </c>
      <c r="B649" t="s">
        <v>102</v>
      </c>
      <c r="C649" t="s">
        <v>11</v>
      </c>
      <c r="D649" t="s">
        <v>12</v>
      </c>
      <c r="E649">
        <v>10493</v>
      </c>
      <c r="F649" t="s">
        <v>13</v>
      </c>
      <c r="G649" s="1">
        <v>45879.526354166665</v>
      </c>
      <c r="H649" s="1">
        <v>45849.527604166666</v>
      </c>
      <c r="I649" s="6">
        <v>-29</v>
      </c>
      <c r="J649">
        <v>120.23</v>
      </c>
      <c r="K649">
        <v>120.23</v>
      </c>
      <c r="L649" t="str">
        <f>VLOOKUP(A649,[1]Sheet2!$A$2:$C$2741,3,0)</f>
        <v>Pedro Fonseca</v>
      </c>
      <c r="M649" t="str" cm="1">
        <f t="array" ref="M649">IFERROR(_xlfn.IFS(AND(I649&gt;=1,I649&lt;=5),"1A5", AND(I649&gt;=6,I649&lt;=30),"6A30", AND(I649&gt;=31,I649&lt;=60),"31A60", AND(I649&gt;=61,I649&lt;=90),"61A90", AND(I649&gt;=91,I649&lt;=120),"91A120", AND(I649&gt;120),"M120"), "A VENCER")</f>
        <v>A VENCER</v>
      </c>
    </row>
    <row r="650" spans="1:13" x14ac:dyDescent="0.25">
      <c r="A650">
        <f>VLOOKUP(B650,[1]Sheet2!$B$2:$D$2741,3,0)</f>
        <v>211111320</v>
      </c>
      <c r="B650" t="s">
        <v>103</v>
      </c>
      <c r="C650" t="s">
        <v>11</v>
      </c>
      <c r="D650" t="s">
        <v>12</v>
      </c>
      <c r="E650">
        <v>9359</v>
      </c>
      <c r="F650" t="s">
        <v>13</v>
      </c>
      <c r="G650" s="1">
        <v>45840.457696759258</v>
      </c>
      <c r="H650" s="1">
        <v>45825.460138888884</v>
      </c>
      <c r="I650" s="6">
        <v>10</v>
      </c>
      <c r="J650">
        <v>162.1</v>
      </c>
      <c r="K650">
        <v>162.1</v>
      </c>
      <c r="L650" t="str">
        <f>VLOOKUP(A650,[1]Sheet2!$A$2:$C$2741,3,0)</f>
        <v>Manuel Miranda</v>
      </c>
      <c r="M650" t="str" cm="1">
        <f t="array" ref="M650">IFERROR(_xlfn.IFS(AND(I650&gt;=1,I650&lt;=5),"1A5", AND(I650&gt;=6,I650&lt;=30),"6A30", AND(I650&gt;=31,I650&lt;=60),"31A60", AND(I650&gt;=61,I650&lt;=90),"61A90", AND(I650&gt;=91,I650&lt;=120),"91A120", AND(I650&gt;120),"M120"), "A VENCER")</f>
        <v>6A30</v>
      </c>
    </row>
    <row r="651" spans="1:13" x14ac:dyDescent="0.25">
      <c r="A651">
        <f>VLOOKUP(B651,[1]Sheet2!$B$2:$D$2741,3,0)</f>
        <v>211111320</v>
      </c>
      <c r="B651" t="s">
        <v>103</v>
      </c>
      <c r="C651" t="s">
        <v>11</v>
      </c>
      <c r="D651" t="s">
        <v>12</v>
      </c>
      <c r="E651">
        <v>9489</v>
      </c>
      <c r="F651" t="s">
        <v>13</v>
      </c>
      <c r="G651" s="1">
        <v>45843.491423611107</v>
      </c>
      <c r="H651" s="1">
        <v>45828.49255787037</v>
      </c>
      <c r="I651" s="6">
        <v>7</v>
      </c>
      <c r="J651">
        <v>301.18</v>
      </c>
      <c r="K651">
        <v>301.18</v>
      </c>
      <c r="L651" t="str">
        <f>VLOOKUP(A651,[1]Sheet2!$A$2:$C$2741,3,0)</f>
        <v>Manuel Miranda</v>
      </c>
      <c r="M651" t="str" cm="1">
        <f t="array" ref="M651">IFERROR(_xlfn.IFS(AND(I651&gt;=1,I651&lt;=5),"1A5", AND(I651&gt;=6,I651&lt;=30),"6A30", AND(I651&gt;=31,I651&lt;=60),"31A60", AND(I651&gt;=61,I651&lt;=90),"61A90", AND(I651&gt;=91,I651&lt;=120),"91A120", AND(I651&gt;120),"M120"), "A VENCER")</f>
        <v>6A30</v>
      </c>
    </row>
    <row r="652" spans="1:13" x14ac:dyDescent="0.25">
      <c r="A652">
        <f>VLOOKUP(B652,[1]Sheet2!$B$2:$D$2741,3,0)</f>
        <v>211111320</v>
      </c>
      <c r="B652" t="s">
        <v>103</v>
      </c>
      <c r="C652" t="s">
        <v>11</v>
      </c>
      <c r="D652" t="s">
        <v>12</v>
      </c>
      <c r="E652">
        <v>9846</v>
      </c>
      <c r="F652" t="s">
        <v>13</v>
      </c>
      <c r="G652" s="1">
        <v>45850.454375000001</v>
      </c>
      <c r="H652" s="1">
        <v>45835.454699074071</v>
      </c>
      <c r="I652" s="6">
        <v>0</v>
      </c>
      <c r="J652">
        <v>75.989999999999995</v>
      </c>
      <c r="K652">
        <v>75.989999999999995</v>
      </c>
      <c r="L652" t="str">
        <f>VLOOKUP(A652,[1]Sheet2!$A$2:$C$2741,3,0)</f>
        <v>Manuel Miranda</v>
      </c>
      <c r="M652" t="str" cm="1">
        <f t="array" ref="M652">IFERROR(_xlfn.IFS(AND(I652&gt;=1,I652&lt;=5),"1A5", AND(I652&gt;=6,I652&lt;=30),"6A30", AND(I652&gt;=31,I652&lt;=60),"31A60", AND(I652&gt;=61,I652&lt;=90),"61A90", AND(I652&gt;=91,I652&lt;=120),"91A120", AND(I652&gt;120),"M120"), "A VENCER")</f>
        <v>A VENCER</v>
      </c>
    </row>
    <row r="653" spans="1:13" x14ac:dyDescent="0.25">
      <c r="A653">
        <f>VLOOKUP(B653,[1]Sheet2!$B$2:$D$2741,3,0)</f>
        <v>211111355</v>
      </c>
      <c r="B653" t="s">
        <v>1764</v>
      </c>
      <c r="C653" t="s">
        <v>11</v>
      </c>
      <c r="D653" t="s">
        <v>12</v>
      </c>
      <c r="E653">
        <v>9603</v>
      </c>
      <c r="F653" t="s">
        <v>13</v>
      </c>
      <c r="G653" s="1">
        <v>45861.47320601852</v>
      </c>
      <c r="H653" s="1">
        <v>45831.473587962959</v>
      </c>
      <c r="I653" s="6">
        <v>-11</v>
      </c>
      <c r="J653">
        <v>124.66</v>
      </c>
      <c r="K653">
        <v>124.66</v>
      </c>
      <c r="L653" t="str">
        <f>VLOOKUP(A653,[1]Sheet2!$A$2:$C$2741,3,0)</f>
        <v>Manuel Miranda</v>
      </c>
      <c r="M653" t="str" cm="1">
        <f t="array" ref="M653">IFERROR(_xlfn.IFS(AND(I653&gt;=1,I653&lt;=5),"1A5", AND(I653&gt;=6,I653&lt;=30),"6A30", AND(I653&gt;=31,I653&lt;=60),"31A60", AND(I653&gt;=61,I653&lt;=90),"61A90", AND(I653&gt;=91,I653&lt;=120),"91A120", AND(I653&gt;120),"M120"), "A VENCER")</f>
        <v>A VENCER</v>
      </c>
    </row>
    <row r="654" spans="1:13" x14ac:dyDescent="0.25">
      <c r="A654">
        <f>VLOOKUP(B654,[1]Sheet2!$B$2:$D$2741,3,0)</f>
        <v>211111355</v>
      </c>
      <c r="B654" t="s">
        <v>1764</v>
      </c>
      <c r="C654" t="s">
        <v>11</v>
      </c>
      <c r="D654" t="s">
        <v>12</v>
      </c>
      <c r="E654">
        <v>9854</v>
      </c>
      <c r="F654" t="s">
        <v>13</v>
      </c>
      <c r="G654" s="1">
        <v>45865.460914351846</v>
      </c>
      <c r="H654" s="1">
        <v>45835.461226851847</v>
      </c>
      <c r="I654" s="6">
        <v>-15</v>
      </c>
      <c r="J654">
        <v>179.35</v>
      </c>
      <c r="K654">
        <v>179.35</v>
      </c>
      <c r="L654" t="str">
        <f>VLOOKUP(A654,[1]Sheet2!$A$2:$C$2741,3,0)</f>
        <v>Manuel Miranda</v>
      </c>
      <c r="M654" t="str" cm="1">
        <f t="array" ref="M654">IFERROR(_xlfn.IFS(AND(I654&gt;=1,I654&lt;=5),"1A5", AND(I654&gt;=6,I654&lt;=30),"6A30", AND(I654&gt;=31,I654&lt;=60),"31A60", AND(I654&gt;=61,I654&lt;=90),"61A90", AND(I654&gt;=91,I654&lt;=120),"91A120", AND(I654&gt;120),"M120"), "A VENCER")</f>
        <v>A VENCER</v>
      </c>
    </row>
    <row r="655" spans="1:13" x14ac:dyDescent="0.25">
      <c r="A655">
        <f>VLOOKUP(B655,[1]Sheet2!$B$2:$D$2741,3,0)</f>
        <v>211111357</v>
      </c>
      <c r="B655" t="s">
        <v>105</v>
      </c>
      <c r="C655" t="s">
        <v>11</v>
      </c>
      <c r="D655" t="s">
        <v>12</v>
      </c>
      <c r="E655">
        <v>7276</v>
      </c>
      <c r="F655" t="s">
        <v>13</v>
      </c>
      <c r="G655" s="1">
        <v>45814.415081018517</v>
      </c>
      <c r="H655" s="1">
        <v>45784.41542824074</v>
      </c>
      <c r="I655" s="6">
        <v>36</v>
      </c>
      <c r="J655">
        <v>140.97</v>
      </c>
      <c r="K655">
        <v>140.97</v>
      </c>
      <c r="L655" t="str">
        <f>VLOOKUP(A655,[1]Sheet2!$A$2:$C$2741,3,0)</f>
        <v>Bruno Brito</v>
      </c>
      <c r="M655" t="str" cm="1">
        <f t="array" ref="M655">IFERROR(_xlfn.IFS(AND(I655&gt;=1,I655&lt;=5),"1A5", AND(I655&gt;=6,I655&lt;=30),"6A30", AND(I655&gt;=31,I655&lt;=60),"31A60", AND(I655&gt;=61,I655&lt;=90),"61A90", AND(I655&gt;=91,I655&lt;=120),"91A120", AND(I655&gt;120),"M120"), "A VENCER")</f>
        <v>31A60</v>
      </c>
    </row>
    <row r="656" spans="1:13" x14ac:dyDescent="0.25">
      <c r="A656">
        <f>VLOOKUP(B656,[1]Sheet2!$B$2:$D$2741,3,0)</f>
        <v>211111357</v>
      </c>
      <c r="B656" t="s">
        <v>105</v>
      </c>
      <c r="C656" t="s">
        <v>11</v>
      </c>
      <c r="D656" t="s">
        <v>12</v>
      </c>
      <c r="E656">
        <v>7470</v>
      </c>
      <c r="F656" t="s">
        <v>13</v>
      </c>
      <c r="G656" s="1">
        <v>45816.459317129629</v>
      </c>
      <c r="H656" s="1">
        <v>45786.465057870366</v>
      </c>
      <c r="I656" s="6">
        <v>34</v>
      </c>
      <c r="J656">
        <v>64.320000000000007</v>
      </c>
      <c r="K656">
        <v>64.320000000000007</v>
      </c>
      <c r="L656" t="str">
        <f>VLOOKUP(A656,[1]Sheet2!$A$2:$C$2741,3,0)</f>
        <v>Bruno Brito</v>
      </c>
      <c r="M656" t="str" cm="1">
        <f t="array" ref="M656">IFERROR(_xlfn.IFS(AND(I656&gt;=1,I656&lt;=5),"1A5", AND(I656&gt;=6,I656&lt;=30),"6A30", AND(I656&gt;=31,I656&lt;=60),"31A60", AND(I656&gt;=61,I656&lt;=90),"61A90", AND(I656&gt;=91,I656&lt;=120),"91A120", AND(I656&gt;120),"M120"), "A VENCER")</f>
        <v>31A60</v>
      </c>
    </row>
    <row r="657" spans="1:13" x14ac:dyDescent="0.25">
      <c r="A657">
        <f>VLOOKUP(B657,[1]Sheet2!$B$2:$D$2741,3,0)</f>
        <v>211111357</v>
      </c>
      <c r="B657" t="s">
        <v>105</v>
      </c>
      <c r="C657" t="s">
        <v>11</v>
      </c>
      <c r="D657" t="s">
        <v>12</v>
      </c>
      <c r="E657">
        <v>8517</v>
      </c>
      <c r="F657" t="s">
        <v>13</v>
      </c>
      <c r="G657" s="1">
        <v>45835.485914351848</v>
      </c>
      <c r="H657" s="1">
        <v>45805.489456018513</v>
      </c>
      <c r="I657" s="6">
        <v>15</v>
      </c>
      <c r="J657">
        <v>397.75</v>
      </c>
      <c r="K657">
        <v>397.75</v>
      </c>
      <c r="L657" t="str">
        <f>VLOOKUP(A657,[1]Sheet2!$A$2:$C$2741,3,0)</f>
        <v>Bruno Brito</v>
      </c>
      <c r="M657" t="str" cm="1">
        <f t="array" ref="M657">IFERROR(_xlfn.IFS(AND(I657&gt;=1,I657&lt;=5),"1A5", AND(I657&gt;=6,I657&lt;=30),"6A30", AND(I657&gt;=31,I657&lt;=60),"31A60", AND(I657&gt;=61,I657&lt;=90),"61A90", AND(I657&gt;=91,I657&lt;=120),"91A120", AND(I657&gt;120),"M120"), "A VENCER")</f>
        <v>6A30</v>
      </c>
    </row>
    <row r="658" spans="1:13" x14ac:dyDescent="0.25">
      <c r="A658">
        <f>VLOOKUP(B658,[1]Sheet2!$B$2:$D$2741,3,0)</f>
        <v>211111357</v>
      </c>
      <c r="B658" t="s">
        <v>105</v>
      </c>
      <c r="C658" t="s">
        <v>11</v>
      </c>
      <c r="D658" t="s">
        <v>12</v>
      </c>
      <c r="E658">
        <v>8817</v>
      </c>
      <c r="F658" t="s">
        <v>13</v>
      </c>
      <c r="G658" s="1">
        <v>45842.373530092591</v>
      </c>
      <c r="H658" s="1">
        <v>45812.375428240739</v>
      </c>
      <c r="I658" s="6">
        <v>8</v>
      </c>
      <c r="J658">
        <v>377.84000000000003</v>
      </c>
      <c r="K658">
        <v>377.84000000000003</v>
      </c>
      <c r="L658" t="str">
        <f>VLOOKUP(A658,[1]Sheet2!$A$2:$C$2741,3,0)</f>
        <v>Bruno Brito</v>
      </c>
      <c r="M658" t="str" cm="1">
        <f t="array" ref="M658">IFERROR(_xlfn.IFS(AND(I658&gt;=1,I658&lt;=5),"1A5", AND(I658&gt;=6,I658&lt;=30),"6A30", AND(I658&gt;=31,I658&lt;=60),"31A60", AND(I658&gt;=61,I658&lt;=90),"61A90", AND(I658&gt;=91,I658&lt;=120),"91A120", AND(I658&gt;120),"M120"), "A VENCER")</f>
        <v>6A30</v>
      </c>
    </row>
    <row r="659" spans="1:13" x14ac:dyDescent="0.25">
      <c r="A659">
        <f>VLOOKUP(B659,[1]Sheet2!$B$2:$D$2741,3,0)</f>
        <v>211111357</v>
      </c>
      <c r="B659" t="s">
        <v>105</v>
      </c>
      <c r="C659" t="s">
        <v>11</v>
      </c>
      <c r="D659" t="s">
        <v>12</v>
      </c>
      <c r="E659">
        <v>9092</v>
      </c>
      <c r="F659" t="s">
        <v>13</v>
      </c>
      <c r="G659" s="1">
        <v>45849.540532407409</v>
      </c>
      <c r="H659" s="1">
        <v>45819.540995370371</v>
      </c>
      <c r="I659" s="6">
        <v>1</v>
      </c>
      <c r="J659">
        <v>442.17</v>
      </c>
      <c r="K659">
        <v>442.17</v>
      </c>
      <c r="L659" t="str">
        <f>VLOOKUP(A659,[1]Sheet2!$A$2:$C$2741,3,0)</f>
        <v>Bruno Brito</v>
      </c>
      <c r="M659" t="str" cm="1">
        <f t="array" ref="M659">IFERROR(_xlfn.IFS(AND(I659&gt;=1,I659&lt;=5),"1A5", AND(I659&gt;=6,I659&lt;=30),"6A30", AND(I659&gt;=31,I659&lt;=60),"31A60", AND(I659&gt;=61,I659&lt;=90),"61A90", AND(I659&gt;=91,I659&lt;=120),"91A120", AND(I659&gt;120),"M120"), "A VENCER")</f>
        <v>1A5</v>
      </c>
    </row>
    <row r="660" spans="1:13" x14ac:dyDescent="0.25">
      <c r="A660">
        <f>VLOOKUP(B660,[1]Sheet2!$B$2:$D$2741,3,0)</f>
        <v>211111357</v>
      </c>
      <c r="B660" t="s">
        <v>105</v>
      </c>
      <c r="C660" t="s">
        <v>2814</v>
      </c>
      <c r="D660">
        <v>2025</v>
      </c>
      <c r="E660">
        <v>586</v>
      </c>
      <c r="F660" t="s">
        <v>13</v>
      </c>
      <c r="G660" s="1">
        <v>45863</v>
      </c>
      <c r="H660" s="1">
        <v>45833</v>
      </c>
      <c r="I660" s="6">
        <v>-13</v>
      </c>
      <c r="J660">
        <v>-218.63</v>
      </c>
      <c r="K660">
        <v>-218.63</v>
      </c>
      <c r="L660" t="str">
        <f>VLOOKUP(A660,[1]Sheet2!$A$2:$C$2741,3,0)</f>
        <v>Bruno Brito</v>
      </c>
      <c r="M660" t="str" cm="1">
        <f t="array" ref="M660">IFERROR(_xlfn.IFS(AND(I660&gt;=1,I660&lt;=5),"1A5", AND(I660&gt;=6,I660&lt;=30),"6A30", AND(I660&gt;=31,I660&lt;=60),"31A60", AND(I660&gt;=61,I660&lt;=90),"61A90", AND(I660&gt;=91,I660&lt;=120),"91A120", AND(I660&gt;120),"M120"), "A VENCER")</f>
        <v>A VENCER</v>
      </c>
    </row>
    <row r="661" spans="1:13" x14ac:dyDescent="0.25">
      <c r="A661">
        <f>VLOOKUP(B661,[1]Sheet2!$B$2:$D$2741,3,0)</f>
        <v>211111357</v>
      </c>
      <c r="B661" t="s">
        <v>105</v>
      </c>
      <c r="C661" t="s">
        <v>11</v>
      </c>
      <c r="D661" t="s">
        <v>12</v>
      </c>
      <c r="E661">
        <v>9711</v>
      </c>
      <c r="F661" t="s">
        <v>13</v>
      </c>
      <c r="G661" s="1">
        <v>45863.510405092587</v>
      </c>
      <c r="H661" s="1">
        <v>45833.510937499996</v>
      </c>
      <c r="I661" s="6">
        <v>-13</v>
      </c>
      <c r="J661">
        <v>671.81000000000006</v>
      </c>
      <c r="K661">
        <v>671.81000000000006</v>
      </c>
      <c r="L661" t="str">
        <f>VLOOKUP(A661,[1]Sheet2!$A$2:$C$2741,3,0)</f>
        <v>Bruno Brito</v>
      </c>
      <c r="M661" t="str" cm="1">
        <f t="array" ref="M661">IFERROR(_xlfn.IFS(AND(I661&gt;=1,I661&lt;=5),"1A5", AND(I661&gt;=6,I661&lt;=30),"6A30", AND(I661&gt;=31,I661&lt;=60),"31A60", AND(I661&gt;=61,I661&lt;=90),"61A90", AND(I661&gt;=91,I661&lt;=120),"91A120", AND(I661&gt;120),"M120"), "A VENCER")</f>
        <v>A VENCER</v>
      </c>
    </row>
    <row r="662" spans="1:13" x14ac:dyDescent="0.25">
      <c r="A662">
        <f>VLOOKUP(B662,[1]Sheet2!$B$2:$D$2741,3,0)</f>
        <v>211111357</v>
      </c>
      <c r="B662" t="s">
        <v>105</v>
      </c>
      <c r="C662" t="s">
        <v>11</v>
      </c>
      <c r="D662" t="s">
        <v>12</v>
      </c>
      <c r="E662">
        <v>9740</v>
      </c>
      <c r="F662" t="s">
        <v>13</v>
      </c>
      <c r="G662" s="1">
        <v>45864.339907407404</v>
      </c>
      <c r="H662" s="1">
        <v>45834.340671296297</v>
      </c>
      <c r="I662" s="6">
        <v>-14</v>
      </c>
      <c r="J662">
        <v>112.59</v>
      </c>
      <c r="K662">
        <v>112.59</v>
      </c>
      <c r="L662" t="str">
        <f>VLOOKUP(A662,[1]Sheet2!$A$2:$C$2741,3,0)</f>
        <v>Bruno Brito</v>
      </c>
      <c r="M662" t="str" cm="1">
        <f t="array" ref="M662">IFERROR(_xlfn.IFS(AND(I662&gt;=1,I662&lt;=5),"1A5", AND(I662&gt;=6,I662&lt;=30),"6A30", AND(I662&gt;=31,I662&lt;=60),"31A60", AND(I662&gt;=61,I662&lt;=90),"61A90", AND(I662&gt;=91,I662&lt;=120),"91A120", AND(I662&gt;120),"M120"), "A VENCER")</f>
        <v>A VENCER</v>
      </c>
    </row>
    <row r="663" spans="1:13" x14ac:dyDescent="0.25">
      <c r="A663">
        <f>VLOOKUP(B663,[1]Sheet2!$B$2:$D$2741,3,0)</f>
        <v>211111357</v>
      </c>
      <c r="B663" t="s">
        <v>105</v>
      </c>
      <c r="C663" t="s">
        <v>11</v>
      </c>
      <c r="D663" t="s">
        <v>12</v>
      </c>
      <c r="E663">
        <v>9783</v>
      </c>
      <c r="F663" t="s">
        <v>13</v>
      </c>
      <c r="G663" s="1">
        <v>45864.463043981479</v>
      </c>
      <c r="H663" s="1">
        <v>45834.463553240741</v>
      </c>
      <c r="I663" s="6">
        <v>-14</v>
      </c>
      <c r="J663">
        <v>573.16</v>
      </c>
      <c r="K663">
        <v>573.16</v>
      </c>
      <c r="L663" t="str">
        <f>VLOOKUP(A663,[1]Sheet2!$A$2:$C$2741,3,0)</f>
        <v>Bruno Brito</v>
      </c>
      <c r="M663" t="str" cm="1">
        <f t="array" ref="M663">IFERROR(_xlfn.IFS(AND(I663&gt;=1,I663&lt;=5),"1A5", AND(I663&gt;=6,I663&lt;=30),"6A30", AND(I663&gt;=31,I663&lt;=60),"31A60", AND(I663&gt;=61,I663&lt;=90),"61A90", AND(I663&gt;=91,I663&lt;=120),"91A120", AND(I663&gt;120),"M120"), "A VENCER")</f>
        <v>A VENCER</v>
      </c>
    </row>
    <row r="664" spans="1:13" x14ac:dyDescent="0.25">
      <c r="A664">
        <f>VLOOKUP(B664,[1]Sheet2!$B$2:$D$2741,3,0)</f>
        <v>211111357</v>
      </c>
      <c r="B664" t="s">
        <v>105</v>
      </c>
      <c r="C664" t="s">
        <v>11</v>
      </c>
      <c r="D664" t="s">
        <v>12</v>
      </c>
      <c r="E664">
        <v>9878</v>
      </c>
      <c r="F664" t="s">
        <v>13</v>
      </c>
      <c r="G664" s="1">
        <v>45865.527499999997</v>
      </c>
      <c r="H664" s="1">
        <v>45835.528171296297</v>
      </c>
      <c r="I664" s="6">
        <v>-15</v>
      </c>
      <c r="J664">
        <v>127.81</v>
      </c>
      <c r="K664">
        <v>127.81</v>
      </c>
      <c r="L664" t="str">
        <f>VLOOKUP(A664,[1]Sheet2!$A$2:$C$2741,3,0)</f>
        <v>Bruno Brito</v>
      </c>
      <c r="M664" t="str" cm="1">
        <f t="array" ref="M664">IFERROR(_xlfn.IFS(AND(I664&gt;=1,I664&lt;=5),"1A5", AND(I664&gt;=6,I664&lt;=30),"6A30", AND(I664&gt;=31,I664&lt;=60),"31A60", AND(I664&gt;=61,I664&lt;=90),"61A90", AND(I664&gt;=91,I664&lt;=120),"91A120", AND(I664&gt;120),"M120"), "A VENCER")</f>
        <v>A VENCER</v>
      </c>
    </row>
    <row r="665" spans="1:13" x14ac:dyDescent="0.25">
      <c r="A665">
        <f>VLOOKUP(B665,[1]Sheet2!$B$2:$D$2741,3,0)</f>
        <v>211111357</v>
      </c>
      <c r="B665" t="s">
        <v>105</v>
      </c>
      <c r="C665" t="s">
        <v>11</v>
      </c>
      <c r="D665" t="s">
        <v>12</v>
      </c>
      <c r="E665">
        <v>10354</v>
      </c>
      <c r="F665" t="s">
        <v>13</v>
      </c>
      <c r="G665" s="1">
        <v>45877.463194444441</v>
      </c>
      <c r="H665" s="1">
        <v>45847.463194444441</v>
      </c>
      <c r="I665" s="6">
        <v>-27</v>
      </c>
      <c r="J665">
        <v>460.43</v>
      </c>
      <c r="K665">
        <v>460.43</v>
      </c>
      <c r="L665" t="str">
        <f>VLOOKUP(A665,[1]Sheet2!$A$2:$C$2741,3,0)</f>
        <v>Bruno Brito</v>
      </c>
      <c r="M665" t="str" cm="1">
        <f t="array" ref="M665">IFERROR(_xlfn.IFS(AND(I665&gt;=1,I665&lt;=5),"1A5", AND(I665&gt;=6,I665&lt;=30),"6A30", AND(I665&gt;=31,I665&lt;=60),"31A60", AND(I665&gt;=61,I665&lt;=90),"61A90", AND(I665&gt;=91,I665&lt;=120),"91A120", AND(I665&gt;120),"M120"), "A VENCER")</f>
        <v>A VENCER</v>
      </c>
    </row>
    <row r="666" spans="1:13" x14ac:dyDescent="0.25">
      <c r="A666">
        <f>VLOOKUP(B666,[1]Sheet2!$B$2:$D$2741,3,0)</f>
        <v>211111376</v>
      </c>
      <c r="B666" t="s">
        <v>107</v>
      </c>
      <c r="C666" t="s">
        <v>62</v>
      </c>
      <c r="D666" t="s">
        <v>24</v>
      </c>
      <c r="E666" t="s">
        <v>108</v>
      </c>
      <c r="F666" t="s">
        <v>13</v>
      </c>
      <c r="G666" s="1">
        <v>45294</v>
      </c>
      <c r="H666" s="1">
        <v>45294</v>
      </c>
      <c r="I666" s="6">
        <v>556</v>
      </c>
      <c r="J666">
        <v>640.66999999999996</v>
      </c>
      <c r="K666">
        <v>640.66999999999996</v>
      </c>
      <c r="L666" t="str">
        <f>VLOOKUP(A666,[1]Sheet2!$A$2:$C$2741,3,0)</f>
        <v>Contencioso</v>
      </c>
      <c r="M666" t="str" cm="1">
        <f t="array" ref="M666">IFERROR(_xlfn.IFS(AND(I666&gt;=1,I666&lt;=5),"1A5", AND(I666&gt;=6,I666&lt;=30),"6A30", AND(I666&gt;=31,I666&lt;=60),"31A60", AND(I666&gt;=61,I666&lt;=90),"61A90", AND(I666&gt;=91,I666&lt;=120),"91A120", AND(I666&gt;120),"M120"), "A VENCER")</f>
        <v>M120</v>
      </c>
    </row>
    <row r="667" spans="1:13" x14ac:dyDescent="0.25">
      <c r="A667">
        <f>VLOOKUP(B667,[1]Sheet2!$B$2:$D$2741,3,0)</f>
        <v>211111376</v>
      </c>
      <c r="B667" t="s">
        <v>107</v>
      </c>
      <c r="C667" t="s">
        <v>62</v>
      </c>
      <c r="D667" t="s">
        <v>24</v>
      </c>
      <c r="E667" t="s">
        <v>109</v>
      </c>
      <c r="F667" t="s">
        <v>13</v>
      </c>
      <c r="G667" s="1">
        <v>45299</v>
      </c>
      <c r="H667" s="1">
        <v>45299</v>
      </c>
      <c r="I667" s="6">
        <v>551</v>
      </c>
      <c r="J667">
        <v>415.94</v>
      </c>
      <c r="K667">
        <v>415.94</v>
      </c>
      <c r="L667" t="str">
        <f>VLOOKUP(A667,[1]Sheet2!$A$2:$C$2741,3,0)</f>
        <v>Contencioso</v>
      </c>
      <c r="M667" t="str" cm="1">
        <f t="array" ref="M667">IFERROR(_xlfn.IFS(AND(I667&gt;=1,I667&lt;=5),"1A5", AND(I667&gt;=6,I667&lt;=30),"6A30", AND(I667&gt;=31,I667&lt;=60),"31A60", AND(I667&gt;=61,I667&lt;=90),"61A90", AND(I667&gt;=91,I667&lt;=120),"91A120", AND(I667&gt;120),"M120"), "A VENCER")</f>
        <v>M120</v>
      </c>
    </row>
    <row r="668" spans="1:13" x14ac:dyDescent="0.25">
      <c r="A668">
        <f>VLOOKUP(B668,[1]Sheet2!$B$2:$D$2741,3,0)</f>
        <v>211111376</v>
      </c>
      <c r="B668" t="s">
        <v>107</v>
      </c>
      <c r="C668" t="s">
        <v>62</v>
      </c>
      <c r="D668" t="s">
        <v>24</v>
      </c>
      <c r="E668" t="s">
        <v>110</v>
      </c>
      <c r="F668" t="s">
        <v>13</v>
      </c>
      <c r="G668" s="1">
        <v>45301</v>
      </c>
      <c r="H668" s="1">
        <v>45301</v>
      </c>
      <c r="I668" s="6">
        <v>549</v>
      </c>
      <c r="J668">
        <v>509.33</v>
      </c>
      <c r="K668">
        <v>509.33</v>
      </c>
      <c r="L668" t="str">
        <f>VLOOKUP(A668,[1]Sheet2!$A$2:$C$2741,3,0)</f>
        <v>Contencioso</v>
      </c>
      <c r="M668" t="str" cm="1">
        <f t="array" ref="M668">IFERROR(_xlfn.IFS(AND(I668&gt;=1,I668&lt;=5),"1A5", AND(I668&gt;=6,I668&lt;=30),"6A30", AND(I668&gt;=31,I668&lt;=60),"31A60", AND(I668&gt;=61,I668&lt;=90),"61A90", AND(I668&gt;=91,I668&lt;=120),"91A120", AND(I668&gt;120),"M120"), "A VENCER")</f>
        <v>M120</v>
      </c>
    </row>
    <row r="669" spans="1:13" x14ac:dyDescent="0.25">
      <c r="A669">
        <f>VLOOKUP(B669,[1]Sheet2!$B$2:$D$2741,3,0)</f>
        <v>211111376</v>
      </c>
      <c r="B669" t="s">
        <v>107</v>
      </c>
      <c r="C669" t="s">
        <v>62</v>
      </c>
      <c r="D669" t="s">
        <v>24</v>
      </c>
      <c r="E669" t="s">
        <v>111</v>
      </c>
      <c r="F669" t="s">
        <v>13</v>
      </c>
      <c r="G669" s="1">
        <v>45306</v>
      </c>
      <c r="H669" s="1">
        <v>45306</v>
      </c>
      <c r="I669" s="6">
        <v>544</v>
      </c>
      <c r="J669">
        <v>248.84</v>
      </c>
      <c r="K669">
        <v>248.84</v>
      </c>
      <c r="L669" t="str">
        <f>VLOOKUP(A669,[1]Sheet2!$A$2:$C$2741,3,0)</f>
        <v>Contencioso</v>
      </c>
      <c r="M669" t="str" cm="1">
        <f t="array" ref="M669">IFERROR(_xlfn.IFS(AND(I669&gt;=1,I669&lt;=5),"1A5", AND(I669&gt;=6,I669&lt;=30),"6A30", AND(I669&gt;=31,I669&lt;=60),"31A60", AND(I669&gt;=61,I669&lt;=90),"61A90", AND(I669&gt;=91,I669&lt;=120),"91A120", AND(I669&gt;120),"M120"), "A VENCER")</f>
        <v>M120</v>
      </c>
    </row>
    <row r="670" spans="1:13" x14ac:dyDescent="0.25">
      <c r="A670">
        <f>VLOOKUP(B670,[1]Sheet2!$B$2:$D$2741,3,0)</f>
        <v>211111376</v>
      </c>
      <c r="B670" t="s">
        <v>107</v>
      </c>
      <c r="C670" t="s">
        <v>62</v>
      </c>
      <c r="D670" t="s">
        <v>24</v>
      </c>
      <c r="E670" t="s">
        <v>112</v>
      </c>
      <c r="F670" t="s">
        <v>13</v>
      </c>
      <c r="G670" s="1">
        <v>45308</v>
      </c>
      <c r="H670" s="1">
        <v>45308</v>
      </c>
      <c r="I670" s="6">
        <v>542</v>
      </c>
      <c r="J670">
        <v>529.79999999999995</v>
      </c>
      <c r="K670">
        <v>529.79999999999995</v>
      </c>
      <c r="L670" t="str">
        <f>VLOOKUP(A670,[1]Sheet2!$A$2:$C$2741,3,0)</f>
        <v>Contencioso</v>
      </c>
      <c r="M670" t="str" cm="1">
        <f t="array" ref="M670">IFERROR(_xlfn.IFS(AND(I670&gt;=1,I670&lt;=5),"1A5", AND(I670&gt;=6,I670&lt;=30),"6A30", AND(I670&gt;=31,I670&lt;=60),"31A60", AND(I670&gt;=61,I670&lt;=90),"61A90", AND(I670&gt;=91,I670&lt;=120),"91A120", AND(I670&gt;120),"M120"), "A VENCER")</f>
        <v>M120</v>
      </c>
    </row>
    <row r="671" spans="1:13" x14ac:dyDescent="0.25">
      <c r="A671">
        <f>VLOOKUP(B671,[1]Sheet2!$B$2:$D$2741,3,0)</f>
        <v>211111376</v>
      </c>
      <c r="B671" t="s">
        <v>107</v>
      </c>
      <c r="C671" t="s">
        <v>62</v>
      </c>
      <c r="D671" t="s">
        <v>24</v>
      </c>
      <c r="E671" t="s">
        <v>113</v>
      </c>
      <c r="F671" t="s">
        <v>13</v>
      </c>
      <c r="G671" s="1">
        <v>45313</v>
      </c>
      <c r="H671" s="1">
        <v>45313</v>
      </c>
      <c r="I671" s="6">
        <v>537</v>
      </c>
      <c r="J671">
        <v>326.15000000000003</v>
      </c>
      <c r="K671">
        <v>326.15000000000003</v>
      </c>
      <c r="L671" t="str">
        <f>VLOOKUP(A671,[1]Sheet2!$A$2:$C$2741,3,0)</f>
        <v>Contencioso</v>
      </c>
      <c r="M671" t="str" cm="1">
        <f t="array" ref="M671">IFERROR(_xlfn.IFS(AND(I671&gt;=1,I671&lt;=5),"1A5", AND(I671&gt;=6,I671&lt;=30),"6A30", AND(I671&gt;=31,I671&lt;=60),"31A60", AND(I671&gt;=61,I671&lt;=90),"61A90", AND(I671&gt;=91,I671&lt;=120),"91A120", AND(I671&gt;120),"M120"), "A VENCER")</f>
        <v>M120</v>
      </c>
    </row>
    <row r="672" spans="1:13" x14ac:dyDescent="0.25">
      <c r="A672">
        <f>VLOOKUP(B672,[1]Sheet2!$B$2:$D$2741,3,0)</f>
        <v>211111376</v>
      </c>
      <c r="B672" t="s">
        <v>107</v>
      </c>
      <c r="C672" t="s">
        <v>62</v>
      </c>
      <c r="D672" t="s">
        <v>24</v>
      </c>
      <c r="E672" t="s">
        <v>114</v>
      </c>
      <c r="F672" t="s">
        <v>13</v>
      </c>
      <c r="G672" s="1">
        <v>45315</v>
      </c>
      <c r="H672" s="1">
        <v>45315</v>
      </c>
      <c r="I672" s="6">
        <v>535</v>
      </c>
      <c r="J672">
        <v>128.44999999999999</v>
      </c>
      <c r="K672">
        <v>128.44999999999999</v>
      </c>
      <c r="L672" t="str">
        <f>VLOOKUP(A672,[1]Sheet2!$A$2:$C$2741,3,0)</f>
        <v>Contencioso</v>
      </c>
      <c r="M672" t="str" cm="1">
        <f t="array" ref="M672">IFERROR(_xlfn.IFS(AND(I672&gt;=1,I672&lt;=5),"1A5", AND(I672&gt;=6,I672&lt;=30),"6A30", AND(I672&gt;=31,I672&lt;=60),"31A60", AND(I672&gt;=61,I672&lt;=90),"61A90", AND(I672&gt;=91,I672&lt;=120),"91A120", AND(I672&gt;120),"M120"), "A VENCER")</f>
        <v>M120</v>
      </c>
    </row>
    <row r="673" spans="1:13" x14ac:dyDescent="0.25">
      <c r="A673">
        <f>VLOOKUP(B673,[1]Sheet2!$B$2:$D$2741,3,0)</f>
        <v>211111376</v>
      </c>
      <c r="B673" t="s">
        <v>107</v>
      </c>
      <c r="C673" t="s">
        <v>62</v>
      </c>
      <c r="D673" t="s">
        <v>24</v>
      </c>
      <c r="E673" t="s">
        <v>115</v>
      </c>
      <c r="F673" t="s">
        <v>13</v>
      </c>
      <c r="G673" s="1">
        <v>45315</v>
      </c>
      <c r="H673" s="1">
        <v>45315</v>
      </c>
      <c r="I673" s="6">
        <v>535</v>
      </c>
      <c r="J673">
        <v>420.28000000000003</v>
      </c>
      <c r="K673">
        <v>420.28000000000003</v>
      </c>
      <c r="L673" t="str">
        <f>VLOOKUP(A673,[1]Sheet2!$A$2:$C$2741,3,0)</f>
        <v>Contencioso</v>
      </c>
      <c r="M673" t="str" cm="1">
        <f t="array" ref="M673">IFERROR(_xlfn.IFS(AND(I673&gt;=1,I673&lt;=5),"1A5", AND(I673&gt;=6,I673&lt;=30),"6A30", AND(I673&gt;=31,I673&lt;=60),"31A60", AND(I673&gt;=61,I673&lt;=90),"61A90", AND(I673&gt;=91,I673&lt;=120),"91A120", AND(I673&gt;120),"M120"), "A VENCER")</f>
        <v>M120</v>
      </c>
    </row>
    <row r="674" spans="1:13" x14ac:dyDescent="0.25">
      <c r="A674">
        <f>VLOOKUP(B674,[1]Sheet2!$B$2:$D$2741,3,0)</f>
        <v>211111376</v>
      </c>
      <c r="B674" t="s">
        <v>107</v>
      </c>
      <c r="C674" t="s">
        <v>2817</v>
      </c>
      <c r="D674" t="s">
        <v>24</v>
      </c>
      <c r="E674" t="s">
        <v>2820</v>
      </c>
      <c r="F674" t="s">
        <v>13</v>
      </c>
      <c r="G674" s="1">
        <v>45315</v>
      </c>
      <c r="H674" s="1">
        <v>45315</v>
      </c>
      <c r="I674" s="6">
        <v>535</v>
      </c>
      <c r="J674">
        <v>-5.01</v>
      </c>
      <c r="K674">
        <v>-5.01</v>
      </c>
      <c r="L674" t="str">
        <f>VLOOKUP(A674,[1]Sheet2!$A$2:$C$2741,3,0)</f>
        <v>Contencioso</v>
      </c>
      <c r="M674" t="str" cm="1">
        <f t="array" ref="M674">IFERROR(_xlfn.IFS(AND(I674&gt;=1,I674&lt;=5),"1A5", AND(I674&gt;=6,I674&lt;=30),"6A30", AND(I674&gt;=31,I674&lt;=60),"31A60", AND(I674&gt;=61,I674&lt;=90),"61A90", AND(I674&gt;=91,I674&lt;=120),"91A120", AND(I674&gt;120),"M120"), "A VENCER")</f>
        <v>M120</v>
      </c>
    </row>
    <row r="675" spans="1:13" x14ac:dyDescent="0.25">
      <c r="A675">
        <f>VLOOKUP(B675,[1]Sheet2!$B$2:$D$2741,3,0)</f>
        <v>211111376</v>
      </c>
      <c r="B675" t="s">
        <v>107</v>
      </c>
      <c r="C675" t="s">
        <v>62</v>
      </c>
      <c r="D675" t="s">
        <v>24</v>
      </c>
      <c r="E675" t="s">
        <v>116</v>
      </c>
      <c r="F675" t="s">
        <v>13</v>
      </c>
      <c r="G675" s="1">
        <v>45320</v>
      </c>
      <c r="H675" s="1">
        <v>45320</v>
      </c>
      <c r="I675" s="6">
        <v>530</v>
      </c>
      <c r="J675">
        <v>360.85</v>
      </c>
      <c r="K675">
        <v>360.85</v>
      </c>
      <c r="L675" t="str">
        <f>VLOOKUP(A675,[1]Sheet2!$A$2:$C$2741,3,0)</f>
        <v>Contencioso</v>
      </c>
      <c r="M675" t="str" cm="1">
        <f t="array" ref="M675">IFERROR(_xlfn.IFS(AND(I675&gt;=1,I675&lt;=5),"1A5", AND(I675&gt;=6,I675&lt;=30),"6A30", AND(I675&gt;=31,I675&lt;=60),"31A60", AND(I675&gt;=61,I675&lt;=90),"61A90", AND(I675&gt;=91,I675&lt;=120),"91A120", AND(I675&gt;120),"M120"), "A VENCER")</f>
        <v>M120</v>
      </c>
    </row>
    <row r="676" spans="1:13" x14ac:dyDescent="0.25">
      <c r="A676">
        <f>VLOOKUP(B676,[1]Sheet2!$B$2:$D$2741,3,0)</f>
        <v>211111376</v>
      </c>
      <c r="B676" t="s">
        <v>107</v>
      </c>
      <c r="C676" t="s">
        <v>62</v>
      </c>
      <c r="D676" t="s">
        <v>24</v>
      </c>
      <c r="E676" t="s">
        <v>117</v>
      </c>
      <c r="F676" t="s">
        <v>13</v>
      </c>
      <c r="G676" s="1">
        <v>45323</v>
      </c>
      <c r="H676" s="1">
        <v>45323</v>
      </c>
      <c r="I676" s="6">
        <v>527</v>
      </c>
      <c r="J676">
        <v>512.03</v>
      </c>
      <c r="K676">
        <v>512.03</v>
      </c>
      <c r="L676" t="str">
        <f>VLOOKUP(A676,[1]Sheet2!$A$2:$C$2741,3,0)</f>
        <v>Contencioso</v>
      </c>
      <c r="M676" t="str" cm="1">
        <f t="array" ref="M676">IFERROR(_xlfn.IFS(AND(I676&gt;=1,I676&lt;=5),"1A5", AND(I676&gt;=6,I676&lt;=30),"6A30", AND(I676&gt;=31,I676&lt;=60),"31A60", AND(I676&gt;=61,I676&lt;=90),"61A90", AND(I676&gt;=91,I676&lt;=120),"91A120", AND(I676&gt;120),"M120"), "A VENCER")</f>
        <v>M120</v>
      </c>
    </row>
    <row r="677" spans="1:13" x14ac:dyDescent="0.25">
      <c r="A677">
        <f>VLOOKUP(B677,[1]Sheet2!$B$2:$D$2741,3,0)</f>
        <v>211111376</v>
      </c>
      <c r="B677" t="s">
        <v>107</v>
      </c>
      <c r="C677" t="s">
        <v>62</v>
      </c>
      <c r="D677" t="s">
        <v>24</v>
      </c>
      <c r="E677" t="s">
        <v>118</v>
      </c>
      <c r="F677" t="s">
        <v>13</v>
      </c>
      <c r="G677" s="1">
        <v>45327</v>
      </c>
      <c r="H677" s="1">
        <v>45327</v>
      </c>
      <c r="I677" s="6">
        <v>523</v>
      </c>
      <c r="J677">
        <v>818.30000000000007</v>
      </c>
      <c r="K677">
        <v>818.30000000000007</v>
      </c>
      <c r="L677" t="str">
        <f>VLOOKUP(A677,[1]Sheet2!$A$2:$C$2741,3,0)</f>
        <v>Contencioso</v>
      </c>
      <c r="M677" t="str" cm="1">
        <f t="array" ref="M677">IFERROR(_xlfn.IFS(AND(I677&gt;=1,I677&lt;=5),"1A5", AND(I677&gt;=6,I677&lt;=30),"6A30", AND(I677&gt;=31,I677&lt;=60),"31A60", AND(I677&gt;=61,I677&lt;=90),"61A90", AND(I677&gt;=91,I677&lt;=120),"91A120", AND(I677&gt;120),"M120"), "A VENCER")</f>
        <v>M120</v>
      </c>
    </row>
    <row r="678" spans="1:13" x14ac:dyDescent="0.25">
      <c r="A678">
        <f>VLOOKUP(B678,[1]Sheet2!$B$2:$D$2741,3,0)</f>
        <v>211111376</v>
      </c>
      <c r="B678" t="s">
        <v>107</v>
      </c>
      <c r="C678" t="s">
        <v>62</v>
      </c>
      <c r="D678" t="s">
        <v>24</v>
      </c>
      <c r="E678" t="s">
        <v>119</v>
      </c>
      <c r="F678" t="s">
        <v>13</v>
      </c>
      <c r="G678" s="1">
        <v>45329</v>
      </c>
      <c r="H678" s="1">
        <v>45329</v>
      </c>
      <c r="I678" s="6">
        <v>521</v>
      </c>
      <c r="J678">
        <v>260.89</v>
      </c>
      <c r="K678">
        <v>260.89</v>
      </c>
      <c r="L678" t="str">
        <f>VLOOKUP(A678,[1]Sheet2!$A$2:$C$2741,3,0)</f>
        <v>Contencioso</v>
      </c>
      <c r="M678" t="str" cm="1">
        <f t="array" ref="M678">IFERROR(_xlfn.IFS(AND(I678&gt;=1,I678&lt;=5),"1A5", AND(I678&gt;=6,I678&lt;=30),"6A30", AND(I678&gt;=31,I678&lt;=60),"31A60", AND(I678&gt;=61,I678&lt;=90),"61A90", AND(I678&gt;=91,I678&lt;=120),"91A120", AND(I678&gt;120),"M120"), "A VENCER")</f>
        <v>M120</v>
      </c>
    </row>
    <row r="679" spans="1:13" x14ac:dyDescent="0.25">
      <c r="A679">
        <f>VLOOKUP(B679,[1]Sheet2!$B$2:$D$2741,3,0)</f>
        <v>211111376</v>
      </c>
      <c r="B679" t="s">
        <v>107</v>
      </c>
      <c r="C679" t="s">
        <v>62</v>
      </c>
      <c r="D679" t="s">
        <v>24</v>
      </c>
      <c r="E679" t="s">
        <v>120</v>
      </c>
      <c r="F679" t="s">
        <v>13</v>
      </c>
      <c r="G679" s="1">
        <v>45336</v>
      </c>
      <c r="H679" s="1">
        <v>45336</v>
      </c>
      <c r="I679" s="6">
        <v>514</v>
      </c>
      <c r="J679">
        <v>688.37</v>
      </c>
      <c r="K679">
        <v>688.37</v>
      </c>
      <c r="L679" t="str">
        <f>VLOOKUP(A679,[1]Sheet2!$A$2:$C$2741,3,0)</f>
        <v>Contencioso</v>
      </c>
      <c r="M679" t="str" cm="1">
        <f t="array" ref="M679">IFERROR(_xlfn.IFS(AND(I679&gt;=1,I679&lt;=5),"1A5", AND(I679&gt;=6,I679&lt;=30),"6A30", AND(I679&gt;=31,I679&lt;=60),"31A60", AND(I679&gt;=61,I679&lt;=90),"61A90", AND(I679&gt;=91,I679&lt;=120),"91A120", AND(I679&gt;120),"M120"), "A VENCER")</f>
        <v>M120</v>
      </c>
    </row>
    <row r="680" spans="1:13" x14ac:dyDescent="0.25">
      <c r="A680">
        <f>VLOOKUP(B680,[1]Sheet2!$B$2:$D$2741,3,0)</f>
        <v>211111376</v>
      </c>
      <c r="B680" t="s">
        <v>107</v>
      </c>
      <c r="C680" t="s">
        <v>2817</v>
      </c>
      <c r="D680" t="s">
        <v>24</v>
      </c>
      <c r="E680" t="s">
        <v>2821</v>
      </c>
      <c r="F680" t="s">
        <v>13</v>
      </c>
      <c r="G680" s="1">
        <v>45336</v>
      </c>
      <c r="H680" s="1">
        <v>45336</v>
      </c>
      <c r="I680" s="6">
        <v>514</v>
      </c>
      <c r="J680">
        <v>-6.47</v>
      </c>
      <c r="K680">
        <v>-6.47</v>
      </c>
      <c r="L680" t="str">
        <f>VLOOKUP(A680,[1]Sheet2!$A$2:$C$2741,3,0)</f>
        <v>Contencioso</v>
      </c>
      <c r="M680" t="str" cm="1">
        <f t="array" ref="M680">IFERROR(_xlfn.IFS(AND(I680&gt;=1,I680&lt;=5),"1A5", AND(I680&gt;=6,I680&lt;=30),"6A30", AND(I680&gt;=31,I680&lt;=60),"31A60", AND(I680&gt;=61,I680&lt;=90),"61A90", AND(I680&gt;=91,I680&lt;=120),"91A120", AND(I680&gt;120),"M120"), "A VENCER")</f>
        <v>M120</v>
      </c>
    </row>
    <row r="681" spans="1:13" x14ac:dyDescent="0.25">
      <c r="A681">
        <f>VLOOKUP(B681,[1]Sheet2!$B$2:$D$2741,3,0)</f>
        <v>211111376</v>
      </c>
      <c r="B681" t="s">
        <v>107</v>
      </c>
      <c r="C681" t="s">
        <v>62</v>
      </c>
      <c r="D681" t="s">
        <v>24</v>
      </c>
      <c r="E681" t="s">
        <v>121</v>
      </c>
      <c r="F681" t="s">
        <v>13</v>
      </c>
      <c r="G681" s="1">
        <v>45341</v>
      </c>
      <c r="H681" s="1">
        <v>45341</v>
      </c>
      <c r="I681" s="6">
        <v>509</v>
      </c>
      <c r="J681">
        <v>28.51</v>
      </c>
      <c r="K681">
        <v>28.51</v>
      </c>
      <c r="L681" t="str">
        <f>VLOOKUP(A681,[1]Sheet2!$A$2:$C$2741,3,0)</f>
        <v>Contencioso</v>
      </c>
      <c r="M681" t="str" cm="1">
        <f t="array" ref="M681">IFERROR(_xlfn.IFS(AND(I681&gt;=1,I681&lt;=5),"1A5", AND(I681&gt;=6,I681&lt;=30),"6A30", AND(I681&gt;=31,I681&lt;=60),"31A60", AND(I681&gt;=61,I681&lt;=90),"61A90", AND(I681&gt;=91,I681&lt;=120),"91A120", AND(I681&gt;120),"M120"), "A VENCER")</f>
        <v>M120</v>
      </c>
    </row>
    <row r="682" spans="1:13" x14ac:dyDescent="0.25">
      <c r="A682">
        <f>VLOOKUP(B682,[1]Sheet2!$B$2:$D$2741,3,0)</f>
        <v>211111377</v>
      </c>
      <c r="B682" t="s">
        <v>122</v>
      </c>
      <c r="C682" t="s">
        <v>11</v>
      </c>
      <c r="D682" t="s">
        <v>12</v>
      </c>
      <c r="E682">
        <v>9981</v>
      </c>
      <c r="F682" t="s">
        <v>13</v>
      </c>
      <c r="G682" s="1">
        <v>45870.432523148149</v>
      </c>
      <c r="H682" s="1">
        <v>45840.442291666666</v>
      </c>
      <c r="I682" s="6">
        <v>-20</v>
      </c>
      <c r="J682">
        <v>34.22</v>
      </c>
      <c r="K682">
        <v>34.22</v>
      </c>
      <c r="L682" t="str">
        <f>VLOOKUP(A682,[1]Sheet2!$A$2:$C$2741,3,0)</f>
        <v>Manuel Miranda</v>
      </c>
      <c r="M682" t="str" cm="1">
        <f t="array" ref="M682">IFERROR(_xlfn.IFS(AND(I682&gt;=1,I682&lt;=5),"1A5", AND(I682&gt;=6,I682&lt;=30),"6A30", AND(I682&gt;=31,I682&lt;=60),"31A60", AND(I682&gt;=61,I682&lt;=90),"61A90", AND(I682&gt;=91,I682&lt;=120),"91A120", AND(I682&gt;120),"M120"), "A VENCER")</f>
        <v>A VENCER</v>
      </c>
    </row>
    <row r="683" spans="1:13" x14ac:dyDescent="0.25">
      <c r="A683">
        <f>VLOOKUP(B683,[1]Sheet2!$B$2:$D$2741,3,0)</f>
        <v>211111377</v>
      </c>
      <c r="B683" t="s">
        <v>122</v>
      </c>
      <c r="C683" t="s">
        <v>11</v>
      </c>
      <c r="D683" t="s">
        <v>12</v>
      </c>
      <c r="E683">
        <v>10167</v>
      </c>
      <c r="F683" t="s">
        <v>13</v>
      </c>
      <c r="G683" s="1">
        <v>45872.522523148145</v>
      </c>
      <c r="H683" s="1">
        <v>45842.522534722222</v>
      </c>
      <c r="I683" s="6">
        <v>-22</v>
      </c>
      <c r="J683">
        <v>263.47000000000003</v>
      </c>
      <c r="K683">
        <v>263.47000000000003</v>
      </c>
      <c r="L683" t="str">
        <f>VLOOKUP(A683,[1]Sheet2!$A$2:$C$2741,3,0)</f>
        <v>Manuel Miranda</v>
      </c>
      <c r="M683" t="str" cm="1">
        <f t="array" ref="M683">IFERROR(_xlfn.IFS(AND(I683&gt;=1,I683&lt;=5),"1A5", AND(I683&gt;=6,I683&lt;=30),"6A30", AND(I683&gt;=31,I683&lt;=60),"31A60", AND(I683&gt;=61,I683&lt;=90),"61A90", AND(I683&gt;=91,I683&lt;=120),"91A120", AND(I683&gt;120),"M120"), "A VENCER")</f>
        <v>A VENCER</v>
      </c>
    </row>
    <row r="684" spans="1:13" x14ac:dyDescent="0.25">
      <c r="A684">
        <f>VLOOKUP(B684,[1]Sheet2!$B$2:$D$2741,3,0)</f>
        <v>211111377</v>
      </c>
      <c r="B684" t="s">
        <v>122</v>
      </c>
      <c r="C684" t="s">
        <v>11</v>
      </c>
      <c r="D684" t="s">
        <v>12</v>
      </c>
      <c r="E684">
        <v>10199</v>
      </c>
      <c r="F684" t="s">
        <v>13</v>
      </c>
      <c r="G684" s="1">
        <v>45875.461226851847</v>
      </c>
      <c r="H684" s="1">
        <v>45845.461226851847</v>
      </c>
      <c r="I684" s="6">
        <v>-25</v>
      </c>
      <c r="J684">
        <v>63.1</v>
      </c>
      <c r="K684">
        <v>63.1</v>
      </c>
      <c r="L684" t="str">
        <f>VLOOKUP(A684,[1]Sheet2!$A$2:$C$2741,3,0)</f>
        <v>Manuel Miranda</v>
      </c>
      <c r="M684" t="str" cm="1">
        <f t="array" ref="M684">IFERROR(_xlfn.IFS(AND(I684&gt;=1,I684&lt;=5),"1A5", AND(I684&gt;=6,I684&lt;=30),"6A30", AND(I684&gt;=31,I684&lt;=60),"31A60", AND(I684&gt;=61,I684&lt;=90),"61A90", AND(I684&gt;=91,I684&lt;=120),"91A120", AND(I684&gt;120),"M120"), "A VENCER")</f>
        <v>A VENCER</v>
      </c>
    </row>
    <row r="685" spans="1:13" x14ac:dyDescent="0.25">
      <c r="A685">
        <f>VLOOKUP(B685,[1]Sheet2!$B$2:$D$2741,3,0)</f>
        <v>211111387</v>
      </c>
      <c r="B685" t="s">
        <v>123</v>
      </c>
      <c r="C685" t="s">
        <v>11</v>
      </c>
      <c r="D685" t="s">
        <v>12</v>
      </c>
      <c r="E685">
        <v>8713</v>
      </c>
      <c r="F685" t="s">
        <v>13</v>
      </c>
      <c r="G685" s="1">
        <v>45840.407696759255</v>
      </c>
      <c r="H685" s="1">
        <v>45810.408043981479</v>
      </c>
      <c r="I685" s="6">
        <v>10</v>
      </c>
      <c r="J685">
        <v>318.07</v>
      </c>
      <c r="K685">
        <v>318.07</v>
      </c>
      <c r="L685" t="str">
        <f>VLOOKUP(A685,[1]Sheet2!$A$2:$C$2741,3,0)</f>
        <v>Paulo Costa</v>
      </c>
      <c r="M685" t="str" cm="1">
        <f t="array" ref="M685">IFERROR(_xlfn.IFS(AND(I685&gt;=1,I685&lt;=5),"1A5", AND(I685&gt;=6,I685&lt;=30),"6A30", AND(I685&gt;=31,I685&lt;=60),"31A60", AND(I685&gt;=61,I685&lt;=90),"61A90", AND(I685&gt;=91,I685&lt;=120),"91A120", AND(I685&gt;120),"M120"), "A VENCER")</f>
        <v>6A30</v>
      </c>
    </row>
    <row r="686" spans="1:13" x14ac:dyDescent="0.25">
      <c r="A686">
        <f>VLOOKUP(B686,[1]Sheet2!$B$2:$D$2741,3,0)</f>
        <v>211111387</v>
      </c>
      <c r="B686" t="s">
        <v>123</v>
      </c>
      <c r="C686" t="s">
        <v>11</v>
      </c>
      <c r="D686">
        <v>2025</v>
      </c>
      <c r="E686">
        <v>65</v>
      </c>
      <c r="F686" t="s">
        <v>13</v>
      </c>
      <c r="G686" s="1">
        <v>45844.617650462962</v>
      </c>
      <c r="H686" s="1">
        <v>45814.617673611108</v>
      </c>
      <c r="I686" s="6">
        <v>6</v>
      </c>
      <c r="J686">
        <v>277.62</v>
      </c>
      <c r="K686">
        <v>277.62</v>
      </c>
      <c r="L686" t="str">
        <f>VLOOKUP(A686,[1]Sheet2!$A$2:$C$2741,3,0)</f>
        <v>Paulo Costa</v>
      </c>
      <c r="M686" t="str" cm="1">
        <f t="array" ref="M686">IFERROR(_xlfn.IFS(AND(I686&gt;=1,I686&lt;=5),"1A5", AND(I686&gt;=6,I686&lt;=30),"6A30", AND(I686&gt;=31,I686&lt;=60),"31A60", AND(I686&gt;=61,I686&lt;=90),"61A90", AND(I686&gt;=91,I686&lt;=120),"91A120", AND(I686&gt;120),"M120"), "A VENCER")</f>
        <v>6A30</v>
      </c>
    </row>
    <row r="687" spans="1:13" x14ac:dyDescent="0.25">
      <c r="A687">
        <f>VLOOKUP(B687,[1]Sheet2!$B$2:$D$2741,3,0)</f>
        <v>211111387</v>
      </c>
      <c r="B687" t="s">
        <v>123</v>
      </c>
      <c r="C687" t="s">
        <v>11</v>
      </c>
      <c r="D687" t="s">
        <v>12</v>
      </c>
      <c r="E687">
        <v>9101</v>
      </c>
      <c r="F687" t="s">
        <v>13</v>
      </c>
      <c r="G687" s="1">
        <v>45849.54788194444</v>
      </c>
      <c r="H687" s="1">
        <v>45819.548425925925</v>
      </c>
      <c r="I687" s="6">
        <v>1</v>
      </c>
      <c r="J687">
        <v>254.08</v>
      </c>
      <c r="K687">
        <v>254.08</v>
      </c>
      <c r="L687" t="str">
        <f>VLOOKUP(A687,[1]Sheet2!$A$2:$C$2741,3,0)</f>
        <v>Paulo Costa</v>
      </c>
      <c r="M687" t="str" cm="1">
        <f t="array" ref="M687">IFERROR(_xlfn.IFS(AND(I687&gt;=1,I687&lt;=5),"1A5", AND(I687&gt;=6,I687&lt;=30),"6A30", AND(I687&gt;=31,I687&lt;=60),"31A60", AND(I687&gt;=61,I687&lt;=90),"61A90", AND(I687&gt;=91,I687&lt;=120),"91A120", AND(I687&gt;120),"M120"), "A VENCER")</f>
        <v>1A5</v>
      </c>
    </row>
    <row r="688" spans="1:13" x14ac:dyDescent="0.25">
      <c r="A688">
        <f>VLOOKUP(B688,[1]Sheet2!$B$2:$D$2741,3,0)</f>
        <v>211111387</v>
      </c>
      <c r="B688" t="s">
        <v>123</v>
      </c>
      <c r="C688" t="s">
        <v>11</v>
      </c>
      <c r="D688" t="s">
        <v>12</v>
      </c>
      <c r="E688">
        <v>9316</v>
      </c>
      <c r="F688" t="s">
        <v>13</v>
      </c>
      <c r="G688" s="1">
        <v>45854.490671296291</v>
      </c>
      <c r="H688" s="1">
        <v>45824.491307870368</v>
      </c>
      <c r="I688" s="6">
        <v>-4</v>
      </c>
      <c r="J688">
        <v>410.73</v>
      </c>
      <c r="K688">
        <v>410.73</v>
      </c>
      <c r="L688" t="str">
        <f>VLOOKUP(A688,[1]Sheet2!$A$2:$C$2741,3,0)</f>
        <v>Paulo Costa</v>
      </c>
      <c r="M688" t="str" cm="1">
        <f t="array" ref="M688">IFERROR(_xlfn.IFS(AND(I688&gt;=1,I688&lt;=5),"1A5", AND(I688&gt;=6,I688&lt;=30),"6A30", AND(I688&gt;=31,I688&lt;=60),"31A60", AND(I688&gt;=61,I688&lt;=90),"61A90", AND(I688&gt;=91,I688&lt;=120),"91A120", AND(I688&gt;120),"M120"), "A VENCER")</f>
        <v>A VENCER</v>
      </c>
    </row>
    <row r="689" spans="1:13" x14ac:dyDescent="0.25">
      <c r="A689">
        <f>VLOOKUP(B689,[1]Sheet2!$B$2:$D$2741,3,0)</f>
        <v>211111387</v>
      </c>
      <c r="B689" t="s">
        <v>123</v>
      </c>
      <c r="C689" t="s">
        <v>11</v>
      </c>
      <c r="D689" t="s">
        <v>12</v>
      </c>
      <c r="E689">
        <v>9379</v>
      </c>
      <c r="F689" t="s">
        <v>13</v>
      </c>
      <c r="G689" s="1">
        <v>45855.589236111111</v>
      </c>
      <c r="H689" s="1">
        <v>45825.589965277773</v>
      </c>
      <c r="I689" s="6">
        <v>-5</v>
      </c>
      <c r="J689">
        <v>181.94</v>
      </c>
      <c r="K689">
        <v>181.94</v>
      </c>
      <c r="L689" t="str">
        <f>VLOOKUP(A689,[1]Sheet2!$A$2:$C$2741,3,0)</f>
        <v>Paulo Costa</v>
      </c>
      <c r="M689" t="str" cm="1">
        <f t="array" ref="M689">IFERROR(_xlfn.IFS(AND(I689&gt;=1,I689&lt;=5),"1A5", AND(I689&gt;=6,I689&lt;=30),"6A30", AND(I689&gt;=31,I689&lt;=60),"31A60", AND(I689&gt;=61,I689&lt;=90),"61A90", AND(I689&gt;=91,I689&lt;=120),"91A120", AND(I689&gt;120),"M120"), "A VENCER")</f>
        <v>A VENCER</v>
      </c>
    </row>
    <row r="690" spans="1:13" x14ac:dyDescent="0.25">
      <c r="A690">
        <f>VLOOKUP(B690,[1]Sheet2!$B$2:$D$2741,3,0)</f>
        <v>211111387</v>
      </c>
      <c r="B690" t="s">
        <v>123</v>
      </c>
      <c r="C690" t="s">
        <v>11</v>
      </c>
      <c r="D690" t="s">
        <v>12</v>
      </c>
      <c r="E690">
        <v>9632</v>
      </c>
      <c r="F690" t="s">
        <v>13</v>
      </c>
      <c r="G690" s="1">
        <v>45861.596273148149</v>
      </c>
      <c r="H690" s="1">
        <v>45831.596701388888</v>
      </c>
      <c r="I690" s="6">
        <v>-11</v>
      </c>
      <c r="J690">
        <v>531.46</v>
      </c>
      <c r="K690">
        <v>531.46</v>
      </c>
      <c r="L690" t="str">
        <f>VLOOKUP(A690,[1]Sheet2!$A$2:$C$2741,3,0)</f>
        <v>Paulo Costa</v>
      </c>
      <c r="M690" t="str" cm="1">
        <f t="array" ref="M690">IFERROR(_xlfn.IFS(AND(I690&gt;=1,I690&lt;=5),"1A5", AND(I690&gt;=6,I690&lt;=30),"6A30", AND(I690&gt;=31,I690&lt;=60),"31A60", AND(I690&gt;=61,I690&lt;=90),"61A90", AND(I690&gt;=91,I690&lt;=120),"91A120", AND(I690&gt;120),"M120"), "A VENCER")</f>
        <v>A VENCER</v>
      </c>
    </row>
    <row r="691" spans="1:13" x14ac:dyDescent="0.25">
      <c r="A691">
        <f>VLOOKUP(B691,[1]Sheet2!$B$2:$D$2741,3,0)</f>
        <v>211111387</v>
      </c>
      <c r="B691" t="s">
        <v>123</v>
      </c>
      <c r="C691" t="s">
        <v>11</v>
      </c>
      <c r="D691" t="s">
        <v>12</v>
      </c>
      <c r="E691">
        <v>9934</v>
      </c>
      <c r="F691" t="s">
        <v>13</v>
      </c>
      <c r="G691" s="1">
        <v>45869.387013888889</v>
      </c>
      <c r="H691" s="1">
        <v>45839.387361111112</v>
      </c>
      <c r="I691" s="6">
        <v>-19</v>
      </c>
      <c r="J691">
        <v>410.43</v>
      </c>
      <c r="K691">
        <v>410.43</v>
      </c>
      <c r="L691" t="str">
        <f>VLOOKUP(A691,[1]Sheet2!$A$2:$C$2741,3,0)</f>
        <v>Paulo Costa</v>
      </c>
      <c r="M691" t="str" cm="1">
        <f t="array" ref="M691">IFERROR(_xlfn.IFS(AND(I691&gt;=1,I691&lt;=5),"1A5", AND(I691&gt;=6,I691&lt;=30),"6A30", AND(I691&gt;=31,I691&lt;=60),"31A60", AND(I691&gt;=61,I691&lt;=90),"61A90", AND(I691&gt;=91,I691&lt;=120),"91A120", AND(I691&gt;120),"M120"), "A VENCER")</f>
        <v>A VENCER</v>
      </c>
    </row>
    <row r="692" spans="1:13" x14ac:dyDescent="0.25">
      <c r="A692">
        <f>VLOOKUP(B692,[1]Sheet2!$B$2:$D$2741,3,0)</f>
        <v>211111387</v>
      </c>
      <c r="B692" t="s">
        <v>123</v>
      </c>
      <c r="C692" t="s">
        <v>11</v>
      </c>
      <c r="D692" t="s">
        <v>12</v>
      </c>
      <c r="E692">
        <v>9950</v>
      </c>
      <c r="F692" t="s">
        <v>13</v>
      </c>
      <c r="G692" s="1">
        <v>45870.400196759256</v>
      </c>
      <c r="H692" s="1">
        <v>45840.403055555551</v>
      </c>
      <c r="I692" s="6">
        <v>-20</v>
      </c>
      <c r="J692">
        <v>199.05</v>
      </c>
      <c r="K692">
        <v>199.05</v>
      </c>
      <c r="L692" t="str">
        <f>VLOOKUP(A692,[1]Sheet2!$A$2:$C$2741,3,0)</f>
        <v>Paulo Costa</v>
      </c>
      <c r="M692" t="str" cm="1">
        <f t="array" ref="M692">IFERROR(_xlfn.IFS(AND(I692&gt;=1,I692&lt;=5),"1A5", AND(I692&gt;=6,I692&lt;=30),"6A30", AND(I692&gt;=31,I692&lt;=60),"31A60", AND(I692&gt;=61,I692&lt;=90),"61A90", AND(I692&gt;=91,I692&lt;=120),"91A120", AND(I692&gt;120),"M120"), "A VENCER")</f>
        <v>A VENCER</v>
      </c>
    </row>
    <row r="693" spans="1:13" x14ac:dyDescent="0.25">
      <c r="A693">
        <f>VLOOKUP(B693,[1]Sheet2!$B$2:$D$2741,3,0)</f>
        <v>211111387</v>
      </c>
      <c r="B693" t="s">
        <v>123</v>
      </c>
      <c r="C693" t="s">
        <v>11</v>
      </c>
      <c r="D693" t="s">
        <v>12</v>
      </c>
      <c r="E693">
        <v>10220</v>
      </c>
      <c r="F693" t="s">
        <v>13</v>
      </c>
      <c r="G693" s="1">
        <v>45875.488275462958</v>
      </c>
      <c r="H693" s="1">
        <v>45845.488275462958</v>
      </c>
      <c r="I693" s="6">
        <v>-25</v>
      </c>
      <c r="J693">
        <v>129.57</v>
      </c>
      <c r="K693">
        <v>129.57</v>
      </c>
      <c r="L693" t="str">
        <f>VLOOKUP(A693,[1]Sheet2!$A$2:$C$2741,3,0)</f>
        <v>Paulo Costa</v>
      </c>
      <c r="M693" t="str" cm="1">
        <f t="array" ref="M693">IFERROR(_xlfn.IFS(AND(I693&gt;=1,I693&lt;=5),"1A5", AND(I693&gt;=6,I693&lt;=30),"6A30", AND(I693&gt;=31,I693&lt;=60),"31A60", AND(I693&gt;=61,I693&lt;=90),"61A90", AND(I693&gt;=91,I693&lt;=120),"91A120", AND(I693&gt;120),"M120"), "A VENCER")</f>
        <v>A VENCER</v>
      </c>
    </row>
    <row r="694" spans="1:13" x14ac:dyDescent="0.25">
      <c r="A694">
        <f>VLOOKUP(B694,[1]Sheet2!$B$2:$D$2741,3,0)</f>
        <v>211111387</v>
      </c>
      <c r="B694" t="s">
        <v>123</v>
      </c>
      <c r="C694" t="s">
        <v>11</v>
      </c>
      <c r="D694" t="s">
        <v>12</v>
      </c>
      <c r="E694">
        <v>10288</v>
      </c>
      <c r="F694" t="s">
        <v>13</v>
      </c>
      <c r="G694" s="1">
        <v>45876.543657407405</v>
      </c>
      <c r="H694" s="1">
        <v>45846.543877314813</v>
      </c>
      <c r="I694" s="6">
        <v>-26</v>
      </c>
      <c r="J694">
        <v>270.58</v>
      </c>
      <c r="K694">
        <v>270.58</v>
      </c>
      <c r="L694" t="str">
        <f>VLOOKUP(A694,[1]Sheet2!$A$2:$C$2741,3,0)</f>
        <v>Paulo Costa</v>
      </c>
      <c r="M694" t="str" cm="1">
        <f t="array" ref="M694">IFERROR(_xlfn.IFS(AND(I694&gt;=1,I694&lt;=5),"1A5", AND(I694&gt;=6,I694&lt;=30),"6A30", AND(I694&gt;=31,I694&lt;=60),"31A60", AND(I694&gt;=61,I694&lt;=90),"61A90", AND(I694&gt;=91,I694&lt;=120),"91A120", AND(I694&gt;120),"M120"), "A VENCER")</f>
        <v>A VENCER</v>
      </c>
    </row>
    <row r="695" spans="1:13" x14ac:dyDescent="0.25">
      <c r="A695">
        <f>VLOOKUP(B695,[1]Sheet2!$B$2:$D$2741,3,0)</f>
        <v>211111393</v>
      </c>
      <c r="B695" t="s">
        <v>124</v>
      </c>
      <c r="C695" t="s">
        <v>11</v>
      </c>
      <c r="D695" t="s">
        <v>12</v>
      </c>
      <c r="E695">
        <v>8704</v>
      </c>
      <c r="F695" t="s">
        <v>13</v>
      </c>
      <c r="G695" s="1">
        <v>45840.358981481477</v>
      </c>
      <c r="H695" s="1">
        <v>45810.359282407408</v>
      </c>
      <c r="I695" s="6">
        <v>10</v>
      </c>
      <c r="J695">
        <v>296.12</v>
      </c>
      <c r="K695">
        <v>296.12</v>
      </c>
      <c r="L695" t="str">
        <f>VLOOKUP(A695,[1]Sheet2!$A$2:$C$2741,3,0)</f>
        <v>Ricardo G.Silva</v>
      </c>
      <c r="M695" t="str" cm="1">
        <f t="array" ref="M695">IFERROR(_xlfn.IFS(AND(I695&gt;=1,I695&lt;=5),"1A5", AND(I695&gt;=6,I695&lt;=30),"6A30", AND(I695&gt;=31,I695&lt;=60),"31A60", AND(I695&gt;=61,I695&lt;=90),"61A90", AND(I695&gt;=91,I695&lt;=120),"91A120", AND(I695&gt;120),"M120"), "A VENCER")</f>
        <v>6A30</v>
      </c>
    </row>
    <row r="696" spans="1:13" x14ac:dyDescent="0.25">
      <c r="A696">
        <f>VLOOKUP(B696,[1]Sheet2!$B$2:$D$2741,3,0)</f>
        <v>211111393</v>
      </c>
      <c r="B696" t="s">
        <v>124</v>
      </c>
      <c r="C696" t="s">
        <v>2814</v>
      </c>
      <c r="D696" t="s">
        <v>2848</v>
      </c>
      <c r="E696">
        <v>135</v>
      </c>
      <c r="F696" t="s">
        <v>13</v>
      </c>
      <c r="G696" s="1">
        <v>45847</v>
      </c>
      <c r="H696" s="1">
        <v>45817</v>
      </c>
      <c r="I696" s="6">
        <v>3</v>
      </c>
      <c r="J696">
        <v>-33.380000000000003</v>
      </c>
      <c r="K696">
        <v>-33.380000000000003</v>
      </c>
      <c r="L696" t="str">
        <f>VLOOKUP(A696,[1]Sheet2!$A$2:$C$2741,3,0)</f>
        <v>Ricardo G.Silva</v>
      </c>
      <c r="M696" t="str" cm="1">
        <f t="array" ref="M696">IFERROR(_xlfn.IFS(AND(I696&gt;=1,I696&lt;=5),"1A5", AND(I696&gt;=6,I696&lt;=30),"6A30", AND(I696&gt;=31,I696&lt;=60),"31A60", AND(I696&gt;=61,I696&lt;=90),"61A90", AND(I696&gt;=91,I696&lt;=120),"91A120", AND(I696&gt;120),"M120"), "A VENCER")</f>
        <v>1A5</v>
      </c>
    </row>
    <row r="697" spans="1:13" x14ac:dyDescent="0.25">
      <c r="A697">
        <f>VLOOKUP(B697,[1]Sheet2!$B$2:$D$2741,3,0)</f>
        <v>211111393</v>
      </c>
      <c r="B697" t="s">
        <v>124</v>
      </c>
      <c r="C697" t="s">
        <v>11</v>
      </c>
      <c r="D697" t="s">
        <v>12</v>
      </c>
      <c r="E697">
        <v>8967</v>
      </c>
      <c r="F697" t="s">
        <v>13</v>
      </c>
      <c r="G697" s="1">
        <v>45847.348252314812</v>
      </c>
      <c r="H697" s="1">
        <v>45817.349722222221</v>
      </c>
      <c r="I697" s="6">
        <v>3</v>
      </c>
      <c r="J697">
        <v>302.42</v>
      </c>
      <c r="K697">
        <v>302.42</v>
      </c>
      <c r="L697" t="str">
        <f>VLOOKUP(A697,[1]Sheet2!$A$2:$C$2741,3,0)</f>
        <v>Ricardo G.Silva</v>
      </c>
      <c r="M697" t="str" cm="1">
        <f t="array" ref="M697">IFERROR(_xlfn.IFS(AND(I697&gt;=1,I697&lt;=5),"1A5", AND(I697&gt;=6,I697&lt;=30),"6A30", AND(I697&gt;=31,I697&lt;=60),"31A60", AND(I697&gt;=61,I697&lt;=90),"61A90", AND(I697&gt;=91,I697&lt;=120),"91A120", AND(I697&gt;120),"M120"), "A VENCER")</f>
        <v>1A5</v>
      </c>
    </row>
    <row r="698" spans="1:13" x14ac:dyDescent="0.25">
      <c r="A698">
        <f>VLOOKUP(B698,[1]Sheet2!$B$2:$D$2741,3,0)</f>
        <v>211111393</v>
      </c>
      <c r="B698" t="s">
        <v>124</v>
      </c>
      <c r="C698" t="s">
        <v>11</v>
      </c>
      <c r="D698" t="s">
        <v>12</v>
      </c>
      <c r="E698">
        <v>9277</v>
      </c>
      <c r="F698" t="s">
        <v>13</v>
      </c>
      <c r="G698" s="1">
        <v>45854.33966435185</v>
      </c>
      <c r="H698" s="1">
        <v>45824.340023148143</v>
      </c>
      <c r="I698" s="6">
        <v>-4</v>
      </c>
      <c r="J698">
        <v>281.90000000000003</v>
      </c>
      <c r="K698">
        <v>281.90000000000003</v>
      </c>
      <c r="L698" t="str">
        <f>VLOOKUP(A698,[1]Sheet2!$A$2:$C$2741,3,0)</f>
        <v>Ricardo G.Silva</v>
      </c>
      <c r="M698" t="str" cm="1">
        <f t="array" ref="M698">IFERROR(_xlfn.IFS(AND(I698&gt;=1,I698&lt;=5),"1A5", AND(I698&gt;=6,I698&lt;=30),"6A30", AND(I698&gt;=31,I698&lt;=60),"31A60", AND(I698&gt;=61,I698&lt;=90),"61A90", AND(I698&gt;=91,I698&lt;=120),"91A120", AND(I698&gt;120),"M120"), "A VENCER")</f>
        <v>A VENCER</v>
      </c>
    </row>
    <row r="699" spans="1:13" x14ac:dyDescent="0.25">
      <c r="A699">
        <f>VLOOKUP(B699,[1]Sheet2!$B$2:$D$2741,3,0)</f>
        <v>211111393</v>
      </c>
      <c r="B699" t="s">
        <v>124</v>
      </c>
      <c r="C699" t="s">
        <v>11</v>
      </c>
      <c r="D699" t="s">
        <v>12</v>
      </c>
      <c r="E699">
        <v>9708</v>
      </c>
      <c r="F699" t="s">
        <v>13</v>
      </c>
      <c r="G699" s="1">
        <v>45863.505520833329</v>
      </c>
      <c r="H699" s="1">
        <v>45833.505844907406</v>
      </c>
      <c r="I699" s="6">
        <v>-13</v>
      </c>
      <c r="J699">
        <v>209.84</v>
      </c>
      <c r="K699">
        <v>209.84</v>
      </c>
      <c r="L699" t="str">
        <f>VLOOKUP(A699,[1]Sheet2!$A$2:$C$2741,3,0)</f>
        <v>Ricardo G.Silva</v>
      </c>
      <c r="M699" t="str" cm="1">
        <f t="array" ref="M699">IFERROR(_xlfn.IFS(AND(I699&gt;=1,I699&lt;=5),"1A5", AND(I699&gt;=6,I699&lt;=30),"6A30", AND(I699&gt;=31,I699&lt;=60),"31A60", AND(I699&gt;=61,I699&lt;=90),"61A90", AND(I699&gt;=91,I699&lt;=120),"91A120", AND(I699&gt;120),"M120"), "A VENCER")</f>
        <v>A VENCER</v>
      </c>
    </row>
    <row r="700" spans="1:13" x14ac:dyDescent="0.25">
      <c r="A700">
        <f>VLOOKUP(B700,[1]Sheet2!$B$2:$D$2741,3,0)</f>
        <v>211111393</v>
      </c>
      <c r="B700" t="s">
        <v>124</v>
      </c>
      <c r="C700" t="s">
        <v>11</v>
      </c>
      <c r="D700" t="s">
        <v>12</v>
      </c>
      <c r="E700">
        <v>10004</v>
      </c>
      <c r="F700" t="s">
        <v>13</v>
      </c>
      <c r="G700" s="1">
        <v>45870.521493055552</v>
      </c>
      <c r="H700" s="1">
        <v>45840.521724537037</v>
      </c>
      <c r="I700" s="6">
        <v>-20</v>
      </c>
      <c r="J700">
        <v>172.58</v>
      </c>
      <c r="K700">
        <v>172.58</v>
      </c>
      <c r="L700" t="str">
        <f>VLOOKUP(A700,[1]Sheet2!$A$2:$C$2741,3,0)</f>
        <v>Ricardo G.Silva</v>
      </c>
      <c r="M700" t="str" cm="1">
        <f t="array" ref="M700">IFERROR(_xlfn.IFS(AND(I700&gt;=1,I700&lt;=5),"1A5", AND(I700&gt;=6,I700&lt;=30),"6A30", AND(I700&gt;=31,I700&lt;=60),"31A60", AND(I700&gt;=61,I700&lt;=90),"61A90", AND(I700&gt;=91,I700&lt;=120),"91A120", AND(I700&gt;120),"M120"), "A VENCER")</f>
        <v>A VENCER</v>
      </c>
    </row>
    <row r="701" spans="1:13" x14ac:dyDescent="0.25">
      <c r="A701">
        <f>VLOOKUP(B701,[1]Sheet2!$B$2:$D$2741,3,0)</f>
        <v>211111408</v>
      </c>
      <c r="B701" t="s">
        <v>125</v>
      </c>
      <c r="C701" t="s">
        <v>11</v>
      </c>
      <c r="D701" t="s">
        <v>12</v>
      </c>
      <c r="E701">
        <v>8916</v>
      </c>
      <c r="F701" t="s">
        <v>13</v>
      </c>
      <c r="G701" s="1">
        <v>45843.536585648144</v>
      </c>
      <c r="H701" s="1">
        <v>45813.53701388889</v>
      </c>
      <c r="I701" s="6">
        <v>7</v>
      </c>
      <c r="J701">
        <v>433.87</v>
      </c>
      <c r="K701">
        <v>433.87</v>
      </c>
      <c r="L701" t="str">
        <f>VLOOKUP(A701,[1]Sheet2!$A$2:$C$2741,3,0)</f>
        <v>Bruno Brito</v>
      </c>
      <c r="M701" t="str" cm="1">
        <f t="array" ref="M701">IFERROR(_xlfn.IFS(AND(I701&gt;=1,I701&lt;=5),"1A5", AND(I701&gt;=6,I701&lt;=30),"6A30", AND(I701&gt;=31,I701&lt;=60),"31A60", AND(I701&gt;=61,I701&lt;=90),"61A90", AND(I701&gt;=91,I701&lt;=120),"91A120", AND(I701&gt;120),"M120"), "A VENCER")</f>
        <v>6A30</v>
      </c>
    </row>
    <row r="702" spans="1:13" x14ac:dyDescent="0.25">
      <c r="A702">
        <f>VLOOKUP(B702,[1]Sheet2!$B$2:$D$2741,3,0)</f>
        <v>211111408</v>
      </c>
      <c r="B702" t="s">
        <v>125</v>
      </c>
      <c r="C702" t="s">
        <v>11</v>
      </c>
      <c r="D702" t="s">
        <v>12</v>
      </c>
      <c r="E702">
        <v>9140</v>
      </c>
      <c r="F702" t="s">
        <v>13</v>
      </c>
      <c r="G702" s="1">
        <v>45850.433379629627</v>
      </c>
      <c r="H702" s="1">
        <v>45820.43913194444</v>
      </c>
      <c r="I702" s="6">
        <v>0</v>
      </c>
      <c r="J702">
        <v>538.24</v>
      </c>
      <c r="K702">
        <v>538.24</v>
      </c>
      <c r="L702" t="str">
        <f>VLOOKUP(A702,[1]Sheet2!$A$2:$C$2741,3,0)</f>
        <v>Bruno Brito</v>
      </c>
      <c r="M702" t="str" cm="1">
        <f t="array" ref="M702">IFERROR(_xlfn.IFS(AND(I702&gt;=1,I702&lt;=5),"1A5", AND(I702&gt;=6,I702&lt;=30),"6A30", AND(I702&gt;=31,I702&lt;=60),"31A60", AND(I702&gt;=61,I702&lt;=90),"61A90", AND(I702&gt;=91,I702&lt;=120),"91A120", AND(I702&gt;120),"M120"), "A VENCER")</f>
        <v>A VENCER</v>
      </c>
    </row>
    <row r="703" spans="1:13" x14ac:dyDescent="0.25">
      <c r="A703">
        <f>VLOOKUP(B703,[1]Sheet2!$B$2:$D$2741,3,0)</f>
        <v>211111408</v>
      </c>
      <c r="B703" t="s">
        <v>125</v>
      </c>
      <c r="C703" t="s">
        <v>11</v>
      </c>
      <c r="D703" t="s">
        <v>12</v>
      </c>
      <c r="E703">
        <v>9347</v>
      </c>
      <c r="F703" t="s">
        <v>13</v>
      </c>
      <c r="G703" s="1">
        <v>45855.432175925926</v>
      </c>
      <c r="H703" s="1">
        <v>45825.435335648144</v>
      </c>
      <c r="I703" s="6">
        <v>-5</v>
      </c>
      <c r="J703">
        <v>318.90000000000003</v>
      </c>
      <c r="K703">
        <v>318.90000000000003</v>
      </c>
      <c r="L703" t="str">
        <f>VLOOKUP(A703,[1]Sheet2!$A$2:$C$2741,3,0)</f>
        <v>Bruno Brito</v>
      </c>
      <c r="M703" t="str" cm="1">
        <f t="array" ref="M703">IFERROR(_xlfn.IFS(AND(I703&gt;=1,I703&lt;=5),"1A5", AND(I703&gt;=6,I703&lt;=30),"6A30", AND(I703&gt;=31,I703&lt;=60),"31A60", AND(I703&gt;=61,I703&lt;=90),"61A90", AND(I703&gt;=91,I703&lt;=120),"91A120", AND(I703&gt;120),"M120"), "A VENCER")</f>
        <v>A VENCER</v>
      </c>
    </row>
    <row r="704" spans="1:13" x14ac:dyDescent="0.25">
      <c r="A704">
        <f>VLOOKUP(B704,[1]Sheet2!$B$2:$D$2741,3,0)</f>
        <v>211111408</v>
      </c>
      <c r="B704" t="s">
        <v>125</v>
      </c>
      <c r="C704" t="s">
        <v>11</v>
      </c>
      <c r="D704" t="s">
        <v>12</v>
      </c>
      <c r="E704">
        <v>9781</v>
      </c>
      <c r="F704" t="s">
        <v>13</v>
      </c>
      <c r="G704" s="1">
        <v>45864.461712962962</v>
      </c>
      <c r="H704" s="1">
        <v>45834.462187500001</v>
      </c>
      <c r="I704" s="6">
        <v>-14</v>
      </c>
      <c r="J704">
        <v>403.03000000000003</v>
      </c>
      <c r="K704">
        <v>403.03000000000003</v>
      </c>
      <c r="L704" t="str">
        <f>VLOOKUP(A704,[1]Sheet2!$A$2:$C$2741,3,0)</f>
        <v>Bruno Brito</v>
      </c>
      <c r="M704" t="str" cm="1">
        <f t="array" ref="M704">IFERROR(_xlfn.IFS(AND(I704&gt;=1,I704&lt;=5),"1A5", AND(I704&gt;=6,I704&lt;=30),"6A30", AND(I704&gt;=31,I704&lt;=60),"31A60", AND(I704&gt;=61,I704&lt;=90),"61A90", AND(I704&gt;=91,I704&lt;=120),"91A120", AND(I704&gt;120),"M120"), "A VENCER")</f>
        <v>A VENCER</v>
      </c>
    </row>
    <row r="705" spans="1:13" x14ac:dyDescent="0.25">
      <c r="A705">
        <f>VLOOKUP(B705,[1]Sheet2!$B$2:$D$2741,3,0)</f>
        <v>211111408</v>
      </c>
      <c r="B705" t="s">
        <v>125</v>
      </c>
      <c r="C705" t="s">
        <v>11</v>
      </c>
      <c r="D705" t="s">
        <v>12</v>
      </c>
      <c r="E705">
        <v>10072</v>
      </c>
      <c r="F705" t="s">
        <v>13</v>
      </c>
      <c r="G705" s="1">
        <v>45871.548518518517</v>
      </c>
      <c r="H705" s="1">
        <v>45841.548518518517</v>
      </c>
      <c r="I705" s="6">
        <v>-21</v>
      </c>
      <c r="J705">
        <v>547.85</v>
      </c>
      <c r="K705">
        <v>547.85</v>
      </c>
      <c r="L705" t="str">
        <f>VLOOKUP(A705,[1]Sheet2!$A$2:$C$2741,3,0)</f>
        <v>Bruno Brito</v>
      </c>
      <c r="M705" t="str" cm="1">
        <f t="array" ref="M705">IFERROR(_xlfn.IFS(AND(I705&gt;=1,I705&lt;=5),"1A5", AND(I705&gt;=6,I705&lt;=30),"6A30", AND(I705&gt;=31,I705&lt;=60),"31A60", AND(I705&gt;=61,I705&lt;=90),"61A90", AND(I705&gt;=91,I705&lt;=120),"91A120", AND(I705&gt;120),"M120"), "A VENCER")</f>
        <v>A VENCER</v>
      </c>
    </row>
    <row r="706" spans="1:13" x14ac:dyDescent="0.25">
      <c r="A706">
        <f>VLOOKUP(B706,[1]Sheet2!$B$2:$D$2741,3,0)</f>
        <v>211111408</v>
      </c>
      <c r="B706" t="s">
        <v>125</v>
      </c>
      <c r="C706" t="s">
        <v>11</v>
      </c>
      <c r="D706" t="s">
        <v>12</v>
      </c>
      <c r="E706">
        <v>10397</v>
      </c>
      <c r="F706" t="s">
        <v>13</v>
      </c>
      <c r="G706" s="1">
        <v>45878.366678240738</v>
      </c>
      <c r="H706" s="1">
        <v>45848.366689814815</v>
      </c>
      <c r="I706" s="6">
        <v>-28</v>
      </c>
      <c r="J706">
        <v>304.60000000000002</v>
      </c>
      <c r="K706">
        <v>304.60000000000002</v>
      </c>
      <c r="L706" t="str">
        <f>VLOOKUP(A706,[1]Sheet2!$A$2:$C$2741,3,0)</f>
        <v>Bruno Brito</v>
      </c>
      <c r="M706" t="str" cm="1">
        <f t="array" ref="M706">IFERROR(_xlfn.IFS(AND(I706&gt;=1,I706&lt;=5),"1A5", AND(I706&gt;=6,I706&lt;=30),"6A30", AND(I706&gt;=31,I706&lt;=60),"31A60", AND(I706&gt;=61,I706&lt;=90),"61A90", AND(I706&gt;=91,I706&lt;=120),"91A120", AND(I706&gt;120),"M120"), "A VENCER")</f>
        <v>A VENCER</v>
      </c>
    </row>
    <row r="707" spans="1:13" x14ac:dyDescent="0.25">
      <c r="A707">
        <f>VLOOKUP(B707,[1]Sheet2!$B$2:$D$2741,3,0)</f>
        <v>211111423</v>
      </c>
      <c r="B707" t="s">
        <v>126</v>
      </c>
      <c r="C707" t="s">
        <v>11</v>
      </c>
      <c r="D707" t="s">
        <v>12</v>
      </c>
      <c r="E707">
        <v>9665</v>
      </c>
      <c r="F707" t="s">
        <v>13</v>
      </c>
      <c r="G707" s="1">
        <v>45863.415358796294</v>
      </c>
      <c r="H707" s="1">
        <v>45833.41673611111</v>
      </c>
      <c r="I707" s="6">
        <v>-13</v>
      </c>
      <c r="J707">
        <v>250.58</v>
      </c>
      <c r="K707">
        <v>250.58</v>
      </c>
      <c r="L707" t="str">
        <f>VLOOKUP(A707,[1]Sheet2!$A$2:$C$2741,3,0)</f>
        <v>Ricardo G.Silva</v>
      </c>
      <c r="M707" t="str" cm="1">
        <f t="array" ref="M707">IFERROR(_xlfn.IFS(AND(I707&gt;=1,I707&lt;=5),"1A5", AND(I707&gt;=6,I707&lt;=30),"6A30", AND(I707&gt;=31,I707&lt;=60),"31A60", AND(I707&gt;=61,I707&lt;=90),"61A90", AND(I707&gt;=91,I707&lt;=120),"91A120", AND(I707&gt;120),"M120"), "A VENCER")</f>
        <v>A VENCER</v>
      </c>
    </row>
    <row r="708" spans="1:13" x14ac:dyDescent="0.25">
      <c r="A708">
        <f>VLOOKUP(B708,[1]Sheet2!$B$2:$D$2741,3,0)</f>
        <v>211111423</v>
      </c>
      <c r="B708" t="s">
        <v>126</v>
      </c>
      <c r="C708" t="s">
        <v>11</v>
      </c>
      <c r="D708" t="s">
        <v>12</v>
      </c>
      <c r="E708">
        <v>9666</v>
      </c>
      <c r="F708" t="s">
        <v>13</v>
      </c>
      <c r="G708" s="1">
        <v>45863.41988425926</v>
      </c>
      <c r="H708" s="1">
        <v>45833.420914351853</v>
      </c>
      <c r="I708" s="6">
        <v>-13</v>
      </c>
      <c r="J708">
        <v>244.15</v>
      </c>
      <c r="K708">
        <v>244.15</v>
      </c>
      <c r="L708" t="str">
        <f>VLOOKUP(A708,[1]Sheet2!$A$2:$C$2741,3,0)</f>
        <v>Ricardo G.Silva</v>
      </c>
      <c r="M708" t="str" cm="1">
        <f t="array" ref="M708">IFERROR(_xlfn.IFS(AND(I708&gt;=1,I708&lt;=5),"1A5", AND(I708&gt;=6,I708&lt;=30),"6A30", AND(I708&gt;=31,I708&lt;=60),"31A60", AND(I708&gt;=61,I708&lt;=90),"61A90", AND(I708&gt;=91,I708&lt;=120),"91A120", AND(I708&gt;120),"M120"), "A VENCER")</f>
        <v>A VENCER</v>
      </c>
    </row>
    <row r="709" spans="1:13" x14ac:dyDescent="0.25">
      <c r="A709">
        <f>VLOOKUP(B709,[1]Sheet2!$B$2:$D$2741,3,0)</f>
        <v>211111423</v>
      </c>
      <c r="B709" t="s">
        <v>126</v>
      </c>
      <c r="C709" t="s">
        <v>11</v>
      </c>
      <c r="D709" t="s">
        <v>12</v>
      </c>
      <c r="E709">
        <v>10062</v>
      </c>
      <c r="F709" t="s">
        <v>13</v>
      </c>
      <c r="G709" s="1">
        <v>45871.521851851852</v>
      </c>
      <c r="H709" s="1">
        <v>45841.521851851852</v>
      </c>
      <c r="I709" s="6">
        <v>-21</v>
      </c>
      <c r="J709">
        <v>405.40000000000003</v>
      </c>
      <c r="K709">
        <v>405.40000000000003</v>
      </c>
      <c r="L709" t="str">
        <f>VLOOKUP(A709,[1]Sheet2!$A$2:$C$2741,3,0)</f>
        <v>Ricardo G.Silva</v>
      </c>
      <c r="M709" t="str" cm="1">
        <f t="array" ref="M709">IFERROR(_xlfn.IFS(AND(I709&gt;=1,I709&lt;=5),"1A5", AND(I709&gt;=6,I709&lt;=30),"6A30", AND(I709&gt;=31,I709&lt;=60),"31A60", AND(I709&gt;=61,I709&lt;=90),"61A90", AND(I709&gt;=91,I709&lt;=120),"91A120", AND(I709&gt;120),"M120"), "A VENCER")</f>
        <v>A VENCER</v>
      </c>
    </row>
    <row r="710" spans="1:13" x14ac:dyDescent="0.25">
      <c r="A710">
        <f>VLOOKUP(B710,[1]Sheet2!$B$2:$D$2741,3,0)</f>
        <v>211111423</v>
      </c>
      <c r="B710" t="s">
        <v>126</v>
      </c>
      <c r="C710" t="s">
        <v>11</v>
      </c>
      <c r="D710" t="s">
        <v>12</v>
      </c>
      <c r="E710">
        <v>10416</v>
      </c>
      <c r="F710" t="s">
        <v>13</v>
      </c>
      <c r="G710" s="1">
        <v>45878.429571759254</v>
      </c>
      <c r="H710" s="1">
        <v>45848.429571759254</v>
      </c>
      <c r="I710" s="6">
        <v>-28</v>
      </c>
      <c r="J710">
        <v>341.65000000000003</v>
      </c>
      <c r="K710">
        <v>341.65000000000003</v>
      </c>
      <c r="L710" t="str">
        <f>VLOOKUP(A710,[1]Sheet2!$A$2:$C$2741,3,0)</f>
        <v>Ricardo G.Silva</v>
      </c>
      <c r="M710" t="str" cm="1">
        <f t="array" ref="M710">IFERROR(_xlfn.IFS(AND(I710&gt;=1,I710&lt;=5),"1A5", AND(I710&gt;=6,I710&lt;=30),"6A30", AND(I710&gt;=31,I710&lt;=60),"31A60", AND(I710&gt;=61,I710&lt;=90),"61A90", AND(I710&gt;=91,I710&lt;=120),"91A120", AND(I710&gt;120),"M120"), "A VENCER")</f>
        <v>A VENCER</v>
      </c>
    </row>
    <row r="711" spans="1:13" x14ac:dyDescent="0.25">
      <c r="A711">
        <f>VLOOKUP(B711,[1]Sheet2!$B$2:$D$2741,3,0)</f>
        <v>211111438</v>
      </c>
      <c r="B711" t="s">
        <v>128</v>
      </c>
      <c r="C711" t="s">
        <v>11</v>
      </c>
      <c r="D711" t="s">
        <v>12</v>
      </c>
      <c r="E711">
        <v>9969</v>
      </c>
      <c r="F711" t="s">
        <v>35</v>
      </c>
      <c r="G711" s="1">
        <v>45870.436215277776</v>
      </c>
      <c r="H711" s="1">
        <v>45840.436215277776</v>
      </c>
      <c r="I711" s="6">
        <v>-20</v>
      </c>
      <c r="J711">
        <v>302.56</v>
      </c>
      <c r="K711">
        <v>302.56</v>
      </c>
      <c r="L711" t="str">
        <f>VLOOKUP(A711,[1]Sheet2!$A$2:$C$2741,3,0)</f>
        <v>Bruno Brito</v>
      </c>
      <c r="M711" t="str" cm="1">
        <f t="array" ref="M711">IFERROR(_xlfn.IFS(AND(I711&gt;=1,I711&lt;=5),"1A5", AND(I711&gt;=6,I711&lt;=30),"6A30", AND(I711&gt;=31,I711&lt;=60),"31A60", AND(I711&gt;=61,I711&lt;=90),"61A90", AND(I711&gt;=91,I711&lt;=120),"91A120", AND(I711&gt;120),"M120"), "A VENCER")</f>
        <v>A VENCER</v>
      </c>
    </row>
    <row r="712" spans="1:13" x14ac:dyDescent="0.25">
      <c r="A712">
        <f>VLOOKUP(B712,[1]Sheet2!$B$2:$D$2741,3,0)</f>
        <v>211111438</v>
      </c>
      <c r="B712" t="s">
        <v>128</v>
      </c>
      <c r="C712" t="s">
        <v>11</v>
      </c>
      <c r="D712" t="s">
        <v>12</v>
      </c>
      <c r="E712">
        <v>10333</v>
      </c>
      <c r="F712" t="s">
        <v>35</v>
      </c>
      <c r="G712" s="1">
        <v>45877.422418981478</v>
      </c>
      <c r="H712" s="1">
        <v>45847.422430555554</v>
      </c>
      <c r="I712" s="6">
        <v>-27</v>
      </c>
      <c r="J712">
        <v>384.79</v>
      </c>
      <c r="K712">
        <v>384.79</v>
      </c>
      <c r="L712" t="str">
        <f>VLOOKUP(A712,[1]Sheet2!$A$2:$C$2741,3,0)</f>
        <v>Bruno Brito</v>
      </c>
      <c r="M712" t="str" cm="1">
        <f t="array" ref="M712">IFERROR(_xlfn.IFS(AND(I712&gt;=1,I712&lt;=5),"1A5", AND(I712&gt;=6,I712&lt;=30),"6A30", AND(I712&gt;=31,I712&lt;=60),"31A60", AND(I712&gt;=61,I712&lt;=90),"61A90", AND(I712&gt;=91,I712&lt;=120),"91A120", AND(I712&gt;120),"M120"), "A VENCER")</f>
        <v>A VENCER</v>
      </c>
    </row>
    <row r="713" spans="1:13" x14ac:dyDescent="0.25">
      <c r="A713">
        <f>VLOOKUP(B713,[1]Sheet2!$B$2:$D$2741,3,0)</f>
        <v>211111438</v>
      </c>
      <c r="B713" t="s">
        <v>128</v>
      </c>
      <c r="C713" t="s">
        <v>11</v>
      </c>
      <c r="D713" t="s">
        <v>12</v>
      </c>
      <c r="E713">
        <v>10351</v>
      </c>
      <c r="F713" t="s">
        <v>35</v>
      </c>
      <c r="G713" s="1">
        <v>45877.450115740736</v>
      </c>
      <c r="H713" s="1">
        <v>45847.450127314813</v>
      </c>
      <c r="I713" s="6">
        <v>-27</v>
      </c>
      <c r="J713">
        <v>27.57</v>
      </c>
      <c r="K713">
        <v>27.57</v>
      </c>
      <c r="L713" t="str">
        <f>VLOOKUP(A713,[1]Sheet2!$A$2:$C$2741,3,0)</f>
        <v>Bruno Brito</v>
      </c>
      <c r="M713" t="str" cm="1">
        <f t="array" ref="M713">IFERROR(_xlfn.IFS(AND(I713&gt;=1,I713&lt;=5),"1A5", AND(I713&gt;=6,I713&lt;=30),"6A30", AND(I713&gt;=31,I713&lt;=60),"31A60", AND(I713&gt;=61,I713&lt;=90),"61A90", AND(I713&gt;=91,I713&lt;=120),"91A120", AND(I713&gt;120),"M120"), "A VENCER")</f>
        <v>A VENCER</v>
      </c>
    </row>
    <row r="714" spans="1:13" x14ac:dyDescent="0.25">
      <c r="A714">
        <f>VLOOKUP(B714,[1]Sheet2!$B$2:$D$2741,3,0)</f>
        <v>211111462</v>
      </c>
      <c r="B714" t="s">
        <v>1855</v>
      </c>
      <c r="C714" t="s">
        <v>2814</v>
      </c>
      <c r="D714">
        <v>2025</v>
      </c>
      <c r="E714">
        <v>539</v>
      </c>
      <c r="F714" t="s">
        <v>13</v>
      </c>
      <c r="G714" s="1">
        <v>45847</v>
      </c>
      <c r="H714" s="1">
        <v>45817</v>
      </c>
      <c r="I714" s="6">
        <v>3</v>
      </c>
      <c r="J714">
        <v>-61.870000000000005</v>
      </c>
      <c r="K714">
        <v>-61.870000000000005</v>
      </c>
      <c r="L714" t="str">
        <f>VLOOKUP(A714,[1]Sheet2!$A$2:$C$2741,3,0)</f>
        <v>Pedro Fonseca</v>
      </c>
      <c r="M714" t="str" cm="1">
        <f t="array" ref="M714">IFERROR(_xlfn.IFS(AND(I714&gt;=1,I714&lt;=5),"1A5", AND(I714&gt;=6,I714&lt;=30),"6A30", AND(I714&gt;=31,I714&lt;=60),"31A60", AND(I714&gt;=61,I714&lt;=90),"61A90", AND(I714&gt;=91,I714&lt;=120),"91A120", AND(I714&gt;120),"M120"), "A VENCER")</f>
        <v>1A5</v>
      </c>
    </row>
    <row r="715" spans="1:13" x14ac:dyDescent="0.25">
      <c r="A715">
        <f>VLOOKUP(B715,[1]Sheet2!$B$2:$D$2741,3,0)</f>
        <v>211111478</v>
      </c>
      <c r="B715" t="s">
        <v>129</v>
      </c>
      <c r="C715" t="s">
        <v>11</v>
      </c>
      <c r="D715" t="s">
        <v>12</v>
      </c>
      <c r="E715">
        <v>9628</v>
      </c>
      <c r="F715" t="s">
        <v>13</v>
      </c>
      <c r="G715" s="1">
        <v>45861.537557870368</v>
      </c>
      <c r="H715" s="1">
        <v>45831.538182870368</v>
      </c>
      <c r="I715" s="6">
        <v>-11</v>
      </c>
      <c r="J715">
        <v>289.91000000000003</v>
      </c>
      <c r="K715">
        <v>289.91000000000003</v>
      </c>
      <c r="L715" t="str">
        <f>VLOOKUP(A715,[1]Sheet2!$A$2:$C$2741,3,0)</f>
        <v>Paulo Costa</v>
      </c>
      <c r="M715" t="str" cm="1">
        <f t="array" ref="M715">IFERROR(_xlfn.IFS(AND(I715&gt;=1,I715&lt;=5),"1A5", AND(I715&gt;=6,I715&lt;=30),"6A30", AND(I715&gt;=31,I715&lt;=60),"31A60", AND(I715&gt;=61,I715&lt;=90),"61A90", AND(I715&gt;=91,I715&lt;=120),"91A120", AND(I715&gt;120),"M120"), "A VENCER")</f>
        <v>A VENCER</v>
      </c>
    </row>
    <row r="716" spans="1:13" x14ac:dyDescent="0.25">
      <c r="A716">
        <f>VLOOKUP(B716,[1]Sheet2!$B$2:$D$2741,3,0)</f>
        <v>211111478</v>
      </c>
      <c r="B716" t="s">
        <v>129</v>
      </c>
      <c r="C716" t="s">
        <v>11</v>
      </c>
      <c r="D716" t="s">
        <v>12</v>
      </c>
      <c r="E716">
        <v>10231</v>
      </c>
      <c r="F716" t="s">
        <v>13</v>
      </c>
      <c r="G716" s="1">
        <v>45875.60738425926</v>
      </c>
      <c r="H716" s="1">
        <v>45845.608969907407</v>
      </c>
      <c r="I716" s="6">
        <v>-25</v>
      </c>
      <c r="J716">
        <v>92.34</v>
      </c>
      <c r="K716">
        <v>92.34</v>
      </c>
      <c r="L716" t="str">
        <f>VLOOKUP(A716,[1]Sheet2!$A$2:$C$2741,3,0)</f>
        <v>Paulo Costa</v>
      </c>
      <c r="M716" t="str" cm="1">
        <f t="array" ref="M716">IFERROR(_xlfn.IFS(AND(I716&gt;=1,I716&lt;=5),"1A5", AND(I716&gt;=6,I716&lt;=30),"6A30", AND(I716&gt;=31,I716&lt;=60),"31A60", AND(I716&gt;=61,I716&lt;=90),"61A90", AND(I716&gt;=91,I716&lt;=120),"91A120", AND(I716&gt;120),"M120"), "A VENCER")</f>
        <v>A VENCER</v>
      </c>
    </row>
    <row r="717" spans="1:13" x14ac:dyDescent="0.25">
      <c r="A717">
        <f>VLOOKUP(B717,[1]Sheet2!$B$2:$D$2741,3,0)</f>
        <v>211111493</v>
      </c>
      <c r="B717" t="s">
        <v>130</v>
      </c>
      <c r="C717" t="s">
        <v>11</v>
      </c>
      <c r="D717" t="s">
        <v>12</v>
      </c>
      <c r="E717">
        <v>8767</v>
      </c>
      <c r="F717" t="s">
        <v>13</v>
      </c>
      <c r="G717" s="1">
        <v>45841.408032407402</v>
      </c>
      <c r="H717" s="1">
        <v>45811.408993055556</v>
      </c>
      <c r="I717" s="6">
        <v>9</v>
      </c>
      <c r="J717">
        <v>588.15</v>
      </c>
      <c r="K717">
        <v>588.15</v>
      </c>
      <c r="L717" t="str">
        <f>VLOOKUP(A717,[1]Sheet2!$A$2:$C$2741,3,0)</f>
        <v>Bruno Brito</v>
      </c>
      <c r="M717" t="str" cm="1">
        <f t="array" ref="M717">IFERROR(_xlfn.IFS(AND(I717&gt;=1,I717&lt;=5),"1A5", AND(I717&gt;=6,I717&lt;=30),"6A30", AND(I717&gt;=31,I717&lt;=60),"31A60", AND(I717&gt;=61,I717&lt;=90),"61A90", AND(I717&gt;=91,I717&lt;=120),"91A120", AND(I717&gt;120),"M120"), "A VENCER")</f>
        <v>6A30</v>
      </c>
    </row>
    <row r="718" spans="1:13" x14ac:dyDescent="0.25">
      <c r="A718">
        <f>VLOOKUP(B718,[1]Sheet2!$B$2:$D$2741,3,0)</f>
        <v>211111493</v>
      </c>
      <c r="B718" t="s">
        <v>130</v>
      </c>
      <c r="C718" t="s">
        <v>11</v>
      </c>
      <c r="D718" t="s">
        <v>12</v>
      </c>
      <c r="E718">
        <v>9136</v>
      </c>
      <c r="F718" t="s">
        <v>13</v>
      </c>
      <c r="G718" s="1">
        <v>45850.427581018514</v>
      </c>
      <c r="H718" s="1">
        <v>45820.427881944444</v>
      </c>
      <c r="I718" s="6">
        <v>0</v>
      </c>
      <c r="J718">
        <v>779.33</v>
      </c>
      <c r="K718">
        <v>779.33</v>
      </c>
      <c r="L718" t="str">
        <f>VLOOKUP(A718,[1]Sheet2!$A$2:$C$2741,3,0)</f>
        <v>Bruno Brito</v>
      </c>
      <c r="M718" t="str" cm="1">
        <f t="array" ref="M718">IFERROR(_xlfn.IFS(AND(I718&gt;=1,I718&lt;=5),"1A5", AND(I718&gt;=6,I718&lt;=30),"6A30", AND(I718&gt;=31,I718&lt;=60),"31A60", AND(I718&gt;=61,I718&lt;=90),"61A90", AND(I718&gt;=91,I718&lt;=120),"91A120", AND(I718&gt;120),"M120"), "A VENCER")</f>
        <v>A VENCER</v>
      </c>
    </row>
    <row r="719" spans="1:13" x14ac:dyDescent="0.25">
      <c r="A719">
        <f>VLOOKUP(B719,[1]Sheet2!$B$2:$D$2741,3,0)</f>
        <v>211111493</v>
      </c>
      <c r="B719" t="s">
        <v>130</v>
      </c>
      <c r="C719" t="s">
        <v>11</v>
      </c>
      <c r="D719" t="s">
        <v>12</v>
      </c>
      <c r="E719">
        <v>9925</v>
      </c>
      <c r="F719" t="s">
        <v>13</v>
      </c>
      <c r="G719" s="1">
        <v>45869.356435185182</v>
      </c>
      <c r="H719" s="1">
        <v>45839.35738425926</v>
      </c>
      <c r="I719" s="6">
        <v>-19</v>
      </c>
      <c r="J719">
        <v>326.73</v>
      </c>
      <c r="K719">
        <v>326.73</v>
      </c>
      <c r="L719" t="str">
        <f>VLOOKUP(A719,[1]Sheet2!$A$2:$C$2741,3,0)</f>
        <v>Bruno Brito</v>
      </c>
      <c r="M719" t="str" cm="1">
        <f t="array" ref="M719">IFERROR(_xlfn.IFS(AND(I719&gt;=1,I719&lt;=5),"1A5", AND(I719&gt;=6,I719&lt;=30),"6A30", AND(I719&gt;=31,I719&lt;=60),"31A60", AND(I719&gt;=61,I719&lt;=90),"61A90", AND(I719&gt;=91,I719&lt;=120),"91A120", AND(I719&gt;120),"M120"), "A VENCER")</f>
        <v>A VENCER</v>
      </c>
    </row>
    <row r="720" spans="1:13" x14ac:dyDescent="0.25">
      <c r="A720">
        <f>VLOOKUP(B720,[1]Sheet2!$B$2:$D$2741,3,0)</f>
        <v>211111493</v>
      </c>
      <c r="B720" t="s">
        <v>130</v>
      </c>
      <c r="C720" t="s">
        <v>11</v>
      </c>
      <c r="D720" t="s">
        <v>12</v>
      </c>
      <c r="E720">
        <v>10039</v>
      </c>
      <c r="F720" t="s">
        <v>13</v>
      </c>
      <c r="G720" s="1">
        <v>45871.490636574075</v>
      </c>
      <c r="H720" s="1">
        <v>45841.490636574075</v>
      </c>
      <c r="I720" s="6">
        <v>-21</v>
      </c>
      <c r="J720">
        <v>200.44</v>
      </c>
      <c r="K720">
        <v>200.44</v>
      </c>
      <c r="L720" t="str">
        <f>VLOOKUP(A720,[1]Sheet2!$A$2:$C$2741,3,0)</f>
        <v>Bruno Brito</v>
      </c>
      <c r="M720" t="str" cm="1">
        <f t="array" ref="M720">IFERROR(_xlfn.IFS(AND(I720&gt;=1,I720&lt;=5),"1A5", AND(I720&gt;=6,I720&lt;=30),"6A30", AND(I720&gt;=31,I720&lt;=60),"31A60", AND(I720&gt;=61,I720&lt;=90),"61A90", AND(I720&gt;=91,I720&lt;=120),"91A120", AND(I720&gt;120),"M120"), "A VENCER")</f>
        <v>A VENCER</v>
      </c>
    </row>
    <row r="721" spans="1:13" x14ac:dyDescent="0.25">
      <c r="A721">
        <f>VLOOKUP(B721,[1]Sheet2!$B$2:$D$2741,3,0)</f>
        <v>211111493</v>
      </c>
      <c r="B721" t="s">
        <v>130</v>
      </c>
      <c r="C721" t="s">
        <v>11</v>
      </c>
      <c r="D721" t="s">
        <v>12</v>
      </c>
      <c r="E721">
        <v>10047</v>
      </c>
      <c r="F721" t="s">
        <v>13</v>
      </c>
      <c r="G721" s="1">
        <v>45871.519259259258</v>
      </c>
      <c r="H721" s="1">
        <v>45841.519918981481</v>
      </c>
      <c r="I721" s="6">
        <v>-21</v>
      </c>
      <c r="J721">
        <v>671.38</v>
      </c>
      <c r="K721">
        <v>671.38</v>
      </c>
      <c r="L721" t="str">
        <f>VLOOKUP(A721,[1]Sheet2!$A$2:$C$2741,3,0)</f>
        <v>Bruno Brito</v>
      </c>
      <c r="M721" t="str" cm="1">
        <f t="array" ref="M721">IFERROR(_xlfn.IFS(AND(I721&gt;=1,I721&lt;=5),"1A5", AND(I721&gt;=6,I721&lt;=30),"6A30", AND(I721&gt;=31,I721&lt;=60),"31A60", AND(I721&gt;=61,I721&lt;=90),"61A90", AND(I721&gt;=91,I721&lt;=120),"91A120", AND(I721&gt;120),"M120"), "A VENCER")</f>
        <v>A VENCER</v>
      </c>
    </row>
    <row r="722" spans="1:13" x14ac:dyDescent="0.25">
      <c r="A722">
        <f>VLOOKUP(B722,[1]Sheet2!$B$2:$D$2741,3,0)</f>
        <v>211111227</v>
      </c>
      <c r="B722" t="s">
        <v>131</v>
      </c>
      <c r="C722" t="s">
        <v>11</v>
      </c>
      <c r="D722" t="s">
        <v>12</v>
      </c>
      <c r="E722">
        <v>9963</v>
      </c>
      <c r="F722" t="s">
        <v>13</v>
      </c>
      <c r="G722" s="1">
        <v>45870.436041666668</v>
      </c>
      <c r="H722" s="1">
        <v>45840.436041666668</v>
      </c>
      <c r="I722" s="6">
        <v>-20</v>
      </c>
      <c r="J722">
        <v>357.59000000000003</v>
      </c>
      <c r="K722">
        <v>357.59000000000003</v>
      </c>
      <c r="L722" t="str">
        <f>VLOOKUP(A722,[1]Sheet2!$A$2:$C$2741,3,0)</f>
        <v>Pedro Fonseca</v>
      </c>
      <c r="M722" t="str" cm="1">
        <f t="array" ref="M722">IFERROR(_xlfn.IFS(AND(I722&gt;=1,I722&lt;=5),"1A5", AND(I722&gt;=6,I722&lt;=30),"6A30", AND(I722&gt;=31,I722&lt;=60),"31A60", AND(I722&gt;=61,I722&lt;=90),"61A90", AND(I722&gt;=91,I722&lt;=120),"91A120", AND(I722&gt;120),"M120"), "A VENCER")</f>
        <v>A VENCER</v>
      </c>
    </row>
    <row r="723" spans="1:13" x14ac:dyDescent="0.25">
      <c r="A723">
        <f>VLOOKUP(B723,[1]Sheet2!$B$2:$D$2741,3,0)</f>
        <v>211111227</v>
      </c>
      <c r="B723" t="s">
        <v>131</v>
      </c>
      <c r="C723" t="s">
        <v>11</v>
      </c>
      <c r="D723" t="s">
        <v>12</v>
      </c>
      <c r="E723">
        <v>10323</v>
      </c>
      <c r="F723" t="s">
        <v>13</v>
      </c>
      <c r="G723" s="1">
        <v>45877.411759259259</v>
      </c>
      <c r="H723" s="1">
        <v>45847.411770833329</v>
      </c>
      <c r="I723" s="6">
        <v>-27</v>
      </c>
      <c r="J723">
        <v>406.27</v>
      </c>
      <c r="K723">
        <v>406.27</v>
      </c>
      <c r="L723" t="str">
        <f>VLOOKUP(A723,[1]Sheet2!$A$2:$C$2741,3,0)</f>
        <v>Pedro Fonseca</v>
      </c>
      <c r="M723" t="str" cm="1">
        <f t="array" ref="M723">IFERROR(_xlfn.IFS(AND(I723&gt;=1,I723&lt;=5),"1A5", AND(I723&gt;=6,I723&lt;=30),"6A30", AND(I723&gt;=31,I723&lt;=60),"31A60", AND(I723&gt;=61,I723&lt;=90),"61A90", AND(I723&gt;=91,I723&lt;=120),"91A120", AND(I723&gt;120),"M120"), "A VENCER")</f>
        <v>A VENCER</v>
      </c>
    </row>
    <row r="724" spans="1:13" x14ac:dyDescent="0.25">
      <c r="A724">
        <f>VLOOKUP(B724,[1]Sheet2!$B$2:$D$2741,3,0)</f>
        <v>211111506</v>
      </c>
      <c r="B724" t="s">
        <v>133</v>
      </c>
      <c r="C724" t="s">
        <v>11</v>
      </c>
      <c r="D724" t="s">
        <v>12</v>
      </c>
      <c r="E724">
        <v>10098</v>
      </c>
      <c r="F724" t="s">
        <v>13</v>
      </c>
      <c r="G724" s="1">
        <v>45872.371041666665</v>
      </c>
      <c r="H724" s="1">
        <v>45842.371041666665</v>
      </c>
      <c r="I724" s="6">
        <v>-22</v>
      </c>
      <c r="J724">
        <v>12.02</v>
      </c>
      <c r="K724">
        <v>12.02</v>
      </c>
      <c r="L724" t="str">
        <f>VLOOKUP(A724,[1]Sheet2!$A$2:$C$2741,3,0)</f>
        <v>Paulo Costa</v>
      </c>
      <c r="M724" t="str" cm="1">
        <f t="array" ref="M724">IFERROR(_xlfn.IFS(AND(I724&gt;=1,I724&lt;=5),"1A5", AND(I724&gt;=6,I724&lt;=30),"6A30", AND(I724&gt;=31,I724&lt;=60),"31A60", AND(I724&gt;=61,I724&lt;=90),"61A90", AND(I724&gt;=91,I724&lt;=120),"91A120", AND(I724&gt;120),"M120"), "A VENCER")</f>
        <v>A VENCER</v>
      </c>
    </row>
    <row r="725" spans="1:13" x14ac:dyDescent="0.25">
      <c r="A725">
        <f>VLOOKUP(B725,[1]Sheet2!$B$2:$D$2741,3,0)</f>
        <v>211111506</v>
      </c>
      <c r="B725" t="s">
        <v>133</v>
      </c>
      <c r="C725" t="s">
        <v>11</v>
      </c>
      <c r="D725" t="s">
        <v>12</v>
      </c>
      <c r="E725">
        <v>10227</v>
      </c>
      <c r="F725" t="s">
        <v>13</v>
      </c>
      <c r="G725" s="1">
        <v>45875.525474537033</v>
      </c>
      <c r="H725" s="1">
        <v>45845.526134259257</v>
      </c>
      <c r="I725" s="6">
        <v>-25</v>
      </c>
      <c r="J725">
        <v>272.08</v>
      </c>
      <c r="K725">
        <v>272.08</v>
      </c>
      <c r="L725" t="str">
        <f>VLOOKUP(A725,[1]Sheet2!$A$2:$C$2741,3,0)</f>
        <v>Paulo Costa</v>
      </c>
      <c r="M725" t="str" cm="1">
        <f t="array" ref="M725">IFERROR(_xlfn.IFS(AND(I725&gt;=1,I725&lt;=5),"1A5", AND(I725&gt;=6,I725&lt;=30),"6A30", AND(I725&gt;=31,I725&lt;=60),"31A60", AND(I725&gt;=61,I725&lt;=90),"61A90", AND(I725&gt;=91,I725&lt;=120),"91A120", AND(I725&gt;120),"M120"), "A VENCER")</f>
        <v>A VENCER</v>
      </c>
    </row>
    <row r="726" spans="1:13" x14ac:dyDescent="0.25">
      <c r="A726">
        <f>VLOOKUP(B726,[1]Sheet2!$B$2:$D$2741,3,0)</f>
        <v>211111506</v>
      </c>
      <c r="B726" t="s">
        <v>133</v>
      </c>
      <c r="C726" t="s">
        <v>11</v>
      </c>
      <c r="D726" t="s">
        <v>12</v>
      </c>
      <c r="E726">
        <v>10282</v>
      </c>
      <c r="F726" t="s">
        <v>13</v>
      </c>
      <c r="G726" s="1">
        <v>45876.514039351852</v>
      </c>
      <c r="H726" s="1">
        <v>45846.514201388884</v>
      </c>
      <c r="I726" s="6">
        <v>-26</v>
      </c>
      <c r="J726">
        <v>56.36</v>
      </c>
      <c r="K726">
        <v>56.36</v>
      </c>
      <c r="L726" t="str">
        <f>VLOOKUP(A726,[1]Sheet2!$A$2:$C$2741,3,0)</f>
        <v>Paulo Costa</v>
      </c>
      <c r="M726" t="str" cm="1">
        <f t="array" ref="M726">IFERROR(_xlfn.IFS(AND(I726&gt;=1,I726&lt;=5),"1A5", AND(I726&gt;=6,I726&lt;=30),"6A30", AND(I726&gt;=31,I726&lt;=60),"31A60", AND(I726&gt;=61,I726&lt;=90),"61A90", AND(I726&gt;=91,I726&lt;=120),"91A120", AND(I726&gt;120),"M120"), "A VENCER")</f>
        <v>A VENCER</v>
      </c>
    </row>
    <row r="727" spans="1:13" x14ac:dyDescent="0.25">
      <c r="A727">
        <f>VLOOKUP(B727,[1]Sheet2!$B$2:$D$2741,3,0)</f>
        <v>211111506</v>
      </c>
      <c r="B727" t="s">
        <v>133</v>
      </c>
      <c r="C727" t="s">
        <v>11</v>
      </c>
      <c r="D727" t="s">
        <v>12</v>
      </c>
      <c r="E727">
        <v>10427</v>
      </c>
      <c r="F727" t="s">
        <v>13</v>
      </c>
      <c r="G727" s="1">
        <v>45878.50200231481</v>
      </c>
      <c r="H727" s="1">
        <v>45848.502696759257</v>
      </c>
      <c r="I727" s="6">
        <v>-28</v>
      </c>
      <c r="J727">
        <v>37.050000000000004</v>
      </c>
      <c r="K727">
        <v>37.050000000000004</v>
      </c>
      <c r="L727" t="str">
        <f>VLOOKUP(A727,[1]Sheet2!$A$2:$C$2741,3,0)</f>
        <v>Paulo Costa</v>
      </c>
      <c r="M727" t="str" cm="1">
        <f t="array" ref="M727">IFERROR(_xlfn.IFS(AND(I727&gt;=1,I727&lt;=5),"1A5", AND(I727&gt;=6,I727&lt;=30),"6A30", AND(I727&gt;=31,I727&lt;=60),"31A60", AND(I727&gt;=61,I727&lt;=90),"61A90", AND(I727&gt;=91,I727&lt;=120),"91A120", AND(I727&gt;120),"M120"), "A VENCER")</f>
        <v>A VENCER</v>
      </c>
    </row>
    <row r="728" spans="1:13" x14ac:dyDescent="0.25">
      <c r="A728">
        <f>VLOOKUP(B728,[1]Sheet2!$B$2:$D$2741,3,0)</f>
        <v>211111506</v>
      </c>
      <c r="B728" t="s">
        <v>133</v>
      </c>
      <c r="C728" t="s">
        <v>11</v>
      </c>
      <c r="D728" t="s">
        <v>12</v>
      </c>
      <c r="E728">
        <v>10500</v>
      </c>
      <c r="F728" t="s">
        <v>13</v>
      </c>
      <c r="G728" s="1">
        <v>45879.611701388887</v>
      </c>
      <c r="H728" s="1">
        <v>45849.612314814811</v>
      </c>
      <c r="I728" s="6">
        <v>-29</v>
      </c>
      <c r="J728">
        <v>4.9000000000000004</v>
      </c>
      <c r="K728">
        <v>4.9000000000000004</v>
      </c>
      <c r="L728" t="str">
        <f>VLOOKUP(A728,[1]Sheet2!$A$2:$C$2741,3,0)</f>
        <v>Paulo Costa</v>
      </c>
      <c r="M728" t="str" cm="1">
        <f t="array" ref="M728">IFERROR(_xlfn.IFS(AND(I728&gt;=1,I728&lt;=5),"1A5", AND(I728&gt;=6,I728&lt;=30),"6A30", AND(I728&gt;=31,I728&lt;=60),"31A60", AND(I728&gt;=61,I728&lt;=90),"61A90", AND(I728&gt;=91,I728&lt;=120),"91A120", AND(I728&gt;120),"M120"), "A VENCER")</f>
        <v>A VENCER</v>
      </c>
    </row>
    <row r="729" spans="1:13" x14ac:dyDescent="0.25">
      <c r="A729">
        <f>VLOOKUP(B729,[1]Sheet2!$B$2:$D$2741,3,0)</f>
        <v>211111534</v>
      </c>
      <c r="B729" t="s">
        <v>134</v>
      </c>
      <c r="C729" t="s">
        <v>11</v>
      </c>
      <c r="D729" t="s">
        <v>12</v>
      </c>
      <c r="E729">
        <v>7334</v>
      </c>
      <c r="F729" t="s">
        <v>13</v>
      </c>
      <c r="G729" s="1">
        <v>45814.473796296297</v>
      </c>
      <c r="H729" s="1">
        <v>45784.474178240736</v>
      </c>
      <c r="I729" s="6">
        <v>36</v>
      </c>
      <c r="J729">
        <v>147.56</v>
      </c>
      <c r="K729">
        <v>147.56</v>
      </c>
      <c r="L729" t="str">
        <f>VLOOKUP(A729,[1]Sheet2!$A$2:$C$2741,3,0)</f>
        <v>Manuel Miranda</v>
      </c>
      <c r="M729" t="str" cm="1">
        <f t="array" ref="M729">IFERROR(_xlfn.IFS(AND(I729&gt;=1,I729&lt;=5),"1A5", AND(I729&gt;=6,I729&lt;=30),"6A30", AND(I729&gt;=31,I729&lt;=60),"31A60", AND(I729&gt;=61,I729&lt;=90),"61A90", AND(I729&gt;=91,I729&lt;=120),"91A120", AND(I729&gt;120),"M120"), "A VENCER")</f>
        <v>31A60</v>
      </c>
    </row>
    <row r="730" spans="1:13" x14ac:dyDescent="0.25">
      <c r="A730">
        <f>VLOOKUP(B730,[1]Sheet2!$B$2:$D$2741,3,0)</f>
        <v>211111534</v>
      </c>
      <c r="B730" t="s">
        <v>134</v>
      </c>
      <c r="C730" t="s">
        <v>11</v>
      </c>
      <c r="D730" t="s">
        <v>12</v>
      </c>
      <c r="E730">
        <v>7908</v>
      </c>
      <c r="F730" t="s">
        <v>13</v>
      </c>
      <c r="G730" s="1">
        <v>45823.501145833332</v>
      </c>
      <c r="H730" s="1">
        <v>45793.501527777778</v>
      </c>
      <c r="I730" s="6">
        <v>27</v>
      </c>
      <c r="J730">
        <v>290.23</v>
      </c>
      <c r="K730">
        <v>290.23</v>
      </c>
      <c r="L730" t="str">
        <f>VLOOKUP(A730,[1]Sheet2!$A$2:$C$2741,3,0)</f>
        <v>Manuel Miranda</v>
      </c>
      <c r="M730" t="str" cm="1">
        <f t="array" ref="M730">IFERROR(_xlfn.IFS(AND(I730&gt;=1,I730&lt;=5),"1A5", AND(I730&gt;=6,I730&lt;=30),"6A30", AND(I730&gt;=31,I730&lt;=60),"31A60", AND(I730&gt;=61,I730&lt;=90),"61A90", AND(I730&gt;=91,I730&lt;=120),"91A120", AND(I730&gt;120),"M120"), "A VENCER")</f>
        <v>6A30</v>
      </c>
    </row>
    <row r="731" spans="1:13" x14ac:dyDescent="0.25">
      <c r="A731">
        <f>VLOOKUP(B731,[1]Sheet2!$B$2:$D$2741,3,0)</f>
        <v>211111534</v>
      </c>
      <c r="B731" t="s">
        <v>134</v>
      </c>
      <c r="C731" t="s">
        <v>2814</v>
      </c>
      <c r="D731">
        <v>2025</v>
      </c>
      <c r="E731">
        <v>509</v>
      </c>
      <c r="F731" t="s">
        <v>13</v>
      </c>
      <c r="G731" s="1">
        <v>45837</v>
      </c>
      <c r="H731" s="1">
        <v>45807</v>
      </c>
      <c r="I731" s="6">
        <v>13</v>
      </c>
      <c r="J731">
        <v>-25.78</v>
      </c>
      <c r="K731">
        <v>-25.78</v>
      </c>
      <c r="L731" t="str">
        <f>VLOOKUP(A731,[1]Sheet2!$A$2:$C$2741,3,0)</f>
        <v>Manuel Miranda</v>
      </c>
      <c r="M731" t="str" cm="1">
        <f t="array" ref="M731">IFERROR(_xlfn.IFS(AND(I731&gt;=1,I731&lt;=5),"1A5", AND(I731&gt;=6,I731&lt;=30),"6A30", AND(I731&gt;=31,I731&lt;=60),"31A60", AND(I731&gt;=61,I731&lt;=90),"61A90", AND(I731&gt;=91,I731&lt;=120),"91A120", AND(I731&gt;120),"M120"), "A VENCER")</f>
        <v>6A30</v>
      </c>
    </row>
    <row r="732" spans="1:13" x14ac:dyDescent="0.25">
      <c r="A732">
        <f>VLOOKUP(B732,[1]Sheet2!$B$2:$D$2741,3,0)</f>
        <v>211111534</v>
      </c>
      <c r="B732" t="s">
        <v>134</v>
      </c>
      <c r="C732" t="s">
        <v>11</v>
      </c>
      <c r="D732" t="s">
        <v>12</v>
      </c>
      <c r="E732">
        <v>8678</v>
      </c>
      <c r="F732" t="s">
        <v>13</v>
      </c>
      <c r="G732" s="1">
        <v>45837.519826388889</v>
      </c>
      <c r="H732" s="1">
        <v>45807.520694444444</v>
      </c>
      <c r="I732" s="6">
        <v>13</v>
      </c>
      <c r="J732">
        <v>356.87</v>
      </c>
      <c r="K732">
        <v>356.87</v>
      </c>
      <c r="L732" t="str">
        <f>VLOOKUP(A732,[1]Sheet2!$A$2:$C$2741,3,0)</f>
        <v>Manuel Miranda</v>
      </c>
      <c r="M732" t="str" cm="1">
        <f t="array" ref="M732">IFERROR(_xlfn.IFS(AND(I732&gt;=1,I732&lt;=5),"1A5", AND(I732&gt;=6,I732&lt;=30),"6A30", AND(I732&gt;=31,I732&lt;=60),"31A60", AND(I732&gt;=61,I732&lt;=90),"61A90", AND(I732&gt;=91,I732&lt;=120),"91A120", AND(I732&gt;120),"M120"), "A VENCER")</f>
        <v>6A30</v>
      </c>
    </row>
    <row r="733" spans="1:13" x14ac:dyDescent="0.25">
      <c r="A733">
        <f>VLOOKUP(B733,[1]Sheet2!$B$2:$D$2741,3,0)</f>
        <v>211111534</v>
      </c>
      <c r="B733" t="s">
        <v>134</v>
      </c>
      <c r="C733" t="s">
        <v>2814</v>
      </c>
      <c r="D733">
        <v>2025</v>
      </c>
      <c r="E733">
        <v>536</v>
      </c>
      <c r="F733" t="s">
        <v>13</v>
      </c>
      <c r="G733" s="1">
        <v>45844</v>
      </c>
      <c r="H733" s="1">
        <v>45814</v>
      </c>
      <c r="I733" s="6">
        <v>6</v>
      </c>
      <c r="J733">
        <v>-31.8</v>
      </c>
      <c r="K733">
        <v>-31.8</v>
      </c>
      <c r="L733" t="str">
        <f>VLOOKUP(A733,[1]Sheet2!$A$2:$C$2741,3,0)</f>
        <v>Manuel Miranda</v>
      </c>
      <c r="M733" t="str" cm="1">
        <f t="array" ref="M733">IFERROR(_xlfn.IFS(AND(I733&gt;=1,I733&lt;=5),"1A5", AND(I733&gt;=6,I733&lt;=30),"6A30", AND(I733&gt;=31,I733&lt;=60),"31A60", AND(I733&gt;=61,I733&lt;=90),"61A90", AND(I733&gt;=91,I733&lt;=120),"91A120", AND(I733&gt;120),"M120"), "A VENCER")</f>
        <v>6A30</v>
      </c>
    </row>
    <row r="734" spans="1:13" x14ac:dyDescent="0.25">
      <c r="A734">
        <f>VLOOKUP(B734,[1]Sheet2!$B$2:$D$2741,3,0)</f>
        <v>211111534</v>
      </c>
      <c r="B734" t="s">
        <v>134</v>
      </c>
      <c r="C734" t="s">
        <v>11</v>
      </c>
      <c r="D734">
        <v>2025</v>
      </c>
      <c r="E734">
        <v>29</v>
      </c>
      <c r="F734" t="s">
        <v>13</v>
      </c>
      <c r="G734" s="1">
        <v>45844.429421296292</v>
      </c>
      <c r="H734" s="1">
        <v>45814.429733796293</v>
      </c>
      <c r="I734" s="6">
        <v>6</v>
      </c>
      <c r="J734">
        <v>152.85</v>
      </c>
      <c r="K734">
        <v>152.85</v>
      </c>
      <c r="L734" t="str">
        <f>VLOOKUP(A734,[1]Sheet2!$A$2:$C$2741,3,0)</f>
        <v>Manuel Miranda</v>
      </c>
      <c r="M734" t="str" cm="1">
        <f t="array" ref="M734">IFERROR(_xlfn.IFS(AND(I734&gt;=1,I734&lt;=5),"1A5", AND(I734&gt;=6,I734&lt;=30),"6A30", AND(I734&gt;=31,I734&lt;=60),"31A60", AND(I734&gt;=61,I734&lt;=90),"61A90", AND(I734&gt;=91,I734&lt;=120),"91A120", AND(I734&gt;120),"M120"), "A VENCER")</f>
        <v>6A30</v>
      </c>
    </row>
    <row r="735" spans="1:13" x14ac:dyDescent="0.25">
      <c r="A735">
        <f>VLOOKUP(B735,[1]Sheet2!$B$2:$D$2741,3,0)</f>
        <v>211111534</v>
      </c>
      <c r="B735" t="s">
        <v>134</v>
      </c>
      <c r="C735" t="s">
        <v>11</v>
      </c>
      <c r="D735" t="s">
        <v>12</v>
      </c>
      <c r="E735">
        <v>9251</v>
      </c>
      <c r="F735" t="s">
        <v>13</v>
      </c>
      <c r="G735" s="1">
        <v>45851.565127314811</v>
      </c>
      <c r="H735" s="1">
        <v>45821.565706018519</v>
      </c>
      <c r="I735" s="6">
        <v>-1</v>
      </c>
      <c r="J735">
        <v>439.34000000000003</v>
      </c>
      <c r="K735">
        <v>439.34000000000003</v>
      </c>
      <c r="L735" t="str">
        <f>VLOOKUP(A735,[1]Sheet2!$A$2:$C$2741,3,0)</f>
        <v>Manuel Miranda</v>
      </c>
      <c r="M735" t="str" cm="1">
        <f t="array" ref="M735">IFERROR(_xlfn.IFS(AND(I735&gt;=1,I735&lt;=5),"1A5", AND(I735&gt;=6,I735&lt;=30),"6A30", AND(I735&gt;=31,I735&lt;=60),"31A60", AND(I735&gt;=61,I735&lt;=90),"61A90", AND(I735&gt;=91,I735&lt;=120),"91A120", AND(I735&gt;120),"M120"), "A VENCER")</f>
        <v>A VENCER</v>
      </c>
    </row>
    <row r="736" spans="1:13" x14ac:dyDescent="0.25">
      <c r="A736">
        <f>VLOOKUP(B736,[1]Sheet2!$B$2:$D$2741,3,0)</f>
        <v>211111556</v>
      </c>
      <c r="B736" t="s">
        <v>135</v>
      </c>
      <c r="C736" t="s">
        <v>2814</v>
      </c>
      <c r="D736">
        <v>2025</v>
      </c>
      <c r="E736">
        <v>438</v>
      </c>
      <c r="F736" t="s">
        <v>13</v>
      </c>
      <c r="G736" s="1">
        <v>45816</v>
      </c>
      <c r="H736" s="1">
        <v>45786</v>
      </c>
      <c r="I736" s="6">
        <v>34</v>
      </c>
      <c r="J736">
        <v>-54.99</v>
      </c>
      <c r="K736">
        <v>-54.99</v>
      </c>
      <c r="L736" t="str">
        <f>VLOOKUP(A736,[1]Sheet2!$A$2:$C$2741,3,0)</f>
        <v>Ricardo G.Silva</v>
      </c>
      <c r="M736" t="str" cm="1">
        <f t="array" ref="M736">IFERROR(_xlfn.IFS(AND(I736&gt;=1,I736&lt;=5),"1A5", AND(I736&gt;=6,I736&lt;=30),"6A30", AND(I736&gt;=31,I736&lt;=60),"31A60", AND(I736&gt;=61,I736&lt;=90),"61A90", AND(I736&gt;=91,I736&lt;=120),"91A120", AND(I736&gt;120),"M120"), "A VENCER")</f>
        <v>31A60</v>
      </c>
    </row>
    <row r="737" spans="1:13" x14ac:dyDescent="0.25">
      <c r="A737">
        <f>VLOOKUP(B737,[1]Sheet2!$B$2:$D$2741,3,0)</f>
        <v>211111556</v>
      </c>
      <c r="B737" t="s">
        <v>135</v>
      </c>
      <c r="C737" t="s">
        <v>11</v>
      </c>
      <c r="D737" t="s">
        <v>12</v>
      </c>
      <c r="E737">
        <v>8207</v>
      </c>
      <c r="F737" t="s">
        <v>13</v>
      </c>
      <c r="G737" s="1">
        <v>45829.437337962961</v>
      </c>
      <c r="H737" s="1">
        <v>45799.437488425923</v>
      </c>
      <c r="I737" s="6">
        <v>21</v>
      </c>
      <c r="J737">
        <v>616.44000000000005</v>
      </c>
      <c r="K737">
        <v>616.44000000000005</v>
      </c>
      <c r="L737" t="str">
        <f>VLOOKUP(A737,[1]Sheet2!$A$2:$C$2741,3,0)</f>
        <v>Ricardo G.Silva</v>
      </c>
      <c r="M737" t="str" cm="1">
        <f t="array" ref="M737">IFERROR(_xlfn.IFS(AND(I737&gt;=1,I737&lt;=5),"1A5", AND(I737&gt;=6,I737&lt;=30),"6A30", AND(I737&gt;=31,I737&lt;=60),"31A60", AND(I737&gt;=61,I737&lt;=90),"61A90", AND(I737&gt;=91,I737&lt;=120),"91A120", AND(I737&gt;120),"M120"), "A VENCER")</f>
        <v>6A30</v>
      </c>
    </row>
    <row r="738" spans="1:13" x14ac:dyDescent="0.25">
      <c r="A738">
        <f>VLOOKUP(B738,[1]Sheet2!$B$2:$D$2741,3,0)</f>
        <v>211111556</v>
      </c>
      <c r="B738" t="s">
        <v>135</v>
      </c>
      <c r="C738" t="s">
        <v>11</v>
      </c>
      <c r="D738" t="s">
        <v>12</v>
      </c>
      <c r="E738">
        <v>8892</v>
      </c>
      <c r="F738" t="s">
        <v>13</v>
      </c>
      <c r="G738" s="1">
        <v>45843.39638888889</v>
      </c>
      <c r="H738" s="1">
        <v>45813.396782407406</v>
      </c>
      <c r="I738" s="6">
        <v>7</v>
      </c>
      <c r="J738">
        <v>350.93</v>
      </c>
      <c r="K738">
        <v>350.93</v>
      </c>
      <c r="L738" t="str">
        <f>VLOOKUP(A738,[1]Sheet2!$A$2:$C$2741,3,0)</f>
        <v>Ricardo G.Silva</v>
      </c>
      <c r="M738" t="str" cm="1">
        <f t="array" ref="M738">IFERROR(_xlfn.IFS(AND(I738&gt;=1,I738&lt;=5),"1A5", AND(I738&gt;=6,I738&lt;=30),"6A30", AND(I738&gt;=31,I738&lt;=60),"31A60", AND(I738&gt;=61,I738&lt;=90),"61A90", AND(I738&gt;=91,I738&lt;=120),"91A120", AND(I738&gt;120),"M120"), "A VENCER")</f>
        <v>6A30</v>
      </c>
    </row>
    <row r="739" spans="1:13" x14ac:dyDescent="0.25">
      <c r="A739">
        <f>VLOOKUP(B739,[1]Sheet2!$B$2:$D$2741,3,0)</f>
        <v>211111556</v>
      </c>
      <c r="B739" t="s">
        <v>135</v>
      </c>
      <c r="C739" t="s">
        <v>11</v>
      </c>
      <c r="D739" t="s">
        <v>12</v>
      </c>
      <c r="E739">
        <v>9156</v>
      </c>
      <c r="F739" t="s">
        <v>13</v>
      </c>
      <c r="G739" s="1">
        <v>45850.457199074073</v>
      </c>
      <c r="H739" s="1">
        <v>45820.458229166667</v>
      </c>
      <c r="I739" s="6">
        <v>0</v>
      </c>
      <c r="J739">
        <v>57.550000000000004</v>
      </c>
      <c r="K739">
        <v>57.550000000000004</v>
      </c>
      <c r="L739" t="str">
        <f>VLOOKUP(A739,[1]Sheet2!$A$2:$C$2741,3,0)</f>
        <v>Ricardo G.Silva</v>
      </c>
      <c r="M739" t="str" cm="1">
        <f t="array" ref="M739">IFERROR(_xlfn.IFS(AND(I739&gt;=1,I739&lt;=5),"1A5", AND(I739&gt;=6,I739&lt;=30),"6A30", AND(I739&gt;=31,I739&lt;=60),"31A60", AND(I739&gt;=61,I739&lt;=90),"61A90", AND(I739&gt;=91,I739&lt;=120),"91A120", AND(I739&gt;120),"M120"), "A VENCER")</f>
        <v>A VENCER</v>
      </c>
    </row>
    <row r="740" spans="1:13" x14ac:dyDescent="0.25">
      <c r="A740">
        <f>VLOOKUP(B740,[1]Sheet2!$B$2:$D$2741,3,0)</f>
        <v>211111556</v>
      </c>
      <c r="B740" t="s">
        <v>135</v>
      </c>
      <c r="C740" t="s">
        <v>11</v>
      </c>
      <c r="D740" t="s">
        <v>12</v>
      </c>
      <c r="E740">
        <v>10029</v>
      </c>
      <c r="F740" t="s">
        <v>13</v>
      </c>
      <c r="G740" s="1">
        <v>45871.468414351853</v>
      </c>
      <c r="H740" s="1">
        <v>45841.468414351853</v>
      </c>
      <c r="I740" s="6">
        <v>-21</v>
      </c>
      <c r="J740">
        <v>328.56</v>
      </c>
      <c r="K740">
        <v>328.56</v>
      </c>
      <c r="L740" t="str">
        <f>VLOOKUP(A740,[1]Sheet2!$A$2:$C$2741,3,0)</f>
        <v>Ricardo G.Silva</v>
      </c>
      <c r="M740" t="str" cm="1">
        <f t="array" ref="M740">IFERROR(_xlfn.IFS(AND(I740&gt;=1,I740&lt;=5),"1A5", AND(I740&gt;=6,I740&lt;=30),"6A30", AND(I740&gt;=31,I740&lt;=60),"31A60", AND(I740&gt;=61,I740&lt;=90),"61A90", AND(I740&gt;=91,I740&lt;=120),"91A120", AND(I740&gt;120),"M120"), "A VENCER")</f>
        <v>A VENCER</v>
      </c>
    </row>
    <row r="741" spans="1:13" x14ac:dyDescent="0.25">
      <c r="A741">
        <f>VLOOKUP(B741,[1]Sheet2!$B$2:$D$2741,3,0)</f>
        <v>211111559</v>
      </c>
      <c r="B741" t="s">
        <v>136</v>
      </c>
      <c r="C741" t="s">
        <v>11</v>
      </c>
      <c r="D741" t="s">
        <v>12</v>
      </c>
      <c r="E741">
        <v>10413</v>
      </c>
      <c r="F741" t="s">
        <v>13</v>
      </c>
      <c r="G741" s="1">
        <v>45878.421365740738</v>
      </c>
      <c r="H741" s="1">
        <v>45848.421377314815</v>
      </c>
      <c r="I741" s="6">
        <v>-28</v>
      </c>
      <c r="J741">
        <v>1025.83</v>
      </c>
      <c r="K741">
        <v>1025.83</v>
      </c>
      <c r="L741" t="str">
        <f>VLOOKUP(A741,[1]Sheet2!$A$2:$C$2741,3,0)</f>
        <v>Ricardo G.Silva</v>
      </c>
      <c r="M741" t="str" cm="1">
        <f t="array" ref="M741">IFERROR(_xlfn.IFS(AND(I741&gt;=1,I741&lt;=5),"1A5", AND(I741&gt;=6,I741&lt;=30),"6A30", AND(I741&gt;=31,I741&lt;=60),"31A60", AND(I741&gt;=61,I741&lt;=90),"61A90", AND(I741&gt;=91,I741&lt;=120),"91A120", AND(I741&gt;120),"M120"), "A VENCER")</f>
        <v>A VENCER</v>
      </c>
    </row>
    <row r="742" spans="1:13" x14ac:dyDescent="0.25">
      <c r="A742">
        <f>VLOOKUP(B742,[1]Sheet2!$B$2:$D$2741,3,0)</f>
        <v>211111565</v>
      </c>
      <c r="B742" t="s">
        <v>137</v>
      </c>
      <c r="C742" t="s">
        <v>2814</v>
      </c>
      <c r="D742">
        <v>2025</v>
      </c>
      <c r="E742">
        <v>487</v>
      </c>
      <c r="F742" t="s">
        <v>13</v>
      </c>
      <c r="G742" s="1">
        <v>45830</v>
      </c>
      <c r="H742" s="1">
        <v>45800</v>
      </c>
      <c r="I742" s="6">
        <v>20</v>
      </c>
      <c r="J742">
        <v>-320.44</v>
      </c>
      <c r="K742">
        <v>-320.44</v>
      </c>
      <c r="L742" t="str">
        <f>VLOOKUP(A742,[1]Sheet2!$A$2:$C$2741,3,0)</f>
        <v>Manuel Miranda</v>
      </c>
      <c r="M742" t="str" cm="1">
        <f t="array" ref="M742">IFERROR(_xlfn.IFS(AND(I742&gt;=1,I742&lt;=5),"1A5", AND(I742&gt;=6,I742&lt;=30),"6A30", AND(I742&gt;=31,I742&lt;=60),"31A60", AND(I742&gt;=61,I742&lt;=90),"61A90", AND(I742&gt;=91,I742&lt;=120),"91A120", AND(I742&gt;120),"M120"), "A VENCER")</f>
        <v>6A30</v>
      </c>
    </row>
    <row r="743" spans="1:13" x14ac:dyDescent="0.25">
      <c r="A743">
        <f>VLOOKUP(B743,[1]Sheet2!$B$2:$D$2741,3,0)</f>
        <v>211111565</v>
      </c>
      <c r="B743" t="s">
        <v>137</v>
      </c>
      <c r="C743" t="s">
        <v>2814</v>
      </c>
      <c r="D743">
        <v>2025</v>
      </c>
      <c r="E743">
        <v>499</v>
      </c>
      <c r="F743" t="s">
        <v>13</v>
      </c>
      <c r="G743" s="1">
        <v>45835</v>
      </c>
      <c r="H743" s="1">
        <v>45805</v>
      </c>
      <c r="I743" s="6">
        <v>15</v>
      </c>
      <c r="J743">
        <v>-37.1</v>
      </c>
      <c r="K743">
        <v>-37.1</v>
      </c>
      <c r="L743" t="str">
        <f>VLOOKUP(A743,[1]Sheet2!$A$2:$C$2741,3,0)</f>
        <v>Manuel Miranda</v>
      </c>
      <c r="M743" t="str" cm="1">
        <f t="array" ref="M743">IFERROR(_xlfn.IFS(AND(I743&gt;=1,I743&lt;=5),"1A5", AND(I743&gt;=6,I743&lt;=30),"6A30", AND(I743&gt;=31,I743&lt;=60),"31A60", AND(I743&gt;=61,I743&lt;=90),"61A90", AND(I743&gt;=91,I743&lt;=120),"91A120", AND(I743&gt;120),"M120"), "A VENCER")</f>
        <v>6A30</v>
      </c>
    </row>
    <row r="744" spans="1:13" x14ac:dyDescent="0.25">
      <c r="A744">
        <f>VLOOKUP(B744,[1]Sheet2!$B$2:$D$2741,3,0)</f>
        <v>211111565</v>
      </c>
      <c r="B744" t="s">
        <v>137</v>
      </c>
      <c r="C744" t="s">
        <v>11</v>
      </c>
      <c r="D744" t="s">
        <v>12</v>
      </c>
      <c r="E744">
        <v>10018</v>
      </c>
      <c r="F744" t="s">
        <v>13</v>
      </c>
      <c r="G744" s="1">
        <v>45870.652766203704</v>
      </c>
      <c r="H744" s="1">
        <v>45840.664131944446</v>
      </c>
      <c r="I744" s="6">
        <v>-20</v>
      </c>
      <c r="J744">
        <v>360.99</v>
      </c>
      <c r="K744">
        <v>360.99</v>
      </c>
      <c r="L744" t="str">
        <f>VLOOKUP(A744,[1]Sheet2!$A$2:$C$2741,3,0)</f>
        <v>Manuel Miranda</v>
      </c>
      <c r="M744" t="str" cm="1">
        <f t="array" ref="M744">IFERROR(_xlfn.IFS(AND(I744&gt;=1,I744&lt;=5),"1A5", AND(I744&gt;=6,I744&lt;=30),"6A30", AND(I744&gt;=31,I744&lt;=60),"31A60", AND(I744&gt;=61,I744&lt;=90),"61A90", AND(I744&gt;=91,I744&lt;=120),"91A120", AND(I744&gt;120),"M120"), "A VENCER")</f>
        <v>A VENCER</v>
      </c>
    </row>
    <row r="745" spans="1:13" x14ac:dyDescent="0.25">
      <c r="A745">
        <f>VLOOKUP(B745,[1]Sheet2!$B$2:$D$2741,3,0)</f>
        <v>211111565</v>
      </c>
      <c r="B745" t="s">
        <v>137</v>
      </c>
      <c r="C745" t="s">
        <v>11</v>
      </c>
      <c r="D745" t="s">
        <v>12</v>
      </c>
      <c r="E745">
        <v>10173</v>
      </c>
      <c r="F745" t="s">
        <v>13</v>
      </c>
      <c r="G745" s="1">
        <v>45872.522685185184</v>
      </c>
      <c r="H745" s="1">
        <v>45842.522685185184</v>
      </c>
      <c r="I745" s="6">
        <v>-22</v>
      </c>
      <c r="J745">
        <v>352.62</v>
      </c>
      <c r="K745">
        <v>352.62</v>
      </c>
      <c r="L745" t="str">
        <f>VLOOKUP(A745,[1]Sheet2!$A$2:$C$2741,3,0)</f>
        <v>Manuel Miranda</v>
      </c>
      <c r="M745" t="str" cm="1">
        <f t="array" ref="M745">IFERROR(_xlfn.IFS(AND(I745&gt;=1,I745&lt;=5),"1A5", AND(I745&gt;=6,I745&lt;=30),"6A30", AND(I745&gt;=31,I745&lt;=60),"31A60", AND(I745&gt;=61,I745&lt;=90),"61A90", AND(I745&gt;=91,I745&lt;=120),"91A120", AND(I745&gt;120),"M120"), "A VENCER")</f>
        <v>A VENCER</v>
      </c>
    </row>
    <row r="746" spans="1:13" x14ac:dyDescent="0.25">
      <c r="A746">
        <f>VLOOKUP(B746,[1]Sheet2!$B$2:$D$2741,3,0)</f>
        <v>211111565</v>
      </c>
      <c r="B746" t="s">
        <v>137</v>
      </c>
      <c r="C746" t="s">
        <v>11</v>
      </c>
      <c r="D746" t="s">
        <v>12</v>
      </c>
      <c r="E746">
        <v>10201</v>
      </c>
      <c r="F746" t="s">
        <v>13</v>
      </c>
      <c r="G746" s="1">
        <v>45875.461273148147</v>
      </c>
      <c r="H746" s="1">
        <v>45845.461284722223</v>
      </c>
      <c r="I746" s="6">
        <v>-25</v>
      </c>
      <c r="J746">
        <v>100.2</v>
      </c>
      <c r="K746">
        <v>100.2</v>
      </c>
      <c r="L746" t="str">
        <f>VLOOKUP(A746,[1]Sheet2!$A$2:$C$2741,3,0)</f>
        <v>Manuel Miranda</v>
      </c>
      <c r="M746" t="str" cm="1">
        <f t="array" ref="M746">IFERROR(_xlfn.IFS(AND(I746&gt;=1,I746&lt;=5),"1A5", AND(I746&gt;=6,I746&lt;=30),"6A30", AND(I746&gt;=31,I746&lt;=60),"31A60", AND(I746&gt;=61,I746&lt;=90),"61A90", AND(I746&gt;=91,I746&lt;=120),"91A120", AND(I746&gt;120),"M120"), "A VENCER")</f>
        <v>A VENCER</v>
      </c>
    </row>
    <row r="747" spans="1:13" x14ac:dyDescent="0.25">
      <c r="A747">
        <f>VLOOKUP(B747,[1]Sheet2!$B$2:$D$2741,3,0)</f>
        <v>211111567</v>
      </c>
      <c r="B747" t="s">
        <v>138</v>
      </c>
      <c r="C747" t="s">
        <v>11</v>
      </c>
      <c r="D747" t="s">
        <v>12</v>
      </c>
      <c r="E747">
        <v>7027</v>
      </c>
      <c r="F747" t="s">
        <v>13</v>
      </c>
      <c r="G747" s="1">
        <v>45809.377881944441</v>
      </c>
      <c r="H747" s="1">
        <v>45779.37804398148</v>
      </c>
      <c r="I747" s="6">
        <v>41</v>
      </c>
      <c r="J747">
        <v>114.53</v>
      </c>
      <c r="K747">
        <v>114.53</v>
      </c>
      <c r="L747" t="str">
        <f>VLOOKUP(A747,[1]Sheet2!$A$2:$C$2741,3,0)</f>
        <v>Ricardo G.Silva</v>
      </c>
      <c r="M747" t="str" cm="1">
        <f t="array" ref="M747">IFERROR(_xlfn.IFS(AND(I747&gt;=1,I747&lt;=5),"1A5", AND(I747&gt;=6,I747&lt;=30),"6A30", AND(I747&gt;=31,I747&lt;=60),"31A60", AND(I747&gt;=61,I747&lt;=90),"61A90", AND(I747&gt;=91,I747&lt;=120),"91A120", AND(I747&gt;120),"M120"), "A VENCER")</f>
        <v>31A60</v>
      </c>
    </row>
    <row r="748" spans="1:13" x14ac:dyDescent="0.25">
      <c r="A748">
        <f>VLOOKUP(B748,[1]Sheet2!$B$2:$D$2741,3,0)</f>
        <v>211111567</v>
      </c>
      <c r="B748" t="s">
        <v>138</v>
      </c>
      <c r="C748" t="s">
        <v>11</v>
      </c>
      <c r="D748" t="s">
        <v>12</v>
      </c>
      <c r="E748">
        <v>7116</v>
      </c>
      <c r="F748" t="s">
        <v>13</v>
      </c>
      <c r="G748" s="1">
        <v>45809.606724537036</v>
      </c>
      <c r="H748" s="1">
        <v>45779.615949074076</v>
      </c>
      <c r="I748" s="6">
        <v>41</v>
      </c>
      <c r="J748">
        <v>301.70999999999998</v>
      </c>
      <c r="K748">
        <v>301.70999999999998</v>
      </c>
      <c r="L748" t="str">
        <f>VLOOKUP(A748,[1]Sheet2!$A$2:$C$2741,3,0)</f>
        <v>Ricardo G.Silva</v>
      </c>
      <c r="M748" t="str" cm="1">
        <f t="array" ref="M748">IFERROR(_xlfn.IFS(AND(I748&gt;=1,I748&lt;=5),"1A5", AND(I748&gt;=6,I748&lt;=30),"6A30", AND(I748&gt;=31,I748&lt;=60),"31A60", AND(I748&gt;=61,I748&lt;=90),"61A90", AND(I748&gt;=91,I748&lt;=120),"91A120", AND(I748&gt;120),"M120"), "A VENCER")</f>
        <v>31A60</v>
      </c>
    </row>
    <row r="749" spans="1:13" x14ac:dyDescent="0.25">
      <c r="A749">
        <f>VLOOKUP(B749,[1]Sheet2!$B$2:$D$2741,3,0)</f>
        <v>211111567</v>
      </c>
      <c r="B749" t="s">
        <v>138</v>
      </c>
      <c r="C749" t="s">
        <v>11</v>
      </c>
      <c r="D749" t="s">
        <v>12</v>
      </c>
      <c r="E749">
        <v>7415</v>
      </c>
      <c r="F749" t="s">
        <v>13</v>
      </c>
      <c r="G749" s="1">
        <v>45815.456770833334</v>
      </c>
      <c r="H749" s="1">
        <v>45785.457060185181</v>
      </c>
      <c r="I749" s="6">
        <v>35</v>
      </c>
      <c r="J749">
        <v>243.96</v>
      </c>
      <c r="K749">
        <v>243.96</v>
      </c>
      <c r="L749" t="str">
        <f>VLOOKUP(A749,[1]Sheet2!$A$2:$C$2741,3,0)</f>
        <v>Ricardo G.Silva</v>
      </c>
      <c r="M749" t="str" cm="1">
        <f t="array" ref="M749">IFERROR(_xlfn.IFS(AND(I749&gt;=1,I749&lt;=5),"1A5", AND(I749&gt;=6,I749&lt;=30),"6A30", AND(I749&gt;=31,I749&lt;=60),"31A60", AND(I749&gt;=61,I749&lt;=90),"61A90", AND(I749&gt;=91,I749&lt;=120),"91A120", AND(I749&gt;120),"M120"), "A VENCER")</f>
        <v>31A60</v>
      </c>
    </row>
    <row r="750" spans="1:13" x14ac:dyDescent="0.25">
      <c r="A750">
        <f>VLOOKUP(B750,[1]Sheet2!$B$2:$D$2741,3,0)</f>
        <v>211111567</v>
      </c>
      <c r="B750" t="s">
        <v>138</v>
      </c>
      <c r="C750" t="s">
        <v>11</v>
      </c>
      <c r="D750" t="s">
        <v>12</v>
      </c>
      <c r="E750">
        <v>7439</v>
      </c>
      <c r="F750" t="s">
        <v>13</v>
      </c>
      <c r="G750" s="1">
        <v>45815.747256944444</v>
      </c>
      <c r="H750" s="1">
        <v>45785.749872685185</v>
      </c>
      <c r="I750" s="6">
        <v>35</v>
      </c>
      <c r="J750">
        <v>31.67</v>
      </c>
      <c r="K750">
        <v>31.67</v>
      </c>
      <c r="L750" t="str">
        <f>VLOOKUP(A750,[1]Sheet2!$A$2:$C$2741,3,0)</f>
        <v>Ricardo G.Silva</v>
      </c>
      <c r="M750" t="str" cm="1">
        <f t="array" ref="M750">IFERROR(_xlfn.IFS(AND(I750&gt;=1,I750&lt;=5),"1A5", AND(I750&gt;=6,I750&lt;=30),"6A30", AND(I750&gt;=31,I750&lt;=60),"31A60", AND(I750&gt;=61,I750&lt;=90),"61A90", AND(I750&gt;=91,I750&lt;=120),"91A120", AND(I750&gt;120),"M120"), "A VENCER")</f>
        <v>31A60</v>
      </c>
    </row>
    <row r="751" spans="1:13" x14ac:dyDescent="0.25">
      <c r="A751">
        <f>VLOOKUP(B751,[1]Sheet2!$B$2:$D$2741,3,0)</f>
        <v>211111567</v>
      </c>
      <c r="B751" t="s">
        <v>138</v>
      </c>
      <c r="C751" t="s">
        <v>2814</v>
      </c>
      <c r="D751">
        <v>2025</v>
      </c>
      <c r="E751">
        <v>440</v>
      </c>
      <c r="F751" t="s">
        <v>13</v>
      </c>
      <c r="G751" s="1">
        <v>45819</v>
      </c>
      <c r="H751" s="1">
        <v>45789</v>
      </c>
      <c r="I751" s="6">
        <v>31</v>
      </c>
      <c r="J751">
        <v>-3.5300000000000002</v>
      </c>
      <c r="K751">
        <v>-3.5300000000000002</v>
      </c>
      <c r="L751" t="str">
        <f>VLOOKUP(A751,[1]Sheet2!$A$2:$C$2741,3,0)</f>
        <v>Ricardo G.Silva</v>
      </c>
      <c r="M751" t="str" cm="1">
        <f t="array" ref="M751">IFERROR(_xlfn.IFS(AND(I751&gt;=1,I751&lt;=5),"1A5", AND(I751&gt;=6,I751&lt;=30),"6A30", AND(I751&gt;=31,I751&lt;=60),"31A60", AND(I751&gt;=61,I751&lt;=90),"61A90", AND(I751&gt;=91,I751&lt;=120),"91A120", AND(I751&gt;120),"M120"), "A VENCER")</f>
        <v>31A60</v>
      </c>
    </row>
    <row r="752" spans="1:13" x14ac:dyDescent="0.25">
      <c r="A752">
        <f>VLOOKUP(B752,[1]Sheet2!$B$2:$D$2741,3,0)</f>
        <v>211111567</v>
      </c>
      <c r="B752" t="s">
        <v>138</v>
      </c>
      <c r="C752" t="s">
        <v>11</v>
      </c>
      <c r="D752" t="s">
        <v>12</v>
      </c>
      <c r="E752">
        <v>7584</v>
      </c>
      <c r="F752" t="s">
        <v>13</v>
      </c>
      <c r="G752" s="1">
        <v>45819.459560185183</v>
      </c>
      <c r="H752" s="1">
        <v>45789.460347222222</v>
      </c>
      <c r="I752" s="6">
        <v>31</v>
      </c>
      <c r="J752">
        <v>280.70999999999998</v>
      </c>
      <c r="K752">
        <v>280.70999999999998</v>
      </c>
      <c r="L752" t="str">
        <f>VLOOKUP(A752,[1]Sheet2!$A$2:$C$2741,3,0)</f>
        <v>Ricardo G.Silva</v>
      </c>
      <c r="M752" t="str" cm="1">
        <f t="array" ref="M752">IFERROR(_xlfn.IFS(AND(I752&gt;=1,I752&lt;=5),"1A5", AND(I752&gt;=6,I752&lt;=30),"6A30", AND(I752&gt;=31,I752&lt;=60),"31A60", AND(I752&gt;=61,I752&lt;=90),"61A90", AND(I752&gt;=91,I752&lt;=120),"91A120", AND(I752&gt;120),"M120"), "A VENCER")</f>
        <v>31A60</v>
      </c>
    </row>
    <row r="753" spans="1:13" x14ac:dyDescent="0.25">
      <c r="A753">
        <f>VLOOKUP(B753,[1]Sheet2!$B$2:$D$2741,3,0)</f>
        <v>211111567</v>
      </c>
      <c r="B753" t="s">
        <v>138</v>
      </c>
      <c r="C753" t="s">
        <v>11</v>
      </c>
      <c r="D753" t="s">
        <v>12</v>
      </c>
      <c r="E753">
        <v>7810</v>
      </c>
      <c r="F753" t="s">
        <v>13</v>
      </c>
      <c r="G753" s="1">
        <v>45822.483761574069</v>
      </c>
      <c r="H753" s="1">
        <v>45792.48438657407</v>
      </c>
      <c r="I753" s="6">
        <v>28</v>
      </c>
      <c r="J753">
        <v>310.76</v>
      </c>
      <c r="K753">
        <v>310.76</v>
      </c>
      <c r="L753" t="str">
        <f>VLOOKUP(A753,[1]Sheet2!$A$2:$C$2741,3,0)</f>
        <v>Ricardo G.Silva</v>
      </c>
      <c r="M753" t="str" cm="1">
        <f t="array" ref="M753">IFERROR(_xlfn.IFS(AND(I753&gt;=1,I753&lt;=5),"1A5", AND(I753&gt;=6,I753&lt;=30),"6A30", AND(I753&gt;=31,I753&lt;=60),"31A60", AND(I753&gt;=61,I753&lt;=90),"61A90", AND(I753&gt;=91,I753&lt;=120),"91A120", AND(I753&gt;120),"M120"), "A VENCER")</f>
        <v>6A30</v>
      </c>
    </row>
    <row r="754" spans="1:13" x14ac:dyDescent="0.25">
      <c r="A754">
        <f>VLOOKUP(B754,[1]Sheet2!$B$2:$D$2741,3,0)</f>
        <v>211111567</v>
      </c>
      <c r="B754" t="s">
        <v>138</v>
      </c>
      <c r="C754" t="s">
        <v>11</v>
      </c>
      <c r="D754" t="s">
        <v>12</v>
      </c>
      <c r="E754">
        <v>8310</v>
      </c>
      <c r="F754" t="s">
        <v>13</v>
      </c>
      <c r="G754" s="1">
        <v>45830.632476851853</v>
      </c>
      <c r="H754" s="1">
        <v>45800.633472222224</v>
      </c>
      <c r="I754" s="6">
        <v>20</v>
      </c>
      <c r="J754">
        <v>237.02</v>
      </c>
      <c r="K754">
        <v>237.02</v>
      </c>
      <c r="L754" t="str">
        <f>VLOOKUP(A754,[1]Sheet2!$A$2:$C$2741,3,0)</f>
        <v>Ricardo G.Silva</v>
      </c>
      <c r="M754" t="str" cm="1">
        <f t="array" ref="M754">IFERROR(_xlfn.IFS(AND(I754&gt;=1,I754&lt;=5),"1A5", AND(I754&gt;=6,I754&lt;=30),"6A30", AND(I754&gt;=31,I754&lt;=60),"31A60", AND(I754&gt;=61,I754&lt;=90),"61A90", AND(I754&gt;=91,I754&lt;=120),"91A120", AND(I754&gt;120),"M120"), "A VENCER")</f>
        <v>6A30</v>
      </c>
    </row>
    <row r="755" spans="1:13" x14ac:dyDescent="0.25">
      <c r="A755">
        <f>VLOOKUP(B755,[1]Sheet2!$B$2:$D$2741,3,0)</f>
        <v>211111567</v>
      </c>
      <c r="B755" t="s">
        <v>138</v>
      </c>
      <c r="C755" t="s">
        <v>11</v>
      </c>
      <c r="D755" t="s">
        <v>12</v>
      </c>
      <c r="E755">
        <v>8585</v>
      </c>
      <c r="F755" t="s">
        <v>13</v>
      </c>
      <c r="G755" s="1">
        <v>45836.42050925926</v>
      </c>
      <c r="H755" s="1">
        <v>45806.420810185184</v>
      </c>
      <c r="I755" s="6">
        <v>14</v>
      </c>
      <c r="J755">
        <v>280.53000000000003</v>
      </c>
      <c r="K755">
        <v>280.53000000000003</v>
      </c>
      <c r="L755" t="str">
        <f>VLOOKUP(A755,[1]Sheet2!$A$2:$C$2741,3,0)</f>
        <v>Ricardo G.Silva</v>
      </c>
      <c r="M755" t="str" cm="1">
        <f t="array" ref="M755">IFERROR(_xlfn.IFS(AND(I755&gt;=1,I755&lt;=5),"1A5", AND(I755&gt;=6,I755&lt;=30),"6A30", AND(I755&gt;=31,I755&lt;=60),"31A60", AND(I755&gt;=61,I755&lt;=90),"61A90", AND(I755&gt;=91,I755&lt;=120),"91A120", AND(I755&gt;120),"M120"), "A VENCER")</f>
        <v>6A30</v>
      </c>
    </row>
    <row r="756" spans="1:13" x14ac:dyDescent="0.25">
      <c r="A756">
        <f>VLOOKUP(B756,[1]Sheet2!$B$2:$D$2741,3,0)</f>
        <v>211111567</v>
      </c>
      <c r="B756" t="s">
        <v>138</v>
      </c>
      <c r="C756" t="s">
        <v>11</v>
      </c>
      <c r="D756" t="s">
        <v>12</v>
      </c>
      <c r="E756">
        <v>8732</v>
      </c>
      <c r="F756" t="s">
        <v>13</v>
      </c>
      <c r="G756" s="1">
        <v>45840.431840277779</v>
      </c>
      <c r="H756" s="1">
        <v>45810.431990740741</v>
      </c>
      <c r="I756" s="6">
        <v>10</v>
      </c>
      <c r="J756">
        <v>186.96</v>
      </c>
      <c r="K756">
        <v>186.96</v>
      </c>
      <c r="L756" t="str">
        <f>VLOOKUP(A756,[1]Sheet2!$A$2:$C$2741,3,0)</f>
        <v>Ricardo G.Silva</v>
      </c>
      <c r="M756" t="str" cm="1">
        <f t="array" ref="M756">IFERROR(_xlfn.IFS(AND(I756&gt;=1,I756&lt;=5),"1A5", AND(I756&gt;=6,I756&lt;=30),"6A30", AND(I756&gt;=31,I756&lt;=60),"31A60", AND(I756&gt;=61,I756&lt;=90),"61A90", AND(I756&gt;=91,I756&lt;=120),"91A120", AND(I756&gt;120),"M120"), "A VENCER")</f>
        <v>6A30</v>
      </c>
    </row>
    <row r="757" spans="1:13" x14ac:dyDescent="0.25">
      <c r="A757">
        <f>VLOOKUP(B757,[1]Sheet2!$B$2:$D$2741,3,0)</f>
        <v>211111567</v>
      </c>
      <c r="B757" t="s">
        <v>138</v>
      </c>
      <c r="C757" t="s">
        <v>11</v>
      </c>
      <c r="D757" t="s">
        <v>12</v>
      </c>
      <c r="E757">
        <v>8931</v>
      </c>
      <c r="F757" t="s">
        <v>13</v>
      </c>
      <c r="G757" s="1">
        <v>45843.55400462963</v>
      </c>
      <c r="H757" s="1">
        <v>45813.554432870369</v>
      </c>
      <c r="I757" s="6">
        <v>7</v>
      </c>
      <c r="J757">
        <v>161.62</v>
      </c>
      <c r="K757">
        <v>161.62</v>
      </c>
      <c r="L757" t="str">
        <f>VLOOKUP(A757,[1]Sheet2!$A$2:$C$2741,3,0)</f>
        <v>Ricardo G.Silva</v>
      </c>
      <c r="M757" t="str" cm="1">
        <f t="array" ref="M757">IFERROR(_xlfn.IFS(AND(I757&gt;=1,I757&lt;=5),"1A5", AND(I757&gt;=6,I757&lt;=30),"6A30", AND(I757&gt;=31,I757&lt;=60),"31A60", AND(I757&gt;=61,I757&lt;=90),"61A90", AND(I757&gt;=91,I757&lt;=120),"91A120", AND(I757&gt;120),"M120"), "A VENCER")</f>
        <v>6A30</v>
      </c>
    </row>
    <row r="758" spans="1:13" x14ac:dyDescent="0.25">
      <c r="A758">
        <f>VLOOKUP(B758,[1]Sheet2!$B$2:$D$2741,3,0)</f>
        <v>211111567</v>
      </c>
      <c r="B758" t="s">
        <v>138</v>
      </c>
      <c r="C758" t="s">
        <v>11</v>
      </c>
      <c r="D758" t="s">
        <v>12</v>
      </c>
      <c r="E758">
        <v>9292</v>
      </c>
      <c r="F758" t="s">
        <v>13</v>
      </c>
      <c r="G758" s="1">
        <v>45854.444444444445</v>
      </c>
      <c r="H758" s="1">
        <v>45824.447060185186</v>
      </c>
      <c r="I758" s="6">
        <v>-4</v>
      </c>
      <c r="J758">
        <v>338.69</v>
      </c>
      <c r="K758">
        <v>338.69</v>
      </c>
      <c r="L758" t="str">
        <f>VLOOKUP(A758,[1]Sheet2!$A$2:$C$2741,3,0)</f>
        <v>Ricardo G.Silva</v>
      </c>
      <c r="M758" t="str" cm="1">
        <f t="array" ref="M758">IFERROR(_xlfn.IFS(AND(I758&gt;=1,I758&lt;=5),"1A5", AND(I758&gt;=6,I758&lt;=30),"6A30", AND(I758&gt;=31,I758&lt;=60),"31A60", AND(I758&gt;=61,I758&lt;=90),"61A90", AND(I758&gt;=91,I758&lt;=120),"91A120", AND(I758&gt;120),"M120"), "A VENCER")</f>
        <v>A VENCER</v>
      </c>
    </row>
    <row r="759" spans="1:13" x14ac:dyDescent="0.25">
      <c r="A759">
        <f>VLOOKUP(B759,[1]Sheet2!$B$2:$D$2741,3,0)</f>
        <v>211111567</v>
      </c>
      <c r="B759" t="s">
        <v>138</v>
      </c>
      <c r="C759" t="s">
        <v>11</v>
      </c>
      <c r="D759" t="s">
        <v>12</v>
      </c>
      <c r="E759">
        <v>9512</v>
      </c>
      <c r="F759" t="s">
        <v>13</v>
      </c>
      <c r="G759" s="1">
        <v>45858.51866898148</v>
      </c>
      <c r="H759" s="1">
        <v>45828.519467592589</v>
      </c>
      <c r="I759" s="6">
        <v>-8</v>
      </c>
      <c r="J759">
        <v>377.97</v>
      </c>
      <c r="K759">
        <v>377.97</v>
      </c>
      <c r="L759" t="str">
        <f>VLOOKUP(A759,[1]Sheet2!$A$2:$C$2741,3,0)</f>
        <v>Ricardo G.Silva</v>
      </c>
      <c r="M759" t="str" cm="1">
        <f t="array" ref="M759">IFERROR(_xlfn.IFS(AND(I759&gt;=1,I759&lt;=5),"1A5", AND(I759&gt;=6,I759&lt;=30),"6A30", AND(I759&gt;=31,I759&lt;=60),"31A60", AND(I759&gt;=61,I759&lt;=90),"61A90", AND(I759&gt;=91,I759&lt;=120),"91A120", AND(I759&gt;120),"M120"), "A VENCER")</f>
        <v>A VENCER</v>
      </c>
    </row>
    <row r="760" spans="1:13" x14ac:dyDescent="0.25">
      <c r="A760">
        <f>VLOOKUP(B760,[1]Sheet2!$B$2:$D$2741,3,0)</f>
        <v>211111567</v>
      </c>
      <c r="B760" t="s">
        <v>138</v>
      </c>
      <c r="C760" t="s">
        <v>11</v>
      </c>
      <c r="D760" t="s">
        <v>12</v>
      </c>
      <c r="E760">
        <v>9761</v>
      </c>
      <c r="F760" t="s">
        <v>13</v>
      </c>
      <c r="G760" s="1">
        <v>45864.419548611106</v>
      </c>
      <c r="H760" s="1">
        <v>45834.420474537037</v>
      </c>
      <c r="I760" s="6">
        <v>-14</v>
      </c>
      <c r="J760">
        <v>179.99</v>
      </c>
      <c r="K760">
        <v>179.99</v>
      </c>
      <c r="L760" t="str">
        <f>VLOOKUP(A760,[1]Sheet2!$A$2:$C$2741,3,0)</f>
        <v>Ricardo G.Silva</v>
      </c>
      <c r="M760" t="str" cm="1">
        <f t="array" ref="M760">IFERROR(_xlfn.IFS(AND(I760&gt;=1,I760&lt;=5),"1A5", AND(I760&gt;=6,I760&lt;=30),"6A30", AND(I760&gt;=31,I760&lt;=60),"31A60", AND(I760&gt;=61,I760&lt;=90),"61A90", AND(I760&gt;=91,I760&lt;=120),"91A120", AND(I760&gt;120),"M120"), "A VENCER")</f>
        <v>A VENCER</v>
      </c>
    </row>
    <row r="761" spans="1:13" x14ac:dyDescent="0.25">
      <c r="A761">
        <f>VLOOKUP(B761,[1]Sheet2!$B$2:$D$2741,3,0)</f>
        <v>211111567</v>
      </c>
      <c r="B761" t="s">
        <v>138</v>
      </c>
      <c r="C761" t="s">
        <v>11</v>
      </c>
      <c r="D761" t="s">
        <v>12</v>
      </c>
      <c r="E761">
        <v>10215</v>
      </c>
      <c r="F761" t="s">
        <v>13</v>
      </c>
      <c r="G761" s="1">
        <v>45875.482060185182</v>
      </c>
      <c r="H761" s="1">
        <v>45845.482060185182</v>
      </c>
      <c r="I761" s="6">
        <v>-25</v>
      </c>
      <c r="J761">
        <v>280.28000000000003</v>
      </c>
      <c r="K761">
        <v>280.28000000000003</v>
      </c>
      <c r="L761" t="str">
        <f>VLOOKUP(A761,[1]Sheet2!$A$2:$C$2741,3,0)</f>
        <v>Ricardo G.Silva</v>
      </c>
      <c r="M761" t="str" cm="1">
        <f t="array" ref="M761">IFERROR(_xlfn.IFS(AND(I761&gt;=1,I761&lt;=5),"1A5", AND(I761&gt;=6,I761&lt;=30),"6A30", AND(I761&gt;=31,I761&lt;=60),"31A60", AND(I761&gt;=61,I761&lt;=90),"61A90", AND(I761&gt;=91,I761&lt;=120),"91A120", AND(I761&gt;120),"M120"), "A VENCER")</f>
        <v>A VENCER</v>
      </c>
    </row>
    <row r="762" spans="1:13" x14ac:dyDescent="0.25">
      <c r="A762">
        <f>VLOOKUP(B762,[1]Sheet2!$B$2:$D$2741,3,0)</f>
        <v>211111567</v>
      </c>
      <c r="B762" t="s">
        <v>138</v>
      </c>
      <c r="C762" t="s">
        <v>11</v>
      </c>
      <c r="D762" t="s">
        <v>12</v>
      </c>
      <c r="E762">
        <v>10408</v>
      </c>
      <c r="F762" t="s">
        <v>13</v>
      </c>
      <c r="G762" s="1">
        <v>45878.421249999999</v>
      </c>
      <c r="H762" s="1">
        <v>45848.421249999999</v>
      </c>
      <c r="I762" s="6">
        <v>-28</v>
      </c>
      <c r="J762">
        <v>167.72</v>
      </c>
      <c r="K762">
        <v>167.72</v>
      </c>
      <c r="L762" t="str">
        <f>VLOOKUP(A762,[1]Sheet2!$A$2:$C$2741,3,0)</f>
        <v>Ricardo G.Silva</v>
      </c>
      <c r="M762" t="str" cm="1">
        <f t="array" ref="M762">IFERROR(_xlfn.IFS(AND(I762&gt;=1,I762&lt;=5),"1A5", AND(I762&gt;=6,I762&lt;=30),"6A30", AND(I762&gt;=31,I762&lt;=60),"31A60", AND(I762&gt;=61,I762&lt;=90),"61A90", AND(I762&gt;=91,I762&lt;=120),"91A120", AND(I762&gt;120),"M120"), "A VENCER")</f>
        <v>A VENCER</v>
      </c>
    </row>
    <row r="763" spans="1:13" x14ac:dyDescent="0.25">
      <c r="A763">
        <f>VLOOKUP(B763,[1]Sheet2!$B$2:$D$2741,3,0)</f>
        <v>211111572</v>
      </c>
      <c r="B763" t="s">
        <v>140</v>
      </c>
      <c r="C763" t="s">
        <v>11</v>
      </c>
      <c r="D763" t="s">
        <v>12</v>
      </c>
      <c r="E763">
        <v>9321</v>
      </c>
      <c r="F763" t="s">
        <v>13</v>
      </c>
      <c r="G763" s="1">
        <v>45854.618321759255</v>
      </c>
      <c r="H763" s="1">
        <v>45824.619270833333</v>
      </c>
      <c r="I763" s="6">
        <v>-4</v>
      </c>
      <c r="J763">
        <v>2494.09</v>
      </c>
      <c r="K763">
        <v>2494.09</v>
      </c>
      <c r="L763" t="str">
        <f>VLOOKUP(A763,[1]Sheet2!$A$2:$C$2741,3,0)</f>
        <v>Pedro Fonseca</v>
      </c>
      <c r="M763" t="str" cm="1">
        <f t="array" ref="M763">IFERROR(_xlfn.IFS(AND(I763&gt;=1,I763&lt;=5),"1A5", AND(I763&gt;=6,I763&lt;=30),"6A30", AND(I763&gt;=31,I763&lt;=60),"31A60", AND(I763&gt;=61,I763&lt;=90),"61A90", AND(I763&gt;=91,I763&lt;=120),"91A120", AND(I763&gt;120),"M120"), "A VENCER")</f>
        <v>A VENCER</v>
      </c>
    </row>
    <row r="764" spans="1:13" x14ac:dyDescent="0.25">
      <c r="A764">
        <f>VLOOKUP(B764,[1]Sheet2!$B$2:$D$2741,3,0)</f>
        <v>211111572</v>
      </c>
      <c r="B764" t="s">
        <v>140</v>
      </c>
      <c r="C764" t="s">
        <v>11</v>
      </c>
      <c r="D764" t="s">
        <v>12</v>
      </c>
      <c r="E764">
        <v>9357</v>
      </c>
      <c r="F764" t="s">
        <v>13</v>
      </c>
      <c r="G764" s="1">
        <v>45855.452858796292</v>
      </c>
      <c r="H764" s="1">
        <v>45825.454224537032</v>
      </c>
      <c r="I764" s="6">
        <v>-5</v>
      </c>
      <c r="J764">
        <v>3881.59</v>
      </c>
      <c r="K764">
        <v>3881.59</v>
      </c>
      <c r="L764" t="str">
        <f>VLOOKUP(A764,[1]Sheet2!$A$2:$C$2741,3,0)</f>
        <v>Pedro Fonseca</v>
      </c>
      <c r="M764" t="str" cm="1">
        <f t="array" ref="M764">IFERROR(_xlfn.IFS(AND(I764&gt;=1,I764&lt;=5),"1A5", AND(I764&gt;=6,I764&lt;=30),"6A30", AND(I764&gt;=31,I764&lt;=60),"31A60", AND(I764&gt;=61,I764&lt;=90),"61A90", AND(I764&gt;=91,I764&lt;=120),"91A120", AND(I764&gt;120),"M120"), "A VENCER")</f>
        <v>A VENCER</v>
      </c>
    </row>
    <row r="765" spans="1:13" x14ac:dyDescent="0.25">
      <c r="A765">
        <f>VLOOKUP(B765,[1]Sheet2!$B$2:$D$2741,3,0)</f>
        <v>211111572</v>
      </c>
      <c r="B765" t="s">
        <v>140</v>
      </c>
      <c r="C765" t="s">
        <v>11</v>
      </c>
      <c r="D765" t="s">
        <v>12</v>
      </c>
      <c r="E765">
        <v>9361</v>
      </c>
      <c r="F765" t="s">
        <v>13</v>
      </c>
      <c r="G765" s="1">
        <v>45855.462824074071</v>
      </c>
      <c r="H765" s="1">
        <v>45825.463379629626</v>
      </c>
      <c r="I765" s="6">
        <v>-5</v>
      </c>
      <c r="J765">
        <v>143.69</v>
      </c>
      <c r="K765">
        <v>143.69</v>
      </c>
      <c r="L765" t="str">
        <f>VLOOKUP(A765,[1]Sheet2!$A$2:$C$2741,3,0)</f>
        <v>Pedro Fonseca</v>
      </c>
      <c r="M765" t="str" cm="1">
        <f t="array" ref="M765">IFERROR(_xlfn.IFS(AND(I765&gt;=1,I765&lt;=5),"1A5", AND(I765&gt;=6,I765&lt;=30),"6A30", AND(I765&gt;=31,I765&lt;=60),"31A60", AND(I765&gt;=61,I765&lt;=90),"61A90", AND(I765&gt;=91,I765&lt;=120),"91A120", AND(I765&gt;120),"M120"), "A VENCER")</f>
        <v>A VENCER</v>
      </c>
    </row>
    <row r="766" spans="1:13" x14ac:dyDescent="0.25">
      <c r="A766">
        <f>VLOOKUP(B766,[1]Sheet2!$B$2:$D$2741,3,0)</f>
        <v>211111572</v>
      </c>
      <c r="B766" t="s">
        <v>140</v>
      </c>
      <c r="C766" t="s">
        <v>11</v>
      </c>
      <c r="D766" t="s">
        <v>12</v>
      </c>
      <c r="E766">
        <v>9508</v>
      </c>
      <c r="F766" t="s">
        <v>13</v>
      </c>
      <c r="G766" s="1">
        <v>45858.512384259258</v>
      </c>
      <c r="H766" s="1">
        <v>45828.516400462962</v>
      </c>
      <c r="I766" s="6">
        <v>-8</v>
      </c>
      <c r="J766">
        <v>3271.4700000000003</v>
      </c>
      <c r="K766">
        <v>3271.4700000000003</v>
      </c>
      <c r="L766" t="str">
        <f>VLOOKUP(A766,[1]Sheet2!$A$2:$C$2741,3,0)</f>
        <v>Pedro Fonseca</v>
      </c>
      <c r="M766" t="str" cm="1">
        <f t="array" ref="M766">IFERROR(_xlfn.IFS(AND(I766&gt;=1,I766&lt;=5),"1A5", AND(I766&gt;=6,I766&lt;=30),"6A30", AND(I766&gt;=31,I766&lt;=60),"31A60", AND(I766&gt;=61,I766&lt;=90),"61A90", AND(I766&gt;=91,I766&lt;=120),"91A120", AND(I766&gt;120),"M120"), "A VENCER")</f>
        <v>A VENCER</v>
      </c>
    </row>
    <row r="767" spans="1:13" x14ac:dyDescent="0.25">
      <c r="A767">
        <f>VLOOKUP(B767,[1]Sheet2!$B$2:$D$2741,3,0)</f>
        <v>211111572</v>
      </c>
      <c r="B767" t="s">
        <v>140</v>
      </c>
      <c r="C767" t="s">
        <v>2814</v>
      </c>
      <c r="D767">
        <v>2025</v>
      </c>
      <c r="E767">
        <v>578</v>
      </c>
      <c r="F767" t="s">
        <v>13</v>
      </c>
      <c r="G767" s="1">
        <v>45861</v>
      </c>
      <c r="H767" s="1">
        <v>45831</v>
      </c>
      <c r="I767" s="6">
        <v>-11</v>
      </c>
      <c r="J767">
        <v>-164.29</v>
      </c>
      <c r="K767">
        <v>-164.29</v>
      </c>
      <c r="L767" t="str">
        <f>VLOOKUP(A767,[1]Sheet2!$A$2:$C$2741,3,0)</f>
        <v>Pedro Fonseca</v>
      </c>
      <c r="M767" t="str" cm="1">
        <f t="array" ref="M767">IFERROR(_xlfn.IFS(AND(I767&gt;=1,I767&lt;=5),"1A5", AND(I767&gt;=6,I767&lt;=30),"6A30", AND(I767&gt;=31,I767&lt;=60),"31A60", AND(I767&gt;=61,I767&lt;=90),"61A90", AND(I767&gt;=91,I767&lt;=120),"91A120", AND(I767&gt;120),"M120"), "A VENCER")</f>
        <v>A VENCER</v>
      </c>
    </row>
    <row r="768" spans="1:13" x14ac:dyDescent="0.25">
      <c r="A768">
        <f>VLOOKUP(B768,[1]Sheet2!$B$2:$D$2741,3,0)</f>
        <v>211111572</v>
      </c>
      <c r="B768" t="s">
        <v>140</v>
      </c>
      <c r="C768" t="s">
        <v>11</v>
      </c>
      <c r="D768" t="s">
        <v>12</v>
      </c>
      <c r="E768">
        <v>9614</v>
      </c>
      <c r="F768" t="s">
        <v>13</v>
      </c>
      <c r="G768" s="1">
        <v>45861.505949074075</v>
      </c>
      <c r="H768" s="1">
        <v>45831.507743055554</v>
      </c>
      <c r="I768" s="6">
        <v>-11</v>
      </c>
      <c r="J768">
        <v>2530.9500000000003</v>
      </c>
      <c r="K768">
        <v>2530.9500000000003</v>
      </c>
      <c r="L768" t="str">
        <f>VLOOKUP(A768,[1]Sheet2!$A$2:$C$2741,3,0)</f>
        <v>Pedro Fonseca</v>
      </c>
      <c r="M768" t="str" cm="1">
        <f t="array" ref="M768">IFERROR(_xlfn.IFS(AND(I768&gt;=1,I768&lt;=5),"1A5", AND(I768&gt;=6,I768&lt;=30),"6A30", AND(I768&gt;=31,I768&lt;=60),"31A60", AND(I768&gt;=61,I768&lt;=90),"61A90", AND(I768&gt;=91,I768&lt;=120),"91A120", AND(I768&gt;120),"M120"), "A VENCER")</f>
        <v>A VENCER</v>
      </c>
    </row>
    <row r="769" spans="1:13" x14ac:dyDescent="0.25">
      <c r="A769">
        <f>VLOOKUP(B769,[1]Sheet2!$B$2:$D$2741,3,0)</f>
        <v>211111572</v>
      </c>
      <c r="B769" t="s">
        <v>140</v>
      </c>
      <c r="C769" t="s">
        <v>2814</v>
      </c>
      <c r="D769">
        <v>2025</v>
      </c>
      <c r="E769">
        <v>589</v>
      </c>
      <c r="F769" t="s">
        <v>13</v>
      </c>
      <c r="G769" s="1">
        <v>45863</v>
      </c>
      <c r="H769" s="1">
        <v>45833</v>
      </c>
      <c r="I769" s="6">
        <v>-13</v>
      </c>
      <c r="J769">
        <v>-91.23</v>
      </c>
      <c r="K769">
        <v>-91.23</v>
      </c>
      <c r="L769" t="str">
        <f>VLOOKUP(A769,[1]Sheet2!$A$2:$C$2741,3,0)</f>
        <v>Pedro Fonseca</v>
      </c>
      <c r="M769" t="str" cm="1">
        <f t="array" ref="M769">IFERROR(_xlfn.IFS(AND(I769&gt;=1,I769&lt;=5),"1A5", AND(I769&gt;=6,I769&lt;=30),"6A30", AND(I769&gt;=31,I769&lt;=60),"31A60", AND(I769&gt;=61,I769&lt;=90),"61A90", AND(I769&gt;=91,I769&lt;=120),"91A120", AND(I769&gt;120),"M120"), "A VENCER")</f>
        <v>A VENCER</v>
      </c>
    </row>
    <row r="770" spans="1:13" x14ac:dyDescent="0.25">
      <c r="A770">
        <f>VLOOKUP(B770,[1]Sheet2!$B$2:$D$2741,3,0)</f>
        <v>211111572</v>
      </c>
      <c r="B770" t="s">
        <v>140</v>
      </c>
      <c r="C770" t="s">
        <v>11</v>
      </c>
      <c r="D770" t="s">
        <v>12</v>
      </c>
      <c r="E770">
        <v>9747</v>
      </c>
      <c r="F770" t="s">
        <v>13</v>
      </c>
      <c r="G770" s="1">
        <v>45864.374293981477</v>
      </c>
      <c r="H770" s="1">
        <v>45834.37537037037</v>
      </c>
      <c r="I770" s="6">
        <v>-14</v>
      </c>
      <c r="J770">
        <v>99.72</v>
      </c>
      <c r="K770">
        <v>99.72</v>
      </c>
      <c r="L770" t="str">
        <f>VLOOKUP(A770,[1]Sheet2!$A$2:$C$2741,3,0)</f>
        <v>Pedro Fonseca</v>
      </c>
      <c r="M770" t="str" cm="1">
        <f t="array" ref="M770">IFERROR(_xlfn.IFS(AND(I770&gt;=1,I770&lt;=5),"1A5", AND(I770&gt;=6,I770&lt;=30),"6A30", AND(I770&gt;=31,I770&lt;=60),"31A60", AND(I770&gt;=61,I770&lt;=90),"61A90", AND(I770&gt;=91,I770&lt;=120),"91A120", AND(I770&gt;120),"M120"), "A VENCER")</f>
        <v>A VENCER</v>
      </c>
    </row>
    <row r="771" spans="1:13" x14ac:dyDescent="0.25">
      <c r="A771">
        <f>VLOOKUP(B771,[1]Sheet2!$B$2:$D$2741,3,0)</f>
        <v>211111572</v>
      </c>
      <c r="B771" t="s">
        <v>140</v>
      </c>
      <c r="C771" t="s">
        <v>11</v>
      </c>
      <c r="D771" t="s">
        <v>12</v>
      </c>
      <c r="E771">
        <v>9779</v>
      </c>
      <c r="F771" t="s">
        <v>13</v>
      </c>
      <c r="G771" s="1">
        <v>45864.451851851853</v>
      </c>
      <c r="H771" s="1">
        <v>45834.459537037037</v>
      </c>
      <c r="I771" s="6">
        <v>-14</v>
      </c>
      <c r="J771">
        <v>4186.54</v>
      </c>
      <c r="K771">
        <v>4186.54</v>
      </c>
      <c r="L771" t="str">
        <f>VLOOKUP(A771,[1]Sheet2!$A$2:$C$2741,3,0)</f>
        <v>Pedro Fonseca</v>
      </c>
      <c r="M771" t="str" cm="1">
        <f t="array" ref="M771">IFERROR(_xlfn.IFS(AND(I771&gt;=1,I771&lt;=5),"1A5", AND(I771&gt;=6,I771&lt;=30),"6A30", AND(I771&gt;=31,I771&lt;=60),"31A60", AND(I771&gt;=61,I771&lt;=90),"61A90", AND(I771&gt;=91,I771&lt;=120),"91A120", AND(I771&gt;120),"M120"), "A VENCER")</f>
        <v>A VENCER</v>
      </c>
    </row>
    <row r="772" spans="1:13" x14ac:dyDescent="0.25">
      <c r="A772">
        <f>VLOOKUP(B772,[1]Sheet2!$B$2:$D$2741,3,0)</f>
        <v>211111572</v>
      </c>
      <c r="B772" t="s">
        <v>140</v>
      </c>
      <c r="C772" t="s">
        <v>11</v>
      </c>
      <c r="D772" t="s">
        <v>12</v>
      </c>
      <c r="E772">
        <v>9929</v>
      </c>
      <c r="F772" t="s">
        <v>13</v>
      </c>
      <c r="G772" s="1">
        <v>45869.371354166666</v>
      </c>
      <c r="H772" s="1">
        <v>45839.372418981482</v>
      </c>
      <c r="I772" s="6">
        <v>-19</v>
      </c>
      <c r="J772">
        <v>1365.27</v>
      </c>
      <c r="K772">
        <v>1365.27</v>
      </c>
      <c r="L772" t="str">
        <f>VLOOKUP(A772,[1]Sheet2!$A$2:$C$2741,3,0)</f>
        <v>Pedro Fonseca</v>
      </c>
      <c r="M772" t="str" cm="1">
        <f t="array" ref="M772">IFERROR(_xlfn.IFS(AND(I772&gt;=1,I772&lt;=5),"1A5", AND(I772&gt;=6,I772&lt;=30),"6A30", AND(I772&gt;=31,I772&lt;=60),"31A60", AND(I772&gt;=61,I772&lt;=90),"61A90", AND(I772&gt;=91,I772&lt;=120),"91A120", AND(I772&gt;120),"M120"), "A VENCER")</f>
        <v>A VENCER</v>
      </c>
    </row>
    <row r="773" spans="1:13" x14ac:dyDescent="0.25">
      <c r="A773">
        <f>VLOOKUP(B773,[1]Sheet2!$B$2:$D$2741,3,0)</f>
        <v>211111572</v>
      </c>
      <c r="B773" t="s">
        <v>140</v>
      </c>
      <c r="C773" t="s">
        <v>11</v>
      </c>
      <c r="D773" t="s">
        <v>12</v>
      </c>
      <c r="E773">
        <v>10014</v>
      </c>
      <c r="F773" t="s">
        <v>13</v>
      </c>
      <c r="G773" s="1">
        <v>45870.643136574072</v>
      </c>
      <c r="H773" s="1">
        <v>45840.643564814811</v>
      </c>
      <c r="I773" s="6">
        <v>-20</v>
      </c>
      <c r="J773">
        <v>3331.38</v>
      </c>
      <c r="K773">
        <v>3331.38</v>
      </c>
      <c r="L773" t="str">
        <f>VLOOKUP(A773,[1]Sheet2!$A$2:$C$2741,3,0)</f>
        <v>Pedro Fonseca</v>
      </c>
      <c r="M773" t="str" cm="1">
        <f t="array" ref="M773">IFERROR(_xlfn.IFS(AND(I773&gt;=1,I773&lt;=5),"1A5", AND(I773&gt;=6,I773&lt;=30),"6A30", AND(I773&gt;=31,I773&lt;=60),"31A60", AND(I773&gt;=61,I773&lt;=90),"61A90", AND(I773&gt;=91,I773&lt;=120),"91A120", AND(I773&gt;120),"M120"), "A VENCER")</f>
        <v>A VENCER</v>
      </c>
    </row>
    <row r="774" spans="1:13" x14ac:dyDescent="0.25">
      <c r="A774">
        <f>VLOOKUP(B774,[1]Sheet2!$B$2:$D$2741,3,0)</f>
        <v>211111572</v>
      </c>
      <c r="B774" t="s">
        <v>140</v>
      </c>
      <c r="C774" t="s">
        <v>11</v>
      </c>
      <c r="D774" t="s">
        <v>12</v>
      </c>
      <c r="E774">
        <v>10061</v>
      </c>
      <c r="F774" t="s">
        <v>13</v>
      </c>
      <c r="G774" s="1">
        <v>45871.521828703699</v>
      </c>
      <c r="H774" s="1">
        <v>45841.521828703699</v>
      </c>
      <c r="I774" s="6">
        <v>-21</v>
      </c>
      <c r="J774">
        <v>112.29</v>
      </c>
      <c r="K774">
        <v>112.29</v>
      </c>
      <c r="L774" t="str">
        <f>VLOOKUP(A774,[1]Sheet2!$A$2:$C$2741,3,0)</f>
        <v>Pedro Fonseca</v>
      </c>
      <c r="M774" t="str" cm="1">
        <f t="array" ref="M774">IFERROR(_xlfn.IFS(AND(I774&gt;=1,I774&lt;=5),"1A5", AND(I774&gt;=6,I774&lt;=30),"6A30", AND(I774&gt;=31,I774&lt;=60),"31A60", AND(I774&gt;=61,I774&lt;=90),"61A90", AND(I774&gt;=91,I774&lt;=120),"91A120", AND(I774&gt;120),"M120"), "A VENCER")</f>
        <v>A VENCER</v>
      </c>
    </row>
    <row r="775" spans="1:13" x14ac:dyDescent="0.25">
      <c r="A775">
        <f>VLOOKUP(B775,[1]Sheet2!$B$2:$D$2741,3,0)</f>
        <v>211111572</v>
      </c>
      <c r="B775" t="s">
        <v>140</v>
      </c>
      <c r="C775" t="s">
        <v>11</v>
      </c>
      <c r="D775" t="s">
        <v>12</v>
      </c>
      <c r="E775">
        <v>10068</v>
      </c>
      <c r="F775" t="s">
        <v>13</v>
      </c>
      <c r="G775" s="1">
        <v>45871.528807870367</v>
      </c>
      <c r="H775" s="1">
        <v>45841.528819444444</v>
      </c>
      <c r="I775" s="6">
        <v>-21</v>
      </c>
      <c r="J775">
        <v>22.71</v>
      </c>
      <c r="K775">
        <v>22.71</v>
      </c>
      <c r="L775" t="str">
        <f>VLOOKUP(A775,[1]Sheet2!$A$2:$C$2741,3,0)</f>
        <v>Pedro Fonseca</v>
      </c>
      <c r="M775" t="str" cm="1">
        <f t="array" ref="M775">IFERROR(_xlfn.IFS(AND(I775&gt;=1,I775&lt;=5),"1A5", AND(I775&gt;=6,I775&lt;=30),"6A30", AND(I775&gt;=31,I775&lt;=60),"31A60", AND(I775&gt;=61,I775&lt;=90),"61A90", AND(I775&gt;=91,I775&lt;=120),"91A120", AND(I775&gt;120),"M120"), "A VENCER")</f>
        <v>A VENCER</v>
      </c>
    </row>
    <row r="776" spans="1:13" x14ac:dyDescent="0.25">
      <c r="A776">
        <f>VLOOKUP(B776,[1]Sheet2!$B$2:$D$2741,3,0)</f>
        <v>211111572</v>
      </c>
      <c r="B776" t="s">
        <v>140</v>
      </c>
      <c r="C776" t="s">
        <v>11</v>
      </c>
      <c r="D776" t="s">
        <v>12</v>
      </c>
      <c r="E776">
        <v>10071</v>
      </c>
      <c r="F776" t="s">
        <v>13</v>
      </c>
      <c r="G776" s="1">
        <v>45871.548472222217</v>
      </c>
      <c r="H776" s="1">
        <v>45841.548472222217</v>
      </c>
      <c r="I776" s="6">
        <v>-21</v>
      </c>
      <c r="J776">
        <v>1828.3400000000001</v>
      </c>
      <c r="K776">
        <v>1828.3400000000001</v>
      </c>
      <c r="L776" t="str">
        <f>VLOOKUP(A776,[1]Sheet2!$A$2:$C$2741,3,0)</f>
        <v>Pedro Fonseca</v>
      </c>
      <c r="M776" t="str" cm="1">
        <f t="array" ref="M776">IFERROR(_xlfn.IFS(AND(I776&gt;=1,I776&lt;=5),"1A5", AND(I776&gt;=6,I776&lt;=30),"6A30", AND(I776&gt;=31,I776&lt;=60),"31A60", AND(I776&gt;=61,I776&lt;=90),"61A90", AND(I776&gt;=91,I776&lt;=120),"91A120", AND(I776&gt;120),"M120"), "A VENCER")</f>
        <v>A VENCER</v>
      </c>
    </row>
    <row r="777" spans="1:13" x14ac:dyDescent="0.25">
      <c r="A777">
        <f>VLOOKUP(B777,[1]Sheet2!$B$2:$D$2741,3,0)</f>
        <v>211111572</v>
      </c>
      <c r="B777" t="s">
        <v>140</v>
      </c>
      <c r="C777" t="s">
        <v>11</v>
      </c>
      <c r="D777" t="s">
        <v>12</v>
      </c>
      <c r="E777">
        <v>10273</v>
      </c>
      <c r="F777" t="s">
        <v>13</v>
      </c>
      <c r="G777" s="1">
        <v>45876.423645833333</v>
      </c>
      <c r="H777" s="1">
        <v>45846.423657407402</v>
      </c>
      <c r="I777" s="6">
        <v>-26</v>
      </c>
      <c r="J777">
        <v>3869.51</v>
      </c>
      <c r="K777">
        <v>3869.51</v>
      </c>
      <c r="L777" t="str">
        <f>VLOOKUP(A777,[1]Sheet2!$A$2:$C$2741,3,0)</f>
        <v>Pedro Fonseca</v>
      </c>
      <c r="M777" t="str" cm="1">
        <f t="array" ref="M777">IFERROR(_xlfn.IFS(AND(I777&gt;=1,I777&lt;=5),"1A5", AND(I777&gt;=6,I777&lt;=30),"6A30", AND(I777&gt;=31,I777&lt;=60),"31A60", AND(I777&gt;=61,I777&lt;=90),"61A90", AND(I777&gt;=91,I777&lt;=120),"91A120", AND(I777&gt;120),"M120"), "A VENCER")</f>
        <v>A VENCER</v>
      </c>
    </row>
    <row r="778" spans="1:13" x14ac:dyDescent="0.25">
      <c r="A778">
        <f>VLOOKUP(B778,[1]Sheet2!$B$2:$D$2741,3,0)</f>
        <v>211111572</v>
      </c>
      <c r="B778" t="s">
        <v>140</v>
      </c>
      <c r="C778" t="s">
        <v>11</v>
      </c>
      <c r="D778" t="s">
        <v>12</v>
      </c>
      <c r="E778">
        <v>10406</v>
      </c>
      <c r="F778" t="s">
        <v>13</v>
      </c>
      <c r="G778" s="1">
        <v>45878.415451388886</v>
      </c>
      <c r="H778" s="1">
        <v>45848.415462962963</v>
      </c>
      <c r="I778" s="6">
        <v>-28</v>
      </c>
      <c r="J778">
        <v>2846.36</v>
      </c>
      <c r="K778">
        <v>2846.36</v>
      </c>
      <c r="L778" t="str">
        <f>VLOOKUP(A778,[1]Sheet2!$A$2:$C$2741,3,0)</f>
        <v>Pedro Fonseca</v>
      </c>
      <c r="M778" t="str" cm="1">
        <f t="array" ref="M778">IFERROR(_xlfn.IFS(AND(I778&gt;=1,I778&lt;=5),"1A5", AND(I778&gt;=6,I778&lt;=30),"6A30", AND(I778&gt;=31,I778&lt;=60),"31A60", AND(I778&gt;=61,I778&lt;=90),"61A90", AND(I778&gt;=91,I778&lt;=120),"91A120", AND(I778&gt;120),"M120"), "A VENCER")</f>
        <v>A VENCER</v>
      </c>
    </row>
    <row r="779" spans="1:13" x14ac:dyDescent="0.25">
      <c r="A779">
        <f>VLOOKUP(B779,[1]Sheet2!$B$2:$D$2741,3,0)</f>
        <v>211111588</v>
      </c>
      <c r="B779" t="s">
        <v>141</v>
      </c>
      <c r="C779" t="s">
        <v>2814</v>
      </c>
      <c r="D779" t="s">
        <v>12</v>
      </c>
      <c r="E779">
        <v>275</v>
      </c>
      <c r="F779" t="s">
        <v>13</v>
      </c>
      <c r="G779" s="1">
        <v>45763</v>
      </c>
      <c r="H779" s="1">
        <v>45728</v>
      </c>
      <c r="I779" s="6">
        <v>87</v>
      </c>
      <c r="J779">
        <v>-112.59</v>
      </c>
      <c r="K779">
        <v>-75.92</v>
      </c>
      <c r="L779" t="str">
        <f>VLOOKUP(A779,[1]Sheet2!$A$2:$C$2741,3,0)</f>
        <v>Vânia Silva</v>
      </c>
      <c r="M779" t="str" cm="1">
        <f t="array" ref="M779">IFERROR(_xlfn.IFS(AND(I779&gt;=1,I779&lt;=5),"1A5", AND(I779&gt;=6,I779&lt;=30),"6A30", AND(I779&gt;=31,I779&lt;=60),"31A60", AND(I779&gt;=61,I779&lt;=90),"61A90", AND(I779&gt;=91,I779&lt;=120),"91A120", AND(I779&gt;120),"M120"), "A VENCER")</f>
        <v>61A90</v>
      </c>
    </row>
    <row r="780" spans="1:13" x14ac:dyDescent="0.25">
      <c r="A780">
        <f>VLOOKUP(B780,[1]Sheet2!$B$2:$D$2741,3,0)</f>
        <v>211111588</v>
      </c>
      <c r="B780" t="s">
        <v>141</v>
      </c>
      <c r="C780" t="s">
        <v>11</v>
      </c>
      <c r="D780" t="s">
        <v>12</v>
      </c>
      <c r="E780">
        <v>8178</v>
      </c>
      <c r="F780" t="s">
        <v>13</v>
      </c>
      <c r="G780" s="1">
        <v>45834.347986111112</v>
      </c>
      <c r="H780" s="1">
        <v>45799.348622685182</v>
      </c>
      <c r="I780" s="6">
        <v>16</v>
      </c>
      <c r="J780">
        <v>601.93000000000006</v>
      </c>
      <c r="K780">
        <v>21</v>
      </c>
      <c r="L780" t="str">
        <f>VLOOKUP(A780,[1]Sheet2!$A$2:$C$2741,3,0)</f>
        <v>Vânia Silva</v>
      </c>
      <c r="M780" t="str" cm="1">
        <f t="array" ref="M780">IFERROR(_xlfn.IFS(AND(I780&gt;=1,I780&lt;=5),"1A5", AND(I780&gt;=6,I780&lt;=30),"6A30", AND(I780&gt;=31,I780&lt;=60),"31A60", AND(I780&gt;=61,I780&lt;=90),"61A90", AND(I780&gt;=91,I780&lt;=120),"91A120", AND(I780&gt;120),"M120"), "A VENCER")</f>
        <v>6A30</v>
      </c>
    </row>
    <row r="781" spans="1:13" x14ac:dyDescent="0.25">
      <c r="A781">
        <f>VLOOKUP(B781,[1]Sheet2!$B$2:$D$2741,3,0)</f>
        <v>211111588</v>
      </c>
      <c r="B781" t="s">
        <v>141</v>
      </c>
      <c r="C781" t="s">
        <v>11</v>
      </c>
      <c r="D781" t="s">
        <v>12</v>
      </c>
      <c r="E781">
        <v>8754</v>
      </c>
      <c r="F781" t="s">
        <v>13</v>
      </c>
      <c r="G781" s="1">
        <v>45846.332881944443</v>
      </c>
      <c r="H781" s="1">
        <v>45811.333865740737</v>
      </c>
      <c r="I781" s="6">
        <v>4</v>
      </c>
      <c r="J781">
        <v>366.71</v>
      </c>
      <c r="K781">
        <v>366.71</v>
      </c>
      <c r="L781" t="str">
        <f>VLOOKUP(A781,[1]Sheet2!$A$2:$C$2741,3,0)</f>
        <v>Vânia Silva</v>
      </c>
      <c r="M781" t="str" cm="1">
        <f t="array" ref="M781">IFERROR(_xlfn.IFS(AND(I781&gt;=1,I781&lt;=5),"1A5", AND(I781&gt;=6,I781&lt;=30),"6A30", AND(I781&gt;=31,I781&lt;=60),"31A60", AND(I781&gt;=61,I781&lt;=90),"61A90", AND(I781&gt;=91,I781&lt;=120),"91A120", AND(I781&gt;120),"M120"), "A VENCER")</f>
        <v>1A5</v>
      </c>
    </row>
    <row r="782" spans="1:13" x14ac:dyDescent="0.25">
      <c r="A782">
        <f>VLOOKUP(B782,[1]Sheet2!$B$2:$D$2741,3,0)</f>
        <v>211111588</v>
      </c>
      <c r="B782" t="s">
        <v>141</v>
      </c>
      <c r="C782" t="s">
        <v>11</v>
      </c>
      <c r="D782" t="s">
        <v>12</v>
      </c>
      <c r="E782">
        <v>8891</v>
      </c>
      <c r="F782" t="s">
        <v>13</v>
      </c>
      <c r="G782" s="1">
        <v>45848.37122685185</v>
      </c>
      <c r="H782" s="1">
        <v>45813.371423611112</v>
      </c>
      <c r="I782" s="6">
        <v>2</v>
      </c>
      <c r="J782">
        <v>646.35</v>
      </c>
      <c r="K782">
        <v>646.35</v>
      </c>
      <c r="L782" t="str">
        <f>VLOOKUP(A782,[1]Sheet2!$A$2:$C$2741,3,0)</f>
        <v>Vânia Silva</v>
      </c>
      <c r="M782" t="str" cm="1">
        <f t="array" ref="M782">IFERROR(_xlfn.IFS(AND(I782&gt;=1,I782&lt;=5),"1A5", AND(I782&gt;=6,I782&lt;=30),"6A30", AND(I782&gt;=31,I782&lt;=60),"31A60", AND(I782&gt;=61,I782&lt;=90),"61A90", AND(I782&gt;=91,I782&lt;=120),"91A120", AND(I782&gt;120),"M120"), "A VENCER")</f>
        <v>1A5</v>
      </c>
    </row>
    <row r="783" spans="1:13" x14ac:dyDescent="0.25">
      <c r="A783">
        <f>VLOOKUP(B783,[1]Sheet2!$B$2:$D$2741,3,0)</f>
        <v>211111588</v>
      </c>
      <c r="B783" t="s">
        <v>141</v>
      </c>
      <c r="C783" t="s">
        <v>11</v>
      </c>
      <c r="D783" t="s">
        <v>12</v>
      </c>
      <c r="E783">
        <v>9119</v>
      </c>
      <c r="F783" t="s">
        <v>13</v>
      </c>
      <c r="G783" s="1">
        <v>45855.397627314815</v>
      </c>
      <c r="H783" s="1">
        <v>45820.399027777778</v>
      </c>
      <c r="I783" s="6">
        <v>-5</v>
      </c>
      <c r="J783">
        <v>44.730000000000004</v>
      </c>
      <c r="K783">
        <v>44.730000000000004</v>
      </c>
      <c r="L783" t="str">
        <f>VLOOKUP(A783,[1]Sheet2!$A$2:$C$2741,3,0)</f>
        <v>Vânia Silva</v>
      </c>
      <c r="M783" t="str" cm="1">
        <f t="array" ref="M783">IFERROR(_xlfn.IFS(AND(I783&gt;=1,I783&lt;=5),"1A5", AND(I783&gt;=6,I783&lt;=30),"6A30", AND(I783&gt;=31,I783&lt;=60),"31A60", AND(I783&gt;=61,I783&lt;=90),"61A90", AND(I783&gt;=91,I783&lt;=120),"91A120", AND(I783&gt;120),"M120"), "A VENCER")</f>
        <v>A VENCER</v>
      </c>
    </row>
    <row r="784" spans="1:13" x14ac:dyDescent="0.25">
      <c r="A784">
        <f>VLOOKUP(B784,[1]Sheet2!$B$2:$D$2741,3,0)</f>
        <v>211111588</v>
      </c>
      <c r="B784" t="s">
        <v>141</v>
      </c>
      <c r="C784" t="s">
        <v>11</v>
      </c>
      <c r="D784" t="s">
        <v>12</v>
      </c>
      <c r="E784">
        <v>9338</v>
      </c>
      <c r="F784" t="s">
        <v>13</v>
      </c>
      <c r="G784" s="1">
        <v>45860.416597222218</v>
      </c>
      <c r="H784" s="1">
        <v>45825.417175925926</v>
      </c>
      <c r="I784" s="6">
        <v>-10</v>
      </c>
      <c r="J784">
        <v>691.45</v>
      </c>
      <c r="K784">
        <v>691.45</v>
      </c>
      <c r="L784" t="str">
        <f>VLOOKUP(A784,[1]Sheet2!$A$2:$C$2741,3,0)</f>
        <v>Vânia Silva</v>
      </c>
      <c r="M784" t="str" cm="1">
        <f t="array" ref="M784">IFERROR(_xlfn.IFS(AND(I784&gt;=1,I784&lt;=5),"1A5", AND(I784&gt;=6,I784&lt;=30),"6A30", AND(I784&gt;=31,I784&lt;=60),"31A60", AND(I784&gt;=61,I784&lt;=90),"61A90", AND(I784&gt;=91,I784&lt;=120),"91A120", AND(I784&gt;120),"M120"), "A VENCER")</f>
        <v>A VENCER</v>
      </c>
    </row>
    <row r="785" spans="1:13" x14ac:dyDescent="0.25">
      <c r="A785">
        <f>VLOOKUP(B785,[1]Sheet2!$B$2:$D$2741,3,0)</f>
        <v>211111588</v>
      </c>
      <c r="B785" t="s">
        <v>141</v>
      </c>
      <c r="C785" t="s">
        <v>11</v>
      </c>
      <c r="D785" t="s">
        <v>12</v>
      </c>
      <c r="E785">
        <v>9568</v>
      </c>
      <c r="F785" t="s">
        <v>13</v>
      </c>
      <c r="G785" s="1">
        <v>45863.713865740741</v>
      </c>
      <c r="H785" s="1">
        <v>45828.714143518519</v>
      </c>
      <c r="I785" s="6">
        <v>-13</v>
      </c>
      <c r="J785">
        <v>742.15</v>
      </c>
      <c r="K785">
        <v>742.15</v>
      </c>
      <c r="L785" t="str">
        <f>VLOOKUP(A785,[1]Sheet2!$A$2:$C$2741,3,0)</f>
        <v>Vânia Silva</v>
      </c>
      <c r="M785" t="str" cm="1">
        <f t="array" ref="M785">IFERROR(_xlfn.IFS(AND(I785&gt;=1,I785&lt;=5),"1A5", AND(I785&gt;=6,I785&lt;=30),"6A30", AND(I785&gt;=31,I785&lt;=60),"31A60", AND(I785&gt;=61,I785&lt;=90),"61A90", AND(I785&gt;=91,I785&lt;=120),"91A120", AND(I785&gt;120),"M120"), "A VENCER")</f>
        <v>A VENCER</v>
      </c>
    </row>
    <row r="786" spans="1:13" x14ac:dyDescent="0.25">
      <c r="A786">
        <f>VLOOKUP(B786,[1]Sheet2!$B$2:$D$2741,3,0)</f>
        <v>211111588</v>
      </c>
      <c r="B786" t="s">
        <v>141</v>
      </c>
      <c r="C786" t="s">
        <v>11</v>
      </c>
      <c r="D786" t="s">
        <v>12</v>
      </c>
      <c r="E786">
        <v>9739</v>
      </c>
      <c r="F786" t="s">
        <v>13</v>
      </c>
      <c r="G786" s="1">
        <v>45869.337118055555</v>
      </c>
      <c r="H786" s="1">
        <v>45834.337858796294</v>
      </c>
      <c r="I786" s="6">
        <v>-19</v>
      </c>
      <c r="J786">
        <v>89.460000000000008</v>
      </c>
      <c r="K786">
        <v>89.460000000000008</v>
      </c>
      <c r="L786" t="str">
        <f>VLOOKUP(A786,[1]Sheet2!$A$2:$C$2741,3,0)</f>
        <v>Vânia Silva</v>
      </c>
      <c r="M786" t="str" cm="1">
        <f t="array" ref="M786">IFERROR(_xlfn.IFS(AND(I786&gt;=1,I786&lt;=5),"1A5", AND(I786&gt;=6,I786&lt;=30),"6A30", AND(I786&gt;=31,I786&lt;=60),"31A60", AND(I786&gt;=61,I786&lt;=90),"61A90", AND(I786&gt;=91,I786&lt;=120),"91A120", AND(I786&gt;120),"M120"), "A VENCER")</f>
        <v>A VENCER</v>
      </c>
    </row>
    <row r="787" spans="1:13" x14ac:dyDescent="0.25">
      <c r="A787">
        <f>VLOOKUP(B787,[1]Sheet2!$B$2:$D$2741,3,0)</f>
        <v>211111588</v>
      </c>
      <c r="B787" t="s">
        <v>141</v>
      </c>
      <c r="C787" t="s">
        <v>11</v>
      </c>
      <c r="D787" t="s">
        <v>12</v>
      </c>
      <c r="E787">
        <v>10101</v>
      </c>
      <c r="F787" t="s">
        <v>13</v>
      </c>
      <c r="G787" s="1">
        <v>45877.371099537035</v>
      </c>
      <c r="H787" s="1">
        <v>45842.371099537035</v>
      </c>
      <c r="I787" s="6">
        <v>-27</v>
      </c>
      <c r="J787">
        <v>1172.54</v>
      </c>
      <c r="K787">
        <v>1172.54</v>
      </c>
      <c r="L787" t="str">
        <f>VLOOKUP(A787,[1]Sheet2!$A$2:$C$2741,3,0)</f>
        <v>Vânia Silva</v>
      </c>
      <c r="M787" t="str" cm="1">
        <f t="array" ref="M787">IFERROR(_xlfn.IFS(AND(I787&gt;=1,I787&lt;=5),"1A5", AND(I787&gt;=6,I787&lt;=30),"6A30", AND(I787&gt;=31,I787&lt;=60),"31A60", AND(I787&gt;=61,I787&lt;=90),"61A90", AND(I787&gt;=91,I787&lt;=120),"91A120", AND(I787&gt;120),"M120"), "A VENCER")</f>
        <v>A VENCER</v>
      </c>
    </row>
    <row r="788" spans="1:13" x14ac:dyDescent="0.25">
      <c r="A788">
        <f>VLOOKUP(B788,[1]Sheet2!$B$2:$D$2741,3,0)</f>
        <v>211111588</v>
      </c>
      <c r="B788" t="s">
        <v>141</v>
      </c>
      <c r="C788" t="s">
        <v>11</v>
      </c>
      <c r="D788" t="s">
        <v>12</v>
      </c>
      <c r="E788">
        <v>10373</v>
      </c>
      <c r="F788" t="s">
        <v>13</v>
      </c>
      <c r="G788" s="1">
        <v>45883.311967592592</v>
      </c>
      <c r="H788" s="1">
        <v>45848.312951388885</v>
      </c>
      <c r="I788" s="6">
        <v>-33</v>
      </c>
      <c r="J788">
        <v>793.1</v>
      </c>
      <c r="K788">
        <v>793.1</v>
      </c>
      <c r="L788" t="str">
        <f>VLOOKUP(A788,[1]Sheet2!$A$2:$C$2741,3,0)</f>
        <v>Vânia Silva</v>
      </c>
      <c r="M788" t="str" cm="1">
        <f t="array" ref="M788">IFERROR(_xlfn.IFS(AND(I788&gt;=1,I788&lt;=5),"1A5", AND(I788&gt;=6,I788&lt;=30),"6A30", AND(I788&gt;=31,I788&lt;=60),"31A60", AND(I788&gt;=61,I788&lt;=90),"61A90", AND(I788&gt;=91,I788&lt;=120),"91A120", AND(I788&gt;120),"M120"), "A VENCER")</f>
        <v>A VENCER</v>
      </c>
    </row>
    <row r="789" spans="1:13" x14ac:dyDescent="0.25">
      <c r="A789">
        <f>VLOOKUP(B789,[1]Sheet2!$B$2:$D$2741,3,0)</f>
        <v>211111594</v>
      </c>
      <c r="B789" t="s">
        <v>143</v>
      </c>
      <c r="C789" t="s">
        <v>2816</v>
      </c>
      <c r="D789">
        <v>2025</v>
      </c>
      <c r="E789">
        <v>22</v>
      </c>
      <c r="F789" t="s">
        <v>13</v>
      </c>
      <c r="G789" s="1">
        <v>45723</v>
      </c>
      <c r="H789" s="1">
        <v>45693</v>
      </c>
      <c r="I789" s="6">
        <v>127</v>
      </c>
      <c r="J789">
        <v>-68.290000000000006</v>
      </c>
      <c r="K789">
        <v>-0.03</v>
      </c>
      <c r="L789" t="str">
        <f>VLOOKUP(A789,[1]Sheet2!$A$2:$C$2741,3,0)</f>
        <v>Ricardo G.Silva</v>
      </c>
      <c r="M789" t="str" cm="1">
        <f t="array" ref="M789">IFERROR(_xlfn.IFS(AND(I789&gt;=1,I789&lt;=5),"1A5", AND(I789&gt;=6,I789&lt;=30),"6A30", AND(I789&gt;=31,I789&lt;=60),"31A60", AND(I789&gt;=61,I789&lt;=90),"61A90", AND(I789&gt;=91,I789&lt;=120),"91A120", AND(I789&gt;120),"M120"), "A VENCER")</f>
        <v>M120</v>
      </c>
    </row>
    <row r="790" spans="1:13" x14ac:dyDescent="0.25">
      <c r="A790">
        <f>VLOOKUP(B790,[1]Sheet2!$B$2:$D$2741,3,0)</f>
        <v>211111594</v>
      </c>
      <c r="B790" t="s">
        <v>143</v>
      </c>
      <c r="C790" t="s">
        <v>11</v>
      </c>
      <c r="D790" t="s">
        <v>12</v>
      </c>
      <c r="E790">
        <v>3419</v>
      </c>
      <c r="F790" t="s">
        <v>13</v>
      </c>
      <c r="G790" s="1">
        <v>45742.475057870368</v>
      </c>
      <c r="H790" s="1">
        <v>45712.475740740738</v>
      </c>
      <c r="I790" s="6">
        <v>108</v>
      </c>
      <c r="J790">
        <v>287.59000000000003</v>
      </c>
      <c r="K790">
        <v>287.59000000000003</v>
      </c>
      <c r="L790" t="str">
        <f>VLOOKUP(A790,[1]Sheet2!$A$2:$C$2741,3,0)</f>
        <v>Ricardo G.Silva</v>
      </c>
      <c r="M790" t="str" cm="1">
        <f t="array" ref="M790">IFERROR(_xlfn.IFS(AND(I790&gt;=1,I790&lt;=5),"1A5", AND(I790&gt;=6,I790&lt;=30),"6A30", AND(I790&gt;=31,I790&lt;=60),"31A60", AND(I790&gt;=61,I790&lt;=90),"61A90", AND(I790&gt;=91,I790&lt;=120),"91A120", AND(I790&gt;120),"M120"), "A VENCER")</f>
        <v>91A120</v>
      </c>
    </row>
    <row r="791" spans="1:13" x14ac:dyDescent="0.25">
      <c r="A791">
        <f>VLOOKUP(B791,[1]Sheet2!$B$2:$D$2741,3,0)</f>
        <v>211111594</v>
      </c>
      <c r="B791" t="s">
        <v>143</v>
      </c>
      <c r="C791" t="s">
        <v>2817</v>
      </c>
      <c r="D791" t="s">
        <v>24</v>
      </c>
      <c r="E791" t="s">
        <v>2822</v>
      </c>
      <c r="F791" t="s">
        <v>13</v>
      </c>
      <c r="G791" s="1">
        <v>45743</v>
      </c>
      <c r="H791" s="1">
        <v>45713</v>
      </c>
      <c r="I791" s="6">
        <v>107</v>
      </c>
      <c r="J791">
        <v>-1113.56</v>
      </c>
      <c r="K791">
        <v>-192.28</v>
      </c>
      <c r="L791" t="str">
        <f>VLOOKUP(A791,[1]Sheet2!$A$2:$C$2741,3,0)</f>
        <v>Ricardo G.Silva</v>
      </c>
      <c r="M791" t="str" cm="1">
        <f t="array" ref="M791">IFERROR(_xlfn.IFS(AND(I791&gt;=1,I791&lt;=5),"1A5", AND(I791&gt;=6,I791&lt;=30),"6A30", AND(I791&gt;=31,I791&lt;=60),"31A60", AND(I791&gt;=61,I791&lt;=90),"61A90", AND(I791&gt;=91,I791&lt;=120),"91A120", AND(I791&gt;120),"M120"), "A VENCER")</f>
        <v>91A120</v>
      </c>
    </row>
    <row r="792" spans="1:13" x14ac:dyDescent="0.25">
      <c r="A792">
        <f>VLOOKUP(B792,[1]Sheet2!$B$2:$D$2741,3,0)</f>
        <v>211111595</v>
      </c>
      <c r="B792" t="s">
        <v>144</v>
      </c>
      <c r="C792" t="s">
        <v>11</v>
      </c>
      <c r="D792" t="s">
        <v>12</v>
      </c>
      <c r="E792">
        <v>8775</v>
      </c>
      <c r="F792" t="s">
        <v>13</v>
      </c>
      <c r="G792" s="1">
        <v>45871.418148148143</v>
      </c>
      <c r="H792" s="1">
        <v>45811.422488425924</v>
      </c>
      <c r="I792" s="6">
        <v>-21</v>
      </c>
      <c r="J792">
        <v>308.59000000000003</v>
      </c>
      <c r="K792">
        <v>308.59000000000003</v>
      </c>
      <c r="L792" t="str">
        <f>VLOOKUP(A792,[1]Sheet2!$A$2:$C$2741,3,0)</f>
        <v>Manuel Miranda</v>
      </c>
      <c r="M792" t="str" cm="1">
        <f t="array" ref="M792">IFERROR(_xlfn.IFS(AND(I792&gt;=1,I792&lt;=5),"1A5", AND(I792&gt;=6,I792&lt;=30),"6A30", AND(I792&gt;=31,I792&lt;=60),"31A60", AND(I792&gt;=61,I792&lt;=90),"61A90", AND(I792&gt;=91,I792&lt;=120),"91A120", AND(I792&gt;120),"M120"), "A VENCER")</f>
        <v>A VENCER</v>
      </c>
    </row>
    <row r="793" spans="1:13" x14ac:dyDescent="0.25">
      <c r="A793">
        <f>VLOOKUP(B793,[1]Sheet2!$B$2:$D$2741,3,0)</f>
        <v>211111595</v>
      </c>
      <c r="B793" t="s">
        <v>144</v>
      </c>
      <c r="C793" t="s">
        <v>11</v>
      </c>
      <c r="D793" t="s">
        <v>12</v>
      </c>
      <c r="E793">
        <v>8794</v>
      </c>
      <c r="F793" t="s">
        <v>13</v>
      </c>
      <c r="G793" s="1">
        <v>45871.447129629625</v>
      </c>
      <c r="H793" s="1">
        <v>45811.449745370366</v>
      </c>
      <c r="I793" s="6">
        <v>-21</v>
      </c>
      <c r="J793">
        <v>31.11</v>
      </c>
      <c r="K793">
        <v>31.11</v>
      </c>
      <c r="L793" t="str">
        <f>VLOOKUP(A793,[1]Sheet2!$A$2:$C$2741,3,0)</f>
        <v>Manuel Miranda</v>
      </c>
      <c r="M793" t="str" cm="1">
        <f t="array" ref="M793">IFERROR(_xlfn.IFS(AND(I793&gt;=1,I793&lt;=5),"1A5", AND(I793&gt;=6,I793&lt;=30),"6A30", AND(I793&gt;=31,I793&lt;=60),"31A60", AND(I793&gt;=61,I793&lt;=90),"61A90", AND(I793&gt;=91,I793&lt;=120),"91A120", AND(I793&gt;120),"M120"), "A VENCER")</f>
        <v>A VENCER</v>
      </c>
    </row>
    <row r="794" spans="1:13" x14ac:dyDescent="0.25">
      <c r="A794">
        <f>VLOOKUP(B794,[1]Sheet2!$B$2:$D$2741,3,0)</f>
        <v>211111595</v>
      </c>
      <c r="B794" t="s">
        <v>144</v>
      </c>
      <c r="C794" t="s">
        <v>11</v>
      </c>
      <c r="D794">
        <v>2025</v>
      </c>
      <c r="E794">
        <v>36</v>
      </c>
      <c r="F794" t="s">
        <v>13</v>
      </c>
      <c r="G794" s="1">
        <v>45874.453900462962</v>
      </c>
      <c r="H794" s="1">
        <v>45814.455428240741</v>
      </c>
      <c r="I794" s="6">
        <v>-24</v>
      </c>
      <c r="J794">
        <v>390.71000000000004</v>
      </c>
      <c r="K794">
        <v>390.71000000000004</v>
      </c>
      <c r="L794" t="str">
        <f>VLOOKUP(A794,[1]Sheet2!$A$2:$C$2741,3,0)</f>
        <v>Manuel Miranda</v>
      </c>
      <c r="M794" t="str" cm="1">
        <f t="array" ref="M794">IFERROR(_xlfn.IFS(AND(I794&gt;=1,I794&lt;=5),"1A5", AND(I794&gt;=6,I794&lt;=30),"6A30", AND(I794&gt;=31,I794&lt;=60),"31A60", AND(I794&gt;=61,I794&lt;=90),"61A90", AND(I794&gt;=91,I794&lt;=120),"91A120", AND(I794&gt;120),"M120"), "A VENCER")</f>
        <v>A VENCER</v>
      </c>
    </row>
    <row r="795" spans="1:13" x14ac:dyDescent="0.25">
      <c r="A795">
        <f>VLOOKUP(B795,[1]Sheet2!$B$2:$D$2741,3,0)</f>
        <v>211111595</v>
      </c>
      <c r="B795" t="s">
        <v>144</v>
      </c>
      <c r="C795" t="s">
        <v>11</v>
      </c>
      <c r="D795" t="s">
        <v>12</v>
      </c>
      <c r="E795">
        <v>8981</v>
      </c>
      <c r="F795" t="s">
        <v>13</v>
      </c>
      <c r="G795" s="1">
        <v>45877.429525462961</v>
      </c>
      <c r="H795" s="1">
        <v>45817.429710648146</v>
      </c>
      <c r="I795" s="6">
        <v>-27</v>
      </c>
      <c r="J795">
        <v>273.62</v>
      </c>
      <c r="K795">
        <v>273.62</v>
      </c>
      <c r="L795" t="str">
        <f>VLOOKUP(A795,[1]Sheet2!$A$2:$C$2741,3,0)</f>
        <v>Manuel Miranda</v>
      </c>
      <c r="M795" t="str" cm="1">
        <f t="array" ref="M795">IFERROR(_xlfn.IFS(AND(I795&gt;=1,I795&lt;=5),"1A5", AND(I795&gt;=6,I795&lt;=30),"6A30", AND(I795&gt;=31,I795&lt;=60),"31A60", AND(I795&gt;=61,I795&lt;=90),"61A90", AND(I795&gt;=91,I795&lt;=120),"91A120", AND(I795&gt;120),"M120"), "A VENCER")</f>
        <v>A VENCER</v>
      </c>
    </row>
    <row r="796" spans="1:13" x14ac:dyDescent="0.25">
      <c r="A796">
        <f>VLOOKUP(B796,[1]Sheet2!$B$2:$D$2741,3,0)</f>
        <v>211111595</v>
      </c>
      <c r="B796" t="s">
        <v>144</v>
      </c>
      <c r="C796" t="s">
        <v>11</v>
      </c>
      <c r="D796" t="s">
        <v>12</v>
      </c>
      <c r="E796">
        <v>9234</v>
      </c>
      <c r="F796" t="s">
        <v>13</v>
      </c>
      <c r="G796" s="1">
        <v>45881.520671296297</v>
      </c>
      <c r="H796" s="1">
        <v>45821.52171296296</v>
      </c>
      <c r="I796" s="6">
        <v>-31</v>
      </c>
      <c r="J796">
        <v>296.7</v>
      </c>
      <c r="K796">
        <v>296.7</v>
      </c>
      <c r="L796" t="str">
        <f>VLOOKUP(A796,[1]Sheet2!$A$2:$C$2741,3,0)</f>
        <v>Manuel Miranda</v>
      </c>
      <c r="M796" t="str" cm="1">
        <f t="array" ref="M796">IFERROR(_xlfn.IFS(AND(I796&gt;=1,I796&lt;=5),"1A5", AND(I796&gt;=6,I796&lt;=30),"6A30", AND(I796&gt;=31,I796&lt;=60),"31A60", AND(I796&gt;=61,I796&lt;=90),"61A90", AND(I796&gt;=91,I796&lt;=120),"91A120", AND(I796&gt;120),"M120"), "A VENCER")</f>
        <v>A VENCER</v>
      </c>
    </row>
    <row r="797" spans="1:13" x14ac:dyDescent="0.25">
      <c r="A797">
        <f>VLOOKUP(B797,[1]Sheet2!$B$2:$D$2741,3,0)</f>
        <v>211111595</v>
      </c>
      <c r="B797" t="s">
        <v>144</v>
      </c>
      <c r="C797" t="s">
        <v>2814</v>
      </c>
      <c r="D797">
        <v>2025</v>
      </c>
      <c r="E797">
        <v>563</v>
      </c>
      <c r="F797" t="s">
        <v>13</v>
      </c>
      <c r="G797" s="1">
        <v>45885</v>
      </c>
      <c r="H797" s="1">
        <v>45825</v>
      </c>
      <c r="I797" s="6">
        <v>-35</v>
      </c>
      <c r="J797">
        <v>-4.63</v>
      </c>
      <c r="K797">
        <v>-4.63</v>
      </c>
      <c r="L797" t="str">
        <f>VLOOKUP(A797,[1]Sheet2!$A$2:$C$2741,3,0)</f>
        <v>Manuel Miranda</v>
      </c>
      <c r="M797" t="str" cm="1">
        <f t="array" ref="M797">IFERROR(_xlfn.IFS(AND(I797&gt;=1,I797&lt;=5),"1A5", AND(I797&gt;=6,I797&lt;=30),"6A30", AND(I797&gt;=31,I797&lt;=60),"31A60", AND(I797&gt;=61,I797&lt;=90),"61A90", AND(I797&gt;=91,I797&lt;=120),"91A120", AND(I797&gt;120),"M120"), "A VENCER")</f>
        <v>A VENCER</v>
      </c>
    </row>
    <row r="798" spans="1:13" x14ac:dyDescent="0.25">
      <c r="A798">
        <f>VLOOKUP(B798,[1]Sheet2!$B$2:$D$2741,3,0)</f>
        <v>211111595</v>
      </c>
      <c r="B798" t="s">
        <v>144</v>
      </c>
      <c r="C798" t="s">
        <v>11</v>
      </c>
      <c r="D798" t="s">
        <v>12</v>
      </c>
      <c r="E798">
        <v>9364</v>
      </c>
      <c r="F798" t="s">
        <v>13</v>
      </c>
      <c r="G798" s="1">
        <v>45885.465057870366</v>
      </c>
      <c r="H798" s="1">
        <v>45825.465277777774</v>
      </c>
      <c r="I798" s="6">
        <v>-35</v>
      </c>
      <c r="J798">
        <v>254.34</v>
      </c>
      <c r="K798">
        <v>254.34</v>
      </c>
      <c r="L798" t="str">
        <f>VLOOKUP(A798,[1]Sheet2!$A$2:$C$2741,3,0)</f>
        <v>Manuel Miranda</v>
      </c>
      <c r="M798" t="str" cm="1">
        <f t="array" ref="M798">IFERROR(_xlfn.IFS(AND(I798&gt;=1,I798&lt;=5),"1A5", AND(I798&gt;=6,I798&lt;=30),"6A30", AND(I798&gt;=31,I798&lt;=60),"31A60", AND(I798&gt;=61,I798&lt;=90),"61A90", AND(I798&gt;=91,I798&lt;=120),"91A120", AND(I798&gt;120),"M120"), "A VENCER")</f>
        <v>A VENCER</v>
      </c>
    </row>
    <row r="799" spans="1:13" x14ac:dyDescent="0.25">
      <c r="A799">
        <f>VLOOKUP(B799,[1]Sheet2!$B$2:$D$2741,3,0)</f>
        <v>211111595</v>
      </c>
      <c r="B799" t="s">
        <v>144</v>
      </c>
      <c r="C799" t="s">
        <v>11</v>
      </c>
      <c r="D799" t="s">
        <v>12</v>
      </c>
      <c r="E799">
        <v>9860</v>
      </c>
      <c r="F799" t="s">
        <v>13</v>
      </c>
      <c r="G799" s="1">
        <v>45895.465509259258</v>
      </c>
      <c r="H799" s="1">
        <v>45835.465902777774</v>
      </c>
      <c r="I799" s="6">
        <v>-45</v>
      </c>
      <c r="J799">
        <v>284.12</v>
      </c>
      <c r="K799">
        <v>284.12</v>
      </c>
      <c r="L799" t="str">
        <f>VLOOKUP(A799,[1]Sheet2!$A$2:$C$2741,3,0)</f>
        <v>Manuel Miranda</v>
      </c>
      <c r="M799" t="str" cm="1">
        <f t="array" ref="M799">IFERROR(_xlfn.IFS(AND(I799&gt;=1,I799&lt;=5),"1A5", AND(I799&gt;=6,I799&lt;=30),"6A30", AND(I799&gt;=31,I799&lt;=60),"31A60", AND(I799&gt;=61,I799&lt;=90),"61A90", AND(I799&gt;=91,I799&lt;=120),"91A120", AND(I799&gt;120),"M120"), "A VENCER")</f>
        <v>A VENCER</v>
      </c>
    </row>
    <row r="800" spans="1:13" x14ac:dyDescent="0.25">
      <c r="A800">
        <f>VLOOKUP(B800,[1]Sheet2!$B$2:$D$2741,3,0)</f>
        <v>211111596</v>
      </c>
      <c r="B800" t="s">
        <v>145</v>
      </c>
      <c r="C800" t="s">
        <v>11</v>
      </c>
      <c r="D800" t="s">
        <v>12</v>
      </c>
      <c r="E800">
        <v>7280</v>
      </c>
      <c r="F800" t="s">
        <v>13</v>
      </c>
      <c r="G800" s="1">
        <v>45814.427824074075</v>
      </c>
      <c r="H800" s="1">
        <v>45784.431157407409</v>
      </c>
      <c r="I800" s="6">
        <v>36</v>
      </c>
      <c r="J800">
        <v>214.81</v>
      </c>
      <c r="K800">
        <v>214.81</v>
      </c>
      <c r="L800" t="str">
        <f>VLOOKUP(A800,[1]Sheet2!$A$2:$C$2741,3,0)</f>
        <v>Pedro Fonseca</v>
      </c>
      <c r="M800" t="str" cm="1">
        <f t="array" ref="M800">IFERROR(_xlfn.IFS(AND(I800&gt;=1,I800&lt;=5),"1A5", AND(I800&gt;=6,I800&lt;=30),"6A30", AND(I800&gt;=31,I800&lt;=60),"31A60", AND(I800&gt;=61,I800&lt;=90),"61A90", AND(I800&gt;=91,I800&lt;=120),"91A120", AND(I800&gt;120),"M120"), "A VENCER")</f>
        <v>31A60</v>
      </c>
    </row>
    <row r="801" spans="1:13" x14ac:dyDescent="0.25">
      <c r="A801">
        <f>VLOOKUP(B801,[1]Sheet2!$B$2:$D$2741,3,0)</f>
        <v>211111596</v>
      </c>
      <c r="B801" t="s">
        <v>145</v>
      </c>
      <c r="C801" t="s">
        <v>11</v>
      </c>
      <c r="D801" t="s">
        <v>12</v>
      </c>
      <c r="E801">
        <v>7711</v>
      </c>
      <c r="F801" t="s">
        <v>13</v>
      </c>
      <c r="G801" s="1">
        <v>45821.512384259258</v>
      </c>
      <c r="H801" s="1">
        <v>45791.512800925921</v>
      </c>
      <c r="I801" s="6">
        <v>29</v>
      </c>
      <c r="J801">
        <v>173.23</v>
      </c>
      <c r="K801">
        <v>173.23</v>
      </c>
      <c r="L801" t="str">
        <f>VLOOKUP(A801,[1]Sheet2!$A$2:$C$2741,3,0)</f>
        <v>Pedro Fonseca</v>
      </c>
      <c r="M801" t="str" cm="1">
        <f t="array" ref="M801">IFERROR(_xlfn.IFS(AND(I801&gt;=1,I801&lt;=5),"1A5", AND(I801&gt;=6,I801&lt;=30),"6A30", AND(I801&gt;=31,I801&lt;=60),"31A60", AND(I801&gt;=61,I801&lt;=90),"61A90", AND(I801&gt;=91,I801&lt;=120),"91A120", AND(I801&gt;120),"M120"), "A VENCER")</f>
        <v>6A30</v>
      </c>
    </row>
    <row r="802" spans="1:13" x14ac:dyDescent="0.25">
      <c r="A802">
        <f>VLOOKUP(B802,[1]Sheet2!$B$2:$D$2741,3,0)</f>
        <v>211111596</v>
      </c>
      <c r="B802" t="s">
        <v>145</v>
      </c>
      <c r="C802" t="s">
        <v>11</v>
      </c>
      <c r="D802" t="s">
        <v>12</v>
      </c>
      <c r="E802">
        <v>8125</v>
      </c>
      <c r="F802" t="s">
        <v>13</v>
      </c>
      <c r="G802" s="1">
        <v>45828.470312500001</v>
      </c>
      <c r="H802" s="1">
        <v>45798.470868055556</v>
      </c>
      <c r="I802" s="6">
        <v>22</v>
      </c>
      <c r="J802">
        <v>426.12</v>
      </c>
      <c r="K802">
        <v>426.12</v>
      </c>
      <c r="L802" t="str">
        <f>VLOOKUP(A802,[1]Sheet2!$A$2:$C$2741,3,0)</f>
        <v>Pedro Fonseca</v>
      </c>
      <c r="M802" t="str" cm="1">
        <f t="array" ref="M802">IFERROR(_xlfn.IFS(AND(I802&gt;=1,I802&lt;=5),"1A5", AND(I802&gt;=6,I802&lt;=30),"6A30", AND(I802&gt;=31,I802&lt;=60),"31A60", AND(I802&gt;=61,I802&lt;=90),"61A90", AND(I802&gt;=91,I802&lt;=120),"91A120", AND(I802&gt;120),"M120"), "A VENCER")</f>
        <v>6A30</v>
      </c>
    </row>
    <row r="803" spans="1:13" x14ac:dyDescent="0.25">
      <c r="A803">
        <f>VLOOKUP(B803,[1]Sheet2!$B$2:$D$2741,3,0)</f>
        <v>211111596</v>
      </c>
      <c r="B803" t="s">
        <v>145</v>
      </c>
      <c r="C803" t="s">
        <v>11</v>
      </c>
      <c r="D803" t="s">
        <v>12</v>
      </c>
      <c r="E803">
        <v>8505</v>
      </c>
      <c r="F803" t="s">
        <v>13</v>
      </c>
      <c r="G803" s="1">
        <v>45835.468530092592</v>
      </c>
      <c r="H803" s="1">
        <v>45805.469143518516</v>
      </c>
      <c r="I803" s="6">
        <v>15</v>
      </c>
      <c r="J803">
        <v>148.82</v>
      </c>
      <c r="K803">
        <v>148.82</v>
      </c>
      <c r="L803" t="str">
        <f>VLOOKUP(A803,[1]Sheet2!$A$2:$C$2741,3,0)</f>
        <v>Pedro Fonseca</v>
      </c>
      <c r="M803" t="str" cm="1">
        <f t="array" ref="M803">IFERROR(_xlfn.IFS(AND(I803&gt;=1,I803&lt;=5),"1A5", AND(I803&gt;=6,I803&lt;=30),"6A30", AND(I803&gt;=31,I803&lt;=60),"31A60", AND(I803&gt;=61,I803&lt;=90),"61A90", AND(I803&gt;=91,I803&lt;=120),"91A120", AND(I803&gt;120),"M120"), "A VENCER")</f>
        <v>6A30</v>
      </c>
    </row>
    <row r="804" spans="1:13" x14ac:dyDescent="0.25">
      <c r="A804">
        <f>VLOOKUP(B804,[1]Sheet2!$B$2:$D$2741,3,0)</f>
        <v>211111596</v>
      </c>
      <c r="B804" t="s">
        <v>145</v>
      </c>
      <c r="C804" t="s">
        <v>11</v>
      </c>
      <c r="D804" t="s">
        <v>12</v>
      </c>
      <c r="E804">
        <v>8629</v>
      </c>
      <c r="F804" t="s">
        <v>13</v>
      </c>
      <c r="G804" s="1">
        <v>45837.44862268518</v>
      </c>
      <c r="H804" s="1">
        <v>45807.451331018514</v>
      </c>
      <c r="I804" s="6">
        <v>13</v>
      </c>
      <c r="J804">
        <v>36.18</v>
      </c>
      <c r="K804">
        <v>36.18</v>
      </c>
      <c r="L804" t="str">
        <f>VLOOKUP(A804,[1]Sheet2!$A$2:$C$2741,3,0)</f>
        <v>Pedro Fonseca</v>
      </c>
      <c r="M804" t="str" cm="1">
        <f t="array" ref="M804">IFERROR(_xlfn.IFS(AND(I804&gt;=1,I804&lt;=5),"1A5", AND(I804&gt;=6,I804&lt;=30),"6A30", AND(I804&gt;=31,I804&lt;=60),"31A60", AND(I804&gt;=61,I804&lt;=90),"61A90", AND(I804&gt;=91,I804&lt;=120),"91A120", AND(I804&gt;120),"M120"), "A VENCER")</f>
        <v>6A30</v>
      </c>
    </row>
    <row r="805" spans="1:13" x14ac:dyDescent="0.25">
      <c r="A805">
        <f>VLOOKUP(B805,[1]Sheet2!$B$2:$D$2741,3,0)</f>
        <v>211111596</v>
      </c>
      <c r="B805" t="s">
        <v>145</v>
      </c>
      <c r="C805" t="s">
        <v>11</v>
      </c>
      <c r="D805" t="s">
        <v>12</v>
      </c>
      <c r="E805">
        <v>8838</v>
      </c>
      <c r="F805" t="s">
        <v>13</v>
      </c>
      <c r="G805" s="1">
        <v>45842.429710648146</v>
      </c>
      <c r="H805" s="1">
        <v>45812.430717592593</v>
      </c>
      <c r="I805" s="6">
        <v>8</v>
      </c>
      <c r="J805">
        <v>313.41000000000003</v>
      </c>
      <c r="K805">
        <v>313.41000000000003</v>
      </c>
      <c r="L805" t="str">
        <f>VLOOKUP(A805,[1]Sheet2!$A$2:$C$2741,3,0)</f>
        <v>Pedro Fonseca</v>
      </c>
      <c r="M805" t="str" cm="1">
        <f t="array" ref="M805">IFERROR(_xlfn.IFS(AND(I805&gt;=1,I805&lt;=5),"1A5", AND(I805&gt;=6,I805&lt;=30),"6A30", AND(I805&gt;=31,I805&lt;=60),"31A60", AND(I805&gt;=61,I805&lt;=90),"61A90", AND(I805&gt;=91,I805&lt;=120),"91A120", AND(I805&gt;120),"M120"), "A VENCER")</f>
        <v>6A30</v>
      </c>
    </row>
    <row r="806" spans="1:13" x14ac:dyDescent="0.25">
      <c r="A806">
        <f>VLOOKUP(B806,[1]Sheet2!$B$2:$D$2741,3,0)</f>
        <v>211111596</v>
      </c>
      <c r="B806" t="s">
        <v>145</v>
      </c>
      <c r="C806" t="s">
        <v>11</v>
      </c>
      <c r="D806" t="s">
        <v>12</v>
      </c>
      <c r="E806">
        <v>9061</v>
      </c>
      <c r="F806" t="s">
        <v>13</v>
      </c>
      <c r="G806" s="1">
        <v>45849.488877314812</v>
      </c>
      <c r="H806" s="1">
        <v>45819.493518518517</v>
      </c>
      <c r="I806" s="6">
        <v>1</v>
      </c>
      <c r="J806">
        <v>207.17000000000002</v>
      </c>
      <c r="K806">
        <v>207.17000000000002</v>
      </c>
      <c r="L806" t="str">
        <f>VLOOKUP(A806,[1]Sheet2!$A$2:$C$2741,3,0)</f>
        <v>Pedro Fonseca</v>
      </c>
      <c r="M806" t="str" cm="1">
        <f t="array" ref="M806">IFERROR(_xlfn.IFS(AND(I806&gt;=1,I806&lt;=5),"1A5", AND(I806&gt;=6,I806&lt;=30),"6A30", AND(I806&gt;=31,I806&lt;=60),"31A60", AND(I806&gt;=61,I806&lt;=90),"61A90", AND(I806&gt;=91,I806&lt;=120),"91A120", AND(I806&gt;120),"M120"), "A VENCER")</f>
        <v>1A5</v>
      </c>
    </row>
    <row r="807" spans="1:13" x14ac:dyDescent="0.25">
      <c r="A807">
        <f>VLOOKUP(B807,[1]Sheet2!$B$2:$D$2741,3,0)</f>
        <v>211111596</v>
      </c>
      <c r="B807" t="s">
        <v>145</v>
      </c>
      <c r="C807" t="s">
        <v>11</v>
      </c>
      <c r="D807" t="s">
        <v>12</v>
      </c>
      <c r="E807">
        <v>9415</v>
      </c>
      <c r="F807" t="s">
        <v>13</v>
      </c>
      <c r="G807" s="1">
        <v>45856.410925925928</v>
      </c>
      <c r="H807" s="1">
        <v>45826.416087962964</v>
      </c>
      <c r="I807" s="6">
        <v>-6</v>
      </c>
      <c r="J807">
        <v>60.77</v>
      </c>
      <c r="K807">
        <v>60.77</v>
      </c>
      <c r="L807" t="str">
        <f>VLOOKUP(A807,[1]Sheet2!$A$2:$C$2741,3,0)</f>
        <v>Pedro Fonseca</v>
      </c>
      <c r="M807" t="str" cm="1">
        <f t="array" ref="M807">IFERROR(_xlfn.IFS(AND(I807&gt;=1,I807&lt;=5),"1A5", AND(I807&gt;=6,I807&lt;=30),"6A30", AND(I807&gt;=31,I807&lt;=60),"31A60", AND(I807&gt;=61,I807&lt;=90),"61A90", AND(I807&gt;=91,I807&lt;=120),"91A120", AND(I807&gt;120),"M120"), "A VENCER")</f>
        <v>A VENCER</v>
      </c>
    </row>
    <row r="808" spans="1:13" x14ac:dyDescent="0.25">
      <c r="A808">
        <f>VLOOKUP(B808,[1]Sheet2!$B$2:$D$2741,3,0)</f>
        <v>211111596</v>
      </c>
      <c r="B808" t="s">
        <v>145</v>
      </c>
      <c r="C808" t="s">
        <v>11</v>
      </c>
      <c r="D808" t="s">
        <v>12</v>
      </c>
      <c r="E808">
        <v>9537</v>
      </c>
      <c r="F808" t="s">
        <v>13</v>
      </c>
      <c r="G808" s="1">
        <v>45858.570439814815</v>
      </c>
      <c r="H808" s="1">
        <v>45828.57130787037</v>
      </c>
      <c r="I808" s="6">
        <v>-8</v>
      </c>
      <c r="J808">
        <v>79.17</v>
      </c>
      <c r="K808">
        <v>79.17</v>
      </c>
      <c r="L808" t="str">
        <f>VLOOKUP(A808,[1]Sheet2!$A$2:$C$2741,3,0)</f>
        <v>Pedro Fonseca</v>
      </c>
      <c r="M808" t="str" cm="1">
        <f t="array" ref="M808">IFERROR(_xlfn.IFS(AND(I808&gt;=1,I808&lt;=5),"1A5", AND(I808&gt;=6,I808&lt;=30),"6A30", AND(I808&gt;=31,I808&lt;=60),"31A60", AND(I808&gt;=61,I808&lt;=90),"61A90", AND(I808&gt;=91,I808&lt;=120),"91A120", AND(I808&gt;120),"M120"), "A VENCER")</f>
        <v>A VENCER</v>
      </c>
    </row>
    <row r="809" spans="1:13" x14ac:dyDescent="0.25">
      <c r="A809">
        <f>VLOOKUP(B809,[1]Sheet2!$B$2:$D$2741,3,0)</f>
        <v>211111596</v>
      </c>
      <c r="B809" t="s">
        <v>145</v>
      </c>
      <c r="C809" t="s">
        <v>11</v>
      </c>
      <c r="D809" t="s">
        <v>12</v>
      </c>
      <c r="E809">
        <v>9694</v>
      </c>
      <c r="F809" t="s">
        <v>13</v>
      </c>
      <c r="G809" s="1">
        <v>45863.491111111107</v>
      </c>
      <c r="H809" s="1">
        <v>45833.49145833333</v>
      </c>
      <c r="I809" s="6">
        <v>-13</v>
      </c>
      <c r="J809">
        <v>130.17000000000002</v>
      </c>
      <c r="K809">
        <v>130.17000000000002</v>
      </c>
      <c r="L809" t="str">
        <f>VLOOKUP(A809,[1]Sheet2!$A$2:$C$2741,3,0)</f>
        <v>Pedro Fonseca</v>
      </c>
      <c r="M809" t="str" cm="1">
        <f t="array" ref="M809">IFERROR(_xlfn.IFS(AND(I809&gt;=1,I809&lt;=5),"1A5", AND(I809&gt;=6,I809&lt;=30),"6A30", AND(I809&gt;=31,I809&lt;=60),"31A60", AND(I809&gt;=61,I809&lt;=90),"61A90", AND(I809&gt;=91,I809&lt;=120),"91A120", AND(I809&gt;120),"M120"), "A VENCER")</f>
        <v>A VENCER</v>
      </c>
    </row>
    <row r="810" spans="1:13" x14ac:dyDescent="0.25">
      <c r="A810">
        <f>VLOOKUP(B810,[1]Sheet2!$B$2:$D$2741,3,0)</f>
        <v>211111596</v>
      </c>
      <c r="B810" t="s">
        <v>145</v>
      </c>
      <c r="C810" t="s">
        <v>11</v>
      </c>
      <c r="D810" t="s">
        <v>12</v>
      </c>
      <c r="E810">
        <v>9970</v>
      </c>
      <c r="F810" t="s">
        <v>13</v>
      </c>
      <c r="G810" s="1">
        <v>45870.436249999999</v>
      </c>
      <c r="H810" s="1">
        <v>45840.436249999999</v>
      </c>
      <c r="I810" s="6">
        <v>-20</v>
      </c>
      <c r="J810">
        <v>145.68</v>
      </c>
      <c r="K810">
        <v>145.68</v>
      </c>
      <c r="L810" t="str">
        <f>VLOOKUP(A810,[1]Sheet2!$A$2:$C$2741,3,0)</f>
        <v>Pedro Fonseca</v>
      </c>
      <c r="M810" t="str" cm="1">
        <f t="array" ref="M810">IFERROR(_xlfn.IFS(AND(I810&gt;=1,I810&lt;=5),"1A5", AND(I810&gt;=6,I810&lt;=30),"6A30", AND(I810&gt;=31,I810&lt;=60),"31A60", AND(I810&gt;=61,I810&lt;=90),"61A90", AND(I810&gt;=91,I810&lt;=120),"91A120", AND(I810&gt;120),"M120"), "A VENCER")</f>
        <v>A VENCER</v>
      </c>
    </row>
    <row r="811" spans="1:13" x14ac:dyDescent="0.25">
      <c r="A811">
        <f>VLOOKUP(B811,[1]Sheet2!$B$2:$D$2741,3,0)</f>
        <v>211111596</v>
      </c>
      <c r="B811" t="s">
        <v>145</v>
      </c>
      <c r="C811" t="s">
        <v>11</v>
      </c>
      <c r="D811" t="s">
        <v>12</v>
      </c>
      <c r="E811">
        <v>10325</v>
      </c>
      <c r="F811" t="s">
        <v>13</v>
      </c>
      <c r="G811" s="1">
        <v>45877.411817129629</v>
      </c>
      <c r="H811" s="1">
        <v>45847.411828703705</v>
      </c>
      <c r="I811" s="6">
        <v>-27</v>
      </c>
      <c r="J811">
        <v>85.460000000000008</v>
      </c>
      <c r="K811">
        <v>85.460000000000008</v>
      </c>
      <c r="L811" t="str">
        <f>VLOOKUP(A811,[1]Sheet2!$A$2:$C$2741,3,0)</f>
        <v>Pedro Fonseca</v>
      </c>
      <c r="M811" t="str" cm="1">
        <f t="array" ref="M811">IFERROR(_xlfn.IFS(AND(I811&gt;=1,I811&lt;=5),"1A5", AND(I811&gt;=6,I811&lt;=30),"6A30", AND(I811&gt;=31,I811&lt;=60),"31A60", AND(I811&gt;=61,I811&lt;=90),"61A90", AND(I811&gt;=91,I811&lt;=120),"91A120", AND(I811&gt;120),"M120"), "A VENCER")</f>
        <v>A VENCER</v>
      </c>
    </row>
    <row r="812" spans="1:13" x14ac:dyDescent="0.25">
      <c r="A812">
        <f>VLOOKUP(B812,[1]Sheet2!$B$2:$D$2741,3,0)</f>
        <v>211111613</v>
      </c>
      <c r="B812" t="s">
        <v>148</v>
      </c>
      <c r="C812" t="s">
        <v>11</v>
      </c>
      <c r="D812" t="s">
        <v>12</v>
      </c>
      <c r="E812">
        <v>7320</v>
      </c>
      <c r="F812" t="s">
        <v>13</v>
      </c>
      <c r="G812" s="1">
        <v>45814.464513888888</v>
      </c>
      <c r="H812" s="1">
        <v>45784.465787037036</v>
      </c>
      <c r="I812" s="6">
        <v>36</v>
      </c>
      <c r="J812">
        <v>290.42</v>
      </c>
      <c r="K812">
        <v>290.42</v>
      </c>
      <c r="L812" t="str">
        <f>VLOOKUP(A812,[1]Sheet2!$A$2:$C$2741,3,0)</f>
        <v>Bruno Brito</v>
      </c>
      <c r="M812" t="str" cm="1">
        <f t="array" ref="M812">IFERROR(_xlfn.IFS(AND(I812&gt;=1,I812&lt;=5),"1A5", AND(I812&gt;=6,I812&lt;=30),"6A30", AND(I812&gt;=31,I812&lt;=60),"31A60", AND(I812&gt;=61,I812&lt;=90),"61A90", AND(I812&gt;=91,I812&lt;=120),"91A120", AND(I812&gt;120),"M120"), "A VENCER")</f>
        <v>31A60</v>
      </c>
    </row>
    <row r="813" spans="1:13" x14ac:dyDescent="0.25">
      <c r="A813">
        <f>VLOOKUP(B813,[1]Sheet2!$B$2:$D$2741,3,0)</f>
        <v>211111613</v>
      </c>
      <c r="B813" t="s">
        <v>148</v>
      </c>
      <c r="C813" t="s">
        <v>11</v>
      </c>
      <c r="D813" t="s">
        <v>12</v>
      </c>
      <c r="E813">
        <v>9423</v>
      </c>
      <c r="F813" t="s">
        <v>13</v>
      </c>
      <c r="G813" s="1">
        <v>45856.435624999998</v>
      </c>
      <c r="H813" s="1">
        <v>45826.43582175926</v>
      </c>
      <c r="I813" s="6">
        <v>-6</v>
      </c>
      <c r="J813">
        <v>125.58</v>
      </c>
      <c r="K813">
        <v>125.58</v>
      </c>
      <c r="L813" t="str">
        <f>VLOOKUP(A813,[1]Sheet2!$A$2:$C$2741,3,0)</f>
        <v>Bruno Brito</v>
      </c>
      <c r="M813" t="str" cm="1">
        <f t="array" ref="M813">IFERROR(_xlfn.IFS(AND(I813&gt;=1,I813&lt;=5),"1A5", AND(I813&gt;=6,I813&lt;=30),"6A30", AND(I813&gt;=31,I813&lt;=60),"31A60", AND(I813&gt;=61,I813&lt;=90),"61A90", AND(I813&gt;=91,I813&lt;=120),"91A120", AND(I813&gt;120),"M120"), "A VENCER")</f>
        <v>A VENCER</v>
      </c>
    </row>
    <row r="814" spans="1:13" x14ac:dyDescent="0.25">
      <c r="A814">
        <f>VLOOKUP(B814,[1]Sheet2!$B$2:$D$2741,3,0)</f>
        <v>211111613</v>
      </c>
      <c r="B814" t="s">
        <v>148</v>
      </c>
      <c r="C814" t="s">
        <v>11</v>
      </c>
      <c r="D814" t="s">
        <v>12</v>
      </c>
      <c r="E814">
        <v>9986</v>
      </c>
      <c r="F814" t="s">
        <v>13</v>
      </c>
      <c r="G814" s="1">
        <v>45870.444826388884</v>
      </c>
      <c r="H814" s="1">
        <v>45840.444826388884</v>
      </c>
      <c r="I814" s="6">
        <v>-20</v>
      </c>
      <c r="J814">
        <v>92.210000000000008</v>
      </c>
      <c r="K814">
        <v>92.210000000000008</v>
      </c>
      <c r="L814" t="str">
        <f>VLOOKUP(A814,[1]Sheet2!$A$2:$C$2741,3,0)</f>
        <v>Bruno Brito</v>
      </c>
      <c r="M814" t="str" cm="1">
        <f t="array" ref="M814">IFERROR(_xlfn.IFS(AND(I814&gt;=1,I814&lt;=5),"1A5", AND(I814&gt;=6,I814&lt;=30),"6A30", AND(I814&gt;=31,I814&lt;=60),"31A60", AND(I814&gt;=61,I814&lt;=90),"61A90", AND(I814&gt;=91,I814&lt;=120),"91A120", AND(I814&gt;120),"M120"), "A VENCER")</f>
        <v>A VENCER</v>
      </c>
    </row>
    <row r="815" spans="1:13" x14ac:dyDescent="0.25">
      <c r="A815">
        <f>VLOOKUP(B815,[1]Sheet2!$B$2:$D$2741,3,0)</f>
        <v>211111614</v>
      </c>
      <c r="B815" t="s">
        <v>149</v>
      </c>
      <c r="C815" t="s">
        <v>11</v>
      </c>
      <c r="D815" t="s">
        <v>12</v>
      </c>
      <c r="E815">
        <v>9418</v>
      </c>
      <c r="F815" t="s">
        <v>13</v>
      </c>
      <c r="G815" s="1">
        <v>45856.42454861111</v>
      </c>
      <c r="H815" s="1">
        <v>45826.425439814811</v>
      </c>
      <c r="I815" s="6">
        <v>-6</v>
      </c>
      <c r="J815">
        <v>193.07</v>
      </c>
      <c r="K815">
        <v>193.07</v>
      </c>
      <c r="L815" t="str">
        <f>VLOOKUP(A815,[1]Sheet2!$A$2:$C$2741,3,0)</f>
        <v>Manuel Miranda</v>
      </c>
      <c r="M815" t="str" cm="1">
        <f t="array" ref="M815">IFERROR(_xlfn.IFS(AND(I815&gt;=1,I815&lt;=5),"1A5", AND(I815&gt;=6,I815&lt;=30),"6A30", AND(I815&gt;=31,I815&lt;=60),"31A60", AND(I815&gt;=61,I815&lt;=90),"61A90", AND(I815&gt;=91,I815&lt;=120),"91A120", AND(I815&gt;120),"M120"), "A VENCER")</f>
        <v>A VENCER</v>
      </c>
    </row>
    <row r="816" spans="1:13" x14ac:dyDescent="0.25">
      <c r="A816">
        <f>VLOOKUP(B816,[1]Sheet2!$B$2:$D$2741,3,0)</f>
        <v>211111614</v>
      </c>
      <c r="B816" t="s">
        <v>149</v>
      </c>
      <c r="C816" t="s">
        <v>11</v>
      </c>
      <c r="D816" t="s">
        <v>12</v>
      </c>
      <c r="E816">
        <v>9469</v>
      </c>
      <c r="F816" t="s">
        <v>13</v>
      </c>
      <c r="G816" s="1">
        <v>45858.382939814815</v>
      </c>
      <c r="H816" s="1">
        <v>45828.384108796294</v>
      </c>
      <c r="I816" s="6">
        <v>-8</v>
      </c>
      <c r="J816">
        <v>144.72</v>
      </c>
      <c r="K816">
        <v>144.72</v>
      </c>
      <c r="L816" t="str">
        <f>VLOOKUP(A816,[1]Sheet2!$A$2:$C$2741,3,0)</f>
        <v>Manuel Miranda</v>
      </c>
      <c r="M816" t="str" cm="1">
        <f t="array" ref="M816">IFERROR(_xlfn.IFS(AND(I816&gt;=1,I816&lt;=5),"1A5", AND(I816&gt;=6,I816&lt;=30),"6A30", AND(I816&gt;=31,I816&lt;=60),"31A60", AND(I816&gt;=61,I816&lt;=90),"61A90", AND(I816&gt;=91,I816&lt;=120),"91A120", AND(I816&gt;120),"M120"), "A VENCER")</f>
        <v>A VENCER</v>
      </c>
    </row>
    <row r="817" spans="1:13" x14ac:dyDescent="0.25">
      <c r="A817">
        <f>VLOOKUP(B817,[1]Sheet2!$B$2:$D$2741,3,0)</f>
        <v>211111614</v>
      </c>
      <c r="B817" t="s">
        <v>149</v>
      </c>
      <c r="C817" t="s">
        <v>11</v>
      </c>
      <c r="D817" t="s">
        <v>12</v>
      </c>
      <c r="E817">
        <v>9669</v>
      </c>
      <c r="F817" t="s">
        <v>13</v>
      </c>
      <c r="G817" s="1">
        <v>45863.42969907407</v>
      </c>
      <c r="H817" s="1">
        <v>45833.429918981477</v>
      </c>
      <c r="I817" s="6">
        <v>-13</v>
      </c>
      <c r="J817">
        <v>75.72</v>
      </c>
      <c r="K817">
        <v>75.72</v>
      </c>
      <c r="L817" t="str">
        <f>VLOOKUP(A817,[1]Sheet2!$A$2:$C$2741,3,0)</f>
        <v>Manuel Miranda</v>
      </c>
      <c r="M817" t="str" cm="1">
        <f t="array" ref="M817">IFERROR(_xlfn.IFS(AND(I817&gt;=1,I817&lt;=5),"1A5", AND(I817&gt;=6,I817&lt;=30),"6A30", AND(I817&gt;=31,I817&lt;=60),"31A60", AND(I817&gt;=61,I817&lt;=90),"61A90", AND(I817&gt;=91,I817&lt;=120),"91A120", AND(I817&gt;120),"M120"), "A VENCER")</f>
        <v>A VENCER</v>
      </c>
    </row>
    <row r="818" spans="1:13" x14ac:dyDescent="0.25">
      <c r="A818">
        <f>VLOOKUP(B818,[1]Sheet2!$B$2:$D$2741,3,0)</f>
        <v>211111614</v>
      </c>
      <c r="B818" t="s">
        <v>149</v>
      </c>
      <c r="C818" t="s">
        <v>11</v>
      </c>
      <c r="D818" t="s">
        <v>12</v>
      </c>
      <c r="E818">
        <v>9982</v>
      </c>
      <c r="F818" t="s">
        <v>13</v>
      </c>
      <c r="G818" s="1">
        <v>45870.442499999997</v>
      </c>
      <c r="H818" s="1">
        <v>45840.44295138889</v>
      </c>
      <c r="I818" s="6">
        <v>-20</v>
      </c>
      <c r="J818">
        <v>145.72999999999999</v>
      </c>
      <c r="K818">
        <v>145.72999999999999</v>
      </c>
      <c r="L818" t="str">
        <f>VLOOKUP(A818,[1]Sheet2!$A$2:$C$2741,3,0)</f>
        <v>Manuel Miranda</v>
      </c>
      <c r="M818" t="str" cm="1">
        <f t="array" ref="M818">IFERROR(_xlfn.IFS(AND(I818&gt;=1,I818&lt;=5),"1A5", AND(I818&gt;=6,I818&lt;=30),"6A30", AND(I818&gt;=31,I818&lt;=60),"31A60", AND(I818&gt;=61,I818&lt;=90),"61A90", AND(I818&gt;=91,I818&lt;=120),"91A120", AND(I818&gt;120),"M120"), "A VENCER")</f>
        <v>A VENCER</v>
      </c>
    </row>
    <row r="819" spans="1:13" x14ac:dyDescent="0.25">
      <c r="A819">
        <f>VLOOKUP(B819,[1]Sheet2!$B$2:$D$2741,3,0)</f>
        <v>211111614</v>
      </c>
      <c r="B819" t="s">
        <v>149</v>
      </c>
      <c r="C819" t="s">
        <v>11</v>
      </c>
      <c r="D819" t="s">
        <v>12</v>
      </c>
      <c r="E819">
        <v>10016</v>
      </c>
      <c r="F819" t="s">
        <v>13</v>
      </c>
      <c r="G819" s="1">
        <v>45870.645335648143</v>
      </c>
      <c r="H819" s="1">
        <v>45840.6487037037</v>
      </c>
      <c r="I819" s="6">
        <v>-20</v>
      </c>
      <c r="J819">
        <v>89.04</v>
      </c>
      <c r="K819">
        <v>89.04</v>
      </c>
      <c r="L819" t="str">
        <f>VLOOKUP(A819,[1]Sheet2!$A$2:$C$2741,3,0)</f>
        <v>Manuel Miranda</v>
      </c>
      <c r="M819" t="str" cm="1">
        <f t="array" ref="M819">IFERROR(_xlfn.IFS(AND(I819&gt;=1,I819&lt;=5),"1A5", AND(I819&gt;=6,I819&lt;=30),"6A30", AND(I819&gt;=31,I819&lt;=60),"31A60", AND(I819&gt;=61,I819&lt;=90),"61A90", AND(I819&gt;=91,I819&lt;=120),"91A120", AND(I819&gt;120),"M120"), "A VENCER")</f>
        <v>A VENCER</v>
      </c>
    </row>
    <row r="820" spans="1:13" x14ac:dyDescent="0.25">
      <c r="A820">
        <f>VLOOKUP(B820,[1]Sheet2!$B$2:$D$2741,3,0)</f>
        <v>211111614</v>
      </c>
      <c r="B820" t="s">
        <v>149</v>
      </c>
      <c r="C820" t="s">
        <v>11</v>
      </c>
      <c r="D820" t="s">
        <v>12</v>
      </c>
      <c r="E820">
        <v>10337</v>
      </c>
      <c r="F820" t="s">
        <v>13</v>
      </c>
      <c r="G820" s="1">
        <v>45877.422523148147</v>
      </c>
      <c r="H820" s="1">
        <v>45847.422534722224</v>
      </c>
      <c r="I820" s="6">
        <v>-27</v>
      </c>
      <c r="J820">
        <v>247.71</v>
      </c>
      <c r="K820">
        <v>247.71</v>
      </c>
      <c r="L820" t="str">
        <f>VLOOKUP(A820,[1]Sheet2!$A$2:$C$2741,3,0)</f>
        <v>Manuel Miranda</v>
      </c>
      <c r="M820" t="str" cm="1">
        <f t="array" ref="M820">IFERROR(_xlfn.IFS(AND(I820&gt;=1,I820&lt;=5),"1A5", AND(I820&gt;=6,I820&lt;=30),"6A30", AND(I820&gt;=31,I820&lt;=60),"31A60", AND(I820&gt;=61,I820&lt;=90),"61A90", AND(I820&gt;=91,I820&lt;=120),"91A120", AND(I820&gt;120),"M120"), "A VENCER")</f>
        <v>A VENCER</v>
      </c>
    </row>
    <row r="821" spans="1:13" x14ac:dyDescent="0.25">
      <c r="A821">
        <f>VLOOKUP(B821,[1]Sheet2!$B$2:$D$2741,3,0)</f>
        <v>211111625</v>
      </c>
      <c r="B821" t="s">
        <v>150</v>
      </c>
      <c r="C821" t="s">
        <v>2817</v>
      </c>
      <c r="D821" t="s">
        <v>24</v>
      </c>
      <c r="E821" t="s">
        <v>2822</v>
      </c>
      <c r="F821" t="s">
        <v>13</v>
      </c>
      <c r="G821" s="1">
        <v>45769</v>
      </c>
      <c r="H821" s="1">
        <v>45739</v>
      </c>
      <c r="I821" s="6">
        <v>81</v>
      </c>
      <c r="J821">
        <v>-602.46</v>
      </c>
      <c r="K821">
        <v>-0.28000000000000003</v>
      </c>
      <c r="L821" t="str">
        <f>VLOOKUP(A821,[1]Sheet2!$A$2:$C$2741,3,0)</f>
        <v>Paulo Costa</v>
      </c>
      <c r="M821" t="str" cm="1">
        <f t="array" ref="M821">IFERROR(_xlfn.IFS(AND(I821&gt;=1,I821&lt;=5),"1A5", AND(I821&gt;=6,I821&lt;=30),"6A30", AND(I821&gt;=31,I821&lt;=60),"31A60", AND(I821&gt;=61,I821&lt;=90),"61A90", AND(I821&gt;=91,I821&lt;=120),"91A120", AND(I821&gt;120),"M120"), "A VENCER")</f>
        <v>61A90</v>
      </c>
    </row>
    <row r="822" spans="1:13" x14ac:dyDescent="0.25">
      <c r="A822">
        <f>VLOOKUP(B822,[1]Sheet2!$B$2:$D$2741,3,0)</f>
        <v>211111625</v>
      </c>
      <c r="B822" t="s">
        <v>150</v>
      </c>
      <c r="C822" t="s">
        <v>2814</v>
      </c>
      <c r="D822" t="s">
        <v>12</v>
      </c>
      <c r="E822">
        <v>444</v>
      </c>
      <c r="F822" t="s">
        <v>13</v>
      </c>
      <c r="G822" s="1">
        <v>45823</v>
      </c>
      <c r="H822" s="1">
        <v>45793</v>
      </c>
      <c r="I822" s="6">
        <v>27</v>
      </c>
      <c r="J822">
        <v>-8</v>
      </c>
      <c r="K822">
        <v>-8</v>
      </c>
      <c r="L822" t="str">
        <f>VLOOKUP(A822,[1]Sheet2!$A$2:$C$2741,3,0)</f>
        <v>Paulo Costa</v>
      </c>
      <c r="M822" t="str" cm="1">
        <f t="array" ref="M822">IFERROR(_xlfn.IFS(AND(I822&gt;=1,I822&lt;=5),"1A5", AND(I822&gt;=6,I822&lt;=30),"6A30", AND(I822&gt;=31,I822&lt;=60),"31A60", AND(I822&gt;=61,I822&lt;=90),"61A90", AND(I822&gt;=91,I822&lt;=120),"91A120", AND(I822&gt;120),"M120"), "A VENCER")</f>
        <v>6A30</v>
      </c>
    </row>
    <row r="823" spans="1:13" x14ac:dyDescent="0.25">
      <c r="A823">
        <f>VLOOKUP(B823,[1]Sheet2!$B$2:$D$2741,3,0)</f>
        <v>211111625</v>
      </c>
      <c r="B823" t="s">
        <v>150</v>
      </c>
      <c r="C823" t="s">
        <v>11</v>
      </c>
      <c r="D823">
        <v>2025</v>
      </c>
      <c r="E823">
        <v>59</v>
      </c>
      <c r="F823" t="s">
        <v>13</v>
      </c>
      <c r="G823" s="1">
        <v>45844.476631944446</v>
      </c>
      <c r="H823" s="1">
        <v>45814.481747685182</v>
      </c>
      <c r="I823" s="6">
        <v>6</v>
      </c>
      <c r="J823">
        <v>504.41</v>
      </c>
      <c r="K823">
        <v>504.41</v>
      </c>
      <c r="L823" t="str">
        <f>VLOOKUP(A823,[1]Sheet2!$A$2:$C$2741,3,0)</f>
        <v>Paulo Costa</v>
      </c>
      <c r="M823" t="str" cm="1">
        <f t="array" ref="M823">IFERROR(_xlfn.IFS(AND(I823&gt;=1,I823&lt;=5),"1A5", AND(I823&gt;=6,I823&lt;=30),"6A30", AND(I823&gt;=31,I823&lt;=60),"31A60", AND(I823&gt;=61,I823&lt;=90),"61A90", AND(I823&gt;=91,I823&lt;=120),"91A120", AND(I823&gt;120),"M120"), "A VENCER")</f>
        <v>6A30</v>
      </c>
    </row>
    <row r="824" spans="1:13" x14ac:dyDescent="0.25">
      <c r="A824">
        <f>VLOOKUP(B824,[1]Sheet2!$B$2:$D$2741,3,0)</f>
        <v>211111625</v>
      </c>
      <c r="B824" t="s">
        <v>150</v>
      </c>
      <c r="C824" t="s">
        <v>11</v>
      </c>
      <c r="D824" t="s">
        <v>12</v>
      </c>
      <c r="E824">
        <v>9235</v>
      </c>
      <c r="F824" t="s">
        <v>13</v>
      </c>
      <c r="G824" s="1">
        <v>45851.536215277774</v>
      </c>
      <c r="H824" s="1">
        <v>45821.536689814813</v>
      </c>
      <c r="I824" s="6">
        <v>-1</v>
      </c>
      <c r="J824">
        <v>816.63</v>
      </c>
      <c r="K824">
        <v>816.63</v>
      </c>
      <c r="L824" t="str">
        <f>VLOOKUP(A824,[1]Sheet2!$A$2:$C$2741,3,0)</f>
        <v>Paulo Costa</v>
      </c>
      <c r="M824" t="str" cm="1">
        <f t="array" ref="M824">IFERROR(_xlfn.IFS(AND(I824&gt;=1,I824&lt;=5),"1A5", AND(I824&gt;=6,I824&lt;=30),"6A30", AND(I824&gt;=31,I824&lt;=60),"31A60", AND(I824&gt;=61,I824&lt;=90),"61A90", AND(I824&gt;=91,I824&lt;=120),"91A120", AND(I824&gt;120),"M120"), "A VENCER")</f>
        <v>A VENCER</v>
      </c>
    </row>
    <row r="825" spans="1:13" x14ac:dyDescent="0.25">
      <c r="A825">
        <f>VLOOKUP(B825,[1]Sheet2!$B$2:$D$2741,3,0)</f>
        <v>211111625</v>
      </c>
      <c r="B825" t="s">
        <v>150</v>
      </c>
      <c r="C825" t="s">
        <v>11</v>
      </c>
      <c r="D825" t="s">
        <v>12</v>
      </c>
      <c r="E825">
        <v>9507</v>
      </c>
      <c r="F825" t="s">
        <v>13</v>
      </c>
      <c r="G825" s="1">
        <v>45858.514930555553</v>
      </c>
      <c r="H825" s="1">
        <v>45828.515520833331</v>
      </c>
      <c r="I825" s="6">
        <v>-8</v>
      </c>
      <c r="J825">
        <v>317.75</v>
      </c>
      <c r="K825">
        <v>317.75</v>
      </c>
      <c r="L825" t="str">
        <f>VLOOKUP(A825,[1]Sheet2!$A$2:$C$2741,3,0)</f>
        <v>Paulo Costa</v>
      </c>
      <c r="M825" t="str" cm="1">
        <f t="array" ref="M825">IFERROR(_xlfn.IFS(AND(I825&gt;=1,I825&lt;=5),"1A5", AND(I825&gt;=6,I825&lt;=30),"6A30", AND(I825&gt;=31,I825&lt;=60),"31A60", AND(I825&gt;=61,I825&lt;=90),"61A90", AND(I825&gt;=91,I825&lt;=120),"91A120", AND(I825&gt;120),"M120"), "A VENCER")</f>
        <v>A VENCER</v>
      </c>
    </row>
    <row r="826" spans="1:13" x14ac:dyDescent="0.25">
      <c r="A826">
        <f>VLOOKUP(B826,[1]Sheet2!$B$2:$D$2741,3,0)</f>
        <v>211111625</v>
      </c>
      <c r="B826" t="s">
        <v>150</v>
      </c>
      <c r="C826" t="s">
        <v>11</v>
      </c>
      <c r="D826" t="s">
        <v>12</v>
      </c>
      <c r="E826">
        <v>9936</v>
      </c>
      <c r="F826" t="s">
        <v>13</v>
      </c>
      <c r="G826" s="1">
        <v>45869.406018518515</v>
      </c>
      <c r="H826" s="1">
        <v>45839.407280092593</v>
      </c>
      <c r="I826" s="6">
        <v>-19</v>
      </c>
      <c r="J826">
        <v>328.58</v>
      </c>
      <c r="K826">
        <v>328.58</v>
      </c>
      <c r="L826" t="str">
        <f>VLOOKUP(A826,[1]Sheet2!$A$2:$C$2741,3,0)</f>
        <v>Paulo Costa</v>
      </c>
      <c r="M826" t="str" cm="1">
        <f t="array" ref="M826">IFERROR(_xlfn.IFS(AND(I826&gt;=1,I826&lt;=5),"1A5", AND(I826&gt;=6,I826&lt;=30),"6A30", AND(I826&gt;=31,I826&lt;=60),"31A60", AND(I826&gt;=61,I826&lt;=90),"61A90", AND(I826&gt;=91,I826&lt;=120),"91A120", AND(I826&gt;120),"M120"), "A VENCER")</f>
        <v>A VENCER</v>
      </c>
    </row>
    <row r="827" spans="1:13" x14ac:dyDescent="0.25">
      <c r="A827">
        <f>VLOOKUP(B827,[1]Sheet2!$B$2:$D$2741,3,0)</f>
        <v>211111625</v>
      </c>
      <c r="B827" t="s">
        <v>150</v>
      </c>
      <c r="C827" t="s">
        <v>11</v>
      </c>
      <c r="D827" t="s">
        <v>12</v>
      </c>
      <c r="E827">
        <v>10109</v>
      </c>
      <c r="F827" t="s">
        <v>13</v>
      </c>
      <c r="G827" s="1">
        <v>45872.371365740742</v>
      </c>
      <c r="H827" s="1">
        <v>45842.371365740742</v>
      </c>
      <c r="I827" s="6">
        <v>-22</v>
      </c>
      <c r="J827">
        <v>527.84</v>
      </c>
      <c r="K827">
        <v>527.84</v>
      </c>
      <c r="L827" t="str">
        <f>VLOOKUP(A827,[1]Sheet2!$A$2:$C$2741,3,0)</f>
        <v>Paulo Costa</v>
      </c>
      <c r="M827" t="str" cm="1">
        <f t="array" ref="M827">IFERROR(_xlfn.IFS(AND(I827&gt;=1,I827&lt;=5),"1A5", AND(I827&gt;=6,I827&lt;=30),"6A30", AND(I827&gt;=31,I827&lt;=60),"31A60", AND(I827&gt;=61,I827&lt;=90),"61A90", AND(I827&gt;=91,I827&lt;=120),"91A120", AND(I827&gt;120),"M120"), "A VENCER")</f>
        <v>A VENCER</v>
      </c>
    </row>
    <row r="828" spans="1:13" x14ac:dyDescent="0.25">
      <c r="A828">
        <f>VLOOKUP(B828,[1]Sheet2!$B$2:$D$2741,3,0)</f>
        <v>211111625</v>
      </c>
      <c r="B828" t="s">
        <v>150</v>
      </c>
      <c r="C828" t="s">
        <v>11</v>
      </c>
      <c r="D828" t="s">
        <v>12</v>
      </c>
      <c r="E828">
        <v>10240</v>
      </c>
      <c r="F828" t="s">
        <v>13</v>
      </c>
      <c r="G828" s="1">
        <v>45876.326597222222</v>
      </c>
      <c r="H828" s="1">
        <v>45846.327291666668</v>
      </c>
      <c r="I828" s="6">
        <v>-26</v>
      </c>
      <c r="J828">
        <v>301.90000000000003</v>
      </c>
      <c r="K828">
        <v>301.90000000000003</v>
      </c>
      <c r="L828" t="str">
        <f>VLOOKUP(A828,[1]Sheet2!$A$2:$C$2741,3,0)</f>
        <v>Paulo Costa</v>
      </c>
      <c r="M828" t="str" cm="1">
        <f t="array" ref="M828">IFERROR(_xlfn.IFS(AND(I828&gt;=1,I828&lt;=5),"1A5", AND(I828&gt;=6,I828&lt;=30),"6A30", AND(I828&gt;=31,I828&lt;=60),"31A60", AND(I828&gt;=61,I828&lt;=90),"61A90", AND(I828&gt;=91,I828&lt;=120),"91A120", AND(I828&gt;120),"M120"), "A VENCER")</f>
        <v>A VENCER</v>
      </c>
    </row>
    <row r="829" spans="1:13" x14ac:dyDescent="0.25">
      <c r="A829">
        <f>VLOOKUP(B829,[1]Sheet2!$B$2:$D$2741,3,0)</f>
        <v>211111629</v>
      </c>
      <c r="B829" t="s">
        <v>151</v>
      </c>
      <c r="C829" t="s">
        <v>11</v>
      </c>
      <c r="D829" t="s">
        <v>12</v>
      </c>
      <c r="E829">
        <v>9734</v>
      </c>
      <c r="F829" t="s">
        <v>35</v>
      </c>
      <c r="G829" s="1">
        <v>45864.306967592587</v>
      </c>
      <c r="H829" s="1">
        <v>45834.307280092587</v>
      </c>
      <c r="I829" s="6">
        <v>-14</v>
      </c>
      <c r="J829">
        <v>52.1</v>
      </c>
      <c r="K829">
        <v>52.1</v>
      </c>
      <c r="L829" t="str">
        <f>VLOOKUP(A829,[1]Sheet2!$A$2:$C$2741,3,0)</f>
        <v>Bruno Brito</v>
      </c>
      <c r="M829" t="str" cm="1">
        <f t="array" ref="M829">IFERROR(_xlfn.IFS(AND(I829&gt;=1,I829&lt;=5),"1A5", AND(I829&gt;=6,I829&lt;=30),"6A30", AND(I829&gt;=31,I829&lt;=60),"31A60", AND(I829&gt;=61,I829&lt;=90),"61A90", AND(I829&gt;=91,I829&lt;=120),"91A120", AND(I829&gt;120),"M120"), "A VENCER")</f>
        <v>A VENCER</v>
      </c>
    </row>
    <row r="830" spans="1:13" x14ac:dyDescent="0.25">
      <c r="A830">
        <f>VLOOKUP(B830,[1]Sheet2!$B$2:$D$2741,3,0)</f>
        <v>211111629</v>
      </c>
      <c r="B830" t="s">
        <v>151</v>
      </c>
      <c r="C830" t="s">
        <v>11</v>
      </c>
      <c r="D830" t="s">
        <v>12</v>
      </c>
      <c r="E830">
        <v>9914</v>
      </c>
      <c r="F830" t="s">
        <v>35</v>
      </c>
      <c r="G830" s="1">
        <v>45869.308738425927</v>
      </c>
      <c r="H830" s="1">
        <v>45839.310127314813</v>
      </c>
      <c r="I830" s="6">
        <v>-19</v>
      </c>
      <c r="J830">
        <v>52.51</v>
      </c>
      <c r="K830">
        <v>52.51</v>
      </c>
      <c r="L830" t="str">
        <f>VLOOKUP(A830,[1]Sheet2!$A$2:$C$2741,3,0)</f>
        <v>Bruno Brito</v>
      </c>
      <c r="M830" t="str" cm="1">
        <f t="array" ref="M830">IFERROR(_xlfn.IFS(AND(I830&gt;=1,I830&lt;=5),"1A5", AND(I830&gt;=6,I830&lt;=30),"6A30", AND(I830&gt;=31,I830&lt;=60),"31A60", AND(I830&gt;=61,I830&lt;=90),"61A90", AND(I830&gt;=91,I830&lt;=120),"91A120", AND(I830&gt;120),"M120"), "A VENCER")</f>
        <v>A VENCER</v>
      </c>
    </row>
    <row r="831" spans="1:13" x14ac:dyDescent="0.25">
      <c r="A831">
        <f>VLOOKUP(B831,[1]Sheet2!$B$2:$D$2741,3,0)</f>
        <v>211111630</v>
      </c>
      <c r="B831" t="s">
        <v>152</v>
      </c>
      <c r="C831" t="s">
        <v>11</v>
      </c>
      <c r="D831" t="s">
        <v>12</v>
      </c>
      <c r="E831">
        <v>7518</v>
      </c>
      <c r="F831" t="s">
        <v>13</v>
      </c>
      <c r="G831" s="1">
        <v>45816.529675925922</v>
      </c>
      <c r="H831" s="1">
        <v>45786.530659722222</v>
      </c>
      <c r="I831" s="6">
        <v>34</v>
      </c>
      <c r="J831">
        <v>779.91</v>
      </c>
      <c r="K831">
        <v>779.91</v>
      </c>
      <c r="L831" t="str">
        <f>VLOOKUP(A831,[1]Sheet2!$A$2:$C$2741,3,0)</f>
        <v>Manuel Miranda</v>
      </c>
      <c r="M831" t="str" cm="1">
        <f t="array" ref="M831">IFERROR(_xlfn.IFS(AND(I831&gt;=1,I831&lt;=5),"1A5", AND(I831&gt;=6,I831&lt;=30),"6A30", AND(I831&gt;=31,I831&lt;=60),"31A60", AND(I831&gt;=61,I831&lt;=90),"61A90", AND(I831&gt;=91,I831&lt;=120),"91A120", AND(I831&gt;120),"M120"), "A VENCER")</f>
        <v>31A60</v>
      </c>
    </row>
    <row r="832" spans="1:13" x14ac:dyDescent="0.25">
      <c r="A832">
        <f>VLOOKUP(B832,[1]Sheet2!$B$2:$D$2741,3,0)</f>
        <v>211111630</v>
      </c>
      <c r="B832" t="s">
        <v>152</v>
      </c>
      <c r="C832" t="s">
        <v>11</v>
      </c>
      <c r="D832" t="s">
        <v>12</v>
      </c>
      <c r="E832">
        <v>7653</v>
      </c>
      <c r="F832" t="s">
        <v>13</v>
      </c>
      <c r="G832" s="1">
        <v>45820.467928240738</v>
      </c>
      <c r="H832" s="1">
        <v>45790.4690625</v>
      </c>
      <c r="I832" s="6">
        <v>30</v>
      </c>
      <c r="J832">
        <v>336.8</v>
      </c>
      <c r="K832">
        <v>336.8</v>
      </c>
      <c r="L832" t="str">
        <f>VLOOKUP(A832,[1]Sheet2!$A$2:$C$2741,3,0)</f>
        <v>Manuel Miranda</v>
      </c>
      <c r="M832" t="str" cm="1">
        <f t="array" ref="M832">IFERROR(_xlfn.IFS(AND(I832&gt;=1,I832&lt;=5),"1A5", AND(I832&gt;=6,I832&lt;=30),"6A30", AND(I832&gt;=31,I832&lt;=60),"31A60", AND(I832&gt;=61,I832&lt;=90),"61A90", AND(I832&gt;=91,I832&lt;=120),"91A120", AND(I832&gt;120),"M120"), "A VENCER")</f>
        <v>6A30</v>
      </c>
    </row>
    <row r="833" spans="1:13" x14ac:dyDescent="0.25">
      <c r="A833">
        <f>VLOOKUP(B833,[1]Sheet2!$B$2:$D$2741,3,0)</f>
        <v>211111630</v>
      </c>
      <c r="B833" t="s">
        <v>152</v>
      </c>
      <c r="C833" t="s">
        <v>11</v>
      </c>
      <c r="D833" t="s">
        <v>12</v>
      </c>
      <c r="E833">
        <v>7870</v>
      </c>
      <c r="F833" t="s">
        <v>13</v>
      </c>
      <c r="G833" s="1">
        <v>45823.468773148146</v>
      </c>
      <c r="H833" s="1">
        <v>45793.468912037039</v>
      </c>
      <c r="I833" s="6">
        <v>27</v>
      </c>
      <c r="J833">
        <v>493.84000000000003</v>
      </c>
      <c r="K833">
        <v>493.84000000000003</v>
      </c>
      <c r="L833" t="str">
        <f>VLOOKUP(A833,[1]Sheet2!$A$2:$C$2741,3,0)</f>
        <v>Manuel Miranda</v>
      </c>
      <c r="M833" t="str" cm="1">
        <f t="array" ref="M833">IFERROR(_xlfn.IFS(AND(I833&gt;=1,I833&lt;=5),"1A5", AND(I833&gt;=6,I833&lt;=30),"6A30", AND(I833&gt;=31,I833&lt;=60),"31A60", AND(I833&gt;=61,I833&lt;=90),"61A90", AND(I833&gt;=91,I833&lt;=120),"91A120", AND(I833&gt;120),"M120"), "A VENCER")</f>
        <v>6A30</v>
      </c>
    </row>
    <row r="834" spans="1:13" x14ac:dyDescent="0.25">
      <c r="A834">
        <f>VLOOKUP(B834,[1]Sheet2!$B$2:$D$2741,3,0)</f>
        <v>211111630</v>
      </c>
      <c r="B834" t="s">
        <v>152</v>
      </c>
      <c r="C834" t="s">
        <v>11</v>
      </c>
      <c r="D834" t="s">
        <v>12</v>
      </c>
      <c r="E834">
        <v>8030</v>
      </c>
      <c r="F834" t="s">
        <v>13</v>
      </c>
      <c r="G834" s="1">
        <v>45827.459976851853</v>
      </c>
      <c r="H834" s="1">
        <v>45797.463321759256</v>
      </c>
      <c r="I834" s="6">
        <v>23</v>
      </c>
      <c r="J834">
        <v>356</v>
      </c>
      <c r="K834">
        <v>356</v>
      </c>
      <c r="L834" t="str">
        <f>VLOOKUP(A834,[1]Sheet2!$A$2:$C$2741,3,0)</f>
        <v>Manuel Miranda</v>
      </c>
      <c r="M834" t="str" cm="1">
        <f t="array" ref="M834">IFERROR(_xlfn.IFS(AND(I834&gt;=1,I834&lt;=5),"1A5", AND(I834&gt;=6,I834&lt;=30),"6A30", AND(I834&gt;=31,I834&lt;=60),"31A60", AND(I834&gt;=61,I834&lt;=90),"61A90", AND(I834&gt;=91,I834&lt;=120),"91A120", AND(I834&gt;120),"M120"), "A VENCER")</f>
        <v>6A30</v>
      </c>
    </row>
    <row r="835" spans="1:13" x14ac:dyDescent="0.25">
      <c r="A835">
        <f>VLOOKUP(B835,[1]Sheet2!$B$2:$D$2741,3,0)</f>
        <v>211111630</v>
      </c>
      <c r="B835" t="s">
        <v>152</v>
      </c>
      <c r="C835" t="s">
        <v>11</v>
      </c>
      <c r="D835" t="s">
        <v>12</v>
      </c>
      <c r="E835">
        <v>8286</v>
      </c>
      <c r="F835" t="s">
        <v>13</v>
      </c>
      <c r="G835" s="1">
        <v>45830.561620370368</v>
      </c>
      <c r="H835" s="1">
        <v>45800.565925925926</v>
      </c>
      <c r="I835" s="6">
        <v>20</v>
      </c>
      <c r="J835">
        <v>497.68</v>
      </c>
      <c r="K835">
        <v>497.68</v>
      </c>
      <c r="L835" t="str">
        <f>VLOOKUP(A835,[1]Sheet2!$A$2:$C$2741,3,0)</f>
        <v>Manuel Miranda</v>
      </c>
      <c r="M835" t="str" cm="1">
        <f t="array" ref="M835">IFERROR(_xlfn.IFS(AND(I835&gt;=1,I835&lt;=5),"1A5", AND(I835&gt;=6,I835&lt;=30),"6A30", AND(I835&gt;=31,I835&lt;=60),"31A60", AND(I835&gt;=61,I835&lt;=90),"61A90", AND(I835&gt;=91,I835&lt;=120),"91A120", AND(I835&gt;120),"M120"), "A VENCER")</f>
        <v>6A30</v>
      </c>
    </row>
    <row r="836" spans="1:13" x14ac:dyDescent="0.25">
      <c r="A836">
        <f>VLOOKUP(B836,[1]Sheet2!$B$2:$D$2741,3,0)</f>
        <v>211111630</v>
      </c>
      <c r="B836" t="s">
        <v>152</v>
      </c>
      <c r="C836" t="s">
        <v>11</v>
      </c>
      <c r="D836" t="s">
        <v>12</v>
      </c>
      <c r="E836">
        <v>8440</v>
      </c>
      <c r="F836" t="s">
        <v>13</v>
      </c>
      <c r="G836" s="1">
        <v>45834.44394675926</v>
      </c>
      <c r="H836" s="1">
        <v>45804.447719907403</v>
      </c>
      <c r="I836" s="6">
        <v>16</v>
      </c>
      <c r="J836">
        <v>368.11</v>
      </c>
      <c r="K836">
        <v>368.11</v>
      </c>
      <c r="L836" t="str">
        <f>VLOOKUP(A836,[1]Sheet2!$A$2:$C$2741,3,0)</f>
        <v>Manuel Miranda</v>
      </c>
      <c r="M836" t="str" cm="1">
        <f t="array" ref="M836">IFERROR(_xlfn.IFS(AND(I836&gt;=1,I836&lt;=5),"1A5", AND(I836&gt;=6,I836&lt;=30),"6A30", AND(I836&gt;=31,I836&lt;=60),"31A60", AND(I836&gt;=61,I836&lt;=90),"61A90", AND(I836&gt;=91,I836&lt;=120),"91A120", AND(I836&gt;120),"M120"), "A VENCER")</f>
        <v>6A30</v>
      </c>
    </row>
    <row r="837" spans="1:13" x14ac:dyDescent="0.25">
      <c r="A837">
        <f>VLOOKUP(B837,[1]Sheet2!$B$2:$D$2741,3,0)</f>
        <v>211111630</v>
      </c>
      <c r="B837" t="s">
        <v>152</v>
      </c>
      <c r="C837" t="s">
        <v>11</v>
      </c>
      <c r="D837" t="s">
        <v>12</v>
      </c>
      <c r="E837">
        <v>8661</v>
      </c>
      <c r="F837" t="s">
        <v>13</v>
      </c>
      <c r="G837" s="1">
        <v>45837.5002662037</v>
      </c>
      <c r="H837" s="1">
        <v>45807.500428240739</v>
      </c>
      <c r="I837" s="6">
        <v>13</v>
      </c>
      <c r="J837">
        <v>574.63</v>
      </c>
      <c r="K837">
        <v>574.63</v>
      </c>
      <c r="L837" t="str">
        <f>VLOOKUP(A837,[1]Sheet2!$A$2:$C$2741,3,0)</f>
        <v>Manuel Miranda</v>
      </c>
      <c r="M837" t="str" cm="1">
        <f t="array" ref="M837">IFERROR(_xlfn.IFS(AND(I837&gt;=1,I837&lt;=5),"1A5", AND(I837&gt;=6,I837&lt;=30),"6A30", AND(I837&gt;=31,I837&lt;=60),"31A60", AND(I837&gt;=61,I837&lt;=90),"61A90", AND(I837&gt;=91,I837&lt;=120),"91A120", AND(I837&gt;120),"M120"), "A VENCER")</f>
        <v>6A30</v>
      </c>
    </row>
    <row r="838" spans="1:13" x14ac:dyDescent="0.25">
      <c r="A838">
        <f>VLOOKUP(B838,[1]Sheet2!$B$2:$D$2741,3,0)</f>
        <v>211111630</v>
      </c>
      <c r="B838" t="s">
        <v>152</v>
      </c>
      <c r="C838" t="s">
        <v>11</v>
      </c>
      <c r="D838" t="s">
        <v>12</v>
      </c>
      <c r="E838">
        <v>8796</v>
      </c>
      <c r="F838" t="s">
        <v>13</v>
      </c>
      <c r="G838" s="1">
        <v>45841.450752314813</v>
      </c>
      <c r="H838" s="1">
        <v>45811.45171296296</v>
      </c>
      <c r="I838" s="6">
        <v>9</v>
      </c>
      <c r="J838">
        <v>394.41</v>
      </c>
      <c r="K838">
        <v>394.41</v>
      </c>
      <c r="L838" t="str">
        <f>VLOOKUP(A838,[1]Sheet2!$A$2:$C$2741,3,0)</f>
        <v>Manuel Miranda</v>
      </c>
      <c r="M838" t="str" cm="1">
        <f t="array" ref="M838">IFERROR(_xlfn.IFS(AND(I838&gt;=1,I838&lt;=5),"1A5", AND(I838&gt;=6,I838&lt;=30),"6A30", AND(I838&gt;=31,I838&lt;=60),"31A60", AND(I838&gt;=61,I838&lt;=90),"61A90", AND(I838&gt;=91,I838&lt;=120),"91A120", AND(I838&gt;120),"M120"), "A VENCER")</f>
        <v>6A30</v>
      </c>
    </row>
    <row r="839" spans="1:13" x14ac:dyDescent="0.25">
      <c r="A839">
        <f>VLOOKUP(B839,[1]Sheet2!$B$2:$D$2741,3,0)</f>
        <v>211111630</v>
      </c>
      <c r="B839" t="s">
        <v>152</v>
      </c>
      <c r="C839" t="s">
        <v>11</v>
      </c>
      <c r="D839">
        <v>2025</v>
      </c>
      <c r="E839">
        <v>49</v>
      </c>
      <c r="F839" t="s">
        <v>13</v>
      </c>
      <c r="G839" s="1">
        <v>45844.46570601852</v>
      </c>
      <c r="H839" s="1">
        <v>45814.466840277775</v>
      </c>
      <c r="I839" s="6">
        <v>6</v>
      </c>
      <c r="J839">
        <v>394.79</v>
      </c>
      <c r="K839">
        <v>394.79</v>
      </c>
      <c r="L839" t="str">
        <f>VLOOKUP(A839,[1]Sheet2!$A$2:$C$2741,3,0)</f>
        <v>Manuel Miranda</v>
      </c>
      <c r="M839" t="str" cm="1">
        <f t="array" ref="M839">IFERROR(_xlfn.IFS(AND(I839&gt;=1,I839&lt;=5),"1A5", AND(I839&gt;=6,I839&lt;=30),"6A30", AND(I839&gt;=31,I839&lt;=60),"31A60", AND(I839&gt;=61,I839&lt;=90),"61A90", AND(I839&gt;=91,I839&lt;=120),"91A120", AND(I839&gt;120),"M120"), "A VENCER")</f>
        <v>6A30</v>
      </c>
    </row>
    <row r="840" spans="1:13" x14ac:dyDescent="0.25">
      <c r="A840">
        <f>VLOOKUP(B840,[1]Sheet2!$B$2:$D$2741,3,0)</f>
        <v>211111630</v>
      </c>
      <c r="B840" t="s">
        <v>152</v>
      </c>
      <c r="C840" t="s">
        <v>11</v>
      </c>
      <c r="D840" t="s">
        <v>12</v>
      </c>
      <c r="E840">
        <v>8980</v>
      </c>
      <c r="F840" t="s">
        <v>13</v>
      </c>
      <c r="G840" s="1">
        <v>45847.425833333335</v>
      </c>
      <c r="H840" s="1">
        <v>45817.426400462959</v>
      </c>
      <c r="I840" s="6">
        <v>3</v>
      </c>
      <c r="J840">
        <v>338.89</v>
      </c>
      <c r="K840">
        <v>338.89</v>
      </c>
      <c r="L840" t="str">
        <f>VLOOKUP(A840,[1]Sheet2!$A$2:$C$2741,3,0)</f>
        <v>Manuel Miranda</v>
      </c>
      <c r="M840" t="str" cm="1">
        <f t="array" ref="M840">IFERROR(_xlfn.IFS(AND(I840&gt;=1,I840&lt;=5),"1A5", AND(I840&gt;=6,I840&lt;=30),"6A30", AND(I840&gt;=31,I840&lt;=60),"31A60", AND(I840&gt;=61,I840&lt;=90),"61A90", AND(I840&gt;=91,I840&lt;=120),"91A120", AND(I840&gt;120),"M120"), "A VENCER")</f>
        <v>1A5</v>
      </c>
    </row>
    <row r="841" spans="1:13" x14ac:dyDescent="0.25">
      <c r="A841">
        <f>VLOOKUP(B841,[1]Sheet2!$B$2:$D$2741,3,0)</f>
        <v>211111630</v>
      </c>
      <c r="B841" t="s">
        <v>152</v>
      </c>
      <c r="C841" t="s">
        <v>11</v>
      </c>
      <c r="D841" t="s">
        <v>12</v>
      </c>
      <c r="E841">
        <v>9232</v>
      </c>
      <c r="F841" t="s">
        <v>13</v>
      </c>
      <c r="G841" s="1">
        <v>45851.514502314814</v>
      </c>
      <c r="H841" s="1">
        <v>45821.520335648143</v>
      </c>
      <c r="I841" s="6">
        <v>-1</v>
      </c>
      <c r="J841">
        <v>508.81</v>
      </c>
      <c r="K841">
        <v>508.81</v>
      </c>
      <c r="L841" t="str">
        <f>VLOOKUP(A841,[1]Sheet2!$A$2:$C$2741,3,0)</f>
        <v>Manuel Miranda</v>
      </c>
      <c r="M841" t="str" cm="1">
        <f t="array" ref="M841">IFERROR(_xlfn.IFS(AND(I841&gt;=1,I841&lt;=5),"1A5", AND(I841&gt;=6,I841&lt;=30),"6A30", AND(I841&gt;=31,I841&lt;=60),"31A60", AND(I841&gt;=61,I841&lt;=90),"61A90", AND(I841&gt;=91,I841&lt;=120),"91A120", AND(I841&gt;120),"M120"), "A VENCER")</f>
        <v>A VENCER</v>
      </c>
    </row>
    <row r="842" spans="1:13" x14ac:dyDescent="0.25">
      <c r="A842">
        <f>VLOOKUP(B842,[1]Sheet2!$B$2:$D$2741,3,0)</f>
        <v>211111630</v>
      </c>
      <c r="B842" t="s">
        <v>152</v>
      </c>
      <c r="C842" t="s">
        <v>11</v>
      </c>
      <c r="D842" t="s">
        <v>12</v>
      </c>
      <c r="E842">
        <v>9373</v>
      </c>
      <c r="F842" t="s">
        <v>13</v>
      </c>
      <c r="G842" s="1">
        <v>45855.47079861111</v>
      </c>
      <c r="H842" s="1">
        <v>45825.471643518518</v>
      </c>
      <c r="I842" s="6">
        <v>-5</v>
      </c>
      <c r="J842">
        <v>509.71000000000004</v>
      </c>
      <c r="K842">
        <v>509.71000000000004</v>
      </c>
      <c r="L842" t="str">
        <f>VLOOKUP(A842,[1]Sheet2!$A$2:$C$2741,3,0)</f>
        <v>Manuel Miranda</v>
      </c>
      <c r="M842" t="str" cm="1">
        <f t="array" ref="M842">IFERROR(_xlfn.IFS(AND(I842&gt;=1,I842&lt;=5),"1A5", AND(I842&gt;=6,I842&lt;=30),"6A30", AND(I842&gt;=31,I842&lt;=60),"31A60", AND(I842&gt;=61,I842&lt;=90),"61A90", AND(I842&gt;=91,I842&lt;=120),"91A120", AND(I842&gt;120),"M120"), "A VENCER")</f>
        <v>A VENCER</v>
      </c>
    </row>
    <row r="843" spans="1:13" x14ac:dyDescent="0.25">
      <c r="A843">
        <f>VLOOKUP(B843,[1]Sheet2!$B$2:$D$2741,3,0)</f>
        <v>211111630</v>
      </c>
      <c r="B843" t="s">
        <v>152</v>
      </c>
      <c r="C843" t="s">
        <v>11</v>
      </c>
      <c r="D843" t="s">
        <v>12</v>
      </c>
      <c r="E843">
        <v>9509</v>
      </c>
      <c r="F843" t="s">
        <v>13</v>
      </c>
      <c r="G843" s="1">
        <v>45858.515798611108</v>
      </c>
      <c r="H843" s="1">
        <v>45828.516446759255</v>
      </c>
      <c r="I843" s="6">
        <v>-8</v>
      </c>
      <c r="J843">
        <v>502.83</v>
      </c>
      <c r="K843">
        <v>502.83</v>
      </c>
      <c r="L843" t="str">
        <f>VLOOKUP(A843,[1]Sheet2!$A$2:$C$2741,3,0)</f>
        <v>Manuel Miranda</v>
      </c>
      <c r="M843" t="str" cm="1">
        <f t="array" ref="M843">IFERROR(_xlfn.IFS(AND(I843&gt;=1,I843&lt;=5),"1A5", AND(I843&gt;=6,I843&lt;=30),"6A30", AND(I843&gt;=31,I843&lt;=60),"31A60", AND(I843&gt;=61,I843&lt;=90),"61A90", AND(I843&gt;=91,I843&lt;=120),"91A120", AND(I843&gt;120),"M120"), "A VENCER")</f>
        <v>A VENCER</v>
      </c>
    </row>
    <row r="844" spans="1:13" x14ac:dyDescent="0.25">
      <c r="A844">
        <f>VLOOKUP(B844,[1]Sheet2!$B$2:$D$2741,3,0)</f>
        <v>211111630</v>
      </c>
      <c r="B844" t="s">
        <v>152</v>
      </c>
      <c r="C844" t="s">
        <v>11</v>
      </c>
      <c r="D844" t="s">
        <v>12</v>
      </c>
      <c r="E844">
        <v>9591</v>
      </c>
      <c r="F844" t="s">
        <v>13</v>
      </c>
      <c r="G844" s="1">
        <v>45861.450057870366</v>
      </c>
      <c r="H844" s="1">
        <v>45831.450555555552</v>
      </c>
      <c r="I844" s="6">
        <v>-11</v>
      </c>
      <c r="J844">
        <v>288.51</v>
      </c>
      <c r="K844">
        <v>288.51</v>
      </c>
      <c r="L844" t="str">
        <f>VLOOKUP(A844,[1]Sheet2!$A$2:$C$2741,3,0)</f>
        <v>Manuel Miranda</v>
      </c>
      <c r="M844" t="str" cm="1">
        <f t="array" ref="M844">IFERROR(_xlfn.IFS(AND(I844&gt;=1,I844&lt;=5),"1A5", AND(I844&gt;=6,I844&lt;=30),"6A30", AND(I844&gt;=31,I844&lt;=60),"31A60", AND(I844&gt;=61,I844&lt;=90),"61A90", AND(I844&gt;=91,I844&lt;=120),"91A120", AND(I844&gt;120),"M120"), "A VENCER")</f>
        <v>A VENCER</v>
      </c>
    </row>
    <row r="845" spans="1:13" x14ac:dyDescent="0.25">
      <c r="A845">
        <f>VLOOKUP(B845,[1]Sheet2!$B$2:$D$2741,3,0)</f>
        <v>211111630</v>
      </c>
      <c r="B845" t="s">
        <v>152</v>
      </c>
      <c r="C845" t="s">
        <v>11</v>
      </c>
      <c r="D845" t="s">
        <v>12</v>
      </c>
      <c r="E845">
        <v>10108</v>
      </c>
      <c r="F845" t="s">
        <v>13</v>
      </c>
      <c r="G845" s="1">
        <v>45872.371331018519</v>
      </c>
      <c r="H845" s="1">
        <v>45842.371342592589</v>
      </c>
      <c r="I845" s="6">
        <v>-22</v>
      </c>
      <c r="J845">
        <v>443.85</v>
      </c>
      <c r="K845">
        <v>443.85</v>
      </c>
      <c r="L845" t="str">
        <f>VLOOKUP(A845,[1]Sheet2!$A$2:$C$2741,3,0)</f>
        <v>Manuel Miranda</v>
      </c>
      <c r="M845" t="str" cm="1">
        <f t="array" ref="M845">IFERROR(_xlfn.IFS(AND(I845&gt;=1,I845&lt;=5),"1A5", AND(I845&gt;=6,I845&lt;=30),"6A30", AND(I845&gt;=31,I845&lt;=60),"31A60", AND(I845&gt;=61,I845&lt;=90),"61A90", AND(I845&gt;=91,I845&lt;=120),"91A120", AND(I845&gt;120),"M120"), "A VENCER")</f>
        <v>A VENCER</v>
      </c>
    </row>
    <row r="846" spans="1:13" x14ac:dyDescent="0.25">
      <c r="A846">
        <f>VLOOKUP(B846,[1]Sheet2!$B$2:$D$2741,3,0)</f>
        <v>211111630</v>
      </c>
      <c r="B846" t="s">
        <v>152</v>
      </c>
      <c r="C846" t="s">
        <v>11</v>
      </c>
      <c r="D846" t="s">
        <v>12</v>
      </c>
      <c r="E846">
        <v>10268</v>
      </c>
      <c r="F846" t="s">
        <v>13</v>
      </c>
      <c r="G846" s="1">
        <v>45876.410578703704</v>
      </c>
      <c r="H846" s="1">
        <v>45846.410578703704</v>
      </c>
      <c r="I846" s="6">
        <v>-26</v>
      </c>
      <c r="J846">
        <v>626.27</v>
      </c>
      <c r="K846">
        <v>626.27</v>
      </c>
      <c r="L846" t="str">
        <f>VLOOKUP(A846,[1]Sheet2!$A$2:$C$2741,3,0)</f>
        <v>Manuel Miranda</v>
      </c>
      <c r="M846" t="str" cm="1">
        <f t="array" ref="M846">IFERROR(_xlfn.IFS(AND(I846&gt;=1,I846&lt;=5),"1A5", AND(I846&gt;=6,I846&lt;=30),"6A30", AND(I846&gt;=31,I846&lt;=60),"31A60", AND(I846&gt;=61,I846&lt;=90),"61A90", AND(I846&gt;=91,I846&lt;=120),"91A120", AND(I846&gt;120),"M120"), "A VENCER")</f>
        <v>A VENCER</v>
      </c>
    </row>
    <row r="847" spans="1:13" x14ac:dyDescent="0.25">
      <c r="A847">
        <f>VLOOKUP(B847,[1]Sheet2!$B$2:$D$2741,3,0)</f>
        <v>211111630</v>
      </c>
      <c r="B847" t="s">
        <v>152</v>
      </c>
      <c r="C847" t="s">
        <v>11</v>
      </c>
      <c r="D847" t="s">
        <v>12</v>
      </c>
      <c r="E847">
        <v>10486</v>
      </c>
      <c r="F847" t="s">
        <v>13</v>
      </c>
      <c r="G847" s="1">
        <v>45879.462592592594</v>
      </c>
      <c r="H847" s="1">
        <v>45849.462592592594</v>
      </c>
      <c r="I847" s="6">
        <v>-29</v>
      </c>
      <c r="J847">
        <v>478.11</v>
      </c>
      <c r="K847">
        <v>478.11</v>
      </c>
      <c r="L847" t="str">
        <f>VLOOKUP(A847,[1]Sheet2!$A$2:$C$2741,3,0)</f>
        <v>Manuel Miranda</v>
      </c>
      <c r="M847" t="str" cm="1">
        <f t="array" ref="M847">IFERROR(_xlfn.IFS(AND(I847&gt;=1,I847&lt;=5),"1A5", AND(I847&gt;=6,I847&lt;=30),"6A30", AND(I847&gt;=31,I847&lt;=60),"31A60", AND(I847&gt;=61,I847&lt;=90),"61A90", AND(I847&gt;=91,I847&lt;=120),"91A120", AND(I847&gt;120),"M120"), "A VENCER")</f>
        <v>A VENCER</v>
      </c>
    </row>
    <row r="848" spans="1:13" x14ac:dyDescent="0.25">
      <c r="A848">
        <f>VLOOKUP(B848,[1]Sheet2!$B$2:$D$2741,3,0)</f>
        <v>211111638</v>
      </c>
      <c r="B848" t="s">
        <v>154</v>
      </c>
      <c r="C848" t="s">
        <v>11</v>
      </c>
      <c r="D848" t="s">
        <v>12</v>
      </c>
      <c r="E848">
        <v>9804</v>
      </c>
      <c r="F848" t="s">
        <v>13</v>
      </c>
      <c r="G848" s="1">
        <v>45835.273599537039</v>
      </c>
      <c r="H848" s="1">
        <v>45835.273599537039</v>
      </c>
      <c r="I848" s="6">
        <v>15</v>
      </c>
      <c r="J848">
        <v>4849.5</v>
      </c>
      <c r="K848">
        <v>4849.5</v>
      </c>
      <c r="L848" t="str">
        <f>VLOOKUP(A848,[1]Sheet2!$A$2:$C$2741,3,0)</f>
        <v>Pedro Fonseca</v>
      </c>
      <c r="M848" t="str" cm="1">
        <f t="array" ref="M848">IFERROR(_xlfn.IFS(AND(I848&gt;=1,I848&lt;=5),"1A5", AND(I848&gt;=6,I848&lt;=30),"6A30", AND(I848&gt;=31,I848&lt;=60),"31A60", AND(I848&gt;=61,I848&lt;=90),"61A90", AND(I848&gt;=91,I848&lt;=120),"91A120", AND(I848&gt;120),"M120"), "A VENCER")</f>
        <v>6A30</v>
      </c>
    </row>
    <row r="849" spans="1:13" x14ac:dyDescent="0.25">
      <c r="A849">
        <f>VLOOKUP(B849,[1]Sheet2!$B$2:$D$2741,3,0)</f>
        <v>211111638</v>
      </c>
      <c r="B849" t="s">
        <v>154</v>
      </c>
      <c r="C849" t="s">
        <v>11</v>
      </c>
      <c r="D849" t="s">
        <v>12</v>
      </c>
      <c r="E849">
        <v>10434</v>
      </c>
      <c r="F849" t="s">
        <v>13</v>
      </c>
      <c r="G849" s="1">
        <v>45849.319178240738</v>
      </c>
      <c r="H849" s="1">
        <v>45849.319178240738</v>
      </c>
      <c r="I849" s="6">
        <v>1</v>
      </c>
      <c r="J849">
        <v>3975</v>
      </c>
      <c r="K849">
        <v>3975</v>
      </c>
      <c r="L849" t="str">
        <f>VLOOKUP(A849,[1]Sheet2!$A$2:$C$2741,3,0)</f>
        <v>Pedro Fonseca</v>
      </c>
      <c r="M849" t="str" cm="1">
        <f t="array" ref="M849">IFERROR(_xlfn.IFS(AND(I849&gt;=1,I849&lt;=5),"1A5", AND(I849&gt;=6,I849&lt;=30),"6A30", AND(I849&gt;=31,I849&lt;=60),"31A60", AND(I849&gt;=61,I849&lt;=90),"61A90", AND(I849&gt;=91,I849&lt;=120),"91A120", AND(I849&gt;120),"M120"), "A VENCER")</f>
        <v>1A5</v>
      </c>
    </row>
    <row r="850" spans="1:13" x14ac:dyDescent="0.25">
      <c r="A850">
        <f>VLOOKUP(B850,[1]Sheet2!$B$2:$D$2741,3,0)</f>
        <v>211111647</v>
      </c>
      <c r="B850" t="s">
        <v>2007</v>
      </c>
      <c r="C850" t="s">
        <v>11</v>
      </c>
      <c r="D850" t="s">
        <v>12</v>
      </c>
      <c r="E850">
        <v>10209</v>
      </c>
      <c r="F850" t="s">
        <v>13</v>
      </c>
      <c r="G850" s="1">
        <v>45875.481863425921</v>
      </c>
      <c r="H850" s="1">
        <v>45845.481863425921</v>
      </c>
      <c r="I850" s="6">
        <v>-25</v>
      </c>
      <c r="J850">
        <v>262.86</v>
      </c>
      <c r="K850">
        <v>262.86</v>
      </c>
      <c r="L850" t="str">
        <f>VLOOKUP(A850,[1]Sheet2!$A$2:$C$2741,3,0)</f>
        <v>Ricardo G.Silva</v>
      </c>
      <c r="M850" t="str" cm="1">
        <f t="array" ref="M850">IFERROR(_xlfn.IFS(AND(I850&gt;=1,I850&lt;=5),"1A5", AND(I850&gt;=6,I850&lt;=30),"6A30", AND(I850&gt;=31,I850&lt;=60),"31A60", AND(I850&gt;=61,I850&lt;=90),"61A90", AND(I850&gt;=91,I850&lt;=120),"91A120", AND(I850&gt;120),"M120"), "A VENCER")</f>
        <v>A VENCER</v>
      </c>
    </row>
    <row r="851" spans="1:13" x14ac:dyDescent="0.25">
      <c r="A851">
        <f>VLOOKUP(B851,[1]Sheet2!$B$2:$D$2741,3,0)</f>
        <v>211111668</v>
      </c>
      <c r="B851" t="s">
        <v>157</v>
      </c>
      <c r="C851" t="s">
        <v>62</v>
      </c>
      <c r="D851" t="s">
        <v>24</v>
      </c>
      <c r="E851" t="s">
        <v>158</v>
      </c>
      <c r="F851" t="s">
        <v>35</v>
      </c>
      <c r="G851" s="1">
        <v>45330</v>
      </c>
      <c r="H851" s="1">
        <v>45330</v>
      </c>
      <c r="I851" s="6">
        <v>520</v>
      </c>
      <c r="J851">
        <v>259.05</v>
      </c>
      <c r="K851">
        <v>259.05</v>
      </c>
      <c r="L851" t="str">
        <f>VLOOKUP(A851,[1]Sheet2!$A$2:$C$2741,3,0)</f>
        <v>Ricardo G.Silva</v>
      </c>
      <c r="M851" t="str" cm="1">
        <f t="array" ref="M851">IFERROR(_xlfn.IFS(AND(I851&gt;=1,I851&lt;=5),"1A5", AND(I851&gt;=6,I851&lt;=30),"6A30", AND(I851&gt;=31,I851&lt;=60),"31A60", AND(I851&gt;=61,I851&lt;=90),"61A90", AND(I851&gt;=91,I851&lt;=120),"91A120", AND(I851&gt;120),"M120"), "A VENCER")</f>
        <v>M120</v>
      </c>
    </row>
    <row r="852" spans="1:13" x14ac:dyDescent="0.25">
      <c r="A852">
        <f>VLOOKUP(B852,[1]Sheet2!$B$2:$D$2741,3,0)</f>
        <v>211111668</v>
      </c>
      <c r="B852" t="s">
        <v>157</v>
      </c>
      <c r="C852" t="s">
        <v>62</v>
      </c>
      <c r="D852" t="s">
        <v>24</v>
      </c>
      <c r="E852" t="s">
        <v>159</v>
      </c>
      <c r="F852" t="s">
        <v>35</v>
      </c>
      <c r="G852" s="1">
        <v>45337</v>
      </c>
      <c r="H852" s="1">
        <v>45337</v>
      </c>
      <c r="I852" s="6">
        <v>513</v>
      </c>
      <c r="J852">
        <v>47.74</v>
      </c>
      <c r="K852">
        <v>47.74</v>
      </c>
      <c r="L852" t="str">
        <f>VLOOKUP(A852,[1]Sheet2!$A$2:$C$2741,3,0)</f>
        <v>Ricardo G.Silva</v>
      </c>
      <c r="M852" t="str" cm="1">
        <f t="array" ref="M852">IFERROR(_xlfn.IFS(AND(I852&gt;=1,I852&lt;=5),"1A5", AND(I852&gt;=6,I852&lt;=30),"6A30", AND(I852&gt;=31,I852&lt;=60),"31A60", AND(I852&gt;=61,I852&lt;=90),"61A90", AND(I852&gt;=91,I852&lt;=120),"91A120", AND(I852&gt;120),"M120"), "A VENCER")</f>
        <v>M120</v>
      </c>
    </row>
    <row r="853" spans="1:13" x14ac:dyDescent="0.25">
      <c r="A853">
        <f>VLOOKUP(B853,[1]Sheet2!$B$2:$D$2741,3,0)</f>
        <v>211111668</v>
      </c>
      <c r="B853" t="s">
        <v>157</v>
      </c>
      <c r="C853" t="s">
        <v>62</v>
      </c>
      <c r="D853" t="s">
        <v>24</v>
      </c>
      <c r="E853" t="s">
        <v>160</v>
      </c>
      <c r="F853" t="s">
        <v>35</v>
      </c>
      <c r="G853" s="1">
        <v>45344</v>
      </c>
      <c r="H853" s="1">
        <v>45344</v>
      </c>
      <c r="I853" s="6">
        <v>506</v>
      </c>
      <c r="J853">
        <v>7.09</v>
      </c>
      <c r="K853">
        <v>7.09</v>
      </c>
      <c r="L853" t="str">
        <f>VLOOKUP(A853,[1]Sheet2!$A$2:$C$2741,3,0)</f>
        <v>Ricardo G.Silva</v>
      </c>
      <c r="M853" t="str" cm="1">
        <f t="array" ref="M853">IFERROR(_xlfn.IFS(AND(I853&gt;=1,I853&lt;=5),"1A5", AND(I853&gt;=6,I853&lt;=30),"6A30", AND(I853&gt;=31,I853&lt;=60),"31A60", AND(I853&gt;=61,I853&lt;=90),"61A90", AND(I853&gt;=91,I853&lt;=120),"91A120", AND(I853&gt;120),"M120"), "A VENCER")</f>
        <v>M120</v>
      </c>
    </row>
    <row r="854" spans="1:13" x14ac:dyDescent="0.25">
      <c r="A854">
        <f>VLOOKUP(B854,[1]Sheet2!$B$2:$D$2741,3,0)</f>
        <v>211111668</v>
      </c>
      <c r="B854" t="s">
        <v>157</v>
      </c>
      <c r="C854" t="s">
        <v>62</v>
      </c>
      <c r="D854" t="s">
        <v>24</v>
      </c>
      <c r="E854" t="s">
        <v>161</v>
      </c>
      <c r="F854" t="s">
        <v>35</v>
      </c>
      <c r="G854" s="1">
        <v>45351</v>
      </c>
      <c r="H854" s="1">
        <v>45351</v>
      </c>
      <c r="I854" s="6">
        <v>499</v>
      </c>
      <c r="J854">
        <v>21.63</v>
      </c>
      <c r="K854">
        <v>21.63</v>
      </c>
      <c r="L854" t="str">
        <f>VLOOKUP(A854,[1]Sheet2!$A$2:$C$2741,3,0)</f>
        <v>Ricardo G.Silva</v>
      </c>
      <c r="M854" t="str" cm="1">
        <f t="array" ref="M854">IFERROR(_xlfn.IFS(AND(I854&gt;=1,I854&lt;=5),"1A5", AND(I854&gt;=6,I854&lt;=30),"6A30", AND(I854&gt;=31,I854&lt;=60),"31A60", AND(I854&gt;=61,I854&lt;=90),"61A90", AND(I854&gt;=91,I854&lt;=120),"91A120", AND(I854&gt;120),"M120"), "A VENCER")</f>
        <v>M120</v>
      </c>
    </row>
    <row r="855" spans="1:13" x14ac:dyDescent="0.25">
      <c r="A855">
        <f>VLOOKUP(B855,[1]Sheet2!$B$2:$D$2741,3,0)</f>
        <v>211111669</v>
      </c>
      <c r="B855" t="s">
        <v>162</v>
      </c>
      <c r="C855" t="s">
        <v>11</v>
      </c>
      <c r="D855" t="s">
        <v>12</v>
      </c>
      <c r="E855">
        <v>7312</v>
      </c>
      <c r="F855" t="s">
        <v>13</v>
      </c>
      <c r="G855" s="1">
        <v>45844.454282407409</v>
      </c>
      <c r="H855" s="1">
        <v>45784.455416666664</v>
      </c>
      <c r="I855" s="6">
        <v>6</v>
      </c>
      <c r="J855">
        <v>985.01</v>
      </c>
      <c r="K855">
        <v>985.01</v>
      </c>
      <c r="L855" t="str">
        <f>VLOOKUP(A855,[1]Sheet2!$A$2:$C$2741,3,0)</f>
        <v>Pedro Fonseca</v>
      </c>
      <c r="M855" t="str" cm="1">
        <f t="array" ref="M855">IFERROR(_xlfn.IFS(AND(I855&gt;=1,I855&lt;=5),"1A5", AND(I855&gt;=6,I855&lt;=30),"6A30", AND(I855&gt;=31,I855&lt;=60),"31A60", AND(I855&gt;=61,I855&lt;=90),"61A90", AND(I855&gt;=91,I855&lt;=120),"91A120", AND(I855&gt;120),"M120"), "A VENCER")</f>
        <v>6A30</v>
      </c>
    </row>
    <row r="856" spans="1:13" x14ac:dyDescent="0.25">
      <c r="A856">
        <f>VLOOKUP(B856,[1]Sheet2!$B$2:$D$2741,3,0)</f>
        <v>211111669</v>
      </c>
      <c r="B856" t="s">
        <v>162</v>
      </c>
      <c r="C856" t="s">
        <v>11</v>
      </c>
      <c r="D856" t="s">
        <v>12</v>
      </c>
      <c r="E856">
        <v>7706</v>
      </c>
      <c r="F856" t="s">
        <v>13</v>
      </c>
      <c r="G856" s="1">
        <v>45851.510451388887</v>
      </c>
      <c r="H856" s="1">
        <v>45791.511053240742</v>
      </c>
      <c r="I856" s="6">
        <v>-1</v>
      </c>
      <c r="J856">
        <v>677.13</v>
      </c>
      <c r="K856">
        <v>677.13</v>
      </c>
      <c r="L856" t="str">
        <f>VLOOKUP(A856,[1]Sheet2!$A$2:$C$2741,3,0)</f>
        <v>Pedro Fonseca</v>
      </c>
      <c r="M856" t="str" cm="1">
        <f t="array" ref="M856">IFERROR(_xlfn.IFS(AND(I856&gt;=1,I856&lt;=5),"1A5", AND(I856&gt;=6,I856&lt;=30),"6A30", AND(I856&gt;=31,I856&lt;=60),"31A60", AND(I856&gt;=61,I856&lt;=90),"61A90", AND(I856&gt;=91,I856&lt;=120),"91A120", AND(I856&gt;120),"M120"), "A VENCER")</f>
        <v>A VENCER</v>
      </c>
    </row>
    <row r="857" spans="1:13" x14ac:dyDescent="0.25">
      <c r="A857">
        <f>VLOOKUP(B857,[1]Sheet2!$B$2:$D$2741,3,0)</f>
        <v>211111669</v>
      </c>
      <c r="B857" t="s">
        <v>162</v>
      </c>
      <c r="C857" t="s">
        <v>11</v>
      </c>
      <c r="D857" t="s">
        <v>12</v>
      </c>
      <c r="E857">
        <v>8106</v>
      </c>
      <c r="F857" t="s">
        <v>13</v>
      </c>
      <c r="G857" s="1">
        <v>45858.455659722218</v>
      </c>
      <c r="H857" s="1">
        <v>45798.45585648148</v>
      </c>
      <c r="I857" s="6">
        <v>-8</v>
      </c>
      <c r="J857">
        <v>376.13</v>
      </c>
      <c r="K857">
        <v>376.13</v>
      </c>
      <c r="L857" t="str">
        <f>VLOOKUP(A857,[1]Sheet2!$A$2:$C$2741,3,0)</f>
        <v>Pedro Fonseca</v>
      </c>
      <c r="M857" t="str" cm="1">
        <f t="array" ref="M857">IFERROR(_xlfn.IFS(AND(I857&gt;=1,I857&lt;=5),"1A5", AND(I857&gt;=6,I857&lt;=30),"6A30", AND(I857&gt;=31,I857&lt;=60),"31A60", AND(I857&gt;=61,I857&lt;=90),"61A90", AND(I857&gt;=91,I857&lt;=120),"91A120", AND(I857&gt;120),"M120"), "A VENCER")</f>
        <v>A VENCER</v>
      </c>
    </row>
    <row r="858" spans="1:13" x14ac:dyDescent="0.25">
      <c r="A858">
        <f>VLOOKUP(B858,[1]Sheet2!$B$2:$D$2741,3,0)</f>
        <v>211111669</v>
      </c>
      <c r="B858" t="s">
        <v>162</v>
      </c>
      <c r="C858" t="s">
        <v>11</v>
      </c>
      <c r="D858" t="s">
        <v>12</v>
      </c>
      <c r="E858">
        <v>8617</v>
      </c>
      <c r="F858" t="s">
        <v>13</v>
      </c>
      <c r="G858" s="1">
        <v>45867.403067129628</v>
      </c>
      <c r="H858" s="1">
        <v>45807.403194444443</v>
      </c>
      <c r="I858" s="6">
        <v>-17</v>
      </c>
      <c r="J858">
        <v>101.3</v>
      </c>
      <c r="K858">
        <v>101.3</v>
      </c>
      <c r="L858" t="str">
        <f>VLOOKUP(A858,[1]Sheet2!$A$2:$C$2741,3,0)</f>
        <v>Pedro Fonseca</v>
      </c>
      <c r="M858" t="str" cm="1">
        <f t="array" ref="M858">IFERROR(_xlfn.IFS(AND(I858&gt;=1,I858&lt;=5),"1A5", AND(I858&gt;=6,I858&lt;=30),"6A30", AND(I858&gt;=31,I858&lt;=60),"31A60", AND(I858&gt;=61,I858&lt;=90),"61A90", AND(I858&gt;=91,I858&lt;=120),"91A120", AND(I858&gt;120),"M120"), "A VENCER")</f>
        <v>A VENCER</v>
      </c>
    </row>
    <row r="859" spans="1:13" x14ac:dyDescent="0.25">
      <c r="A859">
        <f>VLOOKUP(B859,[1]Sheet2!$B$2:$D$2741,3,0)</f>
        <v>211111669</v>
      </c>
      <c r="B859" t="s">
        <v>162</v>
      </c>
      <c r="C859" t="s">
        <v>11</v>
      </c>
      <c r="D859" t="s">
        <v>12</v>
      </c>
      <c r="E859">
        <v>8818</v>
      </c>
      <c r="F859" t="s">
        <v>13</v>
      </c>
      <c r="G859" s="1">
        <v>45872.383020833331</v>
      </c>
      <c r="H859" s="1">
        <v>45812.383287037032</v>
      </c>
      <c r="I859" s="6">
        <v>-22</v>
      </c>
      <c r="J859">
        <v>208.52</v>
      </c>
      <c r="K859">
        <v>208.52</v>
      </c>
      <c r="L859" t="str">
        <f>VLOOKUP(A859,[1]Sheet2!$A$2:$C$2741,3,0)</f>
        <v>Pedro Fonseca</v>
      </c>
      <c r="M859" t="str" cm="1">
        <f t="array" ref="M859">IFERROR(_xlfn.IFS(AND(I859&gt;=1,I859&lt;=5),"1A5", AND(I859&gt;=6,I859&lt;=30),"6A30", AND(I859&gt;=31,I859&lt;=60),"31A60", AND(I859&gt;=61,I859&lt;=90),"61A90", AND(I859&gt;=91,I859&lt;=120),"91A120", AND(I859&gt;120),"M120"), "A VENCER")</f>
        <v>A VENCER</v>
      </c>
    </row>
    <row r="860" spans="1:13" x14ac:dyDescent="0.25">
      <c r="A860">
        <f>VLOOKUP(B860,[1]Sheet2!$B$2:$D$2741,3,0)</f>
        <v>211111669</v>
      </c>
      <c r="B860" t="s">
        <v>162</v>
      </c>
      <c r="C860" t="s">
        <v>11</v>
      </c>
      <c r="D860" t="s">
        <v>12</v>
      </c>
      <c r="E860">
        <v>9414</v>
      </c>
      <c r="F860" t="s">
        <v>13</v>
      </c>
      <c r="G860" s="1">
        <v>45886.415729166663</v>
      </c>
      <c r="H860" s="1">
        <v>45826.416030092594</v>
      </c>
      <c r="I860" s="6">
        <v>-36</v>
      </c>
      <c r="J860">
        <v>94.41</v>
      </c>
      <c r="K860">
        <v>94.41</v>
      </c>
      <c r="L860" t="str">
        <f>VLOOKUP(A860,[1]Sheet2!$A$2:$C$2741,3,0)</f>
        <v>Pedro Fonseca</v>
      </c>
      <c r="M860" t="str" cm="1">
        <f t="array" ref="M860">IFERROR(_xlfn.IFS(AND(I860&gt;=1,I860&lt;=5),"1A5", AND(I860&gt;=6,I860&lt;=30),"6A30", AND(I860&gt;=31,I860&lt;=60),"31A60", AND(I860&gt;=61,I860&lt;=90),"61A90", AND(I860&gt;=91,I860&lt;=120),"91A120", AND(I860&gt;120),"M120"), "A VENCER")</f>
        <v>A VENCER</v>
      </c>
    </row>
    <row r="861" spans="1:13" x14ac:dyDescent="0.25">
      <c r="A861">
        <f>VLOOKUP(B861,[1]Sheet2!$B$2:$D$2741,3,0)</f>
        <v>211111709</v>
      </c>
      <c r="B861" t="s">
        <v>164</v>
      </c>
      <c r="C861" t="s">
        <v>2817</v>
      </c>
      <c r="D861" t="s">
        <v>24</v>
      </c>
      <c r="E861" t="s">
        <v>2822</v>
      </c>
      <c r="F861" t="s">
        <v>13</v>
      </c>
      <c r="G861" s="1">
        <v>45771</v>
      </c>
      <c r="H861" s="1">
        <v>45741</v>
      </c>
      <c r="I861" s="6">
        <v>79</v>
      </c>
      <c r="J861">
        <v>-32.869999999999997</v>
      </c>
      <c r="K861">
        <v>-13.43</v>
      </c>
      <c r="L861" t="str">
        <f>VLOOKUP(A861,[1]Sheet2!$A$2:$C$2741,3,0)</f>
        <v>Pedro Fonseca</v>
      </c>
      <c r="M861" t="str" cm="1">
        <f t="array" ref="M861">IFERROR(_xlfn.IFS(AND(I861&gt;=1,I861&lt;=5),"1A5", AND(I861&gt;=6,I861&lt;=30),"6A30", AND(I861&gt;=31,I861&lt;=60),"31A60", AND(I861&gt;=61,I861&lt;=90),"61A90", AND(I861&gt;=91,I861&lt;=120),"91A120", AND(I861&gt;120),"M120"), "A VENCER")</f>
        <v>61A90</v>
      </c>
    </row>
    <row r="862" spans="1:13" x14ac:dyDescent="0.25">
      <c r="A862">
        <f>VLOOKUP(B862,[1]Sheet2!$B$2:$D$2741,3,0)</f>
        <v>211111709</v>
      </c>
      <c r="B862" t="s">
        <v>164</v>
      </c>
      <c r="C862" t="s">
        <v>2817</v>
      </c>
      <c r="D862" t="s">
        <v>24</v>
      </c>
      <c r="E862" t="s">
        <v>2822</v>
      </c>
      <c r="F862" t="s">
        <v>13</v>
      </c>
      <c r="G862" s="1">
        <v>45793</v>
      </c>
      <c r="H862" s="1">
        <v>45763</v>
      </c>
      <c r="I862" s="6">
        <v>57</v>
      </c>
      <c r="J862">
        <v>-163.66</v>
      </c>
      <c r="K862">
        <v>-163.66</v>
      </c>
      <c r="L862" t="str">
        <f>VLOOKUP(A862,[1]Sheet2!$A$2:$C$2741,3,0)</f>
        <v>Pedro Fonseca</v>
      </c>
      <c r="M862" t="str" cm="1">
        <f t="array" ref="M862">IFERROR(_xlfn.IFS(AND(I862&gt;=1,I862&lt;=5),"1A5", AND(I862&gt;=6,I862&lt;=30),"6A30", AND(I862&gt;=31,I862&lt;=60),"31A60", AND(I862&gt;=61,I862&lt;=90),"61A90", AND(I862&gt;=91,I862&lt;=120),"91A120", AND(I862&gt;120),"M120"), "A VENCER")</f>
        <v>31A60</v>
      </c>
    </row>
    <row r="863" spans="1:13" x14ac:dyDescent="0.25">
      <c r="A863">
        <f>VLOOKUP(B863,[1]Sheet2!$B$2:$D$2741,3,0)</f>
        <v>211111709</v>
      </c>
      <c r="B863" t="s">
        <v>164</v>
      </c>
      <c r="C863" t="s">
        <v>11</v>
      </c>
      <c r="D863" t="s">
        <v>12</v>
      </c>
      <c r="E863">
        <v>7682</v>
      </c>
      <c r="F863" t="s">
        <v>13</v>
      </c>
      <c r="G863" s="1">
        <v>45821.362870370365</v>
      </c>
      <c r="H863" s="1">
        <v>45791.36310185185</v>
      </c>
      <c r="I863" s="6">
        <v>29</v>
      </c>
      <c r="J863">
        <v>150.96</v>
      </c>
      <c r="K863">
        <v>150.96</v>
      </c>
      <c r="L863" t="str">
        <f>VLOOKUP(A863,[1]Sheet2!$A$2:$C$2741,3,0)</f>
        <v>Pedro Fonseca</v>
      </c>
      <c r="M863" t="str" cm="1">
        <f t="array" ref="M863">IFERROR(_xlfn.IFS(AND(I863&gt;=1,I863&lt;=5),"1A5", AND(I863&gt;=6,I863&lt;=30),"6A30", AND(I863&gt;=31,I863&lt;=60),"31A60", AND(I863&gt;=61,I863&lt;=90),"61A90", AND(I863&gt;=91,I863&lt;=120),"91A120", AND(I863&gt;120),"M120"), "A VENCER")</f>
        <v>6A30</v>
      </c>
    </row>
    <row r="864" spans="1:13" x14ac:dyDescent="0.25">
      <c r="A864">
        <f>VLOOKUP(B864,[1]Sheet2!$B$2:$D$2741,3,0)</f>
        <v>211111709</v>
      </c>
      <c r="B864" t="s">
        <v>164</v>
      </c>
      <c r="C864" t="s">
        <v>11</v>
      </c>
      <c r="D864" t="s">
        <v>12</v>
      </c>
      <c r="E864">
        <v>8169</v>
      </c>
      <c r="F864" t="s">
        <v>13</v>
      </c>
      <c r="G864" s="1">
        <v>45828.581736111111</v>
      </c>
      <c r="H864" s="1">
        <v>45798.581944444442</v>
      </c>
      <c r="I864" s="6">
        <v>22</v>
      </c>
      <c r="J864">
        <v>150.12</v>
      </c>
      <c r="K864">
        <v>150.12</v>
      </c>
      <c r="L864" t="str">
        <f>VLOOKUP(A864,[1]Sheet2!$A$2:$C$2741,3,0)</f>
        <v>Pedro Fonseca</v>
      </c>
      <c r="M864" t="str" cm="1">
        <f t="array" ref="M864">IFERROR(_xlfn.IFS(AND(I864&gt;=1,I864&lt;=5),"1A5", AND(I864&gt;=6,I864&lt;=30),"6A30", AND(I864&gt;=31,I864&lt;=60),"31A60", AND(I864&gt;=61,I864&lt;=90),"61A90", AND(I864&gt;=91,I864&lt;=120),"91A120", AND(I864&gt;120),"M120"), "A VENCER")</f>
        <v>6A30</v>
      </c>
    </row>
    <row r="865" spans="1:13" x14ac:dyDescent="0.25">
      <c r="A865">
        <f>VLOOKUP(B865,[1]Sheet2!$B$2:$D$2741,3,0)</f>
        <v>211111709</v>
      </c>
      <c r="B865" t="s">
        <v>164</v>
      </c>
      <c r="C865" t="s">
        <v>11</v>
      </c>
      <c r="D865" t="s">
        <v>12</v>
      </c>
      <c r="E865">
        <v>8465</v>
      </c>
      <c r="F865" t="s">
        <v>13</v>
      </c>
      <c r="G865" s="1">
        <v>45835.299710648149</v>
      </c>
      <c r="H865" s="1">
        <v>45805.300590277773</v>
      </c>
      <c r="I865" s="6">
        <v>15</v>
      </c>
      <c r="J865">
        <v>130.11000000000001</v>
      </c>
      <c r="K865">
        <v>130.11000000000001</v>
      </c>
      <c r="L865" t="str">
        <f>VLOOKUP(A865,[1]Sheet2!$A$2:$C$2741,3,0)</f>
        <v>Pedro Fonseca</v>
      </c>
      <c r="M865" t="str" cm="1">
        <f t="array" ref="M865">IFERROR(_xlfn.IFS(AND(I865&gt;=1,I865&lt;=5),"1A5", AND(I865&gt;=6,I865&lt;=30),"6A30", AND(I865&gt;=31,I865&lt;=60),"31A60", AND(I865&gt;=61,I865&lt;=90),"61A90", AND(I865&gt;=91,I865&lt;=120),"91A120", AND(I865&gt;120),"M120"), "A VENCER")</f>
        <v>6A30</v>
      </c>
    </row>
    <row r="866" spans="1:13" x14ac:dyDescent="0.25">
      <c r="A866">
        <f>VLOOKUP(B866,[1]Sheet2!$B$2:$D$2741,3,0)</f>
        <v>211111709</v>
      </c>
      <c r="B866" t="s">
        <v>164</v>
      </c>
      <c r="C866" t="s">
        <v>11</v>
      </c>
      <c r="D866" t="s">
        <v>12</v>
      </c>
      <c r="E866">
        <v>8878</v>
      </c>
      <c r="F866" t="s">
        <v>13</v>
      </c>
      <c r="G866" s="1">
        <v>45842.485138888886</v>
      </c>
      <c r="H866" s="1">
        <v>45812.486817129626</v>
      </c>
      <c r="I866" s="6">
        <v>8</v>
      </c>
      <c r="J866">
        <v>69.91</v>
      </c>
      <c r="K866">
        <v>69.91</v>
      </c>
      <c r="L866" t="str">
        <f>VLOOKUP(A866,[1]Sheet2!$A$2:$C$2741,3,0)</f>
        <v>Pedro Fonseca</v>
      </c>
      <c r="M866" t="str" cm="1">
        <f t="array" ref="M866">IFERROR(_xlfn.IFS(AND(I866&gt;=1,I866&lt;=5),"1A5", AND(I866&gt;=6,I866&lt;=30),"6A30", AND(I866&gt;=31,I866&lt;=60),"31A60", AND(I866&gt;=61,I866&lt;=90),"61A90", AND(I866&gt;=91,I866&lt;=120),"91A120", AND(I866&gt;120),"M120"), "A VENCER")</f>
        <v>6A30</v>
      </c>
    </row>
    <row r="867" spans="1:13" x14ac:dyDescent="0.25">
      <c r="A867">
        <f>VLOOKUP(B867,[1]Sheet2!$B$2:$D$2741,3,0)</f>
        <v>211111709</v>
      </c>
      <c r="B867" t="s">
        <v>164</v>
      </c>
      <c r="C867" t="s">
        <v>11</v>
      </c>
      <c r="D867" t="s">
        <v>12</v>
      </c>
      <c r="E867">
        <v>9071</v>
      </c>
      <c r="F867" t="s">
        <v>13</v>
      </c>
      <c r="G867" s="1">
        <v>45849.50980324074</v>
      </c>
      <c r="H867" s="1">
        <v>45819.510138888887</v>
      </c>
      <c r="I867" s="6">
        <v>1</v>
      </c>
      <c r="J867">
        <v>113.74000000000001</v>
      </c>
      <c r="K867">
        <v>113.74000000000001</v>
      </c>
      <c r="L867" t="str">
        <f>VLOOKUP(A867,[1]Sheet2!$A$2:$C$2741,3,0)</f>
        <v>Pedro Fonseca</v>
      </c>
      <c r="M867" t="str" cm="1">
        <f t="array" ref="M867">IFERROR(_xlfn.IFS(AND(I867&gt;=1,I867&lt;=5),"1A5", AND(I867&gt;=6,I867&lt;=30),"6A30", AND(I867&gt;=31,I867&lt;=60),"31A60", AND(I867&gt;=61,I867&lt;=90),"61A90", AND(I867&gt;=91,I867&lt;=120),"91A120", AND(I867&gt;120),"M120"), "A VENCER")</f>
        <v>1A5</v>
      </c>
    </row>
    <row r="868" spans="1:13" x14ac:dyDescent="0.25">
      <c r="A868">
        <f>VLOOKUP(B868,[1]Sheet2!$B$2:$D$2741,3,0)</f>
        <v>211111709</v>
      </c>
      <c r="B868" t="s">
        <v>164</v>
      </c>
      <c r="C868" t="s">
        <v>11</v>
      </c>
      <c r="D868" t="s">
        <v>12</v>
      </c>
      <c r="E868">
        <v>9383</v>
      </c>
      <c r="F868" t="s">
        <v>13</v>
      </c>
      <c r="G868" s="1">
        <v>45856.303495370368</v>
      </c>
      <c r="H868" s="1">
        <v>45826.30395833333</v>
      </c>
      <c r="I868" s="6">
        <v>-6</v>
      </c>
      <c r="J868">
        <v>153.64000000000001</v>
      </c>
      <c r="K868">
        <v>153.64000000000001</v>
      </c>
      <c r="L868" t="str">
        <f>VLOOKUP(A868,[1]Sheet2!$A$2:$C$2741,3,0)</f>
        <v>Pedro Fonseca</v>
      </c>
      <c r="M868" t="str" cm="1">
        <f t="array" ref="M868">IFERROR(_xlfn.IFS(AND(I868&gt;=1,I868&lt;=5),"1A5", AND(I868&gt;=6,I868&lt;=30),"6A30", AND(I868&gt;=31,I868&lt;=60),"31A60", AND(I868&gt;=61,I868&lt;=90),"61A90", AND(I868&gt;=91,I868&lt;=120),"91A120", AND(I868&gt;120),"M120"), "A VENCER")</f>
        <v>A VENCER</v>
      </c>
    </row>
    <row r="869" spans="1:13" x14ac:dyDescent="0.25">
      <c r="A869">
        <f>VLOOKUP(B869,[1]Sheet2!$B$2:$D$2741,3,0)</f>
        <v>211111709</v>
      </c>
      <c r="B869" t="s">
        <v>164</v>
      </c>
      <c r="C869" t="s">
        <v>11</v>
      </c>
      <c r="D869" t="s">
        <v>12</v>
      </c>
      <c r="E869">
        <v>9725</v>
      </c>
      <c r="F869" t="s">
        <v>13</v>
      </c>
      <c r="G869" s="1">
        <v>45863.613425925927</v>
      </c>
      <c r="H869" s="1">
        <v>45833.614270833328</v>
      </c>
      <c r="I869" s="6">
        <v>-13</v>
      </c>
      <c r="J869">
        <v>135.08000000000001</v>
      </c>
      <c r="K869">
        <v>135.08000000000001</v>
      </c>
      <c r="L869" t="str">
        <f>VLOOKUP(A869,[1]Sheet2!$A$2:$C$2741,3,0)</f>
        <v>Pedro Fonseca</v>
      </c>
      <c r="M869" t="str" cm="1">
        <f t="array" ref="M869">IFERROR(_xlfn.IFS(AND(I869&gt;=1,I869&lt;=5),"1A5", AND(I869&gt;=6,I869&lt;=30),"6A30", AND(I869&gt;=31,I869&lt;=60),"31A60", AND(I869&gt;=61,I869&lt;=90),"61A90", AND(I869&gt;=91,I869&lt;=120),"91A120", AND(I869&gt;120),"M120"), "A VENCER")</f>
        <v>A VENCER</v>
      </c>
    </row>
    <row r="870" spans="1:13" x14ac:dyDescent="0.25">
      <c r="A870">
        <f>VLOOKUP(B870,[1]Sheet2!$B$2:$D$2741,3,0)</f>
        <v>211111709</v>
      </c>
      <c r="B870" t="s">
        <v>164</v>
      </c>
      <c r="C870" t="s">
        <v>11</v>
      </c>
      <c r="D870" t="s">
        <v>12</v>
      </c>
      <c r="E870">
        <v>10010</v>
      </c>
      <c r="F870" t="s">
        <v>13</v>
      </c>
      <c r="G870" s="1">
        <v>45870.636203703703</v>
      </c>
      <c r="H870" s="1">
        <v>45840.636736111112</v>
      </c>
      <c r="I870" s="6">
        <v>-20</v>
      </c>
      <c r="J870">
        <v>93.44</v>
      </c>
      <c r="K870">
        <v>93.44</v>
      </c>
      <c r="L870" t="str">
        <f>VLOOKUP(A870,[1]Sheet2!$A$2:$C$2741,3,0)</f>
        <v>Pedro Fonseca</v>
      </c>
      <c r="M870" t="str" cm="1">
        <f t="array" ref="M870">IFERROR(_xlfn.IFS(AND(I870&gt;=1,I870&lt;=5),"1A5", AND(I870&gt;=6,I870&lt;=30),"6A30", AND(I870&gt;=31,I870&lt;=60),"31A60", AND(I870&gt;=61,I870&lt;=90),"61A90", AND(I870&gt;=91,I870&lt;=120),"91A120", AND(I870&gt;120),"M120"), "A VENCER")</f>
        <v>A VENCER</v>
      </c>
    </row>
    <row r="871" spans="1:13" x14ac:dyDescent="0.25">
      <c r="A871">
        <f>VLOOKUP(B871,[1]Sheet2!$B$2:$D$2741,3,0)</f>
        <v>211111709</v>
      </c>
      <c r="B871" t="s">
        <v>164</v>
      </c>
      <c r="C871" t="s">
        <v>11</v>
      </c>
      <c r="D871" t="s">
        <v>12</v>
      </c>
      <c r="E871">
        <v>10361</v>
      </c>
      <c r="F871" t="s">
        <v>13</v>
      </c>
      <c r="G871" s="1">
        <v>45877.533749999995</v>
      </c>
      <c r="H871" s="1">
        <v>45847.533749999995</v>
      </c>
      <c r="I871" s="6">
        <v>-27</v>
      </c>
      <c r="J871">
        <v>107.98</v>
      </c>
      <c r="K871">
        <v>107.98</v>
      </c>
      <c r="L871" t="str">
        <f>VLOOKUP(A871,[1]Sheet2!$A$2:$C$2741,3,0)</f>
        <v>Pedro Fonseca</v>
      </c>
      <c r="M871" t="str" cm="1">
        <f t="array" ref="M871">IFERROR(_xlfn.IFS(AND(I871&gt;=1,I871&lt;=5),"1A5", AND(I871&gt;=6,I871&lt;=30),"6A30", AND(I871&gt;=31,I871&lt;=60),"31A60", AND(I871&gt;=61,I871&lt;=90),"61A90", AND(I871&gt;=91,I871&lt;=120),"91A120", AND(I871&gt;120),"M120"), "A VENCER")</f>
        <v>A VENCER</v>
      </c>
    </row>
    <row r="872" spans="1:13" x14ac:dyDescent="0.25">
      <c r="A872">
        <f>VLOOKUP(B872,[1]Sheet2!$B$2:$D$2741,3,0)</f>
        <v>211111718</v>
      </c>
      <c r="B872" t="s">
        <v>166</v>
      </c>
      <c r="C872" t="s">
        <v>11</v>
      </c>
      <c r="D872" t="s">
        <v>12</v>
      </c>
      <c r="E872">
        <v>6848</v>
      </c>
      <c r="F872" t="s">
        <v>13</v>
      </c>
      <c r="G872" s="1">
        <v>45816.66978009259</v>
      </c>
      <c r="H872" s="1">
        <v>45771.671527777777</v>
      </c>
      <c r="I872" s="6">
        <v>34</v>
      </c>
      <c r="J872">
        <v>2785.4</v>
      </c>
      <c r="K872">
        <v>154</v>
      </c>
      <c r="L872" t="str">
        <f>VLOOKUP(A872,[1]Sheet2!$A$2:$C$2741,3,0)</f>
        <v>Manuel Russo</v>
      </c>
      <c r="M872" t="str" cm="1">
        <f t="array" ref="M872">IFERROR(_xlfn.IFS(AND(I872&gt;=1,I872&lt;=5),"1A5", AND(I872&gt;=6,I872&lt;=30),"6A30", AND(I872&gt;=31,I872&lt;=60),"31A60", AND(I872&gt;=61,I872&lt;=90),"61A90", AND(I872&gt;=91,I872&lt;=120),"91A120", AND(I872&gt;120),"M120"), "A VENCER")</f>
        <v>31A60</v>
      </c>
    </row>
    <row r="873" spans="1:13" x14ac:dyDescent="0.25">
      <c r="A873">
        <f>VLOOKUP(B873,[1]Sheet2!$B$2:$D$2741,3,0)</f>
        <v>211111718</v>
      </c>
      <c r="B873" t="s">
        <v>166</v>
      </c>
      <c r="C873" t="s">
        <v>2814</v>
      </c>
      <c r="D873" t="s">
        <v>12</v>
      </c>
      <c r="E873">
        <v>431</v>
      </c>
      <c r="F873" t="s">
        <v>13</v>
      </c>
      <c r="G873" s="1">
        <v>45831</v>
      </c>
      <c r="H873" s="1">
        <v>45786</v>
      </c>
      <c r="I873" s="6">
        <v>19</v>
      </c>
      <c r="J873">
        <v>-47.82</v>
      </c>
      <c r="K873">
        <v>-47.82</v>
      </c>
      <c r="L873" t="str">
        <f>VLOOKUP(A873,[1]Sheet2!$A$2:$C$2741,3,0)</f>
        <v>Manuel Russo</v>
      </c>
      <c r="M873" t="str" cm="1">
        <f t="array" ref="M873">IFERROR(_xlfn.IFS(AND(I873&gt;=1,I873&lt;=5),"1A5", AND(I873&gt;=6,I873&lt;=30),"6A30", AND(I873&gt;=31,I873&lt;=60),"31A60", AND(I873&gt;=61,I873&lt;=90),"61A90", AND(I873&gt;=91,I873&lt;=120),"91A120", AND(I873&gt;120),"M120"), "A VENCER")</f>
        <v>6A30</v>
      </c>
    </row>
    <row r="874" spans="1:13" x14ac:dyDescent="0.25">
      <c r="A874">
        <f>VLOOKUP(B874,[1]Sheet2!$B$2:$D$2741,3,0)</f>
        <v>211111718</v>
      </c>
      <c r="B874" t="s">
        <v>166</v>
      </c>
      <c r="C874" t="s">
        <v>11</v>
      </c>
      <c r="D874" t="s">
        <v>12</v>
      </c>
      <c r="E874">
        <v>7524</v>
      </c>
      <c r="F874" t="s">
        <v>13</v>
      </c>
      <c r="G874" s="1">
        <v>45831.562233796292</v>
      </c>
      <c r="H874" s="1">
        <v>45786.562569444446</v>
      </c>
      <c r="I874" s="6">
        <v>19</v>
      </c>
      <c r="J874">
        <v>2090.69</v>
      </c>
      <c r="K874">
        <v>2090.69</v>
      </c>
      <c r="L874" t="str">
        <f>VLOOKUP(A874,[1]Sheet2!$A$2:$C$2741,3,0)</f>
        <v>Manuel Russo</v>
      </c>
      <c r="M874" t="str" cm="1">
        <f t="array" ref="M874">IFERROR(_xlfn.IFS(AND(I874&gt;=1,I874&lt;=5),"1A5", AND(I874&gt;=6,I874&lt;=30),"6A30", AND(I874&gt;=31,I874&lt;=60),"31A60", AND(I874&gt;=61,I874&lt;=90),"61A90", AND(I874&gt;=91,I874&lt;=120),"91A120", AND(I874&gt;120),"M120"), "A VENCER")</f>
        <v>6A30</v>
      </c>
    </row>
    <row r="875" spans="1:13" x14ac:dyDescent="0.25">
      <c r="A875">
        <f>VLOOKUP(B875,[1]Sheet2!$B$2:$D$2741,3,0)</f>
        <v>211111718</v>
      </c>
      <c r="B875" t="s">
        <v>166</v>
      </c>
      <c r="C875" t="s">
        <v>11</v>
      </c>
      <c r="D875" t="s">
        <v>12</v>
      </c>
      <c r="E875">
        <v>7686</v>
      </c>
      <c r="F875" t="s">
        <v>13</v>
      </c>
      <c r="G875" s="1">
        <v>45836.451643518514</v>
      </c>
      <c r="H875" s="1">
        <v>45791.452546296292</v>
      </c>
      <c r="I875" s="6">
        <v>14</v>
      </c>
      <c r="J875">
        <v>1371.78</v>
      </c>
      <c r="K875">
        <v>1371.78</v>
      </c>
      <c r="L875" t="str">
        <f>VLOOKUP(A875,[1]Sheet2!$A$2:$C$2741,3,0)</f>
        <v>Manuel Russo</v>
      </c>
      <c r="M875" t="str" cm="1">
        <f t="array" ref="M875">IFERROR(_xlfn.IFS(AND(I875&gt;=1,I875&lt;=5),"1A5", AND(I875&gt;=6,I875&lt;=30),"6A30", AND(I875&gt;=31,I875&lt;=60),"31A60", AND(I875&gt;=61,I875&lt;=90),"61A90", AND(I875&gt;=91,I875&lt;=120),"91A120", AND(I875&gt;120),"M120"), "A VENCER")</f>
        <v>6A30</v>
      </c>
    </row>
    <row r="876" spans="1:13" x14ac:dyDescent="0.25">
      <c r="A876">
        <f>VLOOKUP(B876,[1]Sheet2!$B$2:$D$2741,3,0)</f>
        <v>211111718</v>
      </c>
      <c r="B876" t="s">
        <v>166</v>
      </c>
      <c r="C876" t="s">
        <v>11</v>
      </c>
      <c r="D876" t="s">
        <v>12</v>
      </c>
      <c r="E876">
        <v>8127</v>
      </c>
      <c r="F876" t="s">
        <v>13</v>
      </c>
      <c r="G876" s="1">
        <v>45843.479803240742</v>
      </c>
      <c r="H876" s="1">
        <v>45798.479895833334</v>
      </c>
      <c r="I876" s="6">
        <v>7</v>
      </c>
      <c r="J876">
        <v>4868.7700000000004</v>
      </c>
      <c r="K876">
        <v>4868.7700000000004</v>
      </c>
      <c r="L876" t="str">
        <f>VLOOKUP(A876,[1]Sheet2!$A$2:$C$2741,3,0)</f>
        <v>Manuel Russo</v>
      </c>
      <c r="M876" t="str" cm="1">
        <f t="array" ref="M876">IFERROR(_xlfn.IFS(AND(I876&gt;=1,I876&lt;=5),"1A5", AND(I876&gt;=6,I876&lt;=30),"6A30", AND(I876&gt;=31,I876&lt;=60),"31A60", AND(I876&gt;=61,I876&lt;=90),"61A90", AND(I876&gt;=91,I876&lt;=120),"91A120", AND(I876&gt;120),"M120"), "A VENCER")</f>
        <v>6A30</v>
      </c>
    </row>
    <row r="877" spans="1:13" x14ac:dyDescent="0.25">
      <c r="A877">
        <f>VLOOKUP(B877,[1]Sheet2!$B$2:$D$2741,3,0)</f>
        <v>211111718</v>
      </c>
      <c r="B877" t="s">
        <v>166</v>
      </c>
      <c r="C877" t="s">
        <v>11</v>
      </c>
      <c r="D877" t="s">
        <v>12</v>
      </c>
      <c r="E877">
        <v>8635</v>
      </c>
      <c r="F877" t="s">
        <v>13</v>
      </c>
      <c r="G877" s="1">
        <v>45852.459340277775</v>
      </c>
      <c r="H877" s="1">
        <v>45807.463692129626</v>
      </c>
      <c r="I877" s="6">
        <v>-2</v>
      </c>
      <c r="J877">
        <v>2524.14</v>
      </c>
      <c r="K877">
        <v>2524.14</v>
      </c>
      <c r="L877" t="str">
        <f>VLOOKUP(A877,[1]Sheet2!$A$2:$C$2741,3,0)</f>
        <v>Manuel Russo</v>
      </c>
      <c r="M877" t="str" cm="1">
        <f t="array" ref="M877">IFERROR(_xlfn.IFS(AND(I877&gt;=1,I877&lt;=5),"1A5", AND(I877&gt;=6,I877&lt;=30),"6A30", AND(I877&gt;=31,I877&lt;=60),"31A60", AND(I877&gt;=61,I877&lt;=90),"61A90", AND(I877&gt;=91,I877&lt;=120),"91A120", AND(I877&gt;120),"M120"), "A VENCER")</f>
        <v>A VENCER</v>
      </c>
    </row>
    <row r="878" spans="1:13" x14ac:dyDescent="0.25">
      <c r="A878">
        <f>VLOOKUP(B878,[1]Sheet2!$B$2:$D$2741,3,0)</f>
        <v>211111718</v>
      </c>
      <c r="B878" t="s">
        <v>166</v>
      </c>
      <c r="C878" t="s">
        <v>95</v>
      </c>
      <c r="D878" t="s">
        <v>12</v>
      </c>
      <c r="E878">
        <v>3</v>
      </c>
      <c r="F878" t="s">
        <v>13</v>
      </c>
      <c r="G878" s="1">
        <v>45858</v>
      </c>
      <c r="H878" s="1">
        <v>45813</v>
      </c>
      <c r="I878" s="6">
        <v>-8</v>
      </c>
      <c r="J878">
        <v>2746.04</v>
      </c>
      <c r="K878">
        <v>2746.04</v>
      </c>
      <c r="L878" t="str">
        <f>VLOOKUP(A878,[1]Sheet2!$A$2:$C$2741,3,0)</f>
        <v>Manuel Russo</v>
      </c>
      <c r="M878" t="str" cm="1">
        <f t="array" ref="M878">IFERROR(_xlfn.IFS(AND(I878&gt;=1,I878&lt;=5),"1A5", AND(I878&gt;=6,I878&lt;=30),"6A30", AND(I878&gt;=31,I878&lt;=60),"31A60", AND(I878&gt;=61,I878&lt;=90),"61A90", AND(I878&gt;=91,I878&lt;=120),"91A120", AND(I878&gt;120),"M120"), "A VENCER")</f>
        <v>A VENCER</v>
      </c>
    </row>
    <row r="879" spans="1:13" x14ac:dyDescent="0.25">
      <c r="A879">
        <f>VLOOKUP(B879,[1]Sheet2!$B$2:$D$2741,3,0)</f>
        <v>211111718</v>
      </c>
      <c r="B879" t="s">
        <v>166</v>
      </c>
      <c r="C879" t="s">
        <v>11</v>
      </c>
      <c r="D879" t="s">
        <v>12</v>
      </c>
      <c r="E879">
        <v>8895</v>
      </c>
      <c r="F879" t="s">
        <v>13</v>
      </c>
      <c r="G879" s="1">
        <v>45858.433321759258</v>
      </c>
      <c r="H879" s="1">
        <v>45813.433553240742</v>
      </c>
      <c r="I879" s="6">
        <v>-8</v>
      </c>
      <c r="J879">
        <v>516.59</v>
      </c>
      <c r="K879">
        <v>516.59</v>
      </c>
      <c r="L879" t="str">
        <f>VLOOKUP(A879,[1]Sheet2!$A$2:$C$2741,3,0)</f>
        <v>Manuel Russo</v>
      </c>
      <c r="M879" t="str" cm="1">
        <f t="array" ref="M879">IFERROR(_xlfn.IFS(AND(I879&gt;=1,I879&lt;=5),"1A5", AND(I879&gt;=6,I879&lt;=30),"6A30", AND(I879&gt;=31,I879&lt;=60),"31A60", AND(I879&gt;=61,I879&lt;=90),"61A90", AND(I879&gt;=91,I879&lt;=120),"91A120", AND(I879&gt;120),"M120"), "A VENCER")</f>
        <v>A VENCER</v>
      </c>
    </row>
    <row r="880" spans="1:13" x14ac:dyDescent="0.25">
      <c r="A880">
        <f>VLOOKUP(B880,[1]Sheet2!$B$2:$D$2741,3,0)</f>
        <v>211111718</v>
      </c>
      <c r="B880" t="s">
        <v>166</v>
      </c>
      <c r="C880" t="s">
        <v>11</v>
      </c>
      <c r="D880" t="s">
        <v>12</v>
      </c>
      <c r="E880">
        <v>9559</v>
      </c>
      <c r="F880" t="s">
        <v>13</v>
      </c>
      <c r="G880" s="1">
        <v>45873.624224537038</v>
      </c>
      <c r="H880" s="1">
        <v>45828.626805555556</v>
      </c>
      <c r="I880" s="6">
        <v>-23</v>
      </c>
      <c r="J880">
        <v>5623.02</v>
      </c>
      <c r="K880">
        <v>5623.02</v>
      </c>
      <c r="L880" t="str">
        <f>VLOOKUP(A880,[1]Sheet2!$A$2:$C$2741,3,0)</f>
        <v>Manuel Russo</v>
      </c>
      <c r="M880" t="str" cm="1">
        <f t="array" ref="M880">IFERROR(_xlfn.IFS(AND(I880&gt;=1,I880&lt;=5),"1A5", AND(I880&gt;=6,I880&lt;=30),"6A30", AND(I880&gt;=31,I880&lt;=60),"31A60", AND(I880&gt;=61,I880&lt;=90),"61A90", AND(I880&gt;=91,I880&lt;=120),"91A120", AND(I880&gt;120),"M120"), "A VENCER")</f>
        <v>A VENCER</v>
      </c>
    </row>
    <row r="881" spans="1:13" x14ac:dyDescent="0.25">
      <c r="A881">
        <f>VLOOKUP(B881,[1]Sheet2!$B$2:$D$2741,3,0)</f>
        <v>211111718</v>
      </c>
      <c r="B881" t="s">
        <v>166</v>
      </c>
      <c r="C881" t="s">
        <v>95</v>
      </c>
      <c r="D881" t="s">
        <v>12</v>
      </c>
      <c r="E881">
        <v>4</v>
      </c>
      <c r="F881" t="s">
        <v>13</v>
      </c>
      <c r="G881" s="1">
        <v>45883</v>
      </c>
      <c r="H881" s="1">
        <v>45838</v>
      </c>
      <c r="I881" s="6">
        <v>-33</v>
      </c>
      <c r="J881">
        <v>2873.18</v>
      </c>
      <c r="K881">
        <v>2873.18</v>
      </c>
      <c r="L881" t="str">
        <f>VLOOKUP(A881,[1]Sheet2!$A$2:$C$2741,3,0)</f>
        <v>Manuel Russo</v>
      </c>
      <c r="M881" t="str" cm="1">
        <f t="array" ref="M881">IFERROR(_xlfn.IFS(AND(I881&gt;=1,I881&lt;=5),"1A5", AND(I881&gt;=6,I881&lt;=30),"6A30", AND(I881&gt;=31,I881&lt;=60),"31A60", AND(I881&gt;=61,I881&lt;=90),"61A90", AND(I881&gt;=91,I881&lt;=120),"91A120", AND(I881&gt;120),"M120"), "A VENCER")</f>
        <v>A VENCER</v>
      </c>
    </row>
    <row r="882" spans="1:13" x14ac:dyDescent="0.25">
      <c r="A882">
        <f>VLOOKUP(B882,[1]Sheet2!$B$2:$D$2741,3,0)</f>
        <v>211111718</v>
      </c>
      <c r="B882" t="s">
        <v>166</v>
      </c>
      <c r="C882" t="s">
        <v>11</v>
      </c>
      <c r="D882" t="s">
        <v>12</v>
      </c>
      <c r="E882">
        <v>9913</v>
      </c>
      <c r="F882" t="s">
        <v>13</v>
      </c>
      <c r="G882" s="1">
        <v>45883.702511574069</v>
      </c>
      <c r="H882" s="1">
        <v>45838.702881944446</v>
      </c>
      <c r="I882" s="6">
        <v>-33</v>
      </c>
      <c r="J882">
        <v>1888.39</v>
      </c>
      <c r="K882">
        <v>1888.39</v>
      </c>
      <c r="L882" t="str">
        <f>VLOOKUP(A882,[1]Sheet2!$A$2:$C$2741,3,0)</f>
        <v>Manuel Russo</v>
      </c>
      <c r="M882" t="str" cm="1">
        <f t="array" ref="M882">IFERROR(_xlfn.IFS(AND(I882&gt;=1,I882&lt;=5),"1A5", AND(I882&gt;=6,I882&lt;=30),"6A30", AND(I882&gt;=31,I882&lt;=60),"31A60", AND(I882&gt;=61,I882&lt;=90),"61A90", AND(I882&gt;=91,I882&lt;=120),"91A120", AND(I882&gt;120),"M120"), "A VENCER")</f>
        <v>A VENCER</v>
      </c>
    </row>
    <row r="883" spans="1:13" x14ac:dyDescent="0.25">
      <c r="A883">
        <f>VLOOKUP(B883,[1]Sheet2!$B$2:$D$2741,3,0)</f>
        <v>211111720</v>
      </c>
      <c r="B883" t="s">
        <v>167</v>
      </c>
      <c r="C883" t="s">
        <v>11</v>
      </c>
      <c r="D883" t="s">
        <v>12</v>
      </c>
      <c r="E883">
        <v>8229</v>
      </c>
      <c r="F883" t="s">
        <v>13</v>
      </c>
      <c r="G883" s="1">
        <v>45860.354687499996</v>
      </c>
      <c r="H883" s="1">
        <v>45800.35528935185</v>
      </c>
      <c r="I883" s="6">
        <v>-10</v>
      </c>
      <c r="J883">
        <v>945.91</v>
      </c>
      <c r="K883">
        <v>945.91</v>
      </c>
      <c r="L883" t="str">
        <f>VLOOKUP(A883,[1]Sheet2!$A$2:$C$2741,3,0)</f>
        <v>Vânia Silva</v>
      </c>
      <c r="M883" t="str" cm="1">
        <f t="array" ref="M883">IFERROR(_xlfn.IFS(AND(I883&gt;=1,I883&lt;=5),"1A5", AND(I883&gt;=6,I883&lt;=30),"6A30", AND(I883&gt;=31,I883&lt;=60),"31A60", AND(I883&gt;=61,I883&lt;=90),"61A90", AND(I883&gt;=91,I883&lt;=120),"91A120", AND(I883&gt;120),"M120"), "A VENCER")</f>
        <v>A VENCER</v>
      </c>
    </row>
    <row r="884" spans="1:13" x14ac:dyDescent="0.25">
      <c r="A884">
        <f>VLOOKUP(B884,[1]Sheet2!$B$2:$D$2741,3,0)</f>
        <v>211111720</v>
      </c>
      <c r="B884" t="s">
        <v>167</v>
      </c>
      <c r="C884" t="s">
        <v>11</v>
      </c>
      <c r="D884" t="s">
        <v>12</v>
      </c>
      <c r="E884">
        <v>9806</v>
      </c>
      <c r="F884" t="s">
        <v>13</v>
      </c>
      <c r="G884" s="1">
        <v>45895.300613425927</v>
      </c>
      <c r="H884" s="1">
        <v>45835.301053240742</v>
      </c>
      <c r="I884" s="6">
        <v>-45</v>
      </c>
      <c r="J884">
        <v>198.19</v>
      </c>
      <c r="K884">
        <v>198.19</v>
      </c>
      <c r="L884" t="str">
        <f>VLOOKUP(A884,[1]Sheet2!$A$2:$C$2741,3,0)</f>
        <v>Vânia Silva</v>
      </c>
      <c r="M884" t="str" cm="1">
        <f t="array" ref="M884">IFERROR(_xlfn.IFS(AND(I884&gt;=1,I884&lt;=5),"1A5", AND(I884&gt;=6,I884&lt;=30),"6A30", AND(I884&gt;=31,I884&lt;=60),"31A60", AND(I884&gt;=61,I884&lt;=90),"61A90", AND(I884&gt;=91,I884&lt;=120),"91A120", AND(I884&gt;120),"M120"), "A VENCER")</f>
        <v>A VENCER</v>
      </c>
    </row>
    <row r="885" spans="1:13" x14ac:dyDescent="0.25">
      <c r="A885">
        <f>VLOOKUP(B885,[1]Sheet2!$B$2:$D$2741,3,0)</f>
        <v>211111725</v>
      </c>
      <c r="B885" t="s">
        <v>168</v>
      </c>
      <c r="C885" t="s">
        <v>62</v>
      </c>
      <c r="D885" t="s">
        <v>24</v>
      </c>
      <c r="E885" t="s">
        <v>169</v>
      </c>
      <c r="F885" t="s">
        <v>13</v>
      </c>
      <c r="G885" s="1">
        <v>45493</v>
      </c>
      <c r="H885" s="1">
        <v>45463</v>
      </c>
      <c r="I885" s="6">
        <v>357</v>
      </c>
      <c r="J885">
        <v>899.31000000000006</v>
      </c>
      <c r="K885">
        <v>325.42</v>
      </c>
      <c r="L885" t="str">
        <f>VLOOKUP(A885,[1]Sheet2!$A$2:$C$2741,3,0)</f>
        <v>Contencioso</v>
      </c>
      <c r="M885" t="str" cm="1">
        <f t="array" ref="M885">IFERROR(_xlfn.IFS(AND(I885&gt;=1,I885&lt;=5),"1A5", AND(I885&gt;=6,I885&lt;=30),"6A30", AND(I885&gt;=31,I885&lt;=60),"31A60", AND(I885&gt;=61,I885&lt;=90),"61A90", AND(I885&gt;=91,I885&lt;=120),"91A120", AND(I885&gt;120),"M120"), "A VENCER")</f>
        <v>M120</v>
      </c>
    </row>
    <row r="886" spans="1:13" x14ac:dyDescent="0.25">
      <c r="A886">
        <f>VLOOKUP(B886,[1]Sheet2!$B$2:$D$2741,3,0)</f>
        <v>211111732</v>
      </c>
      <c r="B886" t="s">
        <v>2083</v>
      </c>
      <c r="C886" t="s">
        <v>11</v>
      </c>
      <c r="D886" t="s">
        <v>12</v>
      </c>
      <c r="E886">
        <v>10256</v>
      </c>
      <c r="F886" t="s">
        <v>13</v>
      </c>
      <c r="G886" s="1">
        <v>45876.393587962964</v>
      </c>
      <c r="H886" s="1">
        <v>45846.393587962964</v>
      </c>
      <c r="I886" s="6">
        <v>-26</v>
      </c>
      <c r="J886">
        <v>239.08</v>
      </c>
      <c r="K886">
        <v>239.08</v>
      </c>
      <c r="L886" t="str">
        <f>VLOOKUP(A886,[1]Sheet2!$A$2:$C$2741,3,0)</f>
        <v>Bruno Brito</v>
      </c>
      <c r="M886" t="str" cm="1">
        <f t="array" ref="M886">IFERROR(_xlfn.IFS(AND(I886&gt;=1,I886&lt;=5),"1A5", AND(I886&gt;=6,I886&lt;=30),"6A30", AND(I886&gt;=31,I886&lt;=60),"31A60", AND(I886&gt;=61,I886&lt;=90),"61A90", AND(I886&gt;=91,I886&lt;=120),"91A120", AND(I886&gt;120),"M120"), "A VENCER")</f>
        <v>A VENCER</v>
      </c>
    </row>
    <row r="887" spans="1:13" x14ac:dyDescent="0.25">
      <c r="A887">
        <f>VLOOKUP(B887,[1]Sheet2!$B$2:$D$2741,3,0)</f>
        <v>211111737</v>
      </c>
      <c r="B887" t="s">
        <v>171</v>
      </c>
      <c r="C887" t="s">
        <v>11</v>
      </c>
      <c r="D887" t="s">
        <v>19</v>
      </c>
      <c r="E887">
        <v>11088</v>
      </c>
      <c r="F887" t="s">
        <v>13</v>
      </c>
      <c r="G887" s="1">
        <v>45667.429583333331</v>
      </c>
      <c r="H887" s="1">
        <v>45637.432962962965</v>
      </c>
      <c r="I887" s="6">
        <v>183</v>
      </c>
      <c r="J887">
        <v>1475</v>
      </c>
      <c r="K887">
        <v>43.46</v>
      </c>
      <c r="L887" t="str">
        <f>VLOOKUP(A887,[1]Sheet2!$A$2:$C$2741,3,0)</f>
        <v>Pedro Fonseca</v>
      </c>
      <c r="M887" t="str" cm="1">
        <f t="array" ref="M887">IFERROR(_xlfn.IFS(AND(I887&gt;=1,I887&lt;=5),"1A5", AND(I887&gt;=6,I887&lt;=30),"6A30", AND(I887&gt;=31,I887&lt;=60),"31A60", AND(I887&gt;=61,I887&lt;=90),"61A90", AND(I887&gt;=91,I887&lt;=120),"91A120", AND(I887&gt;120),"M120"), "A VENCER")</f>
        <v>M120</v>
      </c>
    </row>
    <row r="888" spans="1:13" x14ac:dyDescent="0.25">
      <c r="A888">
        <f>VLOOKUP(B888,[1]Sheet2!$B$2:$D$2741,3,0)</f>
        <v>211111737</v>
      </c>
      <c r="B888" t="s">
        <v>171</v>
      </c>
      <c r="C888" t="s">
        <v>11</v>
      </c>
      <c r="D888" t="s">
        <v>12</v>
      </c>
      <c r="E888">
        <v>9954</v>
      </c>
      <c r="F888" t="s">
        <v>13</v>
      </c>
      <c r="G888" s="1">
        <v>45870.408217592594</v>
      </c>
      <c r="H888" s="1">
        <v>45840.409212962964</v>
      </c>
      <c r="I888" s="6">
        <v>-20</v>
      </c>
      <c r="J888">
        <v>1379.94</v>
      </c>
      <c r="K888">
        <v>1379.94</v>
      </c>
      <c r="L888" t="str">
        <f>VLOOKUP(A888,[1]Sheet2!$A$2:$C$2741,3,0)</f>
        <v>Pedro Fonseca</v>
      </c>
      <c r="M888" t="str" cm="1">
        <f t="array" ref="M888">IFERROR(_xlfn.IFS(AND(I888&gt;=1,I888&lt;=5),"1A5", AND(I888&gt;=6,I888&lt;=30),"6A30", AND(I888&gt;=31,I888&lt;=60),"31A60", AND(I888&gt;=61,I888&lt;=90),"61A90", AND(I888&gt;=91,I888&lt;=120),"91A120", AND(I888&gt;120),"M120"), "A VENCER")</f>
        <v>A VENCER</v>
      </c>
    </row>
    <row r="889" spans="1:13" x14ac:dyDescent="0.25">
      <c r="A889">
        <f>VLOOKUP(B889,[1]Sheet2!$B$2:$D$2741,3,0)</f>
        <v>211111737</v>
      </c>
      <c r="B889" t="s">
        <v>171</v>
      </c>
      <c r="C889" t="s">
        <v>11</v>
      </c>
      <c r="D889" t="s">
        <v>12</v>
      </c>
      <c r="E889">
        <v>10345</v>
      </c>
      <c r="F889" t="s">
        <v>13</v>
      </c>
      <c r="G889" s="1">
        <v>45877.449918981481</v>
      </c>
      <c r="H889" s="1">
        <v>45847.449930555551</v>
      </c>
      <c r="I889" s="6">
        <v>-27</v>
      </c>
      <c r="J889">
        <v>967.53</v>
      </c>
      <c r="K889">
        <v>967.53</v>
      </c>
      <c r="L889" t="str">
        <f>VLOOKUP(A889,[1]Sheet2!$A$2:$C$2741,3,0)</f>
        <v>Pedro Fonseca</v>
      </c>
      <c r="M889" t="str" cm="1">
        <f t="array" ref="M889">IFERROR(_xlfn.IFS(AND(I889&gt;=1,I889&lt;=5),"1A5", AND(I889&gt;=6,I889&lt;=30),"6A30", AND(I889&gt;=31,I889&lt;=60),"31A60", AND(I889&gt;=61,I889&lt;=90),"61A90", AND(I889&gt;=91,I889&lt;=120),"91A120", AND(I889&gt;120),"M120"), "A VENCER")</f>
        <v>A VENCER</v>
      </c>
    </row>
    <row r="890" spans="1:13" x14ac:dyDescent="0.25">
      <c r="A890">
        <f>VLOOKUP(B890,[1]Sheet2!$B$2:$D$2741,3,0)</f>
        <v>211111737</v>
      </c>
      <c r="B890" t="s">
        <v>171</v>
      </c>
      <c r="C890" t="s">
        <v>11</v>
      </c>
      <c r="D890" t="s">
        <v>12</v>
      </c>
      <c r="E890">
        <v>10371</v>
      </c>
      <c r="F890" t="s">
        <v>13</v>
      </c>
      <c r="G890" s="1">
        <v>45878.31077546296</v>
      </c>
      <c r="H890" s="1">
        <v>45848.311238425922</v>
      </c>
      <c r="I890" s="6">
        <v>-28</v>
      </c>
      <c r="J890">
        <v>786.98</v>
      </c>
      <c r="K890">
        <v>786.98</v>
      </c>
      <c r="L890" t="str">
        <f>VLOOKUP(A890,[1]Sheet2!$A$2:$C$2741,3,0)</f>
        <v>Pedro Fonseca</v>
      </c>
      <c r="M890" t="str" cm="1">
        <f t="array" ref="M890">IFERROR(_xlfn.IFS(AND(I890&gt;=1,I890&lt;=5),"1A5", AND(I890&gt;=6,I890&lt;=30),"6A30", AND(I890&gt;=31,I890&lt;=60),"31A60", AND(I890&gt;=61,I890&lt;=90),"61A90", AND(I890&gt;=91,I890&lt;=120),"91A120", AND(I890&gt;120),"M120"), "A VENCER")</f>
        <v>A VENCER</v>
      </c>
    </row>
    <row r="891" spans="1:13" x14ac:dyDescent="0.25">
      <c r="A891">
        <f>VLOOKUP(B891,[1]Sheet2!$B$2:$D$2741,3,0)</f>
        <v>211111739</v>
      </c>
      <c r="B891" t="s">
        <v>172</v>
      </c>
      <c r="C891" t="s">
        <v>11</v>
      </c>
      <c r="D891" t="s">
        <v>12</v>
      </c>
      <c r="E891">
        <v>9197</v>
      </c>
      <c r="F891" t="s">
        <v>13</v>
      </c>
      <c r="G891" s="1">
        <v>45851.438958333332</v>
      </c>
      <c r="H891" s="1">
        <v>45821.447962962964</v>
      </c>
      <c r="I891" s="6">
        <v>-1</v>
      </c>
      <c r="J891">
        <v>2746.43</v>
      </c>
      <c r="K891">
        <v>2746.43</v>
      </c>
      <c r="L891" t="str">
        <f>VLOOKUP(A891,[1]Sheet2!$A$2:$C$2741,3,0)</f>
        <v>Vânia Silva</v>
      </c>
      <c r="M891" t="str" cm="1">
        <f t="array" ref="M891">IFERROR(_xlfn.IFS(AND(I891&gt;=1,I891&lt;=5),"1A5", AND(I891&gt;=6,I891&lt;=30),"6A30", AND(I891&gt;=31,I891&lt;=60),"31A60", AND(I891&gt;=61,I891&lt;=90),"61A90", AND(I891&gt;=91,I891&lt;=120),"91A120", AND(I891&gt;120),"M120"), "A VENCER")</f>
        <v>A VENCER</v>
      </c>
    </row>
    <row r="892" spans="1:13" x14ac:dyDescent="0.25">
      <c r="A892">
        <f>VLOOKUP(B892,[1]Sheet2!$B$2:$D$2741,3,0)</f>
        <v>211111739</v>
      </c>
      <c r="B892" t="s">
        <v>172</v>
      </c>
      <c r="C892" t="s">
        <v>11</v>
      </c>
      <c r="D892" t="s">
        <v>12</v>
      </c>
      <c r="E892">
        <v>9247</v>
      </c>
      <c r="F892" t="s">
        <v>13</v>
      </c>
      <c r="G892" s="1">
        <v>45851.560231481482</v>
      </c>
      <c r="H892" s="1">
        <v>45821.560949074075</v>
      </c>
      <c r="I892" s="6">
        <v>-1</v>
      </c>
      <c r="J892">
        <v>574.66</v>
      </c>
      <c r="K892">
        <v>574.66</v>
      </c>
      <c r="L892" t="str">
        <f>VLOOKUP(A892,[1]Sheet2!$A$2:$C$2741,3,0)</f>
        <v>Vânia Silva</v>
      </c>
      <c r="M892" t="str" cm="1">
        <f t="array" ref="M892">IFERROR(_xlfn.IFS(AND(I892&gt;=1,I892&lt;=5),"1A5", AND(I892&gt;=6,I892&lt;=30),"6A30", AND(I892&gt;=31,I892&lt;=60),"31A60", AND(I892&gt;=61,I892&lt;=90),"61A90", AND(I892&gt;=91,I892&lt;=120),"91A120", AND(I892&gt;120),"M120"), "A VENCER")</f>
        <v>A VENCER</v>
      </c>
    </row>
    <row r="893" spans="1:13" x14ac:dyDescent="0.25">
      <c r="A893">
        <f>VLOOKUP(B893,[1]Sheet2!$B$2:$D$2741,3,0)</f>
        <v>211111739</v>
      </c>
      <c r="B893" t="s">
        <v>172</v>
      </c>
      <c r="C893" t="s">
        <v>2814</v>
      </c>
      <c r="D893">
        <v>2025</v>
      </c>
      <c r="E893">
        <v>561</v>
      </c>
      <c r="F893" t="s">
        <v>13</v>
      </c>
      <c r="G893" s="1">
        <v>45854</v>
      </c>
      <c r="H893" s="1">
        <v>45824</v>
      </c>
      <c r="I893" s="6">
        <v>-4</v>
      </c>
      <c r="J893">
        <v>-1.73</v>
      </c>
      <c r="K893">
        <v>-1.73</v>
      </c>
      <c r="L893" t="str">
        <f>VLOOKUP(A893,[1]Sheet2!$A$2:$C$2741,3,0)</f>
        <v>Vânia Silva</v>
      </c>
      <c r="M893" t="str" cm="1">
        <f t="array" ref="M893">IFERROR(_xlfn.IFS(AND(I893&gt;=1,I893&lt;=5),"1A5", AND(I893&gt;=6,I893&lt;=30),"6A30", AND(I893&gt;=31,I893&lt;=60),"31A60", AND(I893&gt;=61,I893&lt;=90),"61A90", AND(I893&gt;=91,I893&lt;=120),"91A120", AND(I893&gt;120),"M120"), "A VENCER")</f>
        <v>A VENCER</v>
      </c>
    </row>
    <row r="894" spans="1:13" x14ac:dyDescent="0.25">
      <c r="A894">
        <f>VLOOKUP(B894,[1]Sheet2!$B$2:$D$2741,3,0)</f>
        <v>211111739</v>
      </c>
      <c r="B894" t="s">
        <v>172</v>
      </c>
      <c r="C894" t="s">
        <v>2814</v>
      </c>
      <c r="D894">
        <v>2025</v>
      </c>
      <c r="E894">
        <v>584</v>
      </c>
      <c r="F894" t="s">
        <v>13</v>
      </c>
      <c r="G894" s="1">
        <v>45863</v>
      </c>
      <c r="H894" s="1">
        <v>45833</v>
      </c>
      <c r="I894" s="6">
        <v>-13</v>
      </c>
      <c r="J894">
        <v>-467.51</v>
      </c>
      <c r="K894">
        <v>-467.51</v>
      </c>
      <c r="L894" t="str">
        <f>VLOOKUP(A894,[1]Sheet2!$A$2:$C$2741,3,0)</f>
        <v>Vânia Silva</v>
      </c>
      <c r="M894" t="str" cm="1">
        <f t="array" ref="M894">IFERROR(_xlfn.IFS(AND(I894&gt;=1,I894&lt;=5),"1A5", AND(I894&gt;=6,I894&lt;=30),"6A30", AND(I894&gt;=31,I894&lt;=60),"31A60", AND(I894&gt;=61,I894&lt;=90),"61A90", AND(I894&gt;=91,I894&lt;=120),"91A120", AND(I894&gt;120),"M120"), "A VENCER")</f>
        <v>A VENCER</v>
      </c>
    </row>
    <row r="895" spans="1:13" x14ac:dyDescent="0.25">
      <c r="A895">
        <f>VLOOKUP(B895,[1]Sheet2!$B$2:$D$2741,3,0)</f>
        <v>211111739</v>
      </c>
      <c r="B895" t="s">
        <v>172</v>
      </c>
      <c r="C895" t="s">
        <v>11</v>
      </c>
      <c r="D895" t="s">
        <v>12</v>
      </c>
      <c r="E895">
        <v>9649</v>
      </c>
      <c r="F895" t="s">
        <v>13</v>
      </c>
      <c r="G895" s="1">
        <v>45863.316550925927</v>
      </c>
      <c r="H895" s="1">
        <v>45833.317083333328</v>
      </c>
      <c r="I895" s="6">
        <v>-13</v>
      </c>
      <c r="J895">
        <v>1301.0899999999999</v>
      </c>
      <c r="K895">
        <v>1301.0899999999999</v>
      </c>
      <c r="L895" t="str">
        <f>VLOOKUP(A895,[1]Sheet2!$A$2:$C$2741,3,0)</f>
        <v>Vânia Silva</v>
      </c>
      <c r="M895" t="str" cm="1">
        <f t="array" ref="M895">IFERROR(_xlfn.IFS(AND(I895&gt;=1,I895&lt;=5),"1A5", AND(I895&gt;=6,I895&lt;=30),"6A30", AND(I895&gt;=31,I895&lt;=60),"31A60", AND(I895&gt;=61,I895&lt;=90),"61A90", AND(I895&gt;=91,I895&lt;=120),"91A120", AND(I895&gt;120),"M120"), "A VENCER")</f>
        <v>A VENCER</v>
      </c>
    </row>
    <row r="896" spans="1:13" x14ac:dyDescent="0.25">
      <c r="A896">
        <f>VLOOKUP(B896,[1]Sheet2!$B$2:$D$2741,3,0)</f>
        <v>211111739</v>
      </c>
      <c r="B896" t="s">
        <v>172</v>
      </c>
      <c r="C896" t="s">
        <v>11</v>
      </c>
      <c r="D896" t="s">
        <v>12</v>
      </c>
      <c r="E896">
        <v>9653</v>
      </c>
      <c r="F896" t="s">
        <v>13</v>
      </c>
      <c r="G896" s="1">
        <v>45863.34138888889</v>
      </c>
      <c r="H896" s="1">
        <v>45833.343287037038</v>
      </c>
      <c r="I896" s="6">
        <v>-13</v>
      </c>
      <c r="J896">
        <v>419.77</v>
      </c>
      <c r="K896">
        <v>419.77</v>
      </c>
      <c r="L896" t="str">
        <f>VLOOKUP(A896,[1]Sheet2!$A$2:$C$2741,3,0)</f>
        <v>Vânia Silva</v>
      </c>
      <c r="M896" t="str" cm="1">
        <f t="array" ref="M896">IFERROR(_xlfn.IFS(AND(I896&gt;=1,I896&lt;=5),"1A5", AND(I896&gt;=6,I896&lt;=30),"6A30", AND(I896&gt;=31,I896&lt;=60),"31A60", AND(I896&gt;=61,I896&lt;=90),"61A90", AND(I896&gt;=91,I896&lt;=120),"91A120", AND(I896&gt;120),"M120"), "A VENCER")</f>
        <v>A VENCER</v>
      </c>
    </row>
    <row r="897" spans="1:13" x14ac:dyDescent="0.25">
      <c r="A897">
        <f>VLOOKUP(B897,[1]Sheet2!$B$2:$D$2741,3,0)</f>
        <v>211111739</v>
      </c>
      <c r="B897" t="s">
        <v>172</v>
      </c>
      <c r="C897" t="s">
        <v>11</v>
      </c>
      <c r="D897" t="s">
        <v>12</v>
      </c>
      <c r="E897">
        <v>9738</v>
      </c>
      <c r="F897" t="s">
        <v>13</v>
      </c>
      <c r="G897" s="1">
        <v>45864.329062500001</v>
      </c>
      <c r="H897" s="1">
        <v>45834.329247685186</v>
      </c>
      <c r="I897" s="6">
        <v>-14</v>
      </c>
      <c r="J897">
        <v>381.92</v>
      </c>
      <c r="K897">
        <v>381.92</v>
      </c>
      <c r="L897" t="str">
        <f>VLOOKUP(A897,[1]Sheet2!$A$2:$C$2741,3,0)</f>
        <v>Vânia Silva</v>
      </c>
      <c r="M897" t="str" cm="1">
        <f t="array" ref="M897">IFERROR(_xlfn.IFS(AND(I897&gt;=1,I897&lt;=5),"1A5", AND(I897&gt;=6,I897&lt;=30),"6A30", AND(I897&gt;=31,I897&lt;=60),"31A60", AND(I897&gt;=61,I897&lt;=90),"61A90", AND(I897&gt;=91,I897&lt;=120),"91A120", AND(I897&gt;120),"M120"), "A VENCER")</f>
        <v>A VENCER</v>
      </c>
    </row>
    <row r="898" spans="1:13" x14ac:dyDescent="0.25">
      <c r="A898">
        <f>VLOOKUP(B898,[1]Sheet2!$B$2:$D$2741,3,0)</f>
        <v>211111739</v>
      </c>
      <c r="B898" t="s">
        <v>172</v>
      </c>
      <c r="C898" t="s">
        <v>11</v>
      </c>
      <c r="D898" t="s">
        <v>12</v>
      </c>
      <c r="E898">
        <v>10165</v>
      </c>
      <c r="F898" t="s">
        <v>13</v>
      </c>
      <c r="G898" s="1">
        <v>45872.519525462958</v>
      </c>
      <c r="H898" s="1">
        <v>45842.519537037035</v>
      </c>
      <c r="I898" s="6">
        <v>-22</v>
      </c>
      <c r="J898">
        <v>764.51</v>
      </c>
      <c r="K898">
        <v>764.51</v>
      </c>
      <c r="L898" t="str">
        <f>VLOOKUP(A898,[1]Sheet2!$A$2:$C$2741,3,0)</f>
        <v>Vânia Silva</v>
      </c>
      <c r="M898" t="str" cm="1">
        <f t="array" ref="M898">IFERROR(_xlfn.IFS(AND(I898&gt;=1,I898&lt;=5),"1A5", AND(I898&gt;=6,I898&lt;=30),"6A30", AND(I898&gt;=31,I898&lt;=60),"31A60", AND(I898&gt;=61,I898&lt;=90),"61A90", AND(I898&gt;=91,I898&lt;=120),"91A120", AND(I898&gt;120),"M120"), "A VENCER")</f>
        <v>A VENCER</v>
      </c>
    </row>
    <row r="899" spans="1:13" x14ac:dyDescent="0.25">
      <c r="A899">
        <f>VLOOKUP(B899,[1]Sheet2!$B$2:$D$2741,3,0)</f>
        <v>211111739</v>
      </c>
      <c r="B899" t="s">
        <v>172</v>
      </c>
      <c r="C899" t="s">
        <v>11</v>
      </c>
      <c r="D899" t="s">
        <v>12</v>
      </c>
      <c r="E899">
        <v>10238</v>
      </c>
      <c r="F899" t="s">
        <v>13</v>
      </c>
      <c r="G899" s="1">
        <v>45876.313310185185</v>
      </c>
      <c r="H899" s="1">
        <v>45846.315902777773</v>
      </c>
      <c r="I899" s="6">
        <v>-26</v>
      </c>
      <c r="J899">
        <v>720.1</v>
      </c>
      <c r="K899">
        <v>720.1</v>
      </c>
      <c r="L899" t="str">
        <f>VLOOKUP(A899,[1]Sheet2!$A$2:$C$2741,3,0)</f>
        <v>Vânia Silva</v>
      </c>
      <c r="M899" t="str" cm="1">
        <f t="array" ref="M899">IFERROR(_xlfn.IFS(AND(I899&gt;=1,I899&lt;=5),"1A5", AND(I899&gt;=6,I899&lt;=30),"6A30", AND(I899&gt;=31,I899&lt;=60),"31A60", AND(I899&gt;=61,I899&lt;=90),"61A90", AND(I899&gt;=91,I899&lt;=120),"91A120", AND(I899&gt;120),"M120"), "A VENCER")</f>
        <v>A VENCER</v>
      </c>
    </row>
    <row r="900" spans="1:13" x14ac:dyDescent="0.25">
      <c r="A900">
        <f>VLOOKUP(B900,[1]Sheet2!$B$2:$D$2741,3,0)</f>
        <v>211111743</v>
      </c>
      <c r="B900" t="s">
        <v>2091</v>
      </c>
      <c r="C900" t="s">
        <v>11</v>
      </c>
      <c r="D900" t="s">
        <v>12</v>
      </c>
      <c r="E900">
        <v>10394</v>
      </c>
      <c r="F900" t="s">
        <v>13</v>
      </c>
      <c r="G900" s="1">
        <v>45878.366550925923</v>
      </c>
      <c r="H900" s="1">
        <v>45848.366550925923</v>
      </c>
      <c r="I900" s="6">
        <v>-28</v>
      </c>
      <c r="J900">
        <v>64.48</v>
      </c>
      <c r="K900">
        <v>64.48</v>
      </c>
      <c r="L900" t="str">
        <f>VLOOKUP(A900,[1]Sheet2!$A$2:$C$2741,3,0)</f>
        <v>Bruno Brito</v>
      </c>
      <c r="M900" t="str" cm="1">
        <f t="array" ref="M900">IFERROR(_xlfn.IFS(AND(I900&gt;=1,I900&lt;=5),"1A5", AND(I900&gt;=6,I900&lt;=30),"6A30", AND(I900&gt;=31,I900&lt;=60),"31A60", AND(I900&gt;=61,I900&lt;=90),"61A90", AND(I900&gt;=91,I900&lt;=120),"91A120", AND(I900&gt;120),"M120"), "A VENCER")</f>
        <v>A VENCER</v>
      </c>
    </row>
    <row r="901" spans="1:13" x14ac:dyDescent="0.25">
      <c r="A901">
        <f>VLOOKUP(B901,[1]Sheet2!$B$2:$D$2741,3,0)</f>
        <v>211111743</v>
      </c>
      <c r="B901" t="s">
        <v>2091</v>
      </c>
      <c r="C901" t="s">
        <v>11</v>
      </c>
      <c r="D901" t="s">
        <v>12</v>
      </c>
      <c r="E901">
        <v>10402</v>
      </c>
      <c r="F901" t="s">
        <v>13</v>
      </c>
      <c r="G901" s="1">
        <v>45878.404629629629</v>
      </c>
      <c r="H901" s="1">
        <v>45848.404629629629</v>
      </c>
      <c r="I901" s="6">
        <v>-28</v>
      </c>
      <c r="J901">
        <v>658.35</v>
      </c>
      <c r="K901">
        <v>658.35</v>
      </c>
      <c r="L901" t="str">
        <f>VLOOKUP(A901,[1]Sheet2!$A$2:$C$2741,3,0)</f>
        <v>Bruno Brito</v>
      </c>
      <c r="M901" t="str" cm="1">
        <f t="array" ref="M901">IFERROR(_xlfn.IFS(AND(I901&gt;=1,I901&lt;=5),"1A5", AND(I901&gt;=6,I901&lt;=30),"6A30", AND(I901&gt;=31,I901&lt;=60),"31A60", AND(I901&gt;=61,I901&lt;=90),"61A90", AND(I901&gt;=91,I901&lt;=120),"91A120", AND(I901&gt;120),"M120"), "A VENCER")</f>
        <v>A VENCER</v>
      </c>
    </row>
    <row r="902" spans="1:13" x14ac:dyDescent="0.25">
      <c r="A902">
        <f>VLOOKUP(B902,[1]Sheet2!$B$2:$D$2741,3,0)</f>
        <v>211111766</v>
      </c>
      <c r="B902" t="s">
        <v>174</v>
      </c>
      <c r="C902" t="s">
        <v>2814</v>
      </c>
      <c r="D902">
        <v>2025</v>
      </c>
      <c r="E902">
        <v>489</v>
      </c>
      <c r="F902" t="s">
        <v>13</v>
      </c>
      <c r="G902" s="1">
        <v>45833</v>
      </c>
      <c r="H902" s="1">
        <v>45803</v>
      </c>
      <c r="I902" s="6">
        <v>17</v>
      </c>
      <c r="J902">
        <v>-10.31</v>
      </c>
      <c r="K902">
        <v>-10.31</v>
      </c>
      <c r="L902" t="str">
        <f>VLOOKUP(A902,[1]Sheet2!$A$2:$C$2741,3,0)</f>
        <v>Manuel Russo</v>
      </c>
      <c r="M902" t="str" cm="1">
        <f t="array" ref="M902">IFERROR(_xlfn.IFS(AND(I902&gt;=1,I902&lt;=5),"1A5", AND(I902&gt;=6,I902&lt;=30),"6A30", AND(I902&gt;=31,I902&lt;=60),"31A60", AND(I902&gt;=61,I902&lt;=90),"61A90", AND(I902&gt;=91,I902&lt;=120),"91A120", AND(I902&gt;120),"M120"), "A VENCER")</f>
        <v>6A30</v>
      </c>
    </row>
    <row r="903" spans="1:13" x14ac:dyDescent="0.25">
      <c r="A903">
        <f>VLOOKUP(B903,[1]Sheet2!$B$2:$D$2741,3,0)</f>
        <v>211111766</v>
      </c>
      <c r="B903" t="s">
        <v>174</v>
      </c>
      <c r="C903" t="s">
        <v>11</v>
      </c>
      <c r="D903" t="s">
        <v>12</v>
      </c>
      <c r="E903">
        <v>9917</v>
      </c>
      <c r="F903" t="s">
        <v>13</v>
      </c>
      <c r="G903" s="1">
        <v>45869.311527777776</v>
      </c>
      <c r="H903" s="1">
        <v>45839.312071759254</v>
      </c>
      <c r="I903" s="6">
        <v>-19</v>
      </c>
      <c r="J903">
        <v>372.42</v>
      </c>
      <c r="K903">
        <v>372.42</v>
      </c>
      <c r="L903" t="str">
        <f>VLOOKUP(A903,[1]Sheet2!$A$2:$C$2741,3,0)</f>
        <v>Manuel Russo</v>
      </c>
      <c r="M903" t="str" cm="1">
        <f t="array" ref="M903">IFERROR(_xlfn.IFS(AND(I903&gt;=1,I903&lt;=5),"1A5", AND(I903&gt;=6,I903&lt;=30),"6A30", AND(I903&gt;=31,I903&lt;=60),"31A60", AND(I903&gt;=61,I903&lt;=90),"61A90", AND(I903&gt;=91,I903&lt;=120),"91A120", AND(I903&gt;120),"M120"), "A VENCER")</f>
        <v>A VENCER</v>
      </c>
    </row>
    <row r="904" spans="1:13" x14ac:dyDescent="0.25">
      <c r="A904">
        <f>VLOOKUP(B904,[1]Sheet2!$B$2:$D$2741,3,0)</f>
        <v>211111766</v>
      </c>
      <c r="B904" t="s">
        <v>174</v>
      </c>
      <c r="C904" t="s">
        <v>11</v>
      </c>
      <c r="D904" t="s">
        <v>12</v>
      </c>
      <c r="E904">
        <v>10024</v>
      </c>
      <c r="F904" t="s">
        <v>13</v>
      </c>
      <c r="G904" s="1">
        <v>45871.392916666664</v>
      </c>
      <c r="H904" s="1">
        <v>45841.39335648148</v>
      </c>
      <c r="I904" s="6">
        <v>-21</v>
      </c>
      <c r="J904">
        <v>782.58</v>
      </c>
      <c r="K904">
        <v>782.58</v>
      </c>
      <c r="L904" t="str">
        <f>VLOOKUP(A904,[1]Sheet2!$A$2:$C$2741,3,0)</f>
        <v>Manuel Russo</v>
      </c>
      <c r="M904" t="str" cm="1">
        <f t="array" ref="M904">IFERROR(_xlfn.IFS(AND(I904&gt;=1,I904&lt;=5),"1A5", AND(I904&gt;=6,I904&lt;=30),"6A30", AND(I904&gt;=31,I904&lt;=60),"31A60", AND(I904&gt;=61,I904&lt;=90),"61A90", AND(I904&gt;=91,I904&lt;=120),"91A120", AND(I904&gt;120),"M120"), "A VENCER")</f>
        <v>A VENCER</v>
      </c>
    </row>
    <row r="905" spans="1:13" x14ac:dyDescent="0.25">
      <c r="A905" t="e">
        <f>VLOOKUP(B905,[1]Sheet2!$B$2:$D$2741,3,0)</f>
        <v>#N/A</v>
      </c>
      <c r="B905" t="s">
        <v>2846</v>
      </c>
      <c r="C905" t="s">
        <v>2814</v>
      </c>
      <c r="D905" t="s">
        <v>12</v>
      </c>
      <c r="E905">
        <v>479</v>
      </c>
      <c r="F905" t="s">
        <v>13</v>
      </c>
      <c r="G905" s="1">
        <v>45843</v>
      </c>
      <c r="H905" s="1">
        <v>45813</v>
      </c>
      <c r="I905" s="6">
        <v>7</v>
      </c>
      <c r="J905">
        <v>-36.15</v>
      </c>
      <c r="K905">
        <v>-36.15</v>
      </c>
      <c r="L905" t="e">
        <f>VLOOKUP(A905,[1]Sheet2!$A$2:$C$2741,3,0)</f>
        <v>#N/A</v>
      </c>
      <c r="M905" t="str" cm="1">
        <f t="array" ref="M905">IFERROR(_xlfn.IFS(AND(I905&gt;=1,I905&lt;=5),"1A5", AND(I905&gt;=6,I905&lt;=30),"6A30", AND(I905&gt;=31,I905&lt;=60),"31A60", AND(I905&gt;=61,I905&lt;=90),"61A90", AND(I905&gt;=91,I905&lt;=120),"91A120", AND(I905&gt;120),"M120"), "A VENCER")</f>
        <v>6A30</v>
      </c>
    </row>
    <row r="906" spans="1:13" x14ac:dyDescent="0.25">
      <c r="A906" t="e">
        <f>VLOOKUP(B906,[1]Sheet2!$B$2:$D$2741,3,0)</f>
        <v>#N/A</v>
      </c>
      <c r="B906" t="s">
        <v>2846</v>
      </c>
      <c r="C906" t="s">
        <v>11</v>
      </c>
      <c r="D906" t="s">
        <v>12</v>
      </c>
      <c r="E906">
        <v>8923</v>
      </c>
      <c r="F906" t="s">
        <v>13</v>
      </c>
      <c r="G906" s="1">
        <v>45843.545810185184</v>
      </c>
      <c r="H906" s="1">
        <v>45813.549108796295</v>
      </c>
      <c r="I906" s="6">
        <v>7</v>
      </c>
      <c r="J906">
        <v>1434.38</v>
      </c>
      <c r="K906">
        <v>36.46</v>
      </c>
      <c r="L906" t="e">
        <f>VLOOKUP(A906,[1]Sheet2!$A$2:$C$2741,3,0)</f>
        <v>#N/A</v>
      </c>
      <c r="M906" t="str" cm="1">
        <f t="array" ref="M906">IFERROR(_xlfn.IFS(AND(I906&gt;=1,I906&lt;=5),"1A5", AND(I906&gt;=6,I906&lt;=30),"6A30", AND(I906&gt;=31,I906&lt;=60),"31A60", AND(I906&gt;=61,I906&lt;=90),"61A90", AND(I906&gt;=91,I906&lt;=120),"91A120", AND(I906&gt;120),"M120"), "A VENCER")</f>
        <v>6A30</v>
      </c>
    </row>
    <row r="907" spans="1:13" x14ac:dyDescent="0.25">
      <c r="A907">
        <f>VLOOKUP(B907,[1]Sheet2!$B$2:$D$2741,3,0)</f>
        <v>211111792</v>
      </c>
      <c r="B907" t="s">
        <v>175</v>
      </c>
      <c r="C907" t="s">
        <v>2814</v>
      </c>
      <c r="D907" t="s">
        <v>2815</v>
      </c>
      <c r="E907">
        <v>30</v>
      </c>
      <c r="F907" t="s">
        <v>13</v>
      </c>
      <c r="G907" s="1">
        <v>45619</v>
      </c>
      <c r="H907" s="1">
        <v>45589</v>
      </c>
      <c r="I907" s="6">
        <v>231</v>
      </c>
      <c r="J907">
        <v>-4</v>
      </c>
      <c r="K907">
        <v>-4</v>
      </c>
      <c r="L907" t="str">
        <f>VLOOKUP(A907,[1]Sheet2!$A$2:$C$2741,3,0)</f>
        <v>Bracar</v>
      </c>
      <c r="M907" t="str" cm="1">
        <f t="array" ref="M907">IFERROR(_xlfn.IFS(AND(I907&gt;=1,I907&lt;=5),"1A5", AND(I907&gt;=6,I907&lt;=30),"6A30", AND(I907&gt;=31,I907&lt;=60),"31A60", AND(I907&gt;=61,I907&lt;=90),"61A90", AND(I907&gt;=91,I907&lt;=120),"91A120", AND(I907&gt;120),"M120"), "A VENCER")</f>
        <v>M120</v>
      </c>
    </row>
    <row r="908" spans="1:13" x14ac:dyDescent="0.25">
      <c r="A908">
        <f>VLOOKUP(B908,[1]Sheet2!$B$2:$D$2741,3,0)</f>
        <v>211111800</v>
      </c>
      <c r="B908" t="s">
        <v>177</v>
      </c>
      <c r="C908" t="s">
        <v>11</v>
      </c>
      <c r="D908" t="s">
        <v>12</v>
      </c>
      <c r="E908">
        <v>10253</v>
      </c>
      <c r="F908" t="s">
        <v>13</v>
      </c>
      <c r="G908" s="1">
        <v>45876.393472222218</v>
      </c>
      <c r="H908" s="1">
        <v>45846.393483796295</v>
      </c>
      <c r="I908" s="6">
        <v>-26</v>
      </c>
      <c r="J908">
        <v>208.21</v>
      </c>
      <c r="K908">
        <v>208.21</v>
      </c>
      <c r="L908" t="str">
        <f>VLOOKUP(A908,[1]Sheet2!$A$2:$C$2741,3,0)</f>
        <v>Bruno Brito</v>
      </c>
      <c r="M908" t="str" cm="1">
        <f t="array" ref="M908">IFERROR(_xlfn.IFS(AND(I908&gt;=1,I908&lt;=5),"1A5", AND(I908&gt;=6,I908&lt;=30),"6A30", AND(I908&gt;=31,I908&lt;=60),"31A60", AND(I908&gt;=61,I908&lt;=90),"61A90", AND(I908&gt;=91,I908&lt;=120),"91A120", AND(I908&gt;120),"M120"), "A VENCER")</f>
        <v>A VENCER</v>
      </c>
    </row>
    <row r="909" spans="1:13" x14ac:dyDescent="0.25">
      <c r="A909">
        <f>VLOOKUP(B909,[1]Sheet2!$B$2:$D$2741,3,0)</f>
        <v>211111807</v>
      </c>
      <c r="B909" t="s">
        <v>178</v>
      </c>
      <c r="C909" t="s">
        <v>2817</v>
      </c>
      <c r="D909" t="s">
        <v>24</v>
      </c>
      <c r="E909" t="s">
        <v>2822</v>
      </c>
      <c r="F909" t="s">
        <v>13</v>
      </c>
      <c r="G909" s="1">
        <v>45788</v>
      </c>
      <c r="H909" s="1">
        <v>45758</v>
      </c>
      <c r="I909" s="6">
        <v>62</v>
      </c>
      <c r="J909">
        <v>-1141.4100000000001</v>
      </c>
      <c r="K909">
        <v>-1</v>
      </c>
      <c r="L909" t="str">
        <f>VLOOKUP(A909,[1]Sheet2!$A$2:$C$2741,3,0)</f>
        <v>Manuel Russo</v>
      </c>
      <c r="M909" t="str" cm="1">
        <f t="array" ref="M909">IFERROR(_xlfn.IFS(AND(I909&gt;=1,I909&lt;=5),"1A5", AND(I909&gt;=6,I909&lt;=30),"6A30", AND(I909&gt;=31,I909&lt;=60),"31A60", AND(I909&gt;=61,I909&lt;=90),"61A90", AND(I909&gt;=91,I909&lt;=120),"91A120", AND(I909&gt;120),"M120"), "A VENCER")</f>
        <v>61A90</v>
      </c>
    </row>
    <row r="910" spans="1:13" x14ac:dyDescent="0.25">
      <c r="A910">
        <f>VLOOKUP(B910,[1]Sheet2!$B$2:$D$2741,3,0)</f>
        <v>211111807</v>
      </c>
      <c r="B910" t="s">
        <v>178</v>
      </c>
      <c r="C910" t="s">
        <v>11</v>
      </c>
      <c r="D910" t="s">
        <v>12</v>
      </c>
      <c r="E910">
        <v>9691</v>
      </c>
      <c r="F910" t="s">
        <v>13</v>
      </c>
      <c r="G910" s="1">
        <v>45863.489189814813</v>
      </c>
      <c r="H910" s="1">
        <v>45833.489537037036</v>
      </c>
      <c r="I910" s="6">
        <v>-13</v>
      </c>
      <c r="J910">
        <v>1245.97</v>
      </c>
      <c r="K910">
        <v>1245.97</v>
      </c>
      <c r="L910" t="str">
        <f>VLOOKUP(A910,[1]Sheet2!$A$2:$C$2741,3,0)</f>
        <v>Manuel Russo</v>
      </c>
      <c r="M910" t="str" cm="1">
        <f t="array" ref="M910">IFERROR(_xlfn.IFS(AND(I910&gt;=1,I910&lt;=5),"1A5", AND(I910&gt;=6,I910&lt;=30),"6A30", AND(I910&gt;=31,I910&lt;=60),"31A60", AND(I910&gt;=61,I910&lt;=90),"61A90", AND(I910&gt;=91,I910&lt;=120),"91A120", AND(I910&gt;120),"M120"), "A VENCER")</f>
        <v>A VENCER</v>
      </c>
    </row>
    <row r="911" spans="1:13" x14ac:dyDescent="0.25">
      <c r="A911">
        <f>VLOOKUP(B911,[1]Sheet2!$B$2:$D$2741,3,0)</f>
        <v>211111809</v>
      </c>
      <c r="B911" t="s">
        <v>179</v>
      </c>
      <c r="C911" t="s">
        <v>11</v>
      </c>
      <c r="D911" t="s">
        <v>12</v>
      </c>
      <c r="E911">
        <v>6155</v>
      </c>
      <c r="F911" t="s">
        <v>13</v>
      </c>
      <c r="G911" s="1">
        <v>45788.499618055554</v>
      </c>
      <c r="H911" s="1">
        <v>45758.501504629625</v>
      </c>
      <c r="I911" s="6">
        <v>62</v>
      </c>
      <c r="J911">
        <v>44.24</v>
      </c>
      <c r="K911">
        <v>44.24</v>
      </c>
      <c r="L911" t="str">
        <f>VLOOKUP(A911,[1]Sheet2!$A$2:$C$2741,3,0)</f>
        <v>Paulo Costa</v>
      </c>
      <c r="M911" t="str" cm="1">
        <f t="array" ref="M911">IFERROR(_xlfn.IFS(AND(I911&gt;=1,I911&lt;=5),"1A5", AND(I911&gt;=6,I911&lt;=30),"6A30", AND(I911&gt;=31,I911&lt;=60),"31A60", AND(I911&gt;=61,I911&lt;=90),"61A90", AND(I911&gt;=91,I911&lt;=120),"91A120", AND(I911&gt;120),"M120"), "A VENCER")</f>
        <v>61A90</v>
      </c>
    </row>
    <row r="912" spans="1:13" x14ac:dyDescent="0.25">
      <c r="A912">
        <f>VLOOKUP(B912,[1]Sheet2!$B$2:$D$2741,3,0)</f>
        <v>211111809</v>
      </c>
      <c r="B912" t="s">
        <v>179</v>
      </c>
      <c r="C912" t="s">
        <v>11</v>
      </c>
      <c r="D912" t="s">
        <v>12</v>
      </c>
      <c r="E912">
        <v>6183</v>
      </c>
      <c r="F912" t="s">
        <v>13</v>
      </c>
      <c r="G912" s="1">
        <v>45788.679930555554</v>
      </c>
      <c r="H912" s="1">
        <v>45758.681388888886</v>
      </c>
      <c r="I912" s="6">
        <v>62</v>
      </c>
      <c r="J912">
        <v>32.020000000000003</v>
      </c>
      <c r="K912">
        <v>32.020000000000003</v>
      </c>
      <c r="L912" t="str">
        <f>VLOOKUP(A912,[1]Sheet2!$A$2:$C$2741,3,0)</f>
        <v>Paulo Costa</v>
      </c>
      <c r="M912" t="str" cm="1">
        <f t="array" ref="M912">IFERROR(_xlfn.IFS(AND(I912&gt;=1,I912&lt;=5),"1A5", AND(I912&gt;=6,I912&lt;=30),"6A30", AND(I912&gt;=31,I912&lt;=60),"31A60", AND(I912&gt;=61,I912&lt;=90),"61A90", AND(I912&gt;=91,I912&lt;=120),"91A120", AND(I912&gt;120),"M120"), "A VENCER")</f>
        <v>61A90</v>
      </c>
    </row>
    <row r="913" spans="1:13" x14ac:dyDescent="0.25">
      <c r="A913">
        <f>VLOOKUP(B913,[1]Sheet2!$B$2:$D$2741,3,0)</f>
        <v>211111827</v>
      </c>
      <c r="B913" t="s">
        <v>180</v>
      </c>
      <c r="C913" t="s">
        <v>2817</v>
      </c>
      <c r="D913" t="s">
        <v>24</v>
      </c>
      <c r="E913" t="s">
        <v>2822</v>
      </c>
      <c r="F913" t="s">
        <v>13</v>
      </c>
      <c r="G913" s="1">
        <v>45819</v>
      </c>
      <c r="H913" s="1">
        <v>45789</v>
      </c>
      <c r="I913" s="6">
        <v>31</v>
      </c>
      <c r="J913">
        <v>-1059.48</v>
      </c>
      <c r="K913">
        <v>-127.16</v>
      </c>
      <c r="L913" t="str">
        <f>VLOOKUP(A913,[1]Sheet2!$A$2:$C$2741,3,0)</f>
        <v>Ricardo G.Silva</v>
      </c>
      <c r="M913" t="str" cm="1">
        <f t="array" ref="M913">IFERROR(_xlfn.IFS(AND(I913&gt;=1,I913&lt;=5),"1A5", AND(I913&gt;=6,I913&lt;=30),"6A30", AND(I913&gt;=31,I913&lt;=60),"31A60", AND(I913&gt;=61,I913&lt;=90),"61A90", AND(I913&gt;=91,I913&lt;=120),"91A120", AND(I913&gt;120),"M120"), "A VENCER")</f>
        <v>31A60</v>
      </c>
    </row>
    <row r="914" spans="1:13" x14ac:dyDescent="0.25">
      <c r="A914">
        <f>VLOOKUP(B914,[1]Sheet2!$B$2:$D$2741,3,0)</f>
        <v>211111829</v>
      </c>
      <c r="B914" t="s">
        <v>181</v>
      </c>
      <c r="C914" t="s">
        <v>11</v>
      </c>
      <c r="D914" t="s">
        <v>12</v>
      </c>
      <c r="E914">
        <v>7610</v>
      </c>
      <c r="F914" t="s">
        <v>13</v>
      </c>
      <c r="G914" s="1">
        <v>45820.323599537034</v>
      </c>
      <c r="H914" s="1">
        <v>45790.324282407404</v>
      </c>
      <c r="I914" s="6">
        <v>30</v>
      </c>
      <c r="J914">
        <v>356.11</v>
      </c>
      <c r="K914">
        <v>356.11</v>
      </c>
      <c r="L914" t="str">
        <f>VLOOKUP(A914,[1]Sheet2!$A$2:$C$2741,3,0)</f>
        <v>Manuel Miranda</v>
      </c>
      <c r="M914" t="str" cm="1">
        <f t="array" ref="M914">IFERROR(_xlfn.IFS(AND(I914&gt;=1,I914&lt;=5),"1A5", AND(I914&gt;=6,I914&lt;=30),"6A30", AND(I914&gt;=31,I914&lt;=60),"31A60", AND(I914&gt;=61,I914&lt;=90),"61A90", AND(I914&gt;=91,I914&lt;=120),"91A120", AND(I914&gt;120),"M120"), "A VENCER")</f>
        <v>6A30</v>
      </c>
    </row>
    <row r="915" spans="1:13" x14ac:dyDescent="0.25">
      <c r="A915">
        <f>VLOOKUP(B915,[1]Sheet2!$B$2:$D$2741,3,0)</f>
        <v>211111829</v>
      </c>
      <c r="B915" t="s">
        <v>181</v>
      </c>
      <c r="C915" t="s">
        <v>11</v>
      </c>
      <c r="D915" t="s">
        <v>12</v>
      </c>
      <c r="E915">
        <v>8400</v>
      </c>
      <c r="F915" t="s">
        <v>13</v>
      </c>
      <c r="G915" s="1">
        <v>45834.349664351852</v>
      </c>
      <c r="H915" s="1">
        <v>45804.350081018514</v>
      </c>
      <c r="I915" s="6">
        <v>16</v>
      </c>
      <c r="J915">
        <v>166</v>
      </c>
      <c r="K915">
        <v>166</v>
      </c>
      <c r="L915" t="str">
        <f>VLOOKUP(A915,[1]Sheet2!$A$2:$C$2741,3,0)</f>
        <v>Manuel Miranda</v>
      </c>
      <c r="M915" t="str" cm="1">
        <f t="array" ref="M915">IFERROR(_xlfn.IFS(AND(I915&gt;=1,I915&lt;=5),"1A5", AND(I915&gt;=6,I915&lt;=30),"6A30", AND(I915&gt;=31,I915&lt;=60),"31A60", AND(I915&gt;=61,I915&lt;=90),"61A90", AND(I915&gt;=91,I915&lt;=120),"91A120", AND(I915&gt;120),"M120"), "A VENCER")</f>
        <v>6A30</v>
      </c>
    </row>
    <row r="916" spans="1:13" x14ac:dyDescent="0.25">
      <c r="A916">
        <f>VLOOKUP(B916,[1]Sheet2!$B$2:$D$2741,3,0)</f>
        <v>211111829</v>
      </c>
      <c r="B916" t="s">
        <v>181</v>
      </c>
      <c r="C916" t="s">
        <v>11</v>
      </c>
      <c r="D916" t="s">
        <v>12</v>
      </c>
      <c r="E916">
        <v>9118</v>
      </c>
      <c r="F916" t="s">
        <v>13</v>
      </c>
      <c r="G916" s="1">
        <v>45850.389467592591</v>
      </c>
      <c r="H916" s="1">
        <v>45820.390324074069</v>
      </c>
      <c r="I916" s="6">
        <v>0</v>
      </c>
      <c r="J916">
        <v>328.89</v>
      </c>
      <c r="K916">
        <v>328.89</v>
      </c>
      <c r="L916" t="str">
        <f>VLOOKUP(A916,[1]Sheet2!$A$2:$C$2741,3,0)</f>
        <v>Manuel Miranda</v>
      </c>
      <c r="M916" t="str" cm="1">
        <f t="array" ref="M916">IFERROR(_xlfn.IFS(AND(I916&gt;=1,I916&lt;=5),"1A5", AND(I916&gt;=6,I916&lt;=30),"6A30", AND(I916&gt;=31,I916&lt;=60),"31A60", AND(I916&gt;=61,I916&lt;=90),"61A90", AND(I916&gt;=91,I916&lt;=120),"91A120", AND(I916&gt;120),"M120"), "A VENCER")</f>
        <v>A VENCER</v>
      </c>
    </row>
    <row r="917" spans="1:13" x14ac:dyDescent="0.25">
      <c r="A917">
        <f>VLOOKUP(B917,[1]Sheet2!$B$2:$D$2741,3,0)</f>
        <v>211111829</v>
      </c>
      <c r="B917" t="s">
        <v>181</v>
      </c>
      <c r="C917" t="s">
        <v>11</v>
      </c>
      <c r="D917" t="s">
        <v>12</v>
      </c>
      <c r="E917">
        <v>9906</v>
      </c>
      <c r="F917" t="s">
        <v>13</v>
      </c>
      <c r="G917" s="1">
        <v>45868.452685185184</v>
      </c>
      <c r="H917" s="1">
        <v>45838.454780092594</v>
      </c>
      <c r="I917" s="6">
        <v>-18</v>
      </c>
      <c r="J917">
        <v>97.94</v>
      </c>
      <c r="K917">
        <v>97.94</v>
      </c>
      <c r="L917" t="str">
        <f>VLOOKUP(A917,[1]Sheet2!$A$2:$C$2741,3,0)</f>
        <v>Manuel Miranda</v>
      </c>
      <c r="M917" t="str" cm="1">
        <f t="array" ref="M917">IFERROR(_xlfn.IFS(AND(I917&gt;=1,I917&lt;=5),"1A5", AND(I917&gt;=6,I917&lt;=30),"6A30", AND(I917&gt;=31,I917&lt;=60),"31A60", AND(I917&gt;=61,I917&lt;=90),"61A90", AND(I917&gt;=91,I917&lt;=120),"91A120", AND(I917&gt;120),"M120"), "A VENCER")</f>
        <v>A VENCER</v>
      </c>
    </row>
    <row r="918" spans="1:13" x14ac:dyDescent="0.25">
      <c r="A918">
        <f>VLOOKUP(B918,[1]Sheet2!$B$2:$D$2741,3,0)</f>
        <v>211111829</v>
      </c>
      <c r="B918" t="s">
        <v>181</v>
      </c>
      <c r="C918" t="s">
        <v>11</v>
      </c>
      <c r="D918" t="s">
        <v>12</v>
      </c>
      <c r="E918">
        <v>10380</v>
      </c>
      <c r="F918" t="s">
        <v>13</v>
      </c>
      <c r="G918" s="1">
        <v>45878.339942129627</v>
      </c>
      <c r="H918" s="1">
        <v>45848.340266203704</v>
      </c>
      <c r="I918" s="6">
        <v>-28</v>
      </c>
      <c r="J918">
        <v>223.70000000000002</v>
      </c>
      <c r="K918">
        <v>223.70000000000002</v>
      </c>
      <c r="L918" t="str">
        <f>VLOOKUP(A918,[1]Sheet2!$A$2:$C$2741,3,0)</f>
        <v>Manuel Miranda</v>
      </c>
      <c r="M918" t="str" cm="1">
        <f t="array" ref="M918">IFERROR(_xlfn.IFS(AND(I918&gt;=1,I918&lt;=5),"1A5", AND(I918&gt;=6,I918&lt;=30),"6A30", AND(I918&gt;=31,I918&lt;=60),"31A60", AND(I918&gt;=61,I918&lt;=90),"61A90", AND(I918&gt;=91,I918&lt;=120),"91A120", AND(I918&gt;120),"M120"), "A VENCER")</f>
        <v>A VENCER</v>
      </c>
    </row>
    <row r="919" spans="1:13" x14ac:dyDescent="0.25">
      <c r="A919">
        <f>VLOOKUP(B919,[1]Sheet2!$B$2:$D$2741,3,0)</f>
        <v>211111830</v>
      </c>
      <c r="B919" t="s">
        <v>182</v>
      </c>
      <c r="C919" t="s">
        <v>11</v>
      </c>
      <c r="D919" t="s">
        <v>12</v>
      </c>
      <c r="E919">
        <v>3709</v>
      </c>
      <c r="F919" t="s">
        <v>35</v>
      </c>
      <c r="G919" s="1">
        <v>45745.447951388887</v>
      </c>
      <c r="H919" s="1">
        <v>45715.449710648143</v>
      </c>
      <c r="I919" s="6">
        <v>105</v>
      </c>
      <c r="J919">
        <v>332.63</v>
      </c>
      <c r="K919">
        <v>332.63</v>
      </c>
      <c r="L919" t="str">
        <f>VLOOKUP(A919,[1]Sheet2!$A$2:$C$2741,3,0)</f>
        <v>Ricardo G.Silva</v>
      </c>
      <c r="M919" t="str" cm="1">
        <f t="array" ref="M919">IFERROR(_xlfn.IFS(AND(I919&gt;=1,I919&lt;=5),"1A5", AND(I919&gt;=6,I919&lt;=30),"6A30", AND(I919&gt;=31,I919&lt;=60),"31A60", AND(I919&gt;=61,I919&lt;=90),"61A90", AND(I919&gt;=91,I919&lt;=120),"91A120", AND(I919&gt;120),"M120"), "A VENCER")</f>
        <v>91A120</v>
      </c>
    </row>
    <row r="920" spans="1:13" x14ac:dyDescent="0.25">
      <c r="A920">
        <f>VLOOKUP(B920,[1]Sheet2!$B$2:$D$2741,3,0)</f>
        <v>211111830</v>
      </c>
      <c r="B920" t="s">
        <v>182</v>
      </c>
      <c r="C920" t="s">
        <v>11</v>
      </c>
      <c r="D920" t="s">
        <v>12</v>
      </c>
      <c r="E920">
        <v>4479</v>
      </c>
      <c r="F920" t="s">
        <v>35</v>
      </c>
      <c r="G920" s="1">
        <v>45759.413807870369</v>
      </c>
      <c r="H920" s="1">
        <v>45729.414583333331</v>
      </c>
      <c r="I920" s="6">
        <v>91</v>
      </c>
      <c r="J920">
        <v>142.27000000000001</v>
      </c>
      <c r="K920">
        <v>142.27000000000001</v>
      </c>
      <c r="L920" t="str">
        <f>VLOOKUP(A920,[1]Sheet2!$A$2:$C$2741,3,0)</f>
        <v>Ricardo G.Silva</v>
      </c>
      <c r="M920" t="str" cm="1">
        <f t="array" ref="M920">IFERROR(_xlfn.IFS(AND(I920&gt;=1,I920&lt;=5),"1A5", AND(I920&gt;=6,I920&lt;=30),"6A30", AND(I920&gt;=31,I920&lt;=60),"31A60", AND(I920&gt;=61,I920&lt;=90),"61A90", AND(I920&gt;=91,I920&lt;=120),"91A120", AND(I920&gt;120),"M120"), "A VENCER")</f>
        <v>91A120</v>
      </c>
    </row>
    <row r="921" spans="1:13" x14ac:dyDescent="0.25">
      <c r="A921">
        <f>VLOOKUP(B921,[1]Sheet2!$B$2:$D$2741,3,0)</f>
        <v>211111830</v>
      </c>
      <c r="B921" t="s">
        <v>182</v>
      </c>
      <c r="C921" t="s">
        <v>11</v>
      </c>
      <c r="D921" t="s">
        <v>12</v>
      </c>
      <c r="E921">
        <v>5384</v>
      </c>
      <c r="F921" t="s">
        <v>35</v>
      </c>
      <c r="G921" s="1">
        <v>45777.41002314815</v>
      </c>
      <c r="H921" s="1">
        <v>45747.414629629631</v>
      </c>
      <c r="I921" s="6">
        <v>73</v>
      </c>
      <c r="J921">
        <v>200.29</v>
      </c>
      <c r="K921">
        <v>200.29</v>
      </c>
      <c r="L921" t="str">
        <f>VLOOKUP(A921,[1]Sheet2!$A$2:$C$2741,3,0)</f>
        <v>Ricardo G.Silva</v>
      </c>
      <c r="M921" t="str" cm="1">
        <f t="array" ref="M921">IFERROR(_xlfn.IFS(AND(I921&gt;=1,I921&lt;=5),"1A5", AND(I921&gt;=6,I921&lt;=30),"6A30", AND(I921&gt;=31,I921&lt;=60),"31A60", AND(I921&gt;=61,I921&lt;=90),"61A90", AND(I921&gt;=91,I921&lt;=120),"91A120", AND(I921&gt;120),"M120"), "A VENCER")</f>
        <v>61A90</v>
      </c>
    </row>
    <row r="922" spans="1:13" x14ac:dyDescent="0.25">
      <c r="A922">
        <f>VLOOKUP(B922,[1]Sheet2!$B$2:$D$2741,3,0)</f>
        <v>211111830</v>
      </c>
      <c r="B922" t="s">
        <v>182</v>
      </c>
      <c r="C922" t="s">
        <v>11</v>
      </c>
      <c r="D922" t="s">
        <v>12</v>
      </c>
      <c r="E922">
        <v>6059</v>
      </c>
      <c r="F922" t="s">
        <v>35</v>
      </c>
      <c r="G922" s="1">
        <v>45787.425995370366</v>
      </c>
      <c r="H922" s="1">
        <v>45757.428553240738</v>
      </c>
      <c r="I922" s="6">
        <v>63</v>
      </c>
      <c r="J922">
        <v>267.89999999999998</v>
      </c>
      <c r="K922">
        <v>267.89999999999998</v>
      </c>
      <c r="L922" t="str">
        <f>VLOOKUP(A922,[1]Sheet2!$A$2:$C$2741,3,0)</f>
        <v>Ricardo G.Silva</v>
      </c>
      <c r="M922" t="str" cm="1">
        <f t="array" ref="M922">IFERROR(_xlfn.IFS(AND(I922&gt;=1,I922&lt;=5),"1A5", AND(I922&gt;=6,I922&lt;=30),"6A30", AND(I922&gt;=31,I922&lt;=60),"31A60", AND(I922&gt;=61,I922&lt;=90),"61A90", AND(I922&gt;=91,I922&lt;=120),"91A120", AND(I922&gt;120),"M120"), "A VENCER")</f>
        <v>61A90</v>
      </c>
    </row>
    <row r="923" spans="1:13" x14ac:dyDescent="0.25">
      <c r="A923">
        <f>VLOOKUP(B923,[1]Sheet2!$B$2:$D$2741,3,0)</f>
        <v>211111832</v>
      </c>
      <c r="B923" t="s">
        <v>183</v>
      </c>
      <c r="C923" t="s">
        <v>11</v>
      </c>
      <c r="D923" t="s">
        <v>12</v>
      </c>
      <c r="E923">
        <v>7387</v>
      </c>
      <c r="F923" t="s">
        <v>13</v>
      </c>
      <c r="G923" s="1">
        <v>45815.399212962962</v>
      </c>
      <c r="H923" s="1">
        <v>45785.399560185186</v>
      </c>
      <c r="I923" s="6">
        <v>35</v>
      </c>
      <c r="J923">
        <v>215.95000000000002</v>
      </c>
      <c r="K923">
        <v>215.95000000000002</v>
      </c>
      <c r="L923" t="str">
        <f>VLOOKUP(A923,[1]Sheet2!$A$2:$C$2741,3,0)</f>
        <v>Ricardo G.Silva</v>
      </c>
      <c r="M923" t="str" cm="1">
        <f t="array" ref="M923">IFERROR(_xlfn.IFS(AND(I923&gt;=1,I923&lt;=5),"1A5", AND(I923&gt;=6,I923&lt;=30),"6A30", AND(I923&gt;=31,I923&lt;=60),"31A60", AND(I923&gt;=61,I923&lt;=90),"61A90", AND(I923&gt;=91,I923&lt;=120),"91A120", AND(I923&gt;120),"M120"), "A VENCER")</f>
        <v>31A60</v>
      </c>
    </row>
    <row r="924" spans="1:13" x14ac:dyDescent="0.25">
      <c r="A924">
        <f>VLOOKUP(B924,[1]Sheet2!$B$2:$D$2741,3,0)</f>
        <v>211111832</v>
      </c>
      <c r="B924" t="s">
        <v>183</v>
      </c>
      <c r="C924" t="s">
        <v>11</v>
      </c>
      <c r="D924" t="s">
        <v>12</v>
      </c>
      <c r="E924">
        <v>7811</v>
      </c>
      <c r="F924" t="s">
        <v>13</v>
      </c>
      <c r="G924" s="1">
        <v>45822.484074074069</v>
      </c>
      <c r="H924" s="1">
        <v>45792.4846875</v>
      </c>
      <c r="I924" s="6">
        <v>28</v>
      </c>
      <c r="J924">
        <v>343.34000000000003</v>
      </c>
      <c r="K924">
        <v>343.34000000000003</v>
      </c>
      <c r="L924" t="str">
        <f>VLOOKUP(A924,[1]Sheet2!$A$2:$C$2741,3,0)</f>
        <v>Ricardo G.Silva</v>
      </c>
      <c r="M924" t="str" cm="1">
        <f t="array" ref="M924">IFERROR(_xlfn.IFS(AND(I924&gt;=1,I924&lt;=5),"1A5", AND(I924&gt;=6,I924&lt;=30),"6A30", AND(I924&gt;=31,I924&lt;=60),"31A60", AND(I924&gt;=61,I924&lt;=90),"61A90", AND(I924&gt;=91,I924&lt;=120),"91A120", AND(I924&gt;120),"M120"), "A VENCER")</f>
        <v>6A30</v>
      </c>
    </row>
    <row r="925" spans="1:13" x14ac:dyDescent="0.25">
      <c r="A925">
        <f>VLOOKUP(B925,[1]Sheet2!$B$2:$D$2741,3,0)</f>
        <v>211111832</v>
      </c>
      <c r="B925" t="s">
        <v>183</v>
      </c>
      <c r="C925" t="s">
        <v>11</v>
      </c>
      <c r="D925" t="s">
        <v>12</v>
      </c>
      <c r="E925">
        <v>7947</v>
      </c>
      <c r="F925" t="s">
        <v>13</v>
      </c>
      <c r="G925" s="1">
        <v>45826.434432870366</v>
      </c>
      <c r="H925" s="1">
        <v>45796.435069444444</v>
      </c>
      <c r="I925" s="6">
        <v>24</v>
      </c>
      <c r="J925">
        <v>60.17</v>
      </c>
      <c r="K925">
        <v>60.17</v>
      </c>
      <c r="L925" t="str">
        <f>VLOOKUP(A925,[1]Sheet2!$A$2:$C$2741,3,0)</f>
        <v>Ricardo G.Silva</v>
      </c>
      <c r="M925" t="str" cm="1">
        <f t="array" ref="M925">IFERROR(_xlfn.IFS(AND(I925&gt;=1,I925&lt;=5),"1A5", AND(I925&gt;=6,I925&lt;=30),"6A30", AND(I925&gt;=31,I925&lt;=60),"31A60", AND(I925&gt;=61,I925&lt;=90),"61A90", AND(I925&gt;=91,I925&lt;=120),"91A120", AND(I925&gt;120),"M120"), "A VENCER")</f>
        <v>6A30</v>
      </c>
    </row>
    <row r="926" spans="1:13" x14ac:dyDescent="0.25">
      <c r="A926">
        <f>VLOOKUP(B926,[1]Sheet2!$B$2:$D$2741,3,0)</f>
        <v>211111832</v>
      </c>
      <c r="B926" t="s">
        <v>183</v>
      </c>
      <c r="C926" t="s">
        <v>11</v>
      </c>
      <c r="D926" t="s">
        <v>12</v>
      </c>
      <c r="E926">
        <v>8192</v>
      </c>
      <c r="F926" t="s">
        <v>13</v>
      </c>
      <c r="G926" s="1">
        <v>45829.421307870369</v>
      </c>
      <c r="H926" s="1">
        <v>45799.421631944446</v>
      </c>
      <c r="I926" s="6">
        <v>21</v>
      </c>
      <c r="J926">
        <v>342.87</v>
      </c>
      <c r="K926">
        <v>342.87</v>
      </c>
      <c r="L926" t="str">
        <f>VLOOKUP(A926,[1]Sheet2!$A$2:$C$2741,3,0)</f>
        <v>Ricardo G.Silva</v>
      </c>
      <c r="M926" t="str" cm="1">
        <f t="array" ref="M926">IFERROR(_xlfn.IFS(AND(I926&gt;=1,I926&lt;=5),"1A5", AND(I926&gt;=6,I926&lt;=30),"6A30", AND(I926&gt;=31,I926&lt;=60),"31A60", AND(I926&gt;=61,I926&lt;=90),"61A90", AND(I926&gt;=91,I926&lt;=120),"91A120", AND(I926&gt;120),"M120"), "A VENCER")</f>
        <v>6A30</v>
      </c>
    </row>
    <row r="927" spans="1:13" x14ac:dyDescent="0.25">
      <c r="A927">
        <f>VLOOKUP(B927,[1]Sheet2!$B$2:$D$2741,3,0)</f>
        <v>211111832</v>
      </c>
      <c r="B927" t="s">
        <v>183</v>
      </c>
      <c r="C927" t="s">
        <v>11</v>
      </c>
      <c r="D927" t="s">
        <v>12</v>
      </c>
      <c r="E927">
        <v>8359</v>
      </c>
      <c r="F927" t="s">
        <v>13</v>
      </c>
      <c r="G927" s="1">
        <v>45833.452152777776</v>
      </c>
      <c r="H927" s="1">
        <v>45803.452407407407</v>
      </c>
      <c r="I927" s="6">
        <v>17</v>
      </c>
      <c r="J927">
        <v>135.19999999999999</v>
      </c>
      <c r="K927">
        <v>135.19999999999999</v>
      </c>
      <c r="L927" t="str">
        <f>VLOOKUP(A927,[1]Sheet2!$A$2:$C$2741,3,0)</f>
        <v>Ricardo G.Silva</v>
      </c>
      <c r="M927" t="str" cm="1">
        <f t="array" ref="M927">IFERROR(_xlfn.IFS(AND(I927&gt;=1,I927&lt;=5),"1A5", AND(I927&gt;=6,I927&lt;=30),"6A30", AND(I927&gt;=31,I927&lt;=60),"31A60", AND(I927&gt;=61,I927&lt;=90),"61A90", AND(I927&gt;=91,I927&lt;=120),"91A120", AND(I927&gt;120),"M120"), "A VENCER")</f>
        <v>6A30</v>
      </c>
    </row>
    <row r="928" spans="1:13" x14ac:dyDescent="0.25">
      <c r="A928">
        <f>VLOOKUP(B928,[1]Sheet2!$B$2:$D$2741,3,0)</f>
        <v>211111832</v>
      </c>
      <c r="B928" t="s">
        <v>183</v>
      </c>
      <c r="C928" t="s">
        <v>11</v>
      </c>
      <c r="D928" t="s">
        <v>12</v>
      </c>
      <c r="E928">
        <v>8586</v>
      </c>
      <c r="F928" t="s">
        <v>13</v>
      </c>
      <c r="G928" s="1">
        <v>45836.420983796292</v>
      </c>
      <c r="H928" s="1">
        <v>45806.421331018515</v>
      </c>
      <c r="I928" s="6">
        <v>14</v>
      </c>
      <c r="J928">
        <v>320.70999999999998</v>
      </c>
      <c r="K928">
        <v>320.70999999999998</v>
      </c>
      <c r="L928" t="str">
        <f>VLOOKUP(A928,[1]Sheet2!$A$2:$C$2741,3,0)</f>
        <v>Ricardo G.Silva</v>
      </c>
      <c r="M928" t="str" cm="1">
        <f t="array" ref="M928">IFERROR(_xlfn.IFS(AND(I928&gt;=1,I928&lt;=5),"1A5", AND(I928&gt;=6,I928&lt;=30),"6A30", AND(I928&gt;=31,I928&lt;=60),"31A60", AND(I928&gt;=61,I928&lt;=90),"61A90", AND(I928&gt;=91,I928&lt;=120),"91A120", AND(I928&gt;120),"M120"), "A VENCER")</f>
        <v>6A30</v>
      </c>
    </row>
    <row r="929" spans="1:13" x14ac:dyDescent="0.25">
      <c r="A929">
        <f>VLOOKUP(B929,[1]Sheet2!$B$2:$D$2741,3,0)</f>
        <v>211111832</v>
      </c>
      <c r="B929" t="s">
        <v>183</v>
      </c>
      <c r="C929" t="s">
        <v>2814</v>
      </c>
      <c r="D929">
        <v>2025</v>
      </c>
      <c r="E929">
        <v>518</v>
      </c>
      <c r="F929" t="s">
        <v>13</v>
      </c>
      <c r="G929" s="1">
        <v>45840</v>
      </c>
      <c r="H929" s="1">
        <v>45810</v>
      </c>
      <c r="I929" s="6">
        <v>10</v>
      </c>
      <c r="J929">
        <v>-10.53</v>
      </c>
      <c r="K929">
        <v>-10.53</v>
      </c>
      <c r="L929" t="str">
        <f>VLOOKUP(A929,[1]Sheet2!$A$2:$C$2741,3,0)</f>
        <v>Ricardo G.Silva</v>
      </c>
      <c r="M929" t="str" cm="1">
        <f t="array" ref="M929">IFERROR(_xlfn.IFS(AND(I929&gt;=1,I929&lt;=5),"1A5", AND(I929&gt;=6,I929&lt;=30),"6A30", AND(I929&gt;=31,I929&lt;=60),"31A60", AND(I929&gt;=61,I929&lt;=90),"61A90", AND(I929&gt;=91,I929&lt;=120),"91A120", AND(I929&gt;120),"M120"), "A VENCER")</f>
        <v>6A30</v>
      </c>
    </row>
    <row r="930" spans="1:13" x14ac:dyDescent="0.25">
      <c r="A930">
        <f>VLOOKUP(B930,[1]Sheet2!$B$2:$D$2741,3,0)</f>
        <v>211111832</v>
      </c>
      <c r="B930" t="s">
        <v>183</v>
      </c>
      <c r="C930" t="s">
        <v>11</v>
      </c>
      <c r="D930" t="s">
        <v>12</v>
      </c>
      <c r="E930">
        <v>8724</v>
      </c>
      <c r="F930" t="s">
        <v>13</v>
      </c>
      <c r="G930" s="1">
        <v>45840.417569444442</v>
      </c>
      <c r="H930" s="1">
        <v>45810.426018518519</v>
      </c>
      <c r="I930" s="6">
        <v>10</v>
      </c>
      <c r="J930">
        <v>126.35000000000001</v>
      </c>
      <c r="K930">
        <v>126.35000000000001</v>
      </c>
      <c r="L930" t="str">
        <f>VLOOKUP(A930,[1]Sheet2!$A$2:$C$2741,3,0)</f>
        <v>Ricardo G.Silva</v>
      </c>
      <c r="M930" t="str" cm="1">
        <f t="array" ref="M930">IFERROR(_xlfn.IFS(AND(I930&gt;=1,I930&lt;=5),"1A5", AND(I930&gt;=6,I930&lt;=30),"6A30", AND(I930&gt;=31,I930&lt;=60),"31A60", AND(I930&gt;=61,I930&lt;=90),"61A90", AND(I930&gt;=91,I930&lt;=120),"91A120", AND(I930&gt;120),"M120"), "A VENCER")</f>
        <v>6A30</v>
      </c>
    </row>
    <row r="931" spans="1:13" x14ac:dyDescent="0.25">
      <c r="A931">
        <f>VLOOKUP(B931,[1]Sheet2!$B$2:$D$2741,3,0)</f>
        <v>211111832</v>
      </c>
      <c r="B931" t="s">
        <v>183</v>
      </c>
      <c r="C931" t="s">
        <v>11</v>
      </c>
      <c r="D931" t="s">
        <v>12</v>
      </c>
      <c r="E931">
        <v>8939</v>
      </c>
      <c r="F931" t="s">
        <v>13</v>
      </c>
      <c r="G931" s="1">
        <v>45843.550532407404</v>
      </c>
      <c r="H931" s="1">
        <v>45813.574108796296</v>
      </c>
      <c r="I931" s="6">
        <v>7</v>
      </c>
      <c r="J931">
        <v>391.52</v>
      </c>
      <c r="K931">
        <v>391.52</v>
      </c>
      <c r="L931" t="str">
        <f>VLOOKUP(A931,[1]Sheet2!$A$2:$C$2741,3,0)</f>
        <v>Ricardo G.Silva</v>
      </c>
      <c r="M931" t="str" cm="1">
        <f t="array" ref="M931">IFERROR(_xlfn.IFS(AND(I931&gt;=1,I931&lt;=5),"1A5", AND(I931&gt;=6,I931&lt;=30),"6A30", AND(I931&gt;=31,I931&lt;=60),"31A60", AND(I931&gt;=61,I931&lt;=90),"61A90", AND(I931&gt;=91,I931&lt;=120),"91A120", AND(I931&gt;120),"M120"), "A VENCER")</f>
        <v>6A30</v>
      </c>
    </row>
    <row r="932" spans="1:13" x14ac:dyDescent="0.25">
      <c r="A932">
        <f>VLOOKUP(B932,[1]Sheet2!$B$2:$D$2741,3,0)</f>
        <v>211111832</v>
      </c>
      <c r="B932" t="s">
        <v>183</v>
      </c>
      <c r="C932" t="s">
        <v>11</v>
      </c>
      <c r="D932" t="s">
        <v>12</v>
      </c>
      <c r="E932">
        <v>8968</v>
      </c>
      <c r="F932" t="s">
        <v>13</v>
      </c>
      <c r="G932" s="1">
        <v>45847.378715277773</v>
      </c>
      <c r="H932" s="1">
        <v>45817.381168981483</v>
      </c>
      <c r="I932" s="6">
        <v>3</v>
      </c>
      <c r="J932">
        <v>59.06</v>
      </c>
      <c r="K932">
        <v>59.06</v>
      </c>
      <c r="L932" t="str">
        <f>VLOOKUP(A932,[1]Sheet2!$A$2:$C$2741,3,0)</f>
        <v>Ricardo G.Silva</v>
      </c>
      <c r="M932" t="str" cm="1">
        <f t="array" ref="M932">IFERROR(_xlfn.IFS(AND(I932&gt;=1,I932&lt;=5),"1A5", AND(I932&gt;=6,I932&lt;=30),"6A30", AND(I932&gt;=31,I932&lt;=60),"31A60", AND(I932&gt;=61,I932&lt;=90),"61A90", AND(I932&gt;=91,I932&lt;=120),"91A120", AND(I932&gt;120),"M120"), "A VENCER")</f>
        <v>1A5</v>
      </c>
    </row>
    <row r="933" spans="1:13" x14ac:dyDescent="0.25">
      <c r="A933">
        <f>VLOOKUP(B933,[1]Sheet2!$B$2:$D$2741,3,0)</f>
        <v>211111832</v>
      </c>
      <c r="B933" t="s">
        <v>183</v>
      </c>
      <c r="C933" t="s">
        <v>11</v>
      </c>
      <c r="D933" t="s">
        <v>12</v>
      </c>
      <c r="E933">
        <v>9148</v>
      </c>
      <c r="F933" t="s">
        <v>13</v>
      </c>
      <c r="G933" s="1">
        <v>45850.450706018513</v>
      </c>
      <c r="H933" s="1">
        <v>45820.452037037037</v>
      </c>
      <c r="I933" s="6">
        <v>0</v>
      </c>
      <c r="J933">
        <v>314.43</v>
      </c>
      <c r="K933">
        <v>314.43</v>
      </c>
      <c r="L933" t="str">
        <f>VLOOKUP(A933,[1]Sheet2!$A$2:$C$2741,3,0)</f>
        <v>Ricardo G.Silva</v>
      </c>
      <c r="M933" t="str" cm="1">
        <f t="array" ref="M933">IFERROR(_xlfn.IFS(AND(I933&gt;=1,I933&lt;=5),"1A5", AND(I933&gt;=6,I933&lt;=30),"6A30", AND(I933&gt;=31,I933&lt;=60),"31A60", AND(I933&gt;=61,I933&lt;=90),"61A90", AND(I933&gt;=91,I933&lt;=120),"91A120", AND(I933&gt;120),"M120"), "A VENCER")</f>
        <v>A VENCER</v>
      </c>
    </row>
    <row r="934" spans="1:13" x14ac:dyDescent="0.25">
      <c r="A934">
        <f>VLOOKUP(B934,[1]Sheet2!$B$2:$D$2741,3,0)</f>
        <v>211111832</v>
      </c>
      <c r="B934" t="s">
        <v>183</v>
      </c>
      <c r="C934" t="s">
        <v>11</v>
      </c>
      <c r="D934" t="s">
        <v>12</v>
      </c>
      <c r="E934">
        <v>9510</v>
      </c>
      <c r="F934" t="s">
        <v>13</v>
      </c>
      <c r="G934" s="1">
        <v>45858.516712962963</v>
      </c>
      <c r="H934" s="1">
        <v>45828.517974537033</v>
      </c>
      <c r="I934" s="6">
        <v>-8</v>
      </c>
      <c r="J934">
        <v>394.83</v>
      </c>
      <c r="K934">
        <v>394.83</v>
      </c>
      <c r="L934" t="str">
        <f>VLOOKUP(A934,[1]Sheet2!$A$2:$C$2741,3,0)</f>
        <v>Ricardo G.Silva</v>
      </c>
      <c r="M934" t="str" cm="1">
        <f t="array" ref="M934">IFERROR(_xlfn.IFS(AND(I934&gt;=1,I934&lt;=5),"1A5", AND(I934&gt;=6,I934&lt;=30),"6A30", AND(I934&gt;=31,I934&lt;=60),"31A60", AND(I934&gt;=61,I934&lt;=90),"61A90", AND(I934&gt;=91,I934&lt;=120),"91A120", AND(I934&gt;120),"M120"), "A VENCER")</f>
        <v>A VENCER</v>
      </c>
    </row>
    <row r="935" spans="1:13" x14ac:dyDescent="0.25">
      <c r="A935">
        <f>VLOOKUP(B935,[1]Sheet2!$B$2:$D$2741,3,0)</f>
        <v>211111832</v>
      </c>
      <c r="B935" t="s">
        <v>183</v>
      </c>
      <c r="C935" t="s">
        <v>11</v>
      </c>
      <c r="D935" t="s">
        <v>12</v>
      </c>
      <c r="E935">
        <v>9764</v>
      </c>
      <c r="F935" t="s">
        <v>13</v>
      </c>
      <c r="G935" s="1">
        <v>45864.422581018516</v>
      </c>
      <c r="H935" s="1">
        <v>45834.424537037034</v>
      </c>
      <c r="I935" s="6">
        <v>-14</v>
      </c>
      <c r="J935">
        <v>340.11</v>
      </c>
      <c r="K935">
        <v>340.11</v>
      </c>
      <c r="L935" t="str">
        <f>VLOOKUP(A935,[1]Sheet2!$A$2:$C$2741,3,0)</f>
        <v>Ricardo G.Silva</v>
      </c>
      <c r="M935" t="str" cm="1">
        <f t="array" ref="M935">IFERROR(_xlfn.IFS(AND(I935&gt;=1,I935&lt;=5),"1A5", AND(I935&gt;=6,I935&lt;=30),"6A30", AND(I935&gt;=31,I935&lt;=60),"31A60", AND(I935&gt;=61,I935&lt;=90),"61A90", AND(I935&gt;=91,I935&lt;=120),"91A120", AND(I935&gt;120),"M120"), "A VENCER")</f>
        <v>A VENCER</v>
      </c>
    </row>
    <row r="936" spans="1:13" x14ac:dyDescent="0.25">
      <c r="A936">
        <f>VLOOKUP(B936,[1]Sheet2!$B$2:$D$2741,3,0)</f>
        <v>211111832</v>
      </c>
      <c r="B936" t="s">
        <v>183</v>
      </c>
      <c r="C936" t="s">
        <v>11</v>
      </c>
      <c r="D936" t="s">
        <v>12</v>
      </c>
      <c r="E936">
        <v>10015</v>
      </c>
      <c r="F936" t="s">
        <v>13</v>
      </c>
      <c r="G936" s="1">
        <v>45870.643773148149</v>
      </c>
      <c r="H936" s="1">
        <v>45840.645138888889</v>
      </c>
      <c r="I936" s="6">
        <v>-20</v>
      </c>
      <c r="J936">
        <v>163.52000000000001</v>
      </c>
      <c r="K936">
        <v>163.52000000000001</v>
      </c>
      <c r="L936" t="str">
        <f>VLOOKUP(A936,[1]Sheet2!$A$2:$C$2741,3,0)</f>
        <v>Ricardo G.Silva</v>
      </c>
      <c r="M936" t="str" cm="1">
        <f t="array" ref="M936">IFERROR(_xlfn.IFS(AND(I936&gt;=1,I936&lt;=5),"1A5", AND(I936&gt;=6,I936&lt;=30),"6A30", AND(I936&gt;=31,I936&lt;=60),"31A60", AND(I936&gt;=61,I936&lt;=90),"61A90", AND(I936&gt;=91,I936&lt;=120),"91A120", AND(I936&gt;120),"M120"), "A VENCER")</f>
        <v>A VENCER</v>
      </c>
    </row>
    <row r="937" spans="1:13" x14ac:dyDescent="0.25">
      <c r="A937">
        <f>VLOOKUP(B937,[1]Sheet2!$B$2:$D$2741,3,0)</f>
        <v>211111832</v>
      </c>
      <c r="B937" t="s">
        <v>183</v>
      </c>
      <c r="C937" t="s">
        <v>11</v>
      </c>
      <c r="D937" t="s">
        <v>12</v>
      </c>
      <c r="E937">
        <v>10073</v>
      </c>
      <c r="F937" t="s">
        <v>13</v>
      </c>
      <c r="G937" s="1">
        <v>45871.54855324074</v>
      </c>
      <c r="H937" s="1">
        <v>45841.54855324074</v>
      </c>
      <c r="I937" s="6">
        <v>-21</v>
      </c>
      <c r="J937">
        <v>159.94</v>
      </c>
      <c r="K937">
        <v>159.94</v>
      </c>
      <c r="L937" t="str">
        <f>VLOOKUP(A937,[1]Sheet2!$A$2:$C$2741,3,0)</f>
        <v>Ricardo G.Silva</v>
      </c>
      <c r="M937" t="str" cm="1">
        <f t="array" ref="M937">IFERROR(_xlfn.IFS(AND(I937&gt;=1,I937&lt;=5),"1A5", AND(I937&gt;=6,I937&lt;=30),"6A30", AND(I937&gt;=31,I937&lt;=60),"31A60", AND(I937&gt;=61,I937&lt;=90),"61A90", AND(I937&gt;=91,I937&lt;=120),"91A120", AND(I937&gt;120),"M120"), "A VENCER")</f>
        <v>A VENCER</v>
      </c>
    </row>
    <row r="938" spans="1:13" x14ac:dyDescent="0.25">
      <c r="A938">
        <f>VLOOKUP(B938,[1]Sheet2!$B$2:$D$2741,3,0)</f>
        <v>211111832</v>
      </c>
      <c r="B938" t="s">
        <v>183</v>
      </c>
      <c r="C938" t="s">
        <v>11</v>
      </c>
      <c r="D938" t="s">
        <v>12</v>
      </c>
      <c r="E938">
        <v>10208</v>
      </c>
      <c r="F938" t="s">
        <v>13</v>
      </c>
      <c r="G938" s="1">
        <v>45875.481840277775</v>
      </c>
      <c r="H938" s="1">
        <v>45845.481840277775</v>
      </c>
      <c r="I938" s="6">
        <v>-25</v>
      </c>
      <c r="J938">
        <v>69.59</v>
      </c>
      <c r="K938">
        <v>69.59</v>
      </c>
      <c r="L938" t="str">
        <f>VLOOKUP(A938,[1]Sheet2!$A$2:$C$2741,3,0)</f>
        <v>Ricardo G.Silva</v>
      </c>
      <c r="M938" t="str" cm="1">
        <f t="array" ref="M938">IFERROR(_xlfn.IFS(AND(I938&gt;=1,I938&lt;=5),"1A5", AND(I938&gt;=6,I938&lt;=30),"6A30", AND(I938&gt;=31,I938&lt;=60),"31A60", AND(I938&gt;=61,I938&lt;=90),"61A90", AND(I938&gt;=91,I938&lt;=120),"91A120", AND(I938&gt;120),"M120"), "A VENCER")</f>
        <v>A VENCER</v>
      </c>
    </row>
    <row r="939" spans="1:13" x14ac:dyDescent="0.25">
      <c r="A939">
        <f>VLOOKUP(B939,[1]Sheet2!$B$2:$D$2741,3,0)</f>
        <v>211111832</v>
      </c>
      <c r="B939" t="s">
        <v>183</v>
      </c>
      <c r="C939" t="s">
        <v>11</v>
      </c>
      <c r="D939" t="s">
        <v>12</v>
      </c>
      <c r="E939">
        <v>10415</v>
      </c>
      <c r="F939" t="s">
        <v>13</v>
      </c>
      <c r="G939" s="1">
        <v>45878.428206018514</v>
      </c>
      <c r="H939" s="1">
        <v>45848.428217592591</v>
      </c>
      <c r="I939" s="6">
        <v>-28</v>
      </c>
      <c r="J939">
        <v>362.03000000000003</v>
      </c>
      <c r="K939">
        <v>362.03000000000003</v>
      </c>
      <c r="L939" t="str">
        <f>VLOOKUP(A939,[1]Sheet2!$A$2:$C$2741,3,0)</f>
        <v>Ricardo G.Silva</v>
      </c>
      <c r="M939" t="str" cm="1">
        <f t="array" ref="M939">IFERROR(_xlfn.IFS(AND(I939&gt;=1,I939&lt;=5),"1A5", AND(I939&gt;=6,I939&lt;=30),"6A30", AND(I939&gt;=31,I939&lt;=60),"31A60", AND(I939&gt;=61,I939&lt;=90),"61A90", AND(I939&gt;=91,I939&lt;=120),"91A120", AND(I939&gt;120),"M120"), "A VENCER")</f>
        <v>A VENCER</v>
      </c>
    </row>
    <row r="940" spans="1:13" x14ac:dyDescent="0.25">
      <c r="A940">
        <f>VLOOKUP(B940,[1]Sheet2!$B$2:$D$2741,3,0)</f>
        <v>211111839</v>
      </c>
      <c r="B940" t="s">
        <v>184</v>
      </c>
      <c r="C940" t="s">
        <v>11</v>
      </c>
      <c r="D940" t="s">
        <v>12</v>
      </c>
      <c r="E940">
        <v>9743</v>
      </c>
      <c r="F940" t="s">
        <v>13</v>
      </c>
      <c r="G940" s="1">
        <v>45864.359733796293</v>
      </c>
      <c r="H940" s="1">
        <v>45834.360682870371</v>
      </c>
      <c r="I940" s="6">
        <v>-14</v>
      </c>
      <c r="J940">
        <v>1387.9</v>
      </c>
      <c r="K940">
        <v>1387.9</v>
      </c>
      <c r="L940" t="str">
        <f>VLOOKUP(A940,[1]Sheet2!$A$2:$C$2741,3,0)</f>
        <v>Pedro Fonseca</v>
      </c>
      <c r="M940" t="str" cm="1">
        <f t="array" ref="M940">IFERROR(_xlfn.IFS(AND(I940&gt;=1,I940&lt;=5),"1A5", AND(I940&gt;=6,I940&lt;=30),"6A30", AND(I940&gt;=31,I940&lt;=60),"31A60", AND(I940&gt;=61,I940&lt;=90),"61A90", AND(I940&gt;=91,I940&lt;=120),"91A120", AND(I940&gt;120),"M120"), "A VENCER")</f>
        <v>A VENCER</v>
      </c>
    </row>
    <row r="941" spans="1:13" x14ac:dyDescent="0.25">
      <c r="A941">
        <f>VLOOKUP(B941,[1]Sheet2!$B$2:$D$2741,3,0)</f>
        <v>211111839</v>
      </c>
      <c r="B941" t="s">
        <v>184</v>
      </c>
      <c r="C941" t="s">
        <v>11</v>
      </c>
      <c r="D941" t="s">
        <v>12</v>
      </c>
      <c r="E941">
        <v>10442</v>
      </c>
      <c r="F941" t="s">
        <v>13</v>
      </c>
      <c r="G941" s="1">
        <v>45879.370243055557</v>
      </c>
      <c r="H941" s="1">
        <v>45849.370243055557</v>
      </c>
      <c r="I941" s="6">
        <v>-29</v>
      </c>
      <c r="J941">
        <v>432.48</v>
      </c>
      <c r="K941">
        <v>432.48</v>
      </c>
      <c r="L941" t="str">
        <f>VLOOKUP(A941,[1]Sheet2!$A$2:$C$2741,3,0)</f>
        <v>Pedro Fonseca</v>
      </c>
      <c r="M941" t="str" cm="1">
        <f t="array" ref="M941">IFERROR(_xlfn.IFS(AND(I941&gt;=1,I941&lt;=5),"1A5", AND(I941&gt;=6,I941&lt;=30),"6A30", AND(I941&gt;=31,I941&lt;=60),"31A60", AND(I941&gt;=61,I941&lt;=90),"61A90", AND(I941&gt;=91,I941&lt;=120),"91A120", AND(I941&gt;120),"M120"), "A VENCER")</f>
        <v>A VENCER</v>
      </c>
    </row>
    <row r="942" spans="1:13" x14ac:dyDescent="0.25">
      <c r="A942">
        <f>VLOOKUP(B942,[1]Sheet2!$B$2:$D$2741,3,0)</f>
        <v>211111841</v>
      </c>
      <c r="B942" t="s">
        <v>185</v>
      </c>
      <c r="C942" t="s">
        <v>11</v>
      </c>
      <c r="D942" t="s">
        <v>12</v>
      </c>
      <c r="E942">
        <v>9974</v>
      </c>
      <c r="F942" t="s">
        <v>13</v>
      </c>
      <c r="G942" s="1">
        <v>45870.436354166668</v>
      </c>
      <c r="H942" s="1">
        <v>45840.436354166668</v>
      </c>
      <c r="I942" s="6">
        <v>-20</v>
      </c>
      <c r="J942">
        <v>431.11</v>
      </c>
      <c r="K942">
        <v>431.11</v>
      </c>
      <c r="L942" t="str">
        <f>VLOOKUP(A942,[1]Sheet2!$A$2:$C$2741,3,0)</f>
        <v>Pedro Fonseca</v>
      </c>
      <c r="M942" t="str" cm="1">
        <f t="array" ref="M942">IFERROR(_xlfn.IFS(AND(I942&gt;=1,I942&lt;=5),"1A5", AND(I942&gt;=6,I942&lt;=30),"6A30", AND(I942&gt;=31,I942&lt;=60),"31A60", AND(I942&gt;=61,I942&lt;=90),"61A90", AND(I942&gt;=91,I942&lt;=120),"91A120", AND(I942&gt;120),"M120"), "A VENCER")</f>
        <v>A VENCER</v>
      </c>
    </row>
    <row r="943" spans="1:13" x14ac:dyDescent="0.25">
      <c r="A943">
        <f>VLOOKUP(B943,[1]Sheet2!$B$2:$D$2741,3,0)</f>
        <v>211111841</v>
      </c>
      <c r="B943" t="s">
        <v>185</v>
      </c>
      <c r="C943" t="s">
        <v>11</v>
      </c>
      <c r="D943" t="s">
        <v>12</v>
      </c>
      <c r="E943">
        <v>10117</v>
      </c>
      <c r="F943" t="s">
        <v>13</v>
      </c>
      <c r="G943" s="1">
        <v>45872.400775462964</v>
      </c>
      <c r="H943" s="1">
        <v>45842.400775462964</v>
      </c>
      <c r="I943" s="6">
        <v>-22</v>
      </c>
      <c r="J943">
        <v>90.9</v>
      </c>
      <c r="K943">
        <v>90.9</v>
      </c>
      <c r="L943" t="str">
        <f>VLOOKUP(A943,[1]Sheet2!$A$2:$C$2741,3,0)</f>
        <v>Pedro Fonseca</v>
      </c>
      <c r="M943" t="str" cm="1">
        <f t="array" ref="M943">IFERROR(_xlfn.IFS(AND(I943&gt;=1,I943&lt;=5),"1A5", AND(I943&gt;=6,I943&lt;=30),"6A30", AND(I943&gt;=31,I943&lt;=60),"31A60", AND(I943&gt;=61,I943&lt;=90),"61A90", AND(I943&gt;=91,I943&lt;=120),"91A120", AND(I943&gt;120),"M120"), "A VENCER")</f>
        <v>A VENCER</v>
      </c>
    </row>
    <row r="944" spans="1:13" x14ac:dyDescent="0.25">
      <c r="A944">
        <f>VLOOKUP(B944,[1]Sheet2!$B$2:$D$2741,3,0)</f>
        <v>211111841</v>
      </c>
      <c r="B944" t="s">
        <v>185</v>
      </c>
      <c r="C944" t="s">
        <v>11</v>
      </c>
      <c r="D944" t="s">
        <v>12</v>
      </c>
      <c r="E944">
        <v>10195</v>
      </c>
      <c r="F944" t="s">
        <v>13</v>
      </c>
      <c r="G944" s="1">
        <v>45875.461122685185</v>
      </c>
      <c r="H944" s="1">
        <v>45845.461122685185</v>
      </c>
      <c r="I944" s="6">
        <v>-25</v>
      </c>
      <c r="J944">
        <v>65.69</v>
      </c>
      <c r="K944">
        <v>65.69</v>
      </c>
      <c r="L944" t="str">
        <f>VLOOKUP(A944,[1]Sheet2!$A$2:$C$2741,3,0)</f>
        <v>Pedro Fonseca</v>
      </c>
      <c r="M944" t="str" cm="1">
        <f t="array" ref="M944">IFERROR(_xlfn.IFS(AND(I944&gt;=1,I944&lt;=5),"1A5", AND(I944&gt;=6,I944&lt;=30),"6A30", AND(I944&gt;=31,I944&lt;=60),"31A60", AND(I944&gt;=61,I944&lt;=90),"61A90", AND(I944&gt;=91,I944&lt;=120),"91A120", AND(I944&gt;120),"M120"), "A VENCER")</f>
        <v>A VENCER</v>
      </c>
    </row>
    <row r="945" spans="1:13" x14ac:dyDescent="0.25">
      <c r="A945">
        <f>VLOOKUP(B945,[1]Sheet2!$B$2:$D$2741,3,0)</f>
        <v>211111841</v>
      </c>
      <c r="B945" t="s">
        <v>185</v>
      </c>
      <c r="C945" t="s">
        <v>11</v>
      </c>
      <c r="D945" t="s">
        <v>12</v>
      </c>
      <c r="E945">
        <v>10328</v>
      </c>
      <c r="F945" t="s">
        <v>13</v>
      </c>
      <c r="G945" s="1">
        <v>45877.411909722221</v>
      </c>
      <c r="H945" s="1">
        <v>45847.411909722221</v>
      </c>
      <c r="I945" s="6">
        <v>-27</v>
      </c>
      <c r="J945">
        <v>186.65</v>
      </c>
      <c r="K945">
        <v>186.65</v>
      </c>
      <c r="L945" t="str">
        <f>VLOOKUP(A945,[1]Sheet2!$A$2:$C$2741,3,0)</f>
        <v>Pedro Fonseca</v>
      </c>
      <c r="M945" t="str" cm="1">
        <f t="array" ref="M945">IFERROR(_xlfn.IFS(AND(I945&gt;=1,I945&lt;=5),"1A5", AND(I945&gt;=6,I945&lt;=30),"6A30", AND(I945&gt;=31,I945&lt;=60),"31A60", AND(I945&gt;=61,I945&lt;=90),"61A90", AND(I945&gt;=91,I945&lt;=120),"91A120", AND(I945&gt;120),"M120"), "A VENCER")</f>
        <v>A VENCER</v>
      </c>
    </row>
    <row r="946" spans="1:13" x14ac:dyDescent="0.25">
      <c r="A946">
        <f>VLOOKUP(B946,[1]Sheet2!$B$2:$D$2741,3,0)</f>
        <v>211111847</v>
      </c>
      <c r="B946" t="s">
        <v>186</v>
      </c>
      <c r="C946" t="s">
        <v>11</v>
      </c>
      <c r="D946" t="s">
        <v>19</v>
      </c>
      <c r="E946">
        <v>5976</v>
      </c>
      <c r="F946" t="s">
        <v>13</v>
      </c>
      <c r="G946" s="1">
        <v>45590.396145833329</v>
      </c>
      <c r="H946" s="1">
        <v>45560.441793981481</v>
      </c>
      <c r="I946" s="6">
        <v>260</v>
      </c>
      <c r="J946">
        <v>998.55000000000007</v>
      </c>
      <c r="K946">
        <v>501.57</v>
      </c>
      <c r="L946" t="str">
        <f>VLOOKUP(A946,[1]Sheet2!$A$2:$C$2741,3,0)</f>
        <v>Manuel Miranda</v>
      </c>
      <c r="M946" t="str" cm="1">
        <f t="array" ref="M946">IFERROR(_xlfn.IFS(AND(I946&gt;=1,I946&lt;=5),"1A5", AND(I946&gt;=6,I946&lt;=30),"6A30", AND(I946&gt;=31,I946&lt;=60),"31A60", AND(I946&gt;=61,I946&lt;=90),"61A90", AND(I946&gt;=91,I946&lt;=120),"91A120", AND(I946&gt;120),"M120"), "A VENCER")</f>
        <v>M120</v>
      </c>
    </row>
    <row r="947" spans="1:13" x14ac:dyDescent="0.25">
      <c r="A947">
        <f>VLOOKUP(B947,[1]Sheet2!$B$2:$D$2741,3,0)</f>
        <v>211111847</v>
      </c>
      <c r="B947" t="s">
        <v>186</v>
      </c>
      <c r="C947" t="s">
        <v>11</v>
      </c>
      <c r="D947" t="s">
        <v>19</v>
      </c>
      <c r="E947">
        <v>6062</v>
      </c>
      <c r="F947" t="s">
        <v>13</v>
      </c>
      <c r="G947" s="1">
        <v>45591.43</v>
      </c>
      <c r="H947" s="1">
        <v>45561.432129629626</v>
      </c>
      <c r="I947" s="6">
        <v>259</v>
      </c>
      <c r="J947">
        <v>282.33</v>
      </c>
      <c r="K947">
        <v>282.33</v>
      </c>
      <c r="L947" t="str">
        <f>VLOOKUP(A947,[1]Sheet2!$A$2:$C$2741,3,0)</f>
        <v>Manuel Miranda</v>
      </c>
      <c r="M947" t="str" cm="1">
        <f t="array" ref="M947">IFERROR(_xlfn.IFS(AND(I947&gt;=1,I947&lt;=5),"1A5", AND(I947&gt;=6,I947&lt;=30),"6A30", AND(I947&gt;=31,I947&lt;=60),"31A60", AND(I947&gt;=61,I947&lt;=90),"61A90", AND(I947&gt;=91,I947&lt;=120),"91A120", AND(I947&gt;120),"M120"), "A VENCER")</f>
        <v>M120</v>
      </c>
    </row>
    <row r="948" spans="1:13" x14ac:dyDescent="0.25">
      <c r="A948">
        <f>VLOOKUP(B948,[1]Sheet2!$B$2:$D$2741,3,0)</f>
        <v>211111847</v>
      </c>
      <c r="B948" t="s">
        <v>186</v>
      </c>
      <c r="C948" t="s">
        <v>2814</v>
      </c>
      <c r="D948">
        <v>2024</v>
      </c>
      <c r="E948">
        <v>369</v>
      </c>
      <c r="F948" t="s">
        <v>13</v>
      </c>
      <c r="G948" s="1">
        <v>45598</v>
      </c>
      <c r="H948" s="1">
        <v>45568</v>
      </c>
      <c r="I948" s="6">
        <v>252</v>
      </c>
      <c r="J948">
        <v>-50.160000000000004</v>
      </c>
      <c r="K948">
        <v>-50.160000000000004</v>
      </c>
      <c r="L948" t="str">
        <f>VLOOKUP(A948,[1]Sheet2!$A$2:$C$2741,3,0)</f>
        <v>Manuel Miranda</v>
      </c>
      <c r="M948" t="str" cm="1">
        <f t="array" ref="M948">IFERROR(_xlfn.IFS(AND(I948&gt;=1,I948&lt;=5),"1A5", AND(I948&gt;=6,I948&lt;=30),"6A30", AND(I948&gt;=31,I948&lt;=60),"31A60", AND(I948&gt;=61,I948&lt;=90),"61A90", AND(I948&gt;=91,I948&lt;=120),"91A120", AND(I948&gt;120),"M120"), "A VENCER")</f>
        <v>M120</v>
      </c>
    </row>
    <row r="949" spans="1:13" x14ac:dyDescent="0.25">
      <c r="A949">
        <f>VLOOKUP(B949,[1]Sheet2!$B$2:$D$2741,3,0)</f>
        <v>211111847</v>
      </c>
      <c r="B949" t="s">
        <v>186</v>
      </c>
      <c r="C949" t="s">
        <v>11</v>
      </c>
      <c r="D949" t="s">
        <v>19</v>
      </c>
      <c r="E949">
        <v>6540</v>
      </c>
      <c r="F949" t="s">
        <v>13</v>
      </c>
      <c r="G949" s="1">
        <v>45598.354421296295</v>
      </c>
      <c r="H949" s="1">
        <v>45568.355752314812</v>
      </c>
      <c r="I949" s="6">
        <v>252</v>
      </c>
      <c r="J949">
        <v>1120.28</v>
      </c>
      <c r="K949">
        <v>1120.28</v>
      </c>
      <c r="L949" t="str">
        <f>VLOOKUP(A949,[1]Sheet2!$A$2:$C$2741,3,0)</f>
        <v>Manuel Miranda</v>
      </c>
      <c r="M949" t="str" cm="1">
        <f t="array" ref="M949">IFERROR(_xlfn.IFS(AND(I949&gt;=1,I949&lt;=5),"1A5", AND(I949&gt;=6,I949&lt;=30),"6A30", AND(I949&gt;=31,I949&lt;=60),"31A60", AND(I949&gt;=61,I949&lt;=90),"61A90", AND(I949&gt;=91,I949&lt;=120),"91A120", AND(I949&gt;120),"M120"), "A VENCER")</f>
        <v>M120</v>
      </c>
    </row>
    <row r="950" spans="1:13" x14ac:dyDescent="0.25">
      <c r="A950">
        <f>VLOOKUP(B950,[1]Sheet2!$B$2:$D$2741,3,0)</f>
        <v>211111847</v>
      </c>
      <c r="B950" t="s">
        <v>186</v>
      </c>
      <c r="C950" t="s">
        <v>11</v>
      </c>
      <c r="D950" t="s">
        <v>19</v>
      </c>
      <c r="E950">
        <v>6587</v>
      </c>
      <c r="F950" t="s">
        <v>13</v>
      </c>
      <c r="G950" s="1">
        <v>45598.598460648143</v>
      </c>
      <c r="H950" s="1">
        <v>45568.599768518514</v>
      </c>
      <c r="I950" s="6">
        <v>252</v>
      </c>
      <c r="J950">
        <v>57.67</v>
      </c>
      <c r="K950">
        <v>57.67</v>
      </c>
      <c r="L950" t="str">
        <f>VLOOKUP(A950,[1]Sheet2!$A$2:$C$2741,3,0)</f>
        <v>Manuel Miranda</v>
      </c>
      <c r="M950" t="str" cm="1">
        <f t="array" ref="M950">IFERROR(_xlfn.IFS(AND(I950&gt;=1,I950&lt;=5),"1A5", AND(I950&gt;=6,I950&lt;=30),"6A30", AND(I950&gt;=31,I950&lt;=60),"31A60", AND(I950&gt;=61,I950&lt;=90),"61A90", AND(I950&gt;=91,I950&lt;=120),"91A120", AND(I950&gt;120),"M120"), "A VENCER")</f>
        <v>M120</v>
      </c>
    </row>
    <row r="951" spans="1:13" x14ac:dyDescent="0.25">
      <c r="A951">
        <f>VLOOKUP(B951,[1]Sheet2!$B$2:$D$2741,3,0)</f>
        <v>211111847</v>
      </c>
      <c r="B951" t="s">
        <v>186</v>
      </c>
      <c r="C951" t="s">
        <v>11</v>
      </c>
      <c r="D951" t="s">
        <v>19</v>
      </c>
      <c r="E951">
        <v>6678</v>
      </c>
      <c r="F951" t="s">
        <v>13</v>
      </c>
      <c r="G951" s="1">
        <v>45599.414398148147</v>
      </c>
      <c r="H951" s="1">
        <v>45569.415416666663</v>
      </c>
      <c r="I951" s="6">
        <v>251</v>
      </c>
      <c r="J951">
        <v>301.74</v>
      </c>
      <c r="K951">
        <v>301.74</v>
      </c>
      <c r="L951" t="str">
        <f>VLOOKUP(A951,[1]Sheet2!$A$2:$C$2741,3,0)</f>
        <v>Manuel Miranda</v>
      </c>
      <c r="M951" t="str" cm="1">
        <f t="array" ref="M951">IFERROR(_xlfn.IFS(AND(I951&gt;=1,I951&lt;=5),"1A5", AND(I951&gt;=6,I951&lt;=30),"6A30", AND(I951&gt;=31,I951&lt;=60),"31A60", AND(I951&gt;=61,I951&lt;=90),"61A90", AND(I951&gt;=91,I951&lt;=120),"91A120", AND(I951&gt;120),"M120"), "A VENCER")</f>
        <v>M120</v>
      </c>
    </row>
    <row r="952" spans="1:13" x14ac:dyDescent="0.25">
      <c r="A952">
        <f>VLOOKUP(B952,[1]Sheet2!$B$2:$D$2741,3,0)</f>
        <v>211111847</v>
      </c>
      <c r="B952" t="s">
        <v>186</v>
      </c>
      <c r="C952" t="s">
        <v>11</v>
      </c>
      <c r="D952" t="s">
        <v>19</v>
      </c>
      <c r="E952">
        <v>7002</v>
      </c>
      <c r="F952" t="s">
        <v>13</v>
      </c>
      <c r="G952" s="1">
        <v>45604.59474537037</v>
      </c>
      <c r="H952" s="1">
        <v>45574.596238425926</v>
      </c>
      <c r="I952" s="6">
        <v>246</v>
      </c>
      <c r="J952">
        <v>758.25</v>
      </c>
      <c r="K952">
        <v>758.25</v>
      </c>
      <c r="L952" t="str">
        <f>VLOOKUP(A952,[1]Sheet2!$A$2:$C$2741,3,0)</f>
        <v>Manuel Miranda</v>
      </c>
      <c r="M952" t="str" cm="1">
        <f t="array" ref="M952">IFERROR(_xlfn.IFS(AND(I952&gt;=1,I952&lt;=5),"1A5", AND(I952&gt;=6,I952&lt;=30),"6A30", AND(I952&gt;=31,I952&lt;=60),"31A60", AND(I952&gt;=61,I952&lt;=90),"61A90", AND(I952&gt;=91,I952&lt;=120),"91A120", AND(I952&gt;120),"M120"), "A VENCER")</f>
        <v>M120</v>
      </c>
    </row>
    <row r="953" spans="1:13" x14ac:dyDescent="0.25">
      <c r="A953">
        <f>VLOOKUP(B953,[1]Sheet2!$B$2:$D$2741,3,0)</f>
        <v>211111847</v>
      </c>
      <c r="B953" t="s">
        <v>186</v>
      </c>
      <c r="C953" t="s">
        <v>11</v>
      </c>
      <c r="D953" t="s">
        <v>19</v>
      </c>
      <c r="E953">
        <v>7010</v>
      </c>
      <c r="F953" t="s">
        <v>13</v>
      </c>
      <c r="G953" s="1">
        <v>45604.638645833329</v>
      </c>
      <c r="H953" s="1">
        <v>45574.639409722222</v>
      </c>
      <c r="I953" s="6">
        <v>246</v>
      </c>
      <c r="J953">
        <v>29.150000000000002</v>
      </c>
      <c r="K953">
        <v>29.150000000000002</v>
      </c>
      <c r="L953" t="str">
        <f>VLOOKUP(A953,[1]Sheet2!$A$2:$C$2741,3,0)</f>
        <v>Manuel Miranda</v>
      </c>
      <c r="M953" t="str" cm="1">
        <f t="array" ref="M953">IFERROR(_xlfn.IFS(AND(I953&gt;=1,I953&lt;=5),"1A5", AND(I953&gt;=6,I953&lt;=30),"6A30", AND(I953&gt;=31,I953&lt;=60),"31A60", AND(I953&gt;=61,I953&lt;=90),"61A90", AND(I953&gt;=91,I953&lt;=120),"91A120", AND(I953&gt;120),"M120"), "A VENCER")</f>
        <v>M120</v>
      </c>
    </row>
    <row r="954" spans="1:13" x14ac:dyDescent="0.25">
      <c r="A954">
        <f>VLOOKUP(B954,[1]Sheet2!$B$2:$D$2741,3,0)</f>
        <v>211111847</v>
      </c>
      <c r="B954" t="s">
        <v>186</v>
      </c>
      <c r="C954" t="s">
        <v>11</v>
      </c>
      <c r="D954" t="s">
        <v>19</v>
      </c>
      <c r="E954">
        <v>7138</v>
      </c>
      <c r="F954" t="s">
        <v>13</v>
      </c>
      <c r="G954" s="1">
        <v>45606.347870370366</v>
      </c>
      <c r="H954" s="1">
        <v>45576.349780092591</v>
      </c>
      <c r="I954" s="6">
        <v>244</v>
      </c>
      <c r="J954">
        <v>328.79</v>
      </c>
      <c r="K954">
        <v>328.79</v>
      </c>
      <c r="L954" t="str">
        <f>VLOOKUP(A954,[1]Sheet2!$A$2:$C$2741,3,0)</f>
        <v>Manuel Miranda</v>
      </c>
      <c r="M954" t="str" cm="1">
        <f t="array" ref="M954">IFERROR(_xlfn.IFS(AND(I954&gt;=1,I954&lt;=5),"1A5", AND(I954&gt;=6,I954&lt;=30),"6A30", AND(I954&gt;=31,I954&lt;=60),"31A60", AND(I954&gt;=61,I954&lt;=90),"61A90", AND(I954&gt;=91,I954&lt;=120),"91A120", AND(I954&gt;120),"M120"), "A VENCER")</f>
        <v>M120</v>
      </c>
    </row>
    <row r="955" spans="1:13" x14ac:dyDescent="0.25">
      <c r="A955">
        <f>VLOOKUP(B955,[1]Sheet2!$B$2:$D$2741,3,0)</f>
        <v>211111847</v>
      </c>
      <c r="B955" t="s">
        <v>186</v>
      </c>
      <c r="C955" t="s">
        <v>11</v>
      </c>
      <c r="D955" t="s">
        <v>19</v>
      </c>
      <c r="E955">
        <v>7584</v>
      </c>
      <c r="F955" t="s">
        <v>13</v>
      </c>
      <c r="G955" s="1">
        <v>45612.424490740741</v>
      </c>
      <c r="H955" s="1">
        <v>45582.42523148148</v>
      </c>
      <c r="I955" s="6">
        <v>238</v>
      </c>
      <c r="J955">
        <v>858.25</v>
      </c>
      <c r="K955">
        <v>858.25</v>
      </c>
      <c r="L955" t="str">
        <f>VLOOKUP(A955,[1]Sheet2!$A$2:$C$2741,3,0)</f>
        <v>Manuel Miranda</v>
      </c>
      <c r="M955" t="str" cm="1">
        <f t="array" ref="M955">IFERROR(_xlfn.IFS(AND(I955&gt;=1,I955&lt;=5),"1A5", AND(I955&gt;=6,I955&lt;=30),"6A30", AND(I955&gt;=31,I955&lt;=60),"31A60", AND(I955&gt;=61,I955&lt;=90),"61A90", AND(I955&gt;=91,I955&lt;=120),"91A120", AND(I955&gt;120),"M120"), "A VENCER")</f>
        <v>M120</v>
      </c>
    </row>
    <row r="956" spans="1:13" x14ac:dyDescent="0.25">
      <c r="A956">
        <f>VLOOKUP(B956,[1]Sheet2!$B$2:$D$2741,3,0)</f>
        <v>211111847</v>
      </c>
      <c r="B956" t="s">
        <v>186</v>
      </c>
      <c r="C956" t="s">
        <v>11</v>
      </c>
      <c r="D956" t="s">
        <v>19</v>
      </c>
      <c r="E956">
        <v>7674</v>
      </c>
      <c r="F956" t="s">
        <v>13</v>
      </c>
      <c r="G956" s="1">
        <v>45613.414942129624</v>
      </c>
      <c r="H956" s="1">
        <v>45583.415219907409</v>
      </c>
      <c r="I956" s="6">
        <v>237</v>
      </c>
      <c r="J956">
        <v>266.19</v>
      </c>
      <c r="K956">
        <v>266.19</v>
      </c>
      <c r="L956" t="str">
        <f>VLOOKUP(A956,[1]Sheet2!$A$2:$C$2741,3,0)</f>
        <v>Manuel Miranda</v>
      </c>
      <c r="M956" t="str" cm="1">
        <f t="array" ref="M956">IFERROR(_xlfn.IFS(AND(I956&gt;=1,I956&lt;=5),"1A5", AND(I956&gt;=6,I956&lt;=30),"6A30", AND(I956&gt;=31,I956&lt;=60),"31A60", AND(I956&gt;=61,I956&lt;=90),"61A90", AND(I956&gt;=91,I956&lt;=120),"91A120", AND(I956&gt;120),"M120"), "A VENCER")</f>
        <v>M120</v>
      </c>
    </row>
    <row r="957" spans="1:13" x14ac:dyDescent="0.25">
      <c r="A957">
        <f>VLOOKUP(B957,[1]Sheet2!$B$2:$D$2741,3,0)</f>
        <v>211111847</v>
      </c>
      <c r="B957" t="s">
        <v>186</v>
      </c>
      <c r="C957" t="s">
        <v>11</v>
      </c>
      <c r="D957" t="s">
        <v>19</v>
      </c>
      <c r="E957">
        <v>8039</v>
      </c>
      <c r="F957" t="s">
        <v>13</v>
      </c>
      <c r="G957" s="1">
        <v>45619.424722222218</v>
      </c>
      <c r="H957" s="1">
        <v>45589.427418981482</v>
      </c>
      <c r="I957" s="6">
        <v>231</v>
      </c>
      <c r="J957">
        <v>1118.7</v>
      </c>
      <c r="K957">
        <v>1118.7</v>
      </c>
      <c r="L957" t="str">
        <f>VLOOKUP(A957,[1]Sheet2!$A$2:$C$2741,3,0)</f>
        <v>Manuel Miranda</v>
      </c>
      <c r="M957" t="str" cm="1">
        <f t="array" ref="M957">IFERROR(_xlfn.IFS(AND(I957&gt;=1,I957&lt;=5),"1A5", AND(I957&gt;=6,I957&lt;=30),"6A30", AND(I957&gt;=31,I957&lt;=60),"31A60", AND(I957&gt;=61,I957&lt;=90),"61A90", AND(I957&gt;=91,I957&lt;=120),"91A120", AND(I957&gt;120),"M120"), "A VENCER")</f>
        <v>M120</v>
      </c>
    </row>
    <row r="958" spans="1:13" x14ac:dyDescent="0.25">
      <c r="A958">
        <f>VLOOKUP(B958,[1]Sheet2!$B$2:$D$2741,3,0)</f>
        <v>211111847</v>
      </c>
      <c r="B958" t="s">
        <v>186</v>
      </c>
      <c r="C958" t="s">
        <v>11</v>
      </c>
      <c r="D958" t="s">
        <v>19</v>
      </c>
      <c r="E958">
        <v>8141</v>
      </c>
      <c r="F958" t="s">
        <v>13</v>
      </c>
      <c r="G958" s="1">
        <v>45620.432569444441</v>
      </c>
      <c r="H958" s="1">
        <v>45590.433194444442</v>
      </c>
      <c r="I958" s="6">
        <v>230</v>
      </c>
      <c r="J958">
        <v>365.37</v>
      </c>
      <c r="K958">
        <v>365.37</v>
      </c>
      <c r="L958" t="str">
        <f>VLOOKUP(A958,[1]Sheet2!$A$2:$C$2741,3,0)</f>
        <v>Manuel Miranda</v>
      </c>
      <c r="M958" t="str" cm="1">
        <f t="array" ref="M958">IFERROR(_xlfn.IFS(AND(I958&gt;=1,I958&lt;=5),"1A5", AND(I958&gt;=6,I958&lt;=30),"6A30", AND(I958&gt;=31,I958&lt;=60),"31A60", AND(I958&gt;=61,I958&lt;=90),"61A90", AND(I958&gt;=91,I958&lt;=120),"91A120", AND(I958&gt;120),"M120"), "A VENCER")</f>
        <v>M120</v>
      </c>
    </row>
    <row r="959" spans="1:13" x14ac:dyDescent="0.25">
      <c r="A959">
        <f>VLOOKUP(B959,[1]Sheet2!$B$2:$D$2741,3,0)</f>
        <v>211111847</v>
      </c>
      <c r="B959" t="s">
        <v>186</v>
      </c>
      <c r="C959" t="s">
        <v>11</v>
      </c>
      <c r="D959" t="s">
        <v>19</v>
      </c>
      <c r="E959">
        <v>8423</v>
      </c>
      <c r="F959" t="s">
        <v>13</v>
      </c>
      <c r="G959" s="1">
        <v>45625.593923611108</v>
      </c>
      <c r="H959" s="1">
        <v>45595.597685185181</v>
      </c>
      <c r="I959" s="6">
        <v>225</v>
      </c>
      <c r="J959">
        <v>1035.3600000000001</v>
      </c>
      <c r="K959">
        <v>1035.3600000000001</v>
      </c>
      <c r="L959" t="str">
        <f>VLOOKUP(A959,[1]Sheet2!$A$2:$C$2741,3,0)</f>
        <v>Manuel Miranda</v>
      </c>
      <c r="M959" t="str" cm="1">
        <f t="array" ref="M959">IFERROR(_xlfn.IFS(AND(I959&gt;=1,I959&lt;=5),"1A5", AND(I959&gt;=6,I959&lt;=30),"6A30", AND(I959&gt;=31,I959&lt;=60),"31A60", AND(I959&gt;=61,I959&lt;=90),"61A90", AND(I959&gt;=91,I959&lt;=120),"91A120", AND(I959&gt;120),"M120"), "A VENCER")</f>
        <v>M120</v>
      </c>
    </row>
    <row r="960" spans="1:13" x14ac:dyDescent="0.25">
      <c r="A960">
        <f>VLOOKUP(B960,[1]Sheet2!$B$2:$D$2741,3,0)</f>
        <v>211111847</v>
      </c>
      <c r="B960" t="s">
        <v>186</v>
      </c>
      <c r="C960" t="s">
        <v>11</v>
      </c>
      <c r="D960" t="s">
        <v>19</v>
      </c>
      <c r="E960">
        <v>8466</v>
      </c>
      <c r="F960" t="s">
        <v>13</v>
      </c>
      <c r="G960" s="1">
        <v>45626.402233796296</v>
      </c>
      <c r="H960" s="1">
        <v>45596.402592592589</v>
      </c>
      <c r="I960" s="6">
        <v>224</v>
      </c>
      <c r="J960">
        <v>47.81</v>
      </c>
      <c r="K960">
        <v>47.81</v>
      </c>
      <c r="L960" t="str">
        <f>VLOOKUP(A960,[1]Sheet2!$A$2:$C$2741,3,0)</f>
        <v>Manuel Miranda</v>
      </c>
      <c r="M960" t="str" cm="1">
        <f t="array" ref="M960">IFERROR(_xlfn.IFS(AND(I960&gt;=1,I960&lt;=5),"1A5", AND(I960&gt;=6,I960&lt;=30),"6A30", AND(I960&gt;=31,I960&lt;=60),"31A60", AND(I960&gt;=61,I960&lt;=90),"61A90", AND(I960&gt;=91,I960&lt;=120),"91A120", AND(I960&gt;120),"M120"), "A VENCER")</f>
        <v>M120</v>
      </c>
    </row>
    <row r="961" spans="1:13" x14ac:dyDescent="0.25">
      <c r="A961">
        <f>VLOOKUP(B961,[1]Sheet2!$B$2:$D$2741,3,0)</f>
        <v>211111847</v>
      </c>
      <c r="B961" t="s">
        <v>186</v>
      </c>
      <c r="C961" t="s">
        <v>11</v>
      </c>
      <c r="D961" t="s">
        <v>19</v>
      </c>
      <c r="E961">
        <v>8874</v>
      </c>
      <c r="F961" t="s">
        <v>13</v>
      </c>
      <c r="G961" s="1">
        <v>45633.458796296298</v>
      </c>
      <c r="H961" s="1">
        <v>45603.465358796297</v>
      </c>
      <c r="I961" s="6">
        <v>217</v>
      </c>
      <c r="J961">
        <v>1274.8399999999999</v>
      </c>
      <c r="K961">
        <v>1274.8399999999999</v>
      </c>
      <c r="L961" t="str">
        <f>VLOOKUP(A961,[1]Sheet2!$A$2:$C$2741,3,0)</f>
        <v>Manuel Miranda</v>
      </c>
      <c r="M961" t="str" cm="1">
        <f t="array" ref="M961">IFERROR(_xlfn.IFS(AND(I961&gt;=1,I961&lt;=5),"1A5", AND(I961&gt;=6,I961&lt;=30),"6A30", AND(I961&gt;=31,I961&lt;=60),"31A60", AND(I961&gt;=61,I961&lt;=90),"61A90", AND(I961&gt;=91,I961&lt;=120),"91A120", AND(I961&gt;120),"M120"), "A VENCER")</f>
        <v>M120</v>
      </c>
    </row>
    <row r="962" spans="1:13" x14ac:dyDescent="0.25">
      <c r="A962">
        <f>VLOOKUP(B962,[1]Sheet2!$B$2:$D$2741,3,0)</f>
        <v>211111847</v>
      </c>
      <c r="B962" t="s">
        <v>186</v>
      </c>
      <c r="C962" t="s">
        <v>11</v>
      </c>
      <c r="D962" t="s">
        <v>19</v>
      </c>
      <c r="E962">
        <v>9202</v>
      </c>
      <c r="F962" t="s">
        <v>13</v>
      </c>
      <c r="G962" s="1">
        <v>45639.310555555552</v>
      </c>
      <c r="H962" s="1">
        <v>45609.311354166668</v>
      </c>
      <c r="I962" s="6">
        <v>211</v>
      </c>
      <c r="J962">
        <v>191.20000000000002</v>
      </c>
      <c r="K962">
        <v>191.20000000000002</v>
      </c>
      <c r="L962" t="str">
        <f>VLOOKUP(A962,[1]Sheet2!$A$2:$C$2741,3,0)</f>
        <v>Manuel Miranda</v>
      </c>
      <c r="M962" t="str" cm="1">
        <f t="array" ref="M962">IFERROR(_xlfn.IFS(AND(I962&gt;=1,I962&lt;=5),"1A5", AND(I962&gt;=6,I962&lt;=30),"6A30", AND(I962&gt;=31,I962&lt;=60),"31A60", AND(I962&gt;=61,I962&lt;=90),"61A90", AND(I962&gt;=91,I962&lt;=120),"91A120", AND(I962&gt;120),"M120"), "A VENCER")</f>
        <v>M120</v>
      </c>
    </row>
    <row r="963" spans="1:13" x14ac:dyDescent="0.25">
      <c r="A963">
        <f>VLOOKUP(B963,[1]Sheet2!$B$2:$D$2741,3,0)</f>
        <v>211111847</v>
      </c>
      <c r="B963" t="s">
        <v>186</v>
      </c>
      <c r="C963" t="s">
        <v>11</v>
      </c>
      <c r="D963" t="s">
        <v>19</v>
      </c>
      <c r="E963">
        <v>9373</v>
      </c>
      <c r="F963" t="s">
        <v>13</v>
      </c>
      <c r="G963" s="1">
        <v>45640.426238425927</v>
      </c>
      <c r="H963" s="1">
        <v>45610.433692129627</v>
      </c>
      <c r="I963" s="6">
        <v>210</v>
      </c>
      <c r="J963">
        <v>924.54</v>
      </c>
      <c r="K963">
        <v>924.54</v>
      </c>
      <c r="L963" t="str">
        <f>VLOOKUP(A963,[1]Sheet2!$A$2:$C$2741,3,0)</f>
        <v>Manuel Miranda</v>
      </c>
      <c r="M963" t="str" cm="1">
        <f t="array" ref="M963">IFERROR(_xlfn.IFS(AND(I963&gt;=1,I963&lt;=5),"1A5", AND(I963&gt;=6,I963&lt;=30),"6A30", AND(I963&gt;=31,I963&lt;=60),"31A60", AND(I963&gt;=61,I963&lt;=90),"61A90", AND(I963&gt;=91,I963&lt;=120),"91A120", AND(I963&gt;120),"M120"), "A VENCER")</f>
        <v>M120</v>
      </c>
    </row>
    <row r="964" spans="1:13" x14ac:dyDescent="0.25">
      <c r="A964">
        <f>VLOOKUP(B964,[1]Sheet2!$B$2:$D$2741,3,0)</f>
        <v>211111847</v>
      </c>
      <c r="B964" t="s">
        <v>186</v>
      </c>
      <c r="C964" t="s">
        <v>11</v>
      </c>
      <c r="D964" t="s">
        <v>19</v>
      </c>
      <c r="E964">
        <v>9424</v>
      </c>
      <c r="F964" t="s">
        <v>13</v>
      </c>
      <c r="G964" s="1">
        <v>45641.367245370369</v>
      </c>
      <c r="H964" s="1">
        <v>45611.379826388889</v>
      </c>
      <c r="I964" s="6">
        <v>209</v>
      </c>
      <c r="J964">
        <v>78.19</v>
      </c>
      <c r="K964">
        <v>78.19</v>
      </c>
      <c r="L964" t="str">
        <f>VLOOKUP(A964,[1]Sheet2!$A$2:$C$2741,3,0)</f>
        <v>Manuel Miranda</v>
      </c>
      <c r="M964" t="str" cm="1">
        <f t="array" ref="M964">IFERROR(_xlfn.IFS(AND(I964&gt;=1,I964&lt;=5),"1A5", AND(I964&gt;=6,I964&lt;=30),"6A30", AND(I964&gt;=31,I964&lt;=60),"31A60", AND(I964&gt;=61,I964&lt;=90),"61A90", AND(I964&gt;=91,I964&lt;=120),"91A120", AND(I964&gt;120),"M120"), "A VENCER")</f>
        <v>M120</v>
      </c>
    </row>
    <row r="965" spans="1:13" x14ac:dyDescent="0.25">
      <c r="A965">
        <f>VLOOKUP(B965,[1]Sheet2!$B$2:$D$2741,3,0)</f>
        <v>211111847</v>
      </c>
      <c r="B965" t="s">
        <v>186</v>
      </c>
      <c r="C965" t="s">
        <v>11</v>
      </c>
      <c r="D965" t="s">
        <v>19</v>
      </c>
      <c r="E965">
        <v>9495</v>
      </c>
      <c r="F965" t="s">
        <v>13</v>
      </c>
      <c r="G965" s="1">
        <v>45641.611261574071</v>
      </c>
      <c r="H965" s="1">
        <v>45611.611851851849</v>
      </c>
      <c r="I965" s="6">
        <v>209</v>
      </c>
      <c r="J965">
        <v>23.85</v>
      </c>
      <c r="K965">
        <v>23.85</v>
      </c>
      <c r="L965" t="str">
        <f>VLOOKUP(A965,[1]Sheet2!$A$2:$C$2741,3,0)</f>
        <v>Manuel Miranda</v>
      </c>
      <c r="M965" t="str" cm="1">
        <f t="array" ref="M965">IFERROR(_xlfn.IFS(AND(I965&gt;=1,I965&lt;=5),"1A5", AND(I965&gt;=6,I965&lt;=30),"6A30", AND(I965&gt;=31,I965&lt;=60),"31A60", AND(I965&gt;=61,I965&lt;=90),"61A90", AND(I965&gt;=91,I965&lt;=120),"91A120", AND(I965&gt;120),"M120"), "A VENCER")</f>
        <v>M120</v>
      </c>
    </row>
    <row r="966" spans="1:13" x14ac:dyDescent="0.25">
      <c r="A966">
        <f>VLOOKUP(B966,[1]Sheet2!$B$2:$D$2741,3,0)</f>
        <v>211111847</v>
      </c>
      <c r="B966" t="s">
        <v>186</v>
      </c>
      <c r="C966" t="s">
        <v>11</v>
      </c>
      <c r="D966" t="s">
        <v>19</v>
      </c>
      <c r="E966">
        <v>9832</v>
      </c>
      <c r="F966" t="s">
        <v>13</v>
      </c>
      <c r="G966" s="1">
        <v>45647.420925925922</v>
      </c>
      <c r="H966" s="1">
        <v>45617.422534722224</v>
      </c>
      <c r="I966" s="6">
        <v>203</v>
      </c>
      <c r="J966">
        <v>1002.2</v>
      </c>
      <c r="K966">
        <v>1002.2</v>
      </c>
      <c r="L966" t="str">
        <f>VLOOKUP(A966,[1]Sheet2!$A$2:$C$2741,3,0)</f>
        <v>Manuel Miranda</v>
      </c>
      <c r="M966" t="str" cm="1">
        <f t="array" ref="M966">IFERROR(_xlfn.IFS(AND(I966&gt;=1,I966&lt;=5),"1A5", AND(I966&gt;=6,I966&lt;=30),"6A30", AND(I966&gt;=31,I966&lt;=60),"31A60", AND(I966&gt;=61,I966&lt;=90),"61A90", AND(I966&gt;=91,I966&lt;=120),"91A120", AND(I966&gt;120),"M120"), "A VENCER")</f>
        <v>M120</v>
      </c>
    </row>
    <row r="967" spans="1:13" x14ac:dyDescent="0.25">
      <c r="A967">
        <f>VLOOKUP(B967,[1]Sheet2!$B$2:$D$2741,3,0)</f>
        <v>211111847</v>
      </c>
      <c r="B967" t="s">
        <v>186</v>
      </c>
      <c r="C967" t="s">
        <v>11</v>
      </c>
      <c r="D967" t="s">
        <v>19</v>
      </c>
      <c r="E967">
        <v>9947</v>
      </c>
      <c r="F967" t="s">
        <v>13</v>
      </c>
      <c r="G967" s="1">
        <v>45648.655381944445</v>
      </c>
      <c r="H967" s="1">
        <v>45618.656157407408</v>
      </c>
      <c r="I967" s="6">
        <v>202</v>
      </c>
      <c r="J967">
        <v>74.41</v>
      </c>
      <c r="K967">
        <v>74.41</v>
      </c>
      <c r="L967" t="str">
        <f>VLOOKUP(A967,[1]Sheet2!$A$2:$C$2741,3,0)</f>
        <v>Manuel Miranda</v>
      </c>
      <c r="M967" t="str" cm="1">
        <f t="array" ref="M967">IFERROR(_xlfn.IFS(AND(I967&gt;=1,I967&lt;=5),"1A5", AND(I967&gt;=6,I967&lt;=30),"6A30", AND(I967&gt;=31,I967&lt;=60),"31A60", AND(I967&gt;=61,I967&lt;=90),"61A90", AND(I967&gt;=91,I967&lt;=120),"91A120", AND(I967&gt;120),"M120"), "A VENCER")</f>
        <v>M120</v>
      </c>
    </row>
    <row r="968" spans="1:13" x14ac:dyDescent="0.25">
      <c r="A968">
        <f>VLOOKUP(B968,[1]Sheet2!$B$2:$D$2741,3,0)</f>
        <v>211111847</v>
      </c>
      <c r="B968" t="s">
        <v>186</v>
      </c>
      <c r="C968" t="s">
        <v>11</v>
      </c>
      <c r="D968" t="s">
        <v>19</v>
      </c>
      <c r="E968">
        <v>10275</v>
      </c>
      <c r="F968" t="s">
        <v>13</v>
      </c>
      <c r="G968" s="1">
        <v>45654.412777777776</v>
      </c>
      <c r="H968" s="1">
        <v>45624.414895833332</v>
      </c>
      <c r="I968" s="6">
        <v>196</v>
      </c>
      <c r="J968">
        <v>661.97</v>
      </c>
      <c r="K968">
        <v>661.97</v>
      </c>
      <c r="L968" t="str">
        <f>VLOOKUP(A968,[1]Sheet2!$A$2:$C$2741,3,0)</f>
        <v>Manuel Miranda</v>
      </c>
      <c r="M968" t="str" cm="1">
        <f t="array" ref="M968">IFERROR(_xlfn.IFS(AND(I968&gt;=1,I968&lt;=5),"1A5", AND(I968&gt;=6,I968&lt;=30),"6A30", AND(I968&gt;=31,I968&lt;=60),"31A60", AND(I968&gt;=61,I968&lt;=90),"61A90", AND(I968&gt;=91,I968&lt;=120),"91A120", AND(I968&gt;120),"M120"), "A VENCER")</f>
        <v>M120</v>
      </c>
    </row>
    <row r="969" spans="1:13" x14ac:dyDescent="0.25">
      <c r="A969">
        <f>VLOOKUP(B969,[1]Sheet2!$B$2:$D$2741,3,0)</f>
        <v>211111847</v>
      </c>
      <c r="B969" t="s">
        <v>186</v>
      </c>
      <c r="C969" t="s">
        <v>11</v>
      </c>
      <c r="D969" t="s">
        <v>19</v>
      </c>
      <c r="E969">
        <v>10735</v>
      </c>
      <c r="F969" t="s">
        <v>13</v>
      </c>
      <c r="G969" s="1">
        <v>45661.427986111106</v>
      </c>
      <c r="H969" s="1">
        <v>45631.428877314815</v>
      </c>
      <c r="I969" s="6">
        <v>189</v>
      </c>
      <c r="J969">
        <v>970.66</v>
      </c>
      <c r="K969">
        <v>970.66</v>
      </c>
      <c r="L969" t="str">
        <f>VLOOKUP(A969,[1]Sheet2!$A$2:$C$2741,3,0)</f>
        <v>Manuel Miranda</v>
      </c>
      <c r="M969" t="str" cm="1">
        <f t="array" ref="M969">IFERROR(_xlfn.IFS(AND(I969&gt;=1,I969&lt;=5),"1A5", AND(I969&gt;=6,I969&lt;=30),"6A30", AND(I969&gt;=31,I969&lt;=60),"31A60", AND(I969&gt;=61,I969&lt;=90),"61A90", AND(I969&gt;=91,I969&lt;=120),"91A120", AND(I969&gt;120),"M120"), "A VENCER")</f>
        <v>M120</v>
      </c>
    </row>
    <row r="970" spans="1:13" x14ac:dyDescent="0.25">
      <c r="A970">
        <f>VLOOKUP(B970,[1]Sheet2!$B$2:$D$2741,3,0)</f>
        <v>211111847</v>
      </c>
      <c r="B970" t="s">
        <v>186</v>
      </c>
      <c r="C970" t="s">
        <v>11</v>
      </c>
      <c r="D970" t="s">
        <v>19</v>
      </c>
      <c r="E970">
        <v>10845</v>
      </c>
      <c r="F970" t="s">
        <v>13</v>
      </c>
      <c r="G970" s="1">
        <v>45662.484270833331</v>
      </c>
      <c r="H970" s="1">
        <v>45632.488194444442</v>
      </c>
      <c r="I970" s="6">
        <v>188</v>
      </c>
      <c r="J970">
        <v>173.89000000000001</v>
      </c>
      <c r="K970">
        <v>173.89000000000001</v>
      </c>
      <c r="L970" t="str">
        <f>VLOOKUP(A970,[1]Sheet2!$A$2:$C$2741,3,0)</f>
        <v>Manuel Miranda</v>
      </c>
      <c r="M970" t="str" cm="1">
        <f t="array" ref="M970">IFERROR(_xlfn.IFS(AND(I970&gt;=1,I970&lt;=5),"1A5", AND(I970&gt;=6,I970&lt;=30),"6A30", AND(I970&gt;=31,I970&lt;=60),"31A60", AND(I970&gt;=61,I970&lt;=90),"61A90", AND(I970&gt;=91,I970&lt;=120),"91A120", AND(I970&gt;120),"M120"), "A VENCER")</f>
        <v>M120</v>
      </c>
    </row>
    <row r="971" spans="1:13" x14ac:dyDescent="0.25">
      <c r="A971">
        <f>VLOOKUP(B971,[1]Sheet2!$B$2:$D$2741,3,0)</f>
        <v>211111847</v>
      </c>
      <c r="B971" t="s">
        <v>186</v>
      </c>
      <c r="C971" t="s">
        <v>11</v>
      </c>
      <c r="D971" t="s">
        <v>19</v>
      </c>
      <c r="E971">
        <v>11124</v>
      </c>
      <c r="F971" t="s">
        <v>13</v>
      </c>
      <c r="G971" s="1">
        <v>45667.476041666661</v>
      </c>
      <c r="H971" s="1">
        <v>45637.477268518516</v>
      </c>
      <c r="I971" s="6">
        <v>183</v>
      </c>
      <c r="J971">
        <v>476.07</v>
      </c>
      <c r="K971">
        <v>476.07</v>
      </c>
      <c r="L971" t="str">
        <f>VLOOKUP(A971,[1]Sheet2!$A$2:$C$2741,3,0)</f>
        <v>Manuel Miranda</v>
      </c>
      <c r="M971" t="str" cm="1">
        <f t="array" ref="M971">IFERROR(_xlfn.IFS(AND(I971&gt;=1,I971&lt;=5),"1A5", AND(I971&gt;=6,I971&lt;=30),"6A30", AND(I971&gt;=31,I971&lt;=60),"31A60", AND(I971&gt;=61,I971&lt;=90),"61A90", AND(I971&gt;=91,I971&lt;=120),"91A120", AND(I971&gt;120),"M120"), "A VENCER")</f>
        <v>M120</v>
      </c>
    </row>
    <row r="972" spans="1:13" x14ac:dyDescent="0.25">
      <c r="A972">
        <f>VLOOKUP(B972,[1]Sheet2!$B$2:$D$2741,3,0)</f>
        <v>211111847</v>
      </c>
      <c r="B972" t="s">
        <v>186</v>
      </c>
      <c r="C972" t="s">
        <v>11</v>
      </c>
      <c r="D972" t="s">
        <v>19</v>
      </c>
      <c r="E972">
        <v>11273</v>
      </c>
      <c r="F972" t="s">
        <v>13</v>
      </c>
      <c r="G972" s="1">
        <v>45669.41170138889</v>
      </c>
      <c r="H972" s="1">
        <v>45639.412430555552</v>
      </c>
      <c r="I972" s="6">
        <v>181</v>
      </c>
      <c r="J972">
        <v>751.33</v>
      </c>
      <c r="K972">
        <v>751.33</v>
      </c>
      <c r="L972" t="str">
        <f>VLOOKUP(A972,[1]Sheet2!$A$2:$C$2741,3,0)</f>
        <v>Manuel Miranda</v>
      </c>
      <c r="M972" t="str" cm="1">
        <f t="array" ref="M972">IFERROR(_xlfn.IFS(AND(I972&gt;=1,I972&lt;=5),"1A5", AND(I972&gt;=6,I972&lt;=30),"6A30", AND(I972&gt;=31,I972&lt;=60),"31A60", AND(I972&gt;=61,I972&lt;=90),"61A90", AND(I972&gt;=91,I972&lt;=120),"91A120", AND(I972&gt;120),"M120"), "A VENCER")</f>
        <v>M120</v>
      </c>
    </row>
    <row r="973" spans="1:13" x14ac:dyDescent="0.25">
      <c r="A973">
        <f>VLOOKUP(B973,[1]Sheet2!$B$2:$D$2741,3,0)</f>
        <v>211111847</v>
      </c>
      <c r="B973" t="s">
        <v>186</v>
      </c>
      <c r="C973" t="s">
        <v>11</v>
      </c>
      <c r="D973" t="s">
        <v>12</v>
      </c>
      <c r="E973">
        <v>10056</v>
      </c>
      <c r="F973" t="s">
        <v>13</v>
      </c>
      <c r="G973" s="1">
        <v>45871.52171296296</v>
      </c>
      <c r="H973" s="1">
        <v>45841.52171296296</v>
      </c>
      <c r="I973" s="6">
        <v>-21</v>
      </c>
      <c r="J973">
        <v>545.44000000000005</v>
      </c>
      <c r="K973">
        <v>545.44000000000005</v>
      </c>
      <c r="L973" t="str">
        <f>VLOOKUP(A973,[1]Sheet2!$A$2:$C$2741,3,0)</f>
        <v>Manuel Miranda</v>
      </c>
      <c r="M973" t="str" cm="1">
        <f t="array" ref="M973">IFERROR(_xlfn.IFS(AND(I973&gt;=1,I973&lt;=5),"1A5", AND(I973&gt;=6,I973&lt;=30),"6A30", AND(I973&gt;=31,I973&lt;=60),"31A60", AND(I973&gt;=61,I973&lt;=90),"61A90", AND(I973&gt;=91,I973&lt;=120),"91A120", AND(I973&gt;120),"M120"), "A VENCER")</f>
        <v>A VENCER</v>
      </c>
    </row>
    <row r="974" spans="1:13" x14ac:dyDescent="0.25">
      <c r="A974">
        <f>VLOOKUP(B974,[1]Sheet2!$B$2:$D$2741,3,0)</f>
        <v>211111849</v>
      </c>
      <c r="B974" t="s">
        <v>187</v>
      </c>
      <c r="C974" t="s">
        <v>2817</v>
      </c>
      <c r="D974" t="s">
        <v>24</v>
      </c>
      <c r="E974" t="s">
        <v>2823</v>
      </c>
      <c r="F974" t="s">
        <v>13</v>
      </c>
      <c r="G974" s="1">
        <v>45764</v>
      </c>
      <c r="H974" s="1">
        <v>45734</v>
      </c>
      <c r="I974" s="6">
        <v>86</v>
      </c>
      <c r="J974">
        <v>-499.05</v>
      </c>
      <c r="K974">
        <v>-13.030000000000001</v>
      </c>
      <c r="L974" t="str">
        <f>VLOOKUP(A974,[1]Sheet2!$A$2:$C$2741,3,0)</f>
        <v>Pedro Fonseca</v>
      </c>
      <c r="M974" t="str" cm="1">
        <f t="array" ref="M974">IFERROR(_xlfn.IFS(AND(I974&gt;=1,I974&lt;=5),"1A5", AND(I974&gt;=6,I974&lt;=30),"6A30", AND(I974&gt;=31,I974&lt;=60),"31A60", AND(I974&gt;=61,I974&lt;=90),"61A90", AND(I974&gt;=91,I974&lt;=120),"91A120", AND(I974&gt;120),"M120"), "A VENCER")</f>
        <v>61A90</v>
      </c>
    </row>
    <row r="975" spans="1:13" x14ac:dyDescent="0.25">
      <c r="A975">
        <f>VLOOKUP(B975,[1]Sheet2!$B$2:$D$2741,3,0)</f>
        <v>211111849</v>
      </c>
      <c r="B975" t="s">
        <v>187</v>
      </c>
      <c r="C975" t="s">
        <v>11</v>
      </c>
      <c r="D975" t="s">
        <v>12</v>
      </c>
      <c r="E975">
        <v>9286</v>
      </c>
      <c r="F975" t="s">
        <v>13</v>
      </c>
      <c r="G975" s="1">
        <v>45854.436805555553</v>
      </c>
      <c r="H975" s="1">
        <v>45824.437106481477</v>
      </c>
      <c r="I975" s="6">
        <v>-4</v>
      </c>
      <c r="J975">
        <v>259.28000000000003</v>
      </c>
      <c r="K975">
        <v>259.28000000000003</v>
      </c>
      <c r="L975" t="str">
        <f>VLOOKUP(A975,[1]Sheet2!$A$2:$C$2741,3,0)</f>
        <v>Pedro Fonseca</v>
      </c>
      <c r="M975" t="str" cm="1">
        <f t="array" ref="M975">IFERROR(_xlfn.IFS(AND(I975&gt;=1,I975&lt;=5),"1A5", AND(I975&gt;=6,I975&lt;=30),"6A30", AND(I975&gt;=31,I975&lt;=60),"31A60", AND(I975&gt;=61,I975&lt;=90),"61A90", AND(I975&gt;=91,I975&lt;=120),"91A120", AND(I975&gt;120),"M120"), "A VENCER")</f>
        <v>A VENCER</v>
      </c>
    </row>
    <row r="976" spans="1:13" x14ac:dyDescent="0.25">
      <c r="A976">
        <f>VLOOKUP(B976,[1]Sheet2!$B$2:$D$2741,3,0)</f>
        <v>211111849</v>
      </c>
      <c r="B976" t="s">
        <v>187</v>
      </c>
      <c r="C976" t="s">
        <v>11</v>
      </c>
      <c r="D976" t="s">
        <v>12</v>
      </c>
      <c r="E976">
        <v>9533</v>
      </c>
      <c r="F976" t="s">
        <v>13</v>
      </c>
      <c r="G976" s="1">
        <v>45858.560972222222</v>
      </c>
      <c r="H976" s="1">
        <v>45828.561493055553</v>
      </c>
      <c r="I976" s="6">
        <v>-8</v>
      </c>
      <c r="J976">
        <v>245.84</v>
      </c>
      <c r="K976">
        <v>245.84</v>
      </c>
      <c r="L976" t="str">
        <f>VLOOKUP(A976,[1]Sheet2!$A$2:$C$2741,3,0)</f>
        <v>Pedro Fonseca</v>
      </c>
      <c r="M976" t="str" cm="1">
        <f t="array" ref="M976">IFERROR(_xlfn.IFS(AND(I976&gt;=1,I976&lt;=5),"1A5", AND(I976&gt;=6,I976&lt;=30),"6A30", AND(I976&gt;=31,I976&lt;=60),"31A60", AND(I976&gt;=61,I976&lt;=90),"61A90", AND(I976&gt;=91,I976&lt;=120),"91A120", AND(I976&gt;120),"M120"), "A VENCER")</f>
        <v>A VENCER</v>
      </c>
    </row>
    <row r="977" spans="1:13" x14ac:dyDescent="0.25">
      <c r="A977">
        <f>VLOOKUP(B977,[1]Sheet2!$B$2:$D$2741,3,0)</f>
        <v>211111849</v>
      </c>
      <c r="B977" t="s">
        <v>187</v>
      </c>
      <c r="C977" t="s">
        <v>11</v>
      </c>
      <c r="D977" t="s">
        <v>12</v>
      </c>
      <c r="E977">
        <v>9575</v>
      </c>
      <c r="F977" t="s">
        <v>13</v>
      </c>
      <c r="G977" s="1">
        <v>45861.393692129626</v>
      </c>
      <c r="H977" s="1">
        <v>45831.395405092589</v>
      </c>
      <c r="I977" s="6">
        <v>-11</v>
      </c>
      <c r="J977">
        <v>39.770000000000003</v>
      </c>
      <c r="K977">
        <v>39.770000000000003</v>
      </c>
      <c r="L977" t="str">
        <f>VLOOKUP(A977,[1]Sheet2!$A$2:$C$2741,3,0)</f>
        <v>Pedro Fonseca</v>
      </c>
      <c r="M977" t="str" cm="1">
        <f t="array" ref="M977">IFERROR(_xlfn.IFS(AND(I977&gt;=1,I977&lt;=5),"1A5", AND(I977&gt;=6,I977&lt;=30),"6A30", AND(I977&gt;=31,I977&lt;=60),"31A60", AND(I977&gt;=61,I977&lt;=90),"61A90", AND(I977&gt;=91,I977&lt;=120),"91A120", AND(I977&gt;120),"M120"), "A VENCER")</f>
        <v>A VENCER</v>
      </c>
    </row>
    <row r="978" spans="1:13" x14ac:dyDescent="0.25">
      <c r="A978">
        <f>VLOOKUP(B978,[1]Sheet2!$B$2:$D$2741,3,0)</f>
        <v>211111850</v>
      </c>
      <c r="B978" t="s">
        <v>188</v>
      </c>
      <c r="C978" t="s">
        <v>11</v>
      </c>
      <c r="D978" t="s">
        <v>12</v>
      </c>
      <c r="E978">
        <v>9017</v>
      </c>
      <c r="F978" t="s">
        <v>13</v>
      </c>
      <c r="G978" s="1">
        <v>45847.485451388886</v>
      </c>
      <c r="H978" s="1">
        <v>45817.485625000001</v>
      </c>
      <c r="I978" s="6">
        <v>3</v>
      </c>
      <c r="J978">
        <v>113.60000000000001</v>
      </c>
      <c r="K978">
        <v>113.60000000000001</v>
      </c>
      <c r="L978" t="str">
        <f>VLOOKUP(A978,[1]Sheet2!$A$2:$C$2741,3,0)</f>
        <v>Manuel Miranda</v>
      </c>
      <c r="M978" t="str" cm="1">
        <f t="array" ref="M978">IFERROR(_xlfn.IFS(AND(I978&gt;=1,I978&lt;=5),"1A5", AND(I978&gt;=6,I978&lt;=30),"6A30", AND(I978&gt;=31,I978&lt;=60),"31A60", AND(I978&gt;=61,I978&lt;=90),"61A90", AND(I978&gt;=91,I978&lt;=120),"91A120", AND(I978&gt;120),"M120"), "A VENCER")</f>
        <v>1A5</v>
      </c>
    </row>
    <row r="979" spans="1:13" x14ac:dyDescent="0.25">
      <c r="A979">
        <f>VLOOKUP(B979,[1]Sheet2!$B$2:$D$2741,3,0)</f>
        <v>211111850</v>
      </c>
      <c r="B979" t="s">
        <v>188</v>
      </c>
      <c r="C979" t="s">
        <v>11</v>
      </c>
      <c r="D979" t="s">
        <v>12</v>
      </c>
      <c r="E979">
        <v>9476</v>
      </c>
      <c r="F979" t="s">
        <v>13</v>
      </c>
      <c r="G979" s="1">
        <v>45858.443078703705</v>
      </c>
      <c r="H979" s="1">
        <v>45828.450613425921</v>
      </c>
      <c r="I979" s="6">
        <v>-8</v>
      </c>
      <c r="J979">
        <v>152.93</v>
      </c>
      <c r="K979">
        <v>152.93</v>
      </c>
      <c r="L979" t="str">
        <f>VLOOKUP(A979,[1]Sheet2!$A$2:$C$2741,3,0)</f>
        <v>Manuel Miranda</v>
      </c>
      <c r="M979" t="str" cm="1">
        <f t="array" ref="M979">IFERROR(_xlfn.IFS(AND(I979&gt;=1,I979&lt;=5),"1A5", AND(I979&gt;=6,I979&lt;=30),"6A30", AND(I979&gt;=31,I979&lt;=60),"31A60", AND(I979&gt;=61,I979&lt;=90),"61A90", AND(I979&gt;=91,I979&lt;=120),"91A120", AND(I979&gt;120),"M120"), "A VENCER")</f>
        <v>A VENCER</v>
      </c>
    </row>
    <row r="980" spans="1:13" x14ac:dyDescent="0.25">
      <c r="A980">
        <f>VLOOKUP(B980,[1]Sheet2!$B$2:$D$2741,3,0)</f>
        <v>211111850</v>
      </c>
      <c r="B980" t="s">
        <v>188</v>
      </c>
      <c r="C980" t="s">
        <v>11</v>
      </c>
      <c r="D980" t="s">
        <v>12</v>
      </c>
      <c r="E980">
        <v>10161</v>
      </c>
      <c r="F980" t="s">
        <v>13</v>
      </c>
      <c r="G980" s="1">
        <v>45872.494004629625</v>
      </c>
      <c r="H980" s="1">
        <v>45842.494004629625</v>
      </c>
      <c r="I980" s="6">
        <v>-22</v>
      </c>
      <c r="J980">
        <v>88.72</v>
      </c>
      <c r="K980">
        <v>88.72</v>
      </c>
      <c r="L980" t="str">
        <f>VLOOKUP(A980,[1]Sheet2!$A$2:$C$2741,3,0)</f>
        <v>Manuel Miranda</v>
      </c>
      <c r="M980" t="str" cm="1">
        <f t="array" ref="M980">IFERROR(_xlfn.IFS(AND(I980&gt;=1,I980&lt;=5),"1A5", AND(I980&gt;=6,I980&lt;=30),"6A30", AND(I980&gt;=31,I980&lt;=60),"31A60", AND(I980&gt;=61,I980&lt;=90),"61A90", AND(I980&gt;=91,I980&lt;=120),"91A120", AND(I980&gt;120),"M120"), "A VENCER")</f>
        <v>A VENCER</v>
      </c>
    </row>
    <row r="981" spans="1:13" x14ac:dyDescent="0.25">
      <c r="A981">
        <f>VLOOKUP(B981,[1]Sheet2!$B$2:$D$2741,3,0)</f>
        <v>211111875</v>
      </c>
      <c r="B981" t="s">
        <v>190</v>
      </c>
      <c r="C981" t="s">
        <v>2814</v>
      </c>
      <c r="D981">
        <v>2025</v>
      </c>
      <c r="E981">
        <v>425</v>
      </c>
      <c r="F981" t="s">
        <v>13</v>
      </c>
      <c r="G981" s="1">
        <v>45815</v>
      </c>
      <c r="H981" s="1">
        <v>45785</v>
      </c>
      <c r="I981" s="6">
        <v>35</v>
      </c>
      <c r="J981">
        <v>-17.34</v>
      </c>
      <c r="K981">
        <v>-17.34</v>
      </c>
      <c r="L981" t="str">
        <f>VLOOKUP(A981,[1]Sheet2!$A$2:$C$2741,3,0)</f>
        <v>Ricardo G.Silva</v>
      </c>
      <c r="M981" t="str" cm="1">
        <f t="array" ref="M981">IFERROR(_xlfn.IFS(AND(I981&gt;=1,I981&lt;=5),"1A5", AND(I981&gt;=6,I981&lt;=30),"6A30", AND(I981&gt;=31,I981&lt;=60),"31A60", AND(I981&gt;=61,I981&lt;=90),"61A90", AND(I981&gt;=91,I981&lt;=120),"91A120", AND(I981&gt;120),"M120"), "A VENCER")</f>
        <v>31A60</v>
      </c>
    </row>
    <row r="982" spans="1:13" x14ac:dyDescent="0.25">
      <c r="A982">
        <f>VLOOKUP(B982,[1]Sheet2!$B$2:$D$2741,3,0)</f>
        <v>211111875</v>
      </c>
      <c r="B982" t="s">
        <v>190</v>
      </c>
      <c r="C982" t="s">
        <v>11</v>
      </c>
      <c r="D982" t="s">
        <v>12</v>
      </c>
      <c r="E982">
        <v>8537</v>
      </c>
      <c r="F982" t="s">
        <v>13</v>
      </c>
      <c r="G982" s="1">
        <v>45835.548888888887</v>
      </c>
      <c r="H982" s="1">
        <v>45805.549120370371</v>
      </c>
      <c r="I982" s="6">
        <v>15</v>
      </c>
      <c r="J982">
        <v>621.97</v>
      </c>
      <c r="K982">
        <v>621.97</v>
      </c>
      <c r="L982" t="str">
        <f>VLOOKUP(A982,[1]Sheet2!$A$2:$C$2741,3,0)</f>
        <v>Ricardo G.Silva</v>
      </c>
      <c r="M982" t="str" cm="1">
        <f t="array" ref="M982">IFERROR(_xlfn.IFS(AND(I982&gt;=1,I982&lt;=5),"1A5", AND(I982&gt;=6,I982&lt;=30),"6A30", AND(I982&gt;=31,I982&lt;=60),"31A60", AND(I982&gt;=61,I982&lt;=90),"61A90", AND(I982&gt;=91,I982&lt;=120),"91A120", AND(I982&gt;120),"M120"), "A VENCER")</f>
        <v>6A30</v>
      </c>
    </row>
    <row r="983" spans="1:13" x14ac:dyDescent="0.25">
      <c r="A983">
        <f>VLOOKUP(B983,[1]Sheet2!$B$2:$D$2741,3,0)</f>
        <v>211111875</v>
      </c>
      <c r="B983" t="s">
        <v>190</v>
      </c>
      <c r="C983" t="s">
        <v>11</v>
      </c>
      <c r="D983" t="s">
        <v>12</v>
      </c>
      <c r="E983">
        <v>8884</v>
      </c>
      <c r="F983" t="s">
        <v>13</v>
      </c>
      <c r="G983" s="1">
        <v>45842.610821759255</v>
      </c>
      <c r="H983" s="1">
        <v>45812.611458333333</v>
      </c>
      <c r="I983" s="6">
        <v>8</v>
      </c>
      <c r="J983">
        <v>246.65</v>
      </c>
      <c r="K983">
        <v>246.65</v>
      </c>
      <c r="L983" t="str">
        <f>VLOOKUP(A983,[1]Sheet2!$A$2:$C$2741,3,0)</f>
        <v>Ricardo G.Silva</v>
      </c>
      <c r="M983" t="str" cm="1">
        <f t="array" ref="M983">IFERROR(_xlfn.IFS(AND(I983&gt;=1,I983&lt;=5),"1A5", AND(I983&gt;=6,I983&lt;=30),"6A30", AND(I983&gt;=31,I983&lt;=60),"31A60", AND(I983&gt;=61,I983&lt;=90),"61A90", AND(I983&gt;=91,I983&lt;=120),"91A120", AND(I983&gt;120),"M120"), "A VENCER")</f>
        <v>6A30</v>
      </c>
    </row>
    <row r="984" spans="1:13" x14ac:dyDescent="0.25">
      <c r="A984">
        <f>VLOOKUP(B984,[1]Sheet2!$B$2:$D$2741,3,0)</f>
        <v>211111875</v>
      </c>
      <c r="B984" t="s">
        <v>190</v>
      </c>
      <c r="C984" t="s">
        <v>11</v>
      </c>
      <c r="D984" t="s">
        <v>12</v>
      </c>
      <c r="E984">
        <v>8943</v>
      </c>
      <c r="F984" t="s">
        <v>13</v>
      </c>
      <c r="G984" s="1">
        <v>45843.622499999998</v>
      </c>
      <c r="H984" s="1">
        <v>45813.628599537034</v>
      </c>
      <c r="I984" s="6">
        <v>7</v>
      </c>
      <c r="J984">
        <v>106.87</v>
      </c>
      <c r="K984">
        <v>106.87</v>
      </c>
      <c r="L984" t="str">
        <f>VLOOKUP(A984,[1]Sheet2!$A$2:$C$2741,3,0)</f>
        <v>Ricardo G.Silva</v>
      </c>
      <c r="M984" t="str" cm="1">
        <f t="array" ref="M984">IFERROR(_xlfn.IFS(AND(I984&gt;=1,I984&lt;=5),"1A5", AND(I984&gt;=6,I984&lt;=30),"6A30", AND(I984&gt;=31,I984&lt;=60),"31A60", AND(I984&gt;=61,I984&lt;=90),"61A90", AND(I984&gt;=91,I984&lt;=120),"91A120", AND(I984&gt;120),"M120"), "A VENCER")</f>
        <v>6A30</v>
      </c>
    </row>
    <row r="985" spans="1:13" x14ac:dyDescent="0.25">
      <c r="A985">
        <f>VLOOKUP(B985,[1]Sheet2!$B$2:$D$2741,3,0)</f>
        <v>211111875</v>
      </c>
      <c r="B985" t="s">
        <v>190</v>
      </c>
      <c r="C985" t="s">
        <v>11</v>
      </c>
      <c r="D985" t="s">
        <v>12</v>
      </c>
      <c r="E985">
        <v>9167</v>
      </c>
      <c r="F985" t="s">
        <v>13</v>
      </c>
      <c r="G985" s="1">
        <v>45850.538414351853</v>
      </c>
      <c r="H985" s="1">
        <v>45820.53938657407</v>
      </c>
      <c r="I985" s="6">
        <v>0</v>
      </c>
      <c r="J985">
        <v>611.61</v>
      </c>
      <c r="K985">
        <v>611.61</v>
      </c>
      <c r="L985" t="str">
        <f>VLOOKUP(A985,[1]Sheet2!$A$2:$C$2741,3,0)</f>
        <v>Ricardo G.Silva</v>
      </c>
      <c r="M985" t="str" cm="1">
        <f t="array" ref="M985">IFERROR(_xlfn.IFS(AND(I985&gt;=1,I985&lt;=5),"1A5", AND(I985&gt;=6,I985&lt;=30),"6A30", AND(I985&gt;=31,I985&lt;=60),"31A60", AND(I985&gt;=61,I985&lt;=90),"61A90", AND(I985&gt;=91,I985&lt;=120),"91A120", AND(I985&gt;120),"M120"), "A VENCER")</f>
        <v>A VENCER</v>
      </c>
    </row>
    <row r="986" spans="1:13" x14ac:dyDescent="0.25">
      <c r="A986">
        <f>VLOOKUP(B986,[1]Sheet2!$B$2:$D$2741,3,0)</f>
        <v>211111875</v>
      </c>
      <c r="B986" t="s">
        <v>190</v>
      </c>
      <c r="C986" t="s">
        <v>11</v>
      </c>
      <c r="D986" t="s">
        <v>12</v>
      </c>
      <c r="E986">
        <v>9788</v>
      </c>
      <c r="F986" t="s">
        <v>13</v>
      </c>
      <c r="G986" s="1">
        <v>45864.504583333328</v>
      </c>
      <c r="H986" s="1">
        <v>45834.504861111112</v>
      </c>
      <c r="I986" s="6">
        <v>-14</v>
      </c>
      <c r="J986">
        <v>414.82</v>
      </c>
      <c r="K986">
        <v>414.82</v>
      </c>
      <c r="L986" t="str">
        <f>VLOOKUP(A986,[1]Sheet2!$A$2:$C$2741,3,0)</f>
        <v>Ricardo G.Silva</v>
      </c>
      <c r="M986" t="str" cm="1">
        <f t="array" ref="M986">IFERROR(_xlfn.IFS(AND(I986&gt;=1,I986&lt;=5),"1A5", AND(I986&gt;=6,I986&lt;=30),"6A30", AND(I986&gt;=31,I986&lt;=60),"31A60", AND(I986&gt;=61,I986&lt;=90),"61A90", AND(I986&gt;=91,I986&lt;=120),"91A120", AND(I986&gt;120),"M120"), "A VENCER")</f>
        <v>A VENCER</v>
      </c>
    </row>
    <row r="987" spans="1:13" x14ac:dyDescent="0.25">
      <c r="A987">
        <f>VLOOKUP(B987,[1]Sheet2!$B$2:$D$2741,3,0)</f>
        <v>211111875</v>
      </c>
      <c r="B987" t="s">
        <v>190</v>
      </c>
      <c r="C987" t="s">
        <v>11</v>
      </c>
      <c r="D987" t="s">
        <v>12</v>
      </c>
      <c r="E987">
        <v>10166</v>
      </c>
      <c r="F987" t="s">
        <v>13</v>
      </c>
      <c r="G987" s="1">
        <v>45872.521458333329</v>
      </c>
      <c r="H987" s="1">
        <v>45842.521469907406</v>
      </c>
      <c r="I987" s="6">
        <v>-22</v>
      </c>
      <c r="J987">
        <v>303.93</v>
      </c>
      <c r="K987">
        <v>303.93</v>
      </c>
      <c r="L987" t="str">
        <f>VLOOKUP(A987,[1]Sheet2!$A$2:$C$2741,3,0)</f>
        <v>Ricardo G.Silva</v>
      </c>
      <c r="M987" t="str" cm="1">
        <f t="array" ref="M987">IFERROR(_xlfn.IFS(AND(I987&gt;=1,I987&lt;=5),"1A5", AND(I987&gt;=6,I987&lt;=30),"6A30", AND(I987&gt;=31,I987&lt;=60),"31A60", AND(I987&gt;=61,I987&lt;=90),"61A90", AND(I987&gt;=91,I987&lt;=120),"91A120", AND(I987&gt;120),"M120"), "A VENCER")</f>
        <v>A VENCER</v>
      </c>
    </row>
    <row r="988" spans="1:13" x14ac:dyDescent="0.25">
      <c r="A988">
        <f>VLOOKUP(B988,[1]Sheet2!$B$2:$D$2741,3,0)</f>
        <v>211111878</v>
      </c>
      <c r="B988" t="s">
        <v>191</v>
      </c>
      <c r="C988" t="s">
        <v>11</v>
      </c>
      <c r="D988" t="s">
        <v>12</v>
      </c>
      <c r="E988">
        <v>7107</v>
      </c>
      <c r="F988" t="s">
        <v>13</v>
      </c>
      <c r="G988" s="1">
        <v>45839.52140046296</v>
      </c>
      <c r="H988" s="1">
        <v>45779.522685185184</v>
      </c>
      <c r="I988" s="6">
        <v>11</v>
      </c>
      <c r="J988">
        <v>24.03</v>
      </c>
      <c r="K988">
        <v>24.03</v>
      </c>
      <c r="L988" t="str">
        <f>VLOOKUP(A988,[1]Sheet2!$A$2:$C$2741,3,0)</f>
        <v>Ricardo G.Silva</v>
      </c>
      <c r="M988" t="str" cm="1">
        <f t="array" ref="M988">IFERROR(_xlfn.IFS(AND(I988&gt;=1,I988&lt;=5),"1A5", AND(I988&gt;=6,I988&lt;=30),"6A30", AND(I988&gt;=31,I988&lt;=60),"31A60", AND(I988&gt;=61,I988&lt;=90),"61A90", AND(I988&gt;=91,I988&lt;=120),"91A120", AND(I988&gt;120),"M120"), "A VENCER")</f>
        <v>6A30</v>
      </c>
    </row>
    <row r="989" spans="1:13" x14ac:dyDescent="0.25">
      <c r="A989">
        <f>VLOOKUP(B989,[1]Sheet2!$B$2:$D$2741,3,0)</f>
        <v>211111878</v>
      </c>
      <c r="B989" t="s">
        <v>191</v>
      </c>
      <c r="C989" t="s">
        <v>11</v>
      </c>
      <c r="D989" t="s">
        <v>12</v>
      </c>
      <c r="E989">
        <v>7127</v>
      </c>
      <c r="F989" t="s">
        <v>13</v>
      </c>
      <c r="G989" s="1">
        <v>45842.423993055556</v>
      </c>
      <c r="H989" s="1">
        <v>45782.427222222221</v>
      </c>
      <c r="I989" s="6">
        <v>8</v>
      </c>
      <c r="J989">
        <v>498.25</v>
      </c>
      <c r="K989">
        <v>498.25</v>
      </c>
      <c r="L989" t="str">
        <f>VLOOKUP(A989,[1]Sheet2!$A$2:$C$2741,3,0)</f>
        <v>Ricardo G.Silva</v>
      </c>
      <c r="M989" t="str" cm="1">
        <f t="array" ref="M989">IFERROR(_xlfn.IFS(AND(I989&gt;=1,I989&lt;=5),"1A5", AND(I989&gt;=6,I989&lt;=30),"6A30", AND(I989&gt;=31,I989&lt;=60),"31A60", AND(I989&gt;=61,I989&lt;=90),"61A90", AND(I989&gt;=91,I989&lt;=120),"91A120", AND(I989&gt;120),"M120"), "A VENCER")</f>
        <v>6A30</v>
      </c>
    </row>
    <row r="990" spans="1:13" x14ac:dyDescent="0.25">
      <c r="A990">
        <f>VLOOKUP(B990,[1]Sheet2!$B$2:$D$2741,3,0)</f>
        <v>211111878</v>
      </c>
      <c r="B990" t="s">
        <v>191</v>
      </c>
      <c r="C990" t="s">
        <v>11</v>
      </c>
      <c r="D990" t="s">
        <v>12</v>
      </c>
      <c r="E990">
        <v>7348</v>
      </c>
      <c r="F990" t="s">
        <v>13</v>
      </c>
      <c r="G990" s="1">
        <v>45844.491655092592</v>
      </c>
      <c r="H990" s="1">
        <v>45784.492962962962</v>
      </c>
      <c r="I990" s="6">
        <v>6</v>
      </c>
      <c r="J990">
        <v>368.74</v>
      </c>
      <c r="K990">
        <v>368.74</v>
      </c>
      <c r="L990" t="str">
        <f>VLOOKUP(A990,[1]Sheet2!$A$2:$C$2741,3,0)</f>
        <v>Ricardo G.Silva</v>
      </c>
      <c r="M990" t="str" cm="1">
        <f t="array" ref="M990">IFERROR(_xlfn.IFS(AND(I990&gt;=1,I990&lt;=5),"1A5", AND(I990&gt;=6,I990&lt;=30),"6A30", AND(I990&gt;=31,I990&lt;=60),"31A60", AND(I990&gt;=61,I990&lt;=90),"61A90", AND(I990&gt;=91,I990&lt;=120),"91A120", AND(I990&gt;120),"M120"), "A VENCER")</f>
        <v>6A30</v>
      </c>
    </row>
    <row r="991" spans="1:13" x14ac:dyDescent="0.25">
      <c r="A991">
        <f>VLOOKUP(B991,[1]Sheet2!$B$2:$D$2741,3,0)</f>
        <v>211111878</v>
      </c>
      <c r="B991" t="s">
        <v>191</v>
      </c>
      <c r="C991" t="s">
        <v>11</v>
      </c>
      <c r="D991" t="s">
        <v>12</v>
      </c>
      <c r="E991">
        <v>7349</v>
      </c>
      <c r="F991" t="s">
        <v>13</v>
      </c>
      <c r="G991" s="1">
        <v>45844.493275462963</v>
      </c>
      <c r="H991" s="1">
        <v>45784.493587962963</v>
      </c>
      <c r="I991" s="6">
        <v>6</v>
      </c>
      <c r="J991">
        <v>258.12</v>
      </c>
      <c r="K991">
        <v>258.12</v>
      </c>
      <c r="L991" t="str">
        <f>VLOOKUP(A991,[1]Sheet2!$A$2:$C$2741,3,0)</f>
        <v>Ricardo G.Silva</v>
      </c>
      <c r="M991" t="str" cm="1">
        <f t="array" ref="M991">IFERROR(_xlfn.IFS(AND(I991&gt;=1,I991&lt;=5),"1A5", AND(I991&gt;=6,I991&lt;=30),"6A30", AND(I991&gt;=31,I991&lt;=60),"31A60", AND(I991&gt;=61,I991&lt;=90),"61A90", AND(I991&gt;=91,I991&lt;=120),"91A120", AND(I991&gt;120),"M120"), "A VENCER")</f>
        <v>6A30</v>
      </c>
    </row>
    <row r="992" spans="1:13" x14ac:dyDescent="0.25">
      <c r="A992">
        <f>VLOOKUP(B992,[1]Sheet2!$B$2:$D$2741,3,0)</f>
        <v>211111878</v>
      </c>
      <c r="B992" t="s">
        <v>191</v>
      </c>
      <c r="C992" t="s">
        <v>11</v>
      </c>
      <c r="D992" t="s">
        <v>12</v>
      </c>
      <c r="E992">
        <v>7350</v>
      </c>
      <c r="F992" t="s">
        <v>13</v>
      </c>
      <c r="G992" s="1">
        <v>45844.49386574074</v>
      </c>
      <c r="H992" s="1">
        <v>45784.494479166664</v>
      </c>
      <c r="I992" s="6">
        <v>6</v>
      </c>
      <c r="J992">
        <v>500.63</v>
      </c>
      <c r="K992">
        <v>500.63</v>
      </c>
      <c r="L992" t="str">
        <f>VLOOKUP(A992,[1]Sheet2!$A$2:$C$2741,3,0)</f>
        <v>Ricardo G.Silva</v>
      </c>
      <c r="M992" t="str" cm="1">
        <f t="array" ref="M992">IFERROR(_xlfn.IFS(AND(I992&gt;=1,I992&lt;=5),"1A5", AND(I992&gt;=6,I992&lt;=30),"6A30", AND(I992&gt;=31,I992&lt;=60),"31A60", AND(I992&gt;=61,I992&lt;=90),"61A90", AND(I992&gt;=91,I992&lt;=120),"91A120", AND(I992&gt;120),"M120"), "A VENCER")</f>
        <v>6A30</v>
      </c>
    </row>
    <row r="993" spans="1:13" x14ac:dyDescent="0.25">
      <c r="A993">
        <f>VLOOKUP(B993,[1]Sheet2!$B$2:$D$2741,3,0)</f>
        <v>211111878</v>
      </c>
      <c r="B993" t="s">
        <v>191</v>
      </c>
      <c r="C993" t="s">
        <v>11</v>
      </c>
      <c r="D993" t="s">
        <v>12</v>
      </c>
      <c r="E993">
        <v>7392</v>
      </c>
      <c r="F993" t="s">
        <v>13</v>
      </c>
      <c r="G993" s="1">
        <v>45845.404305555552</v>
      </c>
      <c r="H993" s="1">
        <v>45785.404687499999</v>
      </c>
      <c r="I993" s="6">
        <v>5</v>
      </c>
      <c r="J993">
        <v>19.37</v>
      </c>
      <c r="K993">
        <v>19.37</v>
      </c>
      <c r="L993" t="str">
        <f>VLOOKUP(A993,[1]Sheet2!$A$2:$C$2741,3,0)</f>
        <v>Ricardo G.Silva</v>
      </c>
      <c r="M993" t="str" cm="1">
        <f t="array" ref="M993">IFERROR(_xlfn.IFS(AND(I993&gt;=1,I993&lt;=5),"1A5", AND(I993&gt;=6,I993&lt;=30),"6A30", AND(I993&gt;=31,I993&lt;=60),"31A60", AND(I993&gt;=61,I993&lt;=90),"61A90", AND(I993&gt;=91,I993&lt;=120),"91A120", AND(I993&gt;120),"M120"), "A VENCER")</f>
        <v>1A5</v>
      </c>
    </row>
    <row r="994" spans="1:13" x14ac:dyDescent="0.25">
      <c r="A994">
        <f>VLOOKUP(B994,[1]Sheet2!$B$2:$D$2741,3,0)</f>
        <v>211111878</v>
      </c>
      <c r="B994" t="s">
        <v>191</v>
      </c>
      <c r="C994" t="s">
        <v>11</v>
      </c>
      <c r="D994" t="s">
        <v>12</v>
      </c>
      <c r="E994">
        <v>7613</v>
      </c>
      <c r="F994" t="s">
        <v>13</v>
      </c>
      <c r="G994" s="1">
        <v>45850.373425925922</v>
      </c>
      <c r="H994" s="1">
        <v>45790.376018518517</v>
      </c>
      <c r="I994" s="6">
        <v>0</v>
      </c>
      <c r="J994">
        <v>495.57</v>
      </c>
      <c r="K994">
        <v>495.57</v>
      </c>
      <c r="L994" t="str">
        <f>VLOOKUP(A994,[1]Sheet2!$A$2:$C$2741,3,0)</f>
        <v>Ricardo G.Silva</v>
      </c>
      <c r="M994" t="str" cm="1">
        <f t="array" ref="M994">IFERROR(_xlfn.IFS(AND(I994&gt;=1,I994&lt;=5),"1A5", AND(I994&gt;=6,I994&lt;=30),"6A30", AND(I994&gt;=31,I994&lt;=60),"31A60", AND(I994&gt;=61,I994&lt;=90),"61A90", AND(I994&gt;=91,I994&lt;=120),"91A120", AND(I994&gt;120),"M120"), "A VENCER")</f>
        <v>A VENCER</v>
      </c>
    </row>
    <row r="995" spans="1:13" x14ac:dyDescent="0.25">
      <c r="A995">
        <f>VLOOKUP(B995,[1]Sheet2!$B$2:$D$2741,3,0)</f>
        <v>211111878</v>
      </c>
      <c r="B995" t="s">
        <v>191</v>
      </c>
      <c r="C995" t="s">
        <v>11</v>
      </c>
      <c r="D995" t="s">
        <v>12</v>
      </c>
      <c r="E995">
        <v>7737</v>
      </c>
      <c r="F995" t="s">
        <v>13</v>
      </c>
      <c r="G995" s="1">
        <v>45851.554212962961</v>
      </c>
      <c r="H995" s="1">
        <v>45791.55469907407</v>
      </c>
      <c r="I995" s="6">
        <v>-1</v>
      </c>
      <c r="J995">
        <v>465.38</v>
      </c>
      <c r="K995">
        <v>465.38</v>
      </c>
      <c r="L995" t="str">
        <f>VLOOKUP(A995,[1]Sheet2!$A$2:$C$2741,3,0)</f>
        <v>Ricardo G.Silva</v>
      </c>
      <c r="M995" t="str" cm="1">
        <f t="array" ref="M995">IFERROR(_xlfn.IFS(AND(I995&gt;=1,I995&lt;=5),"1A5", AND(I995&gt;=6,I995&lt;=30),"6A30", AND(I995&gt;=31,I995&lt;=60),"31A60", AND(I995&gt;=61,I995&lt;=90),"61A90", AND(I995&gt;=91,I995&lt;=120),"91A120", AND(I995&gt;120),"M120"), "A VENCER")</f>
        <v>A VENCER</v>
      </c>
    </row>
    <row r="996" spans="1:13" x14ac:dyDescent="0.25">
      <c r="A996">
        <f>VLOOKUP(B996,[1]Sheet2!$B$2:$D$2741,3,0)</f>
        <v>211111878</v>
      </c>
      <c r="B996" t="s">
        <v>191</v>
      </c>
      <c r="C996" t="s">
        <v>11</v>
      </c>
      <c r="D996" t="s">
        <v>12</v>
      </c>
      <c r="E996">
        <v>7939</v>
      </c>
      <c r="F996" t="s">
        <v>13</v>
      </c>
      <c r="G996" s="1">
        <v>45853.349768518514</v>
      </c>
      <c r="H996" s="1">
        <v>45793.766435185185</v>
      </c>
      <c r="I996" s="6">
        <v>-3</v>
      </c>
      <c r="J996">
        <v>540.23</v>
      </c>
      <c r="K996">
        <v>540.23</v>
      </c>
      <c r="L996" t="str">
        <f>VLOOKUP(A996,[1]Sheet2!$A$2:$C$2741,3,0)</f>
        <v>Ricardo G.Silva</v>
      </c>
      <c r="M996" t="str" cm="1">
        <f t="array" ref="M996">IFERROR(_xlfn.IFS(AND(I996&gt;=1,I996&lt;=5),"1A5", AND(I996&gt;=6,I996&lt;=30),"6A30", AND(I996&gt;=31,I996&lt;=60),"31A60", AND(I996&gt;=61,I996&lt;=90),"61A90", AND(I996&gt;=91,I996&lt;=120),"91A120", AND(I996&gt;120),"M120"), "A VENCER")</f>
        <v>A VENCER</v>
      </c>
    </row>
    <row r="997" spans="1:13" x14ac:dyDescent="0.25">
      <c r="A997">
        <f>VLOOKUP(B997,[1]Sheet2!$B$2:$D$2741,3,0)</f>
        <v>211111878</v>
      </c>
      <c r="B997" t="s">
        <v>191</v>
      </c>
      <c r="C997" t="s">
        <v>11</v>
      </c>
      <c r="D997" t="s">
        <v>12</v>
      </c>
      <c r="E997">
        <v>7958</v>
      </c>
      <c r="F997" t="s">
        <v>13</v>
      </c>
      <c r="G997" s="1">
        <v>45856.513923611106</v>
      </c>
      <c r="H997" s="1">
        <v>45796.514861111107</v>
      </c>
      <c r="I997" s="6">
        <v>-6</v>
      </c>
      <c r="J997">
        <v>427.57</v>
      </c>
      <c r="K997">
        <v>427.57</v>
      </c>
      <c r="L997" t="str">
        <f>VLOOKUP(A997,[1]Sheet2!$A$2:$C$2741,3,0)</f>
        <v>Ricardo G.Silva</v>
      </c>
      <c r="M997" t="str" cm="1">
        <f t="array" ref="M997">IFERROR(_xlfn.IFS(AND(I997&gt;=1,I997&lt;=5),"1A5", AND(I997&gt;=6,I997&lt;=30),"6A30", AND(I997&gt;=31,I997&lt;=60),"31A60", AND(I997&gt;=61,I997&lt;=90),"61A90", AND(I997&gt;=91,I997&lt;=120),"91A120", AND(I997&gt;120),"M120"), "A VENCER")</f>
        <v>A VENCER</v>
      </c>
    </row>
    <row r="998" spans="1:13" x14ac:dyDescent="0.25">
      <c r="A998">
        <f>VLOOKUP(B998,[1]Sheet2!$B$2:$D$2741,3,0)</f>
        <v>211111878</v>
      </c>
      <c r="B998" t="s">
        <v>191</v>
      </c>
      <c r="C998" t="s">
        <v>11</v>
      </c>
      <c r="D998" t="s">
        <v>12</v>
      </c>
      <c r="E998">
        <v>7959</v>
      </c>
      <c r="F998" t="s">
        <v>13</v>
      </c>
      <c r="G998" s="1">
        <v>45856.515092592592</v>
      </c>
      <c r="H998" s="1">
        <v>45796.515520833331</v>
      </c>
      <c r="I998" s="6">
        <v>-6</v>
      </c>
      <c r="J998">
        <v>263.99</v>
      </c>
      <c r="K998">
        <v>263.99</v>
      </c>
      <c r="L998" t="str">
        <f>VLOOKUP(A998,[1]Sheet2!$A$2:$C$2741,3,0)</f>
        <v>Ricardo G.Silva</v>
      </c>
      <c r="M998" t="str" cm="1">
        <f t="array" ref="M998">IFERROR(_xlfn.IFS(AND(I998&gt;=1,I998&lt;=5),"1A5", AND(I998&gt;=6,I998&lt;=30),"6A30", AND(I998&gt;=31,I998&lt;=60),"31A60", AND(I998&gt;=61,I998&lt;=90),"61A90", AND(I998&gt;=91,I998&lt;=120),"91A120", AND(I998&gt;120),"M120"), "A VENCER")</f>
        <v>A VENCER</v>
      </c>
    </row>
    <row r="999" spans="1:13" x14ac:dyDescent="0.25">
      <c r="A999">
        <f>VLOOKUP(B999,[1]Sheet2!$B$2:$D$2741,3,0)</f>
        <v>211111878</v>
      </c>
      <c r="B999" t="s">
        <v>191</v>
      </c>
      <c r="C999" t="s">
        <v>11</v>
      </c>
      <c r="D999" t="s">
        <v>12</v>
      </c>
      <c r="E999">
        <v>8075</v>
      </c>
      <c r="F999" t="s">
        <v>13</v>
      </c>
      <c r="G999" s="1">
        <v>45858.376203703701</v>
      </c>
      <c r="H999" s="1">
        <v>45798.37663194444</v>
      </c>
      <c r="I999" s="6">
        <v>-8</v>
      </c>
      <c r="J999">
        <v>352.59000000000003</v>
      </c>
      <c r="K999">
        <v>352.59000000000003</v>
      </c>
      <c r="L999" t="str">
        <f>VLOOKUP(A999,[1]Sheet2!$A$2:$C$2741,3,0)</f>
        <v>Ricardo G.Silva</v>
      </c>
      <c r="M999" t="str" cm="1">
        <f t="array" ref="M999">IFERROR(_xlfn.IFS(AND(I999&gt;=1,I999&lt;=5),"1A5", AND(I999&gt;=6,I999&lt;=30),"6A30", AND(I999&gt;=31,I999&lt;=60),"31A60", AND(I999&gt;=61,I999&lt;=90),"61A90", AND(I999&gt;=91,I999&lt;=120),"91A120", AND(I999&gt;120),"M120"), "A VENCER")</f>
        <v>A VENCER</v>
      </c>
    </row>
    <row r="1000" spans="1:13" x14ac:dyDescent="0.25">
      <c r="A1000">
        <f>VLOOKUP(B1000,[1]Sheet2!$B$2:$D$2741,3,0)</f>
        <v>211111878</v>
      </c>
      <c r="B1000" t="s">
        <v>191</v>
      </c>
      <c r="C1000" t="s">
        <v>2814</v>
      </c>
      <c r="D1000">
        <v>2025</v>
      </c>
      <c r="E1000">
        <v>488</v>
      </c>
      <c r="F1000" t="s">
        <v>13</v>
      </c>
      <c r="G1000" s="1">
        <v>45863</v>
      </c>
      <c r="H1000" s="1">
        <v>45803</v>
      </c>
      <c r="I1000" s="6">
        <v>-13</v>
      </c>
      <c r="J1000">
        <v>-25.560000000000002</v>
      </c>
      <c r="K1000">
        <v>-25.560000000000002</v>
      </c>
      <c r="L1000" t="str">
        <f>VLOOKUP(A1000,[1]Sheet2!$A$2:$C$2741,3,0)</f>
        <v>Ricardo G.Silva</v>
      </c>
      <c r="M1000" t="str" cm="1">
        <f t="array" ref="M1000">IFERROR(_xlfn.IFS(AND(I1000&gt;=1,I1000&lt;=5),"1A5", AND(I1000&gt;=6,I1000&lt;=30),"6A30", AND(I1000&gt;=31,I1000&lt;=60),"31A60", AND(I1000&gt;=61,I1000&lt;=90),"61A90", AND(I1000&gt;=91,I1000&lt;=120),"91A120", AND(I1000&gt;120),"M120"), "A VENCER")</f>
        <v>A VENCER</v>
      </c>
    </row>
    <row r="1001" spans="1:13" x14ac:dyDescent="0.25">
      <c r="A1001">
        <f>VLOOKUP(B1001,[1]Sheet2!$B$2:$D$2741,3,0)</f>
        <v>211111878</v>
      </c>
      <c r="B1001" t="s">
        <v>191</v>
      </c>
      <c r="C1001" t="s">
        <v>11</v>
      </c>
      <c r="D1001" t="s">
        <v>12</v>
      </c>
      <c r="E1001">
        <v>8342</v>
      </c>
      <c r="F1001" t="s">
        <v>13</v>
      </c>
      <c r="G1001" s="1">
        <v>45863.406597222223</v>
      </c>
      <c r="H1001" s="1">
        <v>45803.407326388886</v>
      </c>
      <c r="I1001" s="6">
        <v>-13</v>
      </c>
      <c r="J1001">
        <v>143.91</v>
      </c>
      <c r="K1001">
        <v>143.91</v>
      </c>
      <c r="L1001" t="str">
        <f>VLOOKUP(A1001,[1]Sheet2!$A$2:$C$2741,3,0)</f>
        <v>Ricardo G.Silva</v>
      </c>
      <c r="M1001" t="str" cm="1">
        <f t="array" ref="M1001">IFERROR(_xlfn.IFS(AND(I1001&gt;=1,I1001&lt;=5),"1A5", AND(I1001&gt;=6,I1001&lt;=30),"6A30", AND(I1001&gt;=31,I1001&lt;=60),"31A60", AND(I1001&gt;=61,I1001&lt;=90),"61A90", AND(I1001&gt;=91,I1001&lt;=120),"91A120", AND(I1001&gt;120),"M120"), "A VENCER")</f>
        <v>A VENCER</v>
      </c>
    </row>
    <row r="1002" spans="1:13" x14ac:dyDescent="0.25">
      <c r="A1002">
        <f>VLOOKUP(B1002,[1]Sheet2!$B$2:$D$2741,3,0)</f>
        <v>211111878</v>
      </c>
      <c r="B1002" t="s">
        <v>191</v>
      </c>
      <c r="C1002" t="s">
        <v>11</v>
      </c>
      <c r="D1002" t="s">
        <v>12</v>
      </c>
      <c r="E1002">
        <v>8371</v>
      </c>
      <c r="F1002" t="s">
        <v>13</v>
      </c>
      <c r="G1002" s="1">
        <v>45863.457997685182</v>
      </c>
      <c r="H1002" s="1">
        <v>45803.458356481482</v>
      </c>
      <c r="I1002" s="6">
        <v>-13</v>
      </c>
      <c r="J1002">
        <v>386.90000000000003</v>
      </c>
      <c r="K1002">
        <v>386.90000000000003</v>
      </c>
      <c r="L1002" t="str">
        <f>VLOOKUP(A1002,[1]Sheet2!$A$2:$C$2741,3,0)</f>
        <v>Ricardo G.Silva</v>
      </c>
      <c r="M1002" t="str" cm="1">
        <f t="array" ref="M1002">IFERROR(_xlfn.IFS(AND(I1002&gt;=1,I1002&lt;=5),"1A5", AND(I1002&gt;=6,I1002&lt;=30),"6A30", AND(I1002&gt;=31,I1002&lt;=60),"31A60", AND(I1002&gt;=61,I1002&lt;=90),"61A90", AND(I1002&gt;=91,I1002&lt;=120),"91A120", AND(I1002&gt;120),"M120"), "A VENCER")</f>
        <v>A VENCER</v>
      </c>
    </row>
    <row r="1003" spans="1:13" x14ac:dyDescent="0.25">
      <c r="A1003">
        <f>VLOOKUP(B1003,[1]Sheet2!$B$2:$D$2741,3,0)</f>
        <v>211111878</v>
      </c>
      <c r="B1003" t="s">
        <v>191</v>
      </c>
      <c r="C1003" t="s">
        <v>2814</v>
      </c>
      <c r="D1003">
        <v>2025</v>
      </c>
      <c r="E1003">
        <v>494</v>
      </c>
      <c r="F1003" t="s">
        <v>13</v>
      </c>
      <c r="G1003" s="1">
        <v>45864</v>
      </c>
      <c r="H1003" s="1">
        <v>45804</v>
      </c>
      <c r="I1003" s="6">
        <v>-14</v>
      </c>
      <c r="J1003">
        <v>-28.41</v>
      </c>
      <c r="K1003">
        <v>-28.41</v>
      </c>
      <c r="L1003" t="str">
        <f>VLOOKUP(A1003,[1]Sheet2!$A$2:$C$2741,3,0)</f>
        <v>Ricardo G.Silva</v>
      </c>
      <c r="M1003" t="str" cm="1">
        <f t="array" ref="M1003">IFERROR(_xlfn.IFS(AND(I1003&gt;=1,I1003&lt;=5),"1A5", AND(I1003&gt;=6,I1003&lt;=30),"6A30", AND(I1003&gt;=31,I1003&lt;=60),"31A60", AND(I1003&gt;=61,I1003&lt;=90),"61A90", AND(I1003&gt;=91,I1003&lt;=120),"91A120", AND(I1003&gt;120),"M120"), "A VENCER")</f>
        <v>A VENCER</v>
      </c>
    </row>
    <row r="1004" spans="1:13" x14ac:dyDescent="0.25">
      <c r="A1004">
        <f>VLOOKUP(B1004,[1]Sheet2!$B$2:$D$2741,3,0)</f>
        <v>211111878</v>
      </c>
      <c r="B1004" t="s">
        <v>191</v>
      </c>
      <c r="C1004" t="s">
        <v>11</v>
      </c>
      <c r="D1004" t="s">
        <v>12</v>
      </c>
      <c r="E1004">
        <v>8405</v>
      </c>
      <c r="F1004" t="s">
        <v>13</v>
      </c>
      <c r="G1004" s="1">
        <v>45864.361504629625</v>
      </c>
      <c r="H1004" s="1">
        <v>45804.363668981481</v>
      </c>
      <c r="I1004" s="6">
        <v>-14</v>
      </c>
      <c r="J1004">
        <v>122.7</v>
      </c>
      <c r="K1004">
        <v>122.7</v>
      </c>
      <c r="L1004" t="str">
        <f>VLOOKUP(A1004,[1]Sheet2!$A$2:$C$2741,3,0)</f>
        <v>Ricardo G.Silva</v>
      </c>
      <c r="M1004" t="str" cm="1">
        <f t="array" ref="M1004">IFERROR(_xlfn.IFS(AND(I1004&gt;=1,I1004&lt;=5),"1A5", AND(I1004&gt;=6,I1004&lt;=30),"6A30", AND(I1004&gt;=31,I1004&lt;=60),"31A60", AND(I1004&gt;=61,I1004&lt;=90),"61A90", AND(I1004&gt;=91,I1004&lt;=120),"91A120", AND(I1004&gt;120),"M120"), "A VENCER")</f>
        <v>A VENCER</v>
      </c>
    </row>
    <row r="1005" spans="1:13" x14ac:dyDescent="0.25">
      <c r="A1005">
        <f>VLOOKUP(B1005,[1]Sheet2!$B$2:$D$2741,3,0)</f>
        <v>211111878</v>
      </c>
      <c r="B1005" t="s">
        <v>191</v>
      </c>
      <c r="C1005" t="s">
        <v>11</v>
      </c>
      <c r="D1005" t="s">
        <v>12</v>
      </c>
      <c r="E1005">
        <v>8679</v>
      </c>
      <c r="F1005" t="s">
        <v>13</v>
      </c>
      <c r="G1005" s="1">
        <v>45867.520046296297</v>
      </c>
      <c r="H1005" s="1">
        <v>45807.521145833329</v>
      </c>
      <c r="I1005" s="6">
        <v>-17</v>
      </c>
      <c r="J1005">
        <v>220.31</v>
      </c>
      <c r="K1005">
        <v>220.31</v>
      </c>
      <c r="L1005" t="str">
        <f>VLOOKUP(A1005,[1]Sheet2!$A$2:$C$2741,3,0)</f>
        <v>Ricardo G.Silva</v>
      </c>
      <c r="M1005" t="str" cm="1">
        <f t="array" ref="M1005">IFERROR(_xlfn.IFS(AND(I1005&gt;=1,I1005&lt;=5),"1A5", AND(I1005&gt;=6,I1005&lt;=30),"6A30", AND(I1005&gt;=31,I1005&lt;=60),"31A60", AND(I1005&gt;=61,I1005&lt;=90),"61A90", AND(I1005&gt;=91,I1005&lt;=120),"91A120", AND(I1005&gt;120),"M120"), "A VENCER")</f>
        <v>A VENCER</v>
      </c>
    </row>
    <row r="1006" spans="1:13" x14ac:dyDescent="0.25">
      <c r="A1006">
        <f>VLOOKUP(B1006,[1]Sheet2!$B$2:$D$2741,3,0)</f>
        <v>211111878</v>
      </c>
      <c r="B1006" t="s">
        <v>191</v>
      </c>
      <c r="C1006" t="s">
        <v>2814</v>
      </c>
      <c r="D1006">
        <v>2025</v>
      </c>
      <c r="E1006">
        <v>522</v>
      </c>
      <c r="F1006" t="s">
        <v>13</v>
      </c>
      <c r="G1006" s="1">
        <v>45871</v>
      </c>
      <c r="H1006" s="1">
        <v>45811</v>
      </c>
      <c r="I1006" s="6">
        <v>-21</v>
      </c>
      <c r="J1006">
        <v>-29.34</v>
      </c>
      <c r="K1006">
        <v>-29.34</v>
      </c>
      <c r="L1006" t="str">
        <f>VLOOKUP(A1006,[1]Sheet2!$A$2:$C$2741,3,0)</f>
        <v>Ricardo G.Silva</v>
      </c>
      <c r="M1006" t="str" cm="1">
        <f t="array" ref="M1006">IFERROR(_xlfn.IFS(AND(I1006&gt;=1,I1006&lt;=5),"1A5", AND(I1006&gt;=6,I1006&lt;=30),"6A30", AND(I1006&gt;=31,I1006&lt;=60),"31A60", AND(I1006&gt;=61,I1006&lt;=90),"61A90", AND(I1006&gt;=91,I1006&lt;=120),"91A120", AND(I1006&gt;120),"M120"), "A VENCER")</f>
        <v>A VENCER</v>
      </c>
    </row>
    <row r="1007" spans="1:13" x14ac:dyDescent="0.25">
      <c r="A1007">
        <f>VLOOKUP(B1007,[1]Sheet2!$B$2:$D$2741,3,0)</f>
        <v>211111878</v>
      </c>
      <c r="B1007" t="s">
        <v>191</v>
      </c>
      <c r="C1007" t="s">
        <v>2814</v>
      </c>
      <c r="D1007">
        <v>2025</v>
      </c>
      <c r="E1007">
        <v>525</v>
      </c>
      <c r="F1007" t="s">
        <v>13</v>
      </c>
      <c r="G1007" s="1">
        <v>45871</v>
      </c>
      <c r="H1007" s="1">
        <v>45811</v>
      </c>
      <c r="I1007" s="6">
        <v>-21</v>
      </c>
      <c r="J1007">
        <v>-4.99</v>
      </c>
      <c r="K1007">
        <v>-4.99</v>
      </c>
      <c r="L1007" t="str">
        <f>VLOOKUP(A1007,[1]Sheet2!$A$2:$C$2741,3,0)</f>
        <v>Ricardo G.Silva</v>
      </c>
      <c r="M1007" t="str" cm="1">
        <f t="array" ref="M1007">IFERROR(_xlfn.IFS(AND(I1007&gt;=1,I1007&lt;=5),"1A5", AND(I1007&gt;=6,I1007&lt;=30),"6A30", AND(I1007&gt;=31,I1007&lt;=60),"31A60", AND(I1007&gt;=61,I1007&lt;=90),"61A90", AND(I1007&gt;=91,I1007&lt;=120),"91A120", AND(I1007&gt;120),"M120"), "A VENCER")</f>
        <v>A VENCER</v>
      </c>
    </row>
    <row r="1008" spans="1:13" x14ac:dyDescent="0.25">
      <c r="A1008">
        <f>VLOOKUP(B1008,[1]Sheet2!$B$2:$D$2741,3,0)</f>
        <v>211111878</v>
      </c>
      <c r="B1008" t="s">
        <v>191</v>
      </c>
      <c r="C1008" t="s">
        <v>11</v>
      </c>
      <c r="D1008" t="s">
        <v>12</v>
      </c>
      <c r="E1008">
        <v>8798</v>
      </c>
      <c r="F1008" t="s">
        <v>13</v>
      </c>
      <c r="G1008" s="1">
        <v>45871.469687500001</v>
      </c>
      <c r="H1008" s="1">
        <v>45811.47006944444</v>
      </c>
      <c r="I1008" s="6">
        <v>-21</v>
      </c>
      <c r="J1008">
        <v>421.25</v>
      </c>
      <c r="K1008">
        <v>421.25</v>
      </c>
      <c r="L1008" t="str">
        <f>VLOOKUP(A1008,[1]Sheet2!$A$2:$C$2741,3,0)</f>
        <v>Ricardo G.Silva</v>
      </c>
      <c r="M1008" t="str" cm="1">
        <f t="array" ref="M1008">IFERROR(_xlfn.IFS(AND(I1008&gt;=1,I1008&lt;=5),"1A5", AND(I1008&gt;=6,I1008&lt;=30),"6A30", AND(I1008&gt;=31,I1008&lt;=60),"31A60", AND(I1008&gt;=61,I1008&lt;=90),"61A90", AND(I1008&gt;=91,I1008&lt;=120),"91A120", AND(I1008&gt;120),"M120"), "A VENCER")</f>
        <v>A VENCER</v>
      </c>
    </row>
    <row r="1009" spans="1:13" x14ac:dyDescent="0.25">
      <c r="A1009">
        <f>VLOOKUP(B1009,[1]Sheet2!$B$2:$D$2741,3,0)</f>
        <v>211111878</v>
      </c>
      <c r="B1009" t="s">
        <v>191</v>
      </c>
      <c r="C1009" t="s">
        <v>11</v>
      </c>
      <c r="D1009" t="s">
        <v>12</v>
      </c>
      <c r="E1009">
        <v>8799</v>
      </c>
      <c r="F1009" t="s">
        <v>13</v>
      </c>
      <c r="G1009" s="1">
        <v>45871.471655092588</v>
      </c>
      <c r="H1009" s="1">
        <v>45811.472187499996</v>
      </c>
      <c r="I1009" s="6">
        <v>-21</v>
      </c>
      <c r="J1009">
        <v>361.42</v>
      </c>
      <c r="K1009">
        <v>361.42</v>
      </c>
      <c r="L1009" t="str">
        <f>VLOOKUP(A1009,[1]Sheet2!$A$2:$C$2741,3,0)</f>
        <v>Ricardo G.Silva</v>
      </c>
      <c r="M1009" t="str" cm="1">
        <f t="array" ref="M1009">IFERROR(_xlfn.IFS(AND(I1009&gt;=1,I1009&lt;=5),"1A5", AND(I1009&gt;=6,I1009&lt;=30),"6A30", AND(I1009&gt;=31,I1009&lt;=60),"31A60", AND(I1009&gt;=61,I1009&lt;=90),"61A90", AND(I1009&gt;=91,I1009&lt;=120),"91A120", AND(I1009&gt;120),"M120"), "A VENCER")</f>
        <v>A VENCER</v>
      </c>
    </row>
    <row r="1010" spans="1:13" x14ac:dyDescent="0.25">
      <c r="A1010">
        <f>VLOOKUP(B1010,[1]Sheet2!$B$2:$D$2741,3,0)</f>
        <v>211111878</v>
      </c>
      <c r="B1010" t="s">
        <v>191</v>
      </c>
      <c r="C1010" t="s">
        <v>11</v>
      </c>
      <c r="D1010">
        <v>2025</v>
      </c>
      <c r="E1010">
        <v>37</v>
      </c>
      <c r="F1010" t="s">
        <v>13</v>
      </c>
      <c r="G1010" s="1">
        <v>45874.455740740741</v>
      </c>
      <c r="H1010" s="1">
        <v>45814.455775462964</v>
      </c>
      <c r="I1010" s="6">
        <v>-24</v>
      </c>
      <c r="J1010">
        <v>177.99</v>
      </c>
      <c r="K1010">
        <v>177.99</v>
      </c>
      <c r="L1010" t="str">
        <f>VLOOKUP(A1010,[1]Sheet2!$A$2:$C$2741,3,0)</f>
        <v>Ricardo G.Silva</v>
      </c>
      <c r="M1010" t="str" cm="1">
        <f t="array" ref="M1010">IFERROR(_xlfn.IFS(AND(I1010&gt;=1,I1010&lt;=5),"1A5", AND(I1010&gt;=6,I1010&lt;=30),"6A30", AND(I1010&gt;=31,I1010&lt;=60),"31A60", AND(I1010&gt;=61,I1010&lt;=90),"61A90", AND(I1010&gt;=91,I1010&lt;=120),"91A120", AND(I1010&gt;120),"M120"), "A VENCER")</f>
        <v>A VENCER</v>
      </c>
    </row>
    <row r="1011" spans="1:13" x14ac:dyDescent="0.25">
      <c r="A1011">
        <f>VLOOKUP(B1011,[1]Sheet2!$B$2:$D$2741,3,0)</f>
        <v>211111878</v>
      </c>
      <c r="B1011" t="s">
        <v>191</v>
      </c>
      <c r="C1011" t="s">
        <v>11</v>
      </c>
      <c r="D1011">
        <v>2025</v>
      </c>
      <c r="E1011">
        <v>64</v>
      </c>
      <c r="F1011" t="s">
        <v>13</v>
      </c>
      <c r="G1011" s="1">
        <v>45874.612268518518</v>
      </c>
      <c r="H1011" s="1">
        <v>45814.613090277773</v>
      </c>
      <c r="I1011" s="6">
        <v>-24</v>
      </c>
      <c r="J1011">
        <v>258.84000000000003</v>
      </c>
      <c r="K1011">
        <v>258.84000000000003</v>
      </c>
      <c r="L1011" t="str">
        <f>VLOOKUP(A1011,[1]Sheet2!$A$2:$C$2741,3,0)</f>
        <v>Ricardo G.Silva</v>
      </c>
      <c r="M1011" t="str" cm="1">
        <f t="array" ref="M1011">IFERROR(_xlfn.IFS(AND(I1011&gt;=1,I1011&lt;=5),"1A5", AND(I1011&gt;=6,I1011&lt;=30),"6A30", AND(I1011&gt;=31,I1011&lt;=60),"31A60", AND(I1011&gt;=61,I1011&lt;=90),"61A90", AND(I1011&gt;=91,I1011&lt;=120),"91A120", AND(I1011&gt;120),"M120"), "A VENCER")</f>
        <v>A VENCER</v>
      </c>
    </row>
    <row r="1012" spans="1:13" x14ac:dyDescent="0.25">
      <c r="A1012">
        <f>VLOOKUP(B1012,[1]Sheet2!$B$2:$D$2741,3,0)</f>
        <v>211111878</v>
      </c>
      <c r="B1012" t="s">
        <v>191</v>
      </c>
      <c r="C1012" t="s">
        <v>2814</v>
      </c>
      <c r="D1012">
        <v>2025</v>
      </c>
      <c r="E1012">
        <v>542</v>
      </c>
      <c r="F1012" t="s">
        <v>13</v>
      </c>
      <c r="G1012" s="1">
        <v>45877</v>
      </c>
      <c r="H1012" s="1">
        <v>45817</v>
      </c>
      <c r="I1012" s="6">
        <v>-27</v>
      </c>
      <c r="J1012">
        <v>-9.41</v>
      </c>
      <c r="K1012">
        <v>-9.41</v>
      </c>
      <c r="L1012" t="str">
        <f>VLOOKUP(A1012,[1]Sheet2!$A$2:$C$2741,3,0)</f>
        <v>Ricardo G.Silva</v>
      </c>
      <c r="M1012" t="str" cm="1">
        <f t="array" ref="M1012">IFERROR(_xlfn.IFS(AND(I1012&gt;=1,I1012&lt;=5),"1A5", AND(I1012&gt;=6,I1012&lt;=30),"6A30", AND(I1012&gt;=31,I1012&lt;=60),"31A60", AND(I1012&gt;=61,I1012&lt;=90),"61A90", AND(I1012&gt;=91,I1012&lt;=120),"91A120", AND(I1012&gt;120),"M120"), "A VENCER")</f>
        <v>A VENCER</v>
      </c>
    </row>
    <row r="1013" spans="1:13" x14ac:dyDescent="0.25">
      <c r="A1013">
        <f>VLOOKUP(B1013,[1]Sheet2!$B$2:$D$2741,3,0)</f>
        <v>211111878</v>
      </c>
      <c r="B1013" t="s">
        <v>191</v>
      </c>
      <c r="C1013" t="s">
        <v>11</v>
      </c>
      <c r="D1013" t="s">
        <v>12</v>
      </c>
      <c r="E1013">
        <v>8996</v>
      </c>
      <c r="F1013" t="s">
        <v>13</v>
      </c>
      <c r="G1013" s="1">
        <v>45877.440046296295</v>
      </c>
      <c r="H1013" s="1">
        <v>45817.44049768518</v>
      </c>
      <c r="I1013" s="6">
        <v>-27</v>
      </c>
      <c r="J1013">
        <v>377.68</v>
      </c>
      <c r="K1013">
        <v>377.68</v>
      </c>
      <c r="L1013" t="str">
        <f>VLOOKUP(A1013,[1]Sheet2!$A$2:$C$2741,3,0)</f>
        <v>Ricardo G.Silva</v>
      </c>
      <c r="M1013" t="str" cm="1">
        <f t="array" ref="M1013">IFERROR(_xlfn.IFS(AND(I1013&gt;=1,I1013&lt;=5),"1A5", AND(I1013&gt;=6,I1013&lt;=30),"6A30", AND(I1013&gt;=31,I1013&lt;=60),"31A60", AND(I1013&gt;=61,I1013&lt;=90),"61A90", AND(I1013&gt;=91,I1013&lt;=120),"91A120", AND(I1013&gt;120),"M120"), "A VENCER")</f>
        <v>A VENCER</v>
      </c>
    </row>
    <row r="1014" spans="1:13" x14ac:dyDescent="0.25">
      <c r="A1014">
        <f>VLOOKUP(B1014,[1]Sheet2!$B$2:$D$2741,3,0)</f>
        <v>211111878</v>
      </c>
      <c r="B1014" t="s">
        <v>191</v>
      </c>
      <c r="C1014" t="s">
        <v>11</v>
      </c>
      <c r="D1014" t="s">
        <v>12</v>
      </c>
      <c r="E1014">
        <v>8998</v>
      </c>
      <c r="F1014" t="s">
        <v>13</v>
      </c>
      <c r="G1014" s="1">
        <v>45877.440960648149</v>
      </c>
      <c r="H1014" s="1">
        <v>45817.441377314812</v>
      </c>
      <c r="I1014" s="6">
        <v>-27</v>
      </c>
      <c r="J1014">
        <v>257.82</v>
      </c>
      <c r="K1014">
        <v>257.82</v>
      </c>
      <c r="L1014" t="str">
        <f>VLOOKUP(A1014,[1]Sheet2!$A$2:$C$2741,3,0)</f>
        <v>Ricardo G.Silva</v>
      </c>
      <c r="M1014" t="str" cm="1">
        <f t="array" ref="M1014">IFERROR(_xlfn.IFS(AND(I1014&gt;=1,I1014&lt;=5),"1A5", AND(I1014&gt;=6,I1014&lt;=30),"6A30", AND(I1014&gt;=31,I1014&lt;=60),"31A60", AND(I1014&gt;=61,I1014&lt;=90),"61A90", AND(I1014&gt;=91,I1014&lt;=120),"91A120", AND(I1014&gt;120),"M120"), "A VENCER")</f>
        <v>A VENCER</v>
      </c>
    </row>
    <row r="1015" spans="1:13" x14ac:dyDescent="0.25">
      <c r="A1015">
        <f>VLOOKUP(B1015,[1]Sheet2!$B$2:$D$2741,3,0)</f>
        <v>211111878</v>
      </c>
      <c r="B1015" t="s">
        <v>191</v>
      </c>
      <c r="C1015" t="s">
        <v>11</v>
      </c>
      <c r="D1015" t="s">
        <v>12</v>
      </c>
      <c r="E1015">
        <v>9025</v>
      </c>
      <c r="F1015" t="s">
        <v>13</v>
      </c>
      <c r="G1015" s="1">
        <v>45877.494490740741</v>
      </c>
      <c r="H1015" s="1">
        <v>45817.494999999995</v>
      </c>
      <c r="I1015" s="6">
        <v>-27</v>
      </c>
      <c r="J1015">
        <v>315.04000000000002</v>
      </c>
      <c r="K1015">
        <v>315.04000000000002</v>
      </c>
      <c r="L1015" t="str">
        <f>VLOOKUP(A1015,[1]Sheet2!$A$2:$C$2741,3,0)</f>
        <v>Ricardo G.Silva</v>
      </c>
      <c r="M1015" t="str" cm="1">
        <f t="array" ref="M1015">IFERROR(_xlfn.IFS(AND(I1015&gt;=1,I1015&lt;=5),"1A5", AND(I1015&gt;=6,I1015&lt;=30),"6A30", AND(I1015&gt;=31,I1015&lt;=60),"31A60", AND(I1015&gt;=61,I1015&lt;=90),"61A90", AND(I1015&gt;=91,I1015&lt;=120),"91A120", AND(I1015&gt;120),"M120"), "A VENCER")</f>
        <v>A VENCER</v>
      </c>
    </row>
    <row r="1016" spans="1:13" x14ac:dyDescent="0.25">
      <c r="A1016">
        <f>VLOOKUP(B1016,[1]Sheet2!$B$2:$D$2741,3,0)</f>
        <v>211111878</v>
      </c>
      <c r="B1016" t="s">
        <v>191</v>
      </c>
      <c r="C1016" t="s">
        <v>2814</v>
      </c>
      <c r="D1016">
        <v>2025</v>
      </c>
      <c r="E1016">
        <v>570</v>
      </c>
      <c r="F1016" t="s">
        <v>13</v>
      </c>
      <c r="G1016" s="1">
        <v>45886</v>
      </c>
      <c r="H1016" s="1">
        <v>45826</v>
      </c>
      <c r="I1016" s="6">
        <v>-36</v>
      </c>
      <c r="J1016">
        <v>-10.74</v>
      </c>
      <c r="K1016">
        <v>-10.74</v>
      </c>
      <c r="L1016" t="str">
        <f>VLOOKUP(A1016,[1]Sheet2!$A$2:$C$2741,3,0)</f>
        <v>Ricardo G.Silva</v>
      </c>
      <c r="M1016" t="str" cm="1">
        <f t="array" ref="M1016">IFERROR(_xlfn.IFS(AND(I1016&gt;=1,I1016&lt;=5),"1A5", AND(I1016&gt;=6,I1016&lt;=30),"6A30", AND(I1016&gt;=31,I1016&lt;=60),"31A60", AND(I1016&gt;=61,I1016&lt;=90),"61A90", AND(I1016&gt;=91,I1016&lt;=120),"91A120", AND(I1016&gt;120),"M120"), "A VENCER")</f>
        <v>A VENCER</v>
      </c>
    </row>
    <row r="1017" spans="1:13" x14ac:dyDescent="0.25">
      <c r="A1017">
        <f>VLOOKUP(B1017,[1]Sheet2!$B$2:$D$2741,3,0)</f>
        <v>211111878</v>
      </c>
      <c r="B1017" t="s">
        <v>191</v>
      </c>
      <c r="C1017" t="s">
        <v>11</v>
      </c>
      <c r="D1017" t="s">
        <v>12</v>
      </c>
      <c r="E1017">
        <v>9386</v>
      </c>
      <c r="F1017" t="s">
        <v>13</v>
      </c>
      <c r="G1017" s="1">
        <v>45886.314513888887</v>
      </c>
      <c r="H1017" s="1">
        <v>45826.314837962964</v>
      </c>
      <c r="I1017" s="6">
        <v>-36</v>
      </c>
      <c r="J1017">
        <v>328.96</v>
      </c>
      <c r="K1017">
        <v>328.96</v>
      </c>
      <c r="L1017" t="str">
        <f>VLOOKUP(A1017,[1]Sheet2!$A$2:$C$2741,3,0)</f>
        <v>Ricardo G.Silva</v>
      </c>
      <c r="M1017" t="str" cm="1">
        <f t="array" ref="M1017">IFERROR(_xlfn.IFS(AND(I1017&gt;=1,I1017&lt;=5),"1A5", AND(I1017&gt;=6,I1017&lt;=30),"6A30", AND(I1017&gt;=31,I1017&lt;=60),"31A60", AND(I1017&gt;=61,I1017&lt;=90),"61A90", AND(I1017&gt;=91,I1017&lt;=120),"91A120", AND(I1017&gt;120),"M120"), "A VENCER")</f>
        <v>A VENCER</v>
      </c>
    </row>
    <row r="1018" spans="1:13" x14ac:dyDescent="0.25">
      <c r="A1018">
        <f>VLOOKUP(B1018,[1]Sheet2!$B$2:$D$2741,3,0)</f>
        <v>211111878</v>
      </c>
      <c r="B1018" t="s">
        <v>191</v>
      </c>
      <c r="C1018" t="s">
        <v>11</v>
      </c>
      <c r="D1018" t="s">
        <v>12</v>
      </c>
      <c r="E1018">
        <v>9436</v>
      </c>
      <c r="F1018" t="s">
        <v>13</v>
      </c>
      <c r="G1018" s="1">
        <v>45886.459780092591</v>
      </c>
      <c r="H1018" s="1">
        <v>45826.462314814809</v>
      </c>
      <c r="I1018" s="6">
        <v>-36</v>
      </c>
      <c r="J1018">
        <v>58.57</v>
      </c>
      <c r="K1018">
        <v>58.57</v>
      </c>
      <c r="L1018" t="str">
        <f>VLOOKUP(A1018,[1]Sheet2!$A$2:$C$2741,3,0)</f>
        <v>Ricardo G.Silva</v>
      </c>
      <c r="M1018" t="str" cm="1">
        <f t="array" ref="M1018">IFERROR(_xlfn.IFS(AND(I1018&gt;=1,I1018&lt;=5),"1A5", AND(I1018&gt;=6,I1018&lt;=30),"6A30", AND(I1018&gt;=31,I1018&lt;=60),"31A60", AND(I1018&gt;=61,I1018&lt;=90),"61A90", AND(I1018&gt;=91,I1018&lt;=120),"91A120", AND(I1018&gt;120),"M120"), "A VENCER")</f>
        <v>A VENCER</v>
      </c>
    </row>
    <row r="1019" spans="1:13" x14ac:dyDescent="0.25">
      <c r="A1019">
        <f>VLOOKUP(B1019,[1]Sheet2!$B$2:$D$2741,3,0)</f>
        <v>211111878</v>
      </c>
      <c r="B1019" t="s">
        <v>191</v>
      </c>
      <c r="C1019" t="s">
        <v>11</v>
      </c>
      <c r="D1019" t="s">
        <v>12</v>
      </c>
      <c r="E1019">
        <v>9438</v>
      </c>
      <c r="F1019" t="s">
        <v>13</v>
      </c>
      <c r="G1019" s="1">
        <v>45886.462488425925</v>
      </c>
      <c r="H1019" s="1">
        <v>45826.466331018513</v>
      </c>
      <c r="I1019" s="6">
        <v>-36</v>
      </c>
      <c r="J1019">
        <v>408.29</v>
      </c>
      <c r="K1019">
        <v>408.29</v>
      </c>
      <c r="L1019" t="str">
        <f>VLOOKUP(A1019,[1]Sheet2!$A$2:$C$2741,3,0)</f>
        <v>Ricardo G.Silva</v>
      </c>
      <c r="M1019" t="str" cm="1">
        <f t="array" ref="M1019">IFERROR(_xlfn.IFS(AND(I1019&gt;=1,I1019&lt;=5),"1A5", AND(I1019&gt;=6,I1019&lt;=30),"6A30", AND(I1019&gt;=31,I1019&lt;=60),"31A60", AND(I1019&gt;=61,I1019&lt;=90),"61A90", AND(I1019&gt;=91,I1019&lt;=120),"91A120", AND(I1019&gt;120),"M120"), "A VENCER")</f>
        <v>A VENCER</v>
      </c>
    </row>
    <row r="1020" spans="1:13" x14ac:dyDescent="0.25">
      <c r="A1020">
        <f>VLOOKUP(B1020,[1]Sheet2!$B$2:$D$2741,3,0)</f>
        <v>211111878</v>
      </c>
      <c r="B1020" t="s">
        <v>191</v>
      </c>
      <c r="C1020" t="s">
        <v>11</v>
      </c>
      <c r="D1020" t="s">
        <v>12</v>
      </c>
      <c r="E1020">
        <v>9456</v>
      </c>
      <c r="F1020" t="s">
        <v>13</v>
      </c>
      <c r="G1020" s="1">
        <v>45888.299930555557</v>
      </c>
      <c r="H1020" s="1">
        <v>45828.300671296296</v>
      </c>
      <c r="I1020" s="6">
        <v>-38</v>
      </c>
      <c r="J1020">
        <v>20.76</v>
      </c>
      <c r="K1020">
        <v>20.76</v>
      </c>
      <c r="L1020" t="str">
        <f>VLOOKUP(A1020,[1]Sheet2!$A$2:$C$2741,3,0)</f>
        <v>Ricardo G.Silva</v>
      </c>
      <c r="M1020" t="str" cm="1">
        <f t="array" ref="M1020">IFERROR(_xlfn.IFS(AND(I1020&gt;=1,I1020&lt;=5),"1A5", AND(I1020&gt;=6,I1020&lt;=30),"6A30", AND(I1020&gt;=31,I1020&lt;=60),"31A60", AND(I1020&gt;=61,I1020&lt;=90),"61A90", AND(I1020&gt;=91,I1020&lt;=120),"91A120", AND(I1020&gt;120),"M120"), "A VENCER")</f>
        <v>A VENCER</v>
      </c>
    </row>
    <row r="1021" spans="1:13" x14ac:dyDescent="0.25">
      <c r="A1021">
        <f>VLOOKUP(B1021,[1]Sheet2!$B$2:$D$2741,3,0)</f>
        <v>211111878</v>
      </c>
      <c r="B1021" t="s">
        <v>191</v>
      </c>
      <c r="C1021" t="s">
        <v>11</v>
      </c>
      <c r="D1021" t="s">
        <v>12</v>
      </c>
      <c r="E1021">
        <v>9457</v>
      </c>
      <c r="F1021" t="s">
        <v>13</v>
      </c>
      <c r="G1021" s="1">
        <v>45888.30097222222</v>
      </c>
      <c r="H1021" s="1">
        <v>45828.306631944441</v>
      </c>
      <c r="I1021" s="6">
        <v>-38</v>
      </c>
      <c r="J1021">
        <v>45.83</v>
      </c>
      <c r="K1021">
        <v>45.83</v>
      </c>
      <c r="L1021" t="str">
        <f>VLOOKUP(A1021,[1]Sheet2!$A$2:$C$2741,3,0)</f>
        <v>Ricardo G.Silva</v>
      </c>
      <c r="M1021" t="str" cm="1">
        <f t="array" ref="M1021">IFERROR(_xlfn.IFS(AND(I1021&gt;=1,I1021&lt;=5),"1A5", AND(I1021&gt;=6,I1021&lt;=30),"6A30", AND(I1021&gt;=31,I1021&lt;=60),"31A60", AND(I1021&gt;=61,I1021&lt;=90),"61A90", AND(I1021&gt;=91,I1021&lt;=120),"91A120", AND(I1021&gt;120),"M120"), "A VENCER")</f>
        <v>A VENCER</v>
      </c>
    </row>
    <row r="1022" spans="1:13" x14ac:dyDescent="0.25">
      <c r="A1022">
        <f>VLOOKUP(B1022,[1]Sheet2!$B$2:$D$2741,3,0)</f>
        <v>211111878</v>
      </c>
      <c r="B1022" t="s">
        <v>191</v>
      </c>
      <c r="C1022" t="s">
        <v>11</v>
      </c>
      <c r="D1022" t="s">
        <v>12</v>
      </c>
      <c r="E1022">
        <v>9700</v>
      </c>
      <c r="F1022" t="s">
        <v>13</v>
      </c>
      <c r="G1022" s="1">
        <v>45893.496446759258</v>
      </c>
      <c r="H1022" s="1">
        <v>45833.497314814813</v>
      </c>
      <c r="I1022" s="6">
        <v>-43</v>
      </c>
      <c r="J1022">
        <v>18.059999999999999</v>
      </c>
      <c r="K1022">
        <v>18.059999999999999</v>
      </c>
      <c r="L1022" t="str">
        <f>VLOOKUP(A1022,[1]Sheet2!$A$2:$C$2741,3,0)</f>
        <v>Ricardo G.Silva</v>
      </c>
      <c r="M1022" t="str" cm="1">
        <f t="array" ref="M1022">IFERROR(_xlfn.IFS(AND(I1022&gt;=1,I1022&lt;=5),"1A5", AND(I1022&gt;=6,I1022&lt;=30),"6A30", AND(I1022&gt;=31,I1022&lt;=60),"31A60", AND(I1022&gt;=61,I1022&lt;=90),"61A90", AND(I1022&gt;=91,I1022&lt;=120),"91A120", AND(I1022&gt;120),"M120"), "A VENCER")</f>
        <v>A VENCER</v>
      </c>
    </row>
    <row r="1023" spans="1:13" x14ac:dyDescent="0.25">
      <c r="A1023">
        <f>VLOOKUP(B1023,[1]Sheet2!$B$2:$D$2741,3,0)</f>
        <v>211111878</v>
      </c>
      <c r="B1023" t="s">
        <v>191</v>
      </c>
      <c r="C1023" t="s">
        <v>11</v>
      </c>
      <c r="D1023" t="s">
        <v>12</v>
      </c>
      <c r="E1023">
        <v>9701</v>
      </c>
      <c r="F1023" t="s">
        <v>13</v>
      </c>
      <c r="G1023" s="1">
        <v>45893.497546296298</v>
      </c>
      <c r="H1023" s="1">
        <v>45833.49827546296</v>
      </c>
      <c r="I1023" s="6">
        <v>-43</v>
      </c>
      <c r="J1023">
        <v>367.16</v>
      </c>
      <c r="K1023">
        <v>367.16</v>
      </c>
      <c r="L1023" t="str">
        <f>VLOOKUP(A1023,[1]Sheet2!$A$2:$C$2741,3,0)</f>
        <v>Ricardo G.Silva</v>
      </c>
      <c r="M1023" t="str" cm="1">
        <f t="array" ref="M1023">IFERROR(_xlfn.IFS(AND(I1023&gt;=1,I1023&lt;=5),"1A5", AND(I1023&gt;=6,I1023&lt;=30),"6A30", AND(I1023&gt;=31,I1023&lt;=60),"31A60", AND(I1023&gt;=61,I1023&lt;=90),"61A90", AND(I1023&gt;=91,I1023&lt;=120),"91A120", AND(I1023&gt;120),"M120"), "A VENCER")</f>
        <v>A VENCER</v>
      </c>
    </row>
    <row r="1024" spans="1:13" x14ac:dyDescent="0.25">
      <c r="A1024">
        <f>VLOOKUP(B1024,[1]Sheet2!$B$2:$D$2741,3,0)</f>
        <v>211111878</v>
      </c>
      <c r="B1024" t="s">
        <v>191</v>
      </c>
      <c r="C1024" t="s">
        <v>11</v>
      </c>
      <c r="D1024" t="s">
        <v>12</v>
      </c>
      <c r="E1024">
        <v>9772</v>
      </c>
      <c r="F1024" t="s">
        <v>13</v>
      </c>
      <c r="G1024" s="1">
        <v>45894.447523148148</v>
      </c>
      <c r="H1024" s="1">
        <v>45834.448113425926</v>
      </c>
      <c r="I1024" s="6">
        <v>-44</v>
      </c>
      <c r="J1024">
        <v>441.87</v>
      </c>
      <c r="K1024">
        <v>441.87</v>
      </c>
      <c r="L1024" t="str">
        <f>VLOOKUP(A1024,[1]Sheet2!$A$2:$C$2741,3,0)</f>
        <v>Ricardo G.Silva</v>
      </c>
      <c r="M1024" t="str" cm="1">
        <f t="array" ref="M1024">IFERROR(_xlfn.IFS(AND(I1024&gt;=1,I1024&lt;=5),"1A5", AND(I1024&gt;=6,I1024&lt;=30),"6A30", AND(I1024&gt;=31,I1024&lt;=60),"31A60", AND(I1024&gt;=61,I1024&lt;=90),"61A90", AND(I1024&gt;=91,I1024&lt;=120),"91A120", AND(I1024&gt;120),"M120"), "A VENCER")</f>
        <v>A VENCER</v>
      </c>
    </row>
    <row r="1025" spans="1:13" x14ac:dyDescent="0.25">
      <c r="A1025">
        <f>VLOOKUP(B1025,[1]Sheet2!$B$2:$D$2741,3,0)</f>
        <v>211111878</v>
      </c>
      <c r="B1025" t="s">
        <v>191</v>
      </c>
      <c r="C1025" t="s">
        <v>11</v>
      </c>
      <c r="D1025" t="s">
        <v>12</v>
      </c>
      <c r="E1025">
        <v>9871</v>
      </c>
      <c r="F1025" t="s">
        <v>13</v>
      </c>
      <c r="G1025" s="1">
        <v>45895.479108796295</v>
      </c>
      <c r="H1025" s="1">
        <v>45835.481898148144</v>
      </c>
      <c r="I1025" s="6">
        <v>-45</v>
      </c>
      <c r="J1025">
        <v>175.89000000000001</v>
      </c>
      <c r="K1025">
        <v>175.89000000000001</v>
      </c>
      <c r="L1025" t="str">
        <f>VLOOKUP(A1025,[1]Sheet2!$A$2:$C$2741,3,0)</f>
        <v>Ricardo G.Silva</v>
      </c>
      <c r="M1025" t="str" cm="1">
        <f t="array" ref="M1025">IFERROR(_xlfn.IFS(AND(I1025&gt;=1,I1025&lt;=5),"1A5", AND(I1025&gt;=6,I1025&lt;=30),"6A30", AND(I1025&gt;=31,I1025&lt;=60),"31A60", AND(I1025&gt;=61,I1025&lt;=90),"61A90", AND(I1025&gt;=91,I1025&lt;=120),"91A120", AND(I1025&gt;120),"M120"), "A VENCER")</f>
        <v>A VENCER</v>
      </c>
    </row>
    <row r="1026" spans="1:13" x14ac:dyDescent="0.25">
      <c r="A1026">
        <f>VLOOKUP(B1026,[1]Sheet2!$B$2:$D$2741,3,0)</f>
        <v>211111878</v>
      </c>
      <c r="B1026" t="s">
        <v>191</v>
      </c>
      <c r="C1026" t="s">
        <v>11</v>
      </c>
      <c r="D1026" t="s">
        <v>12</v>
      </c>
      <c r="E1026">
        <v>9874</v>
      </c>
      <c r="F1026" t="s">
        <v>13</v>
      </c>
      <c r="G1026" s="1">
        <v>45895.494687499995</v>
      </c>
      <c r="H1026" s="1">
        <v>45835.494895833333</v>
      </c>
      <c r="I1026" s="6">
        <v>-45</v>
      </c>
      <c r="J1026">
        <v>276.79000000000002</v>
      </c>
      <c r="K1026">
        <v>276.79000000000002</v>
      </c>
      <c r="L1026" t="str">
        <f>VLOOKUP(A1026,[1]Sheet2!$A$2:$C$2741,3,0)</f>
        <v>Ricardo G.Silva</v>
      </c>
      <c r="M1026" t="str" cm="1">
        <f t="array" ref="M1026">IFERROR(_xlfn.IFS(AND(I1026&gt;=1,I1026&lt;=5),"1A5", AND(I1026&gt;=6,I1026&lt;=30),"6A30", AND(I1026&gt;=31,I1026&lt;=60),"31A60", AND(I1026&gt;=61,I1026&lt;=90),"61A90", AND(I1026&gt;=91,I1026&lt;=120),"91A120", AND(I1026&gt;120),"M120"), "A VENCER")</f>
        <v>A VENCER</v>
      </c>
    </row>
    <row r="1027" spans="1:13" x14ac:dyDescent="0.25">
      <c r="A1027">
        <f>VLOOKUP(B1027,[1]Sheet2!$B$2:$D$2741,3,0)</f>
        <v>211111878</v>
      </c>
      <c r="B1027" t="s">
        <v>191</v>
      </c>
      <c r="C1027" t="s">
        <v>11</v>
      </c>
      <c r="D1027" t="s">
        <v>12</v>
      </c>
      <c r="E1027">
        <v>9935</v>
      </c>
      <c r="F1027" t="s">
        <v>13</v>
      </c>
      <c r="G1027" s="1">
        <v>45899.405474537038</v>
      </c>
      <c r="H1027" s="1">
        <v>45839.405821759254</v>
      </c>
      <c r="I1027" s="6">
        <v>-49</v>
      </c>
      <c r="J1027">
        <v>249.19</v>
      </c>
      <c r="K1027">
        <v>249.19</v>
      </c>
      <c r="L1027" t="str">
        <f>VLOOKUP(A1027,[1]Sheet2!$A$2:$C$2741,3,0)</f>
        <v>Ricardo G.Silva</v>
      </c>
      <c r="M1027" t="str" cm="1">
        <f t="array" ref="M1027">IFERROR(_xlfn.IFS(AND(I1027&gt;=1,I1027&lt;=5),"1A5", AND(I1027&gt;=6,I1027&lt;=30),"6A30", AND(I1027&gt;=31,I1027&lt;=60),"31A60", AND(I1027&gt;=61,I1027&lt;=90),"61A90", AND(I1027&gt;=91,I1027&lt;=120),"91A120", AND(I1027&gt;120),"M120"), "A VENCER")</f>
        <v>A VENCER</v>
      </c>
    </row>
    <row r="1028" spans="1:13" x14ac:dyDescent="0.25">
      <c r="A1028">
        <f>VLOOKUP(B1028,[1]Sheet2!$B$2:$D$2741,3,0)</f>
        <v>211111878</v>
      </c>
      <c r="B1028" t="s">
        <v>191</v>
      </c>
      <c r="C1028" t="s">
        <v>11</v>
      </c>
      <c r="D1028" t="s">
        <v>12</v>
      </c>
      <c r="E1028">
        <v>10275</v>
      </c>
      <c r="F1028" t="s">
        <v>13</v>
      </c>
      <c r="G1028" s="1">
        <v>45906.438090277778</v>
      </c>
      <c r="H1028" s="1">
        <v>45846.438090277778</v>
      </c>
      <c r="I1028" s="6">
        <v>-56</v>
      </c>
      <c r="J1028">
        <v>333.66</v>
      </c>
      <c r="K1028">
        <v>333.66</v>
      </c>
      <c r="L1028" t="str">
        <f>VLOOKUP(A1028,[1]Sheet2!$A$2:$C$2741,3,0)</f>
        <v>Ricardo G.Silva</v>
      </c>
      <c r="M1028" t="str" cm="1">
        <f t="array" ref="M1028">IFERROR(_xlfn.IFS(AND(I1028&gt;=1,I1028&lt;=5),"1A5", AND(I1028&gt;=6,I1028&lt;=30),"6A30", AND(I1028&gt;=31,I1028&lt;=60),"31A60", AND(I1028&gt;=61,I1028&lt;=90),"61A90", AND(I1028&gt;=91,I1028&lt;=120),"91A120", AND(I1028&gt;120),"M120"), "A VENCER")</f>
        <v>A VENCER</v>
      </c>
    </row>
    <row r="1029" spans="1:13" x14ac:dyDescent="0.25">
      <c r="A1029">
        <f>VLOOKUP(B1029,[1]Sheet2!$B$2:$D$2741,3,0)</f>
        <v>211111878</v>
      </c>
      <c r="B1029" t="s">
        <v>191</v>
      </c>
      <c r="C1029" t="s">
        <v>11</v>
      </c>
      <c r="D1029" t="s">
        <v>12</v>
      </c>
      <c r="E1029">
        <v>10276</v>
      </c>
      <c r="F1029" t="s">
        <v>13</v>
      </c>
      <c r="G1029" s="1">
        <v>45906.438113425924</v>
      </c>
      <c r="H1029" s="1">
        <v>45846.438125000001</v>
      </c>
      <c r="I1029" s="6">
        <v>-56</v>
      </c>
      <c r="J1029">
        <v>114.07000000000001</v>
      </c>
      <c r="K1029">
        <v>114.07000000000001</v>
      </c>
      <c r="L1029" t="str">
        <f>VLOOKUP(A1029,[1]Sheet2!$A$2:$C$2741,3,0)</f>
        <v>Ricardo G.Silva</v>
      </c>
      <c r="M1029" t="str" cm="1">
        <f t="array" ref="M1029">IFERROR(_xlfn.IFS(AND(I1029&gt;=1,I1029&lt;=5),"1A5", AND(I1029&gt;=6,I1029&lt;=30),"6A30", AND(I1029&gt;=31,I1029&lt;=60),"31A60", AND(I1029&gt;=61,I1029&lt;=90),"61A90", AND(I1029&gt;=91,I1029&lt;=120),"91A120", AND(I1029&gt;120),"M120"), "A VENCER")</f>
        <v>A VENCER</v>
      </c>
    </row>
    <row r="1030" spans="1:13" x14ac:dyDescent="0.25">
      <c r="A1030">
        <f>VLOOKUP(B1030,[1]Sheet2!$B$2:$D$2741,3,0)</f>
        <v>211111878</v>
      </c>
      <c r="B1030" t="s">
        <v>191</v>
      </c>
      <c r="C1030" t="s">
        <v>11</v>
      </c>
      <c r="D1030" t="s">
        <v>12</v>
      </c>
      <c r="E1030">
        <v>10496</v>
      </c>
      <c r="F1030" t="s">
        <v>13</v>
      </c>
      <c r="G1030" s="1">
        <v>45909.601944444439</v>
      </c>
      <c r="H1030" s="1">
        <v>45849.60251157407</v>
      </c>
      <c r="I1030" s="6">
        <v>-59</v>
      </c>
      <c r="J1030">
        <v>330.27</v>
      </c>
      <c r="K1030">
        <v>330.27</v>
      </c>
      <c r="L1030" t="str">
        <f>VLOOKUP(A1030,[1]Sheet2!$A$2:$C$2741,3,0)</f>
        <v>Ricardo G.Silva</v>
      </c>
      <c r="M1030" t="str" cm="1">
        <f t="array" ref="M1030">IFERROR(_xlfn.IFS(AND(I1030&gt;=1,I1030&lt;=5),"1A5", AND(I1030&gt;=6,I1030&lt;=30),"6A30", AND(I1030&gt;=31,I1030&lt;=60),"31A60", AND(I1030&gt;=61,I1030&lt;=90),"61A90", AND(I1030&gt;=91,I1030&lt;=120),"91A120", AND(I1030&gt;120),"M120"), "A VENCER")</f>
        <v>A VENCER</v>
      </c>
    </row>
    <row r="1031" spans="1:13" x14ac:dyDescent="0.25">
      <c r="A1031">
        <f>VLOOKUP(B1031,[1]Sheet2!$B$2:$D$2741,3,0)</f>
        <v>211111879</v>
      </c>
      <c r="B1031" t="s">
        <v>192</v>
      </c>
      <c r="C1031" t="s">
        <v>11</v>
      </c>
      <c r="D1031" t="s">
        <v>12</v>
      </c>
      <c r="E1031">
        <v>10169</v>
      </c>
      <c r="F1031" t="s">
        <v>13</v>
      </c>
      <c r="G1031" s="1">
        <v>45872.522581018515</v>
      </c>
      <c r="H1031" s="1">
        <v>45842.522581018515</v>
      </c>
      <c r="I1031" s="6">
        <v>-22</v>
      </c>
      <c r="J1031">
        <v>76.19</v>
      </c>
      <c r="K1031">
        <v>76.19</v>
      </c>
      <c r="L1031" t="str">
        <f>VLOOKUP(A1031,[1]Sheet2!$A$2:$C$2741,3,0)</f>
        <v>Manuel Miranda</v>
      </c>
      <c r="M1031" t="str" cm="1">
        <f t="array" ref="M1031">IFERROR(_xlfn.IFS(AND(I1031&gt;=1,I1031&lt;=5),"1A5", AND(I1031&gt;=6,I1031&lt;=30),"6A30", AND(I1031&gt;=31,I1031&lt;=60),"31A60", AND(I1031&gt;=61,I1031&lt;=90),"61A90", AND(I1031&gt;=91,I1031&lt;=120),"91A120", AND(I1031&gt;120),"M120"), "A VENCER")</f>
        <v>A VENCER</v>
      </c>
    </row>
    <row r="1032" spans="1:13" x14ac:dyDescent="0.25">
      <c r="A1032">
        <f>VLOOKUP(B1032,[1]Sheet2!$B$2:$D$2741,3,0)</f>
        <v>211111887</v>
      </c>
      <c r="B1032" t="s">
        <v>193</v>
      </c>
      <c r="C1032" t="s">
        <v>11</v>
      </c>
      <c r="D1032" t="s">
        <v>12</v>
      </c>
      <c r="E1032">
        <v>7194</v>
      </c>
      <c r="F1032" t="s">
        <v>35</v>
      </c>
      <c r="G1032" s="1">
        <v>45813.369594907403</v>
      </c>
      <c r="H1032" s="1">
        <v>45783.370370370365</v>
      </c>
      <c r="I1032" s="6">
        <v>37</v>
      </c>
      <c r="J1032">
        <v>327.02</v>
      </c>
      <c r="K1032">
        <v>327.02</v>
      </c>
      <c r="L1032" t="str">
        <f>VLOOKUP(A1032,[1]Sheet2!$A$2:$C$2741,3,0)</f>
        <v>Bruno Brito</v>
      </c>
      <c r="M1032" t="str" cm="1">
        <f t="array" ref="M1032">IFERROR(_xlfn.IFS(AND(I1032&gt;=1,I1032&lt;=5),"1A5", AND(I1032&gt;=6,I1032&lt;=30),"6A30", AND(I1032&gt;=31,I1032&lt;=60),"31A60", AND(I1032&gt;=61,I1032&lt;=90),"61A90", AND(I1032&gt;=91,I1032&lt;=120),"91A120", AND(I1032&gt;120),"M120"), "A VENCER")</f>
        <v>31A60</v>
      </c>
    </row>
    <row r="1033" spans="1:13" x14ac:dyDescent="0.25">
      <c r="A1033">
        <f>VLOOKUP(B1033,[1]Sheet2!$B$2:$D$2741,3,0)</f>
        <v>211111887</v>
      </c>
      <c r="B1033" t="s">
        <v>193</v>
      </c>
      <c r="C1033" t="s">
        <v>11</v>
      </c>
      <c r="D1033" t="s">
        <v>12</v>
      </c>
      <c r="E1033">
        <v>7638</v>
      </c>
      <c r="F1033" t="s">
        <v>35</v>
      </c>
      <c r="G1033" s="1">
        <v>45820.449259259258</v>
      </c>
      <c r="H1033" s="1">
        <v>45790.449606481481</v>
      </c>
      <c r="I1033" s="6">
        <v>30</v>
      </c>
      <c r="J1033">
        <v>337.27</v>
      </c>
      <c r="K1033">
        <v>337.27</v>
      </c>
      <c r="L1033" t="str">
        <f>VLOOKUP(A1033,[1]Sheet2!$A$2:$C$2741,3,0)</f>
        <v>Bruno Brito</v>
      </c>
      <c r="M1033" t="str" cm="1">
        <f t="array" ref="M1033">IFERROR(_xlfn.IFS(AND(I1033&gt;=1,I1033&lt;=5),"1A5", AND(I1033&gt;=6,I1033&lt;=30),"6A30", AND(I1033&gt;=31,I1033&lt;=60),"31A60", AND(I1033&gt;=61,I1033&lt;=90),"61A90", AND(I1033&gt;=91,I1033&lt;=120),"91A120", AND(I1033&gt;120),"M120"), "A VENCER")</f>
        <v>6A30</v>
      </c>
    </row>
    <row r="1034" spans="1:13" x14ac:dyDescent="0.25">
      <c r="A1034">
        <f>VLOOKUP(B1034,[1]Sheet2!$B$2:$D$2741,3,0)</f>
        <v>211111887</v>
      </c>
      <c r="B1034" t="s">
        <v>193</v>
      </c>
      <c r="C1034" t="s">
        <v>11</v>
      </c>
      <c r="D1034" t="s">
        <v>12</v>
      </c>
      <c r="E1034">
        <v>8025</v>
      </c>
      <c r="F1034" t="s">
        <v>13</v>
      </c>
      <c r="G1034" s="1">
        <v>45827.459201388891</v>
      </c>
      <c r="H1034" s="1">
        <v>45797.459768518514</v>
      </c>
      <c r="I1034" s="6">
        <v>23</v>
      </c>
      <c r="J1034">
        <v>448.28000000000003</v>
      </c>
      <c r="K1034">
        <v>448.28000000000003</v>
      </c>
      <c r="L1034" t="str">
        <f>VLOOKUP(A1034,[1]Sheet2!$A$2:$C$2741,3,0)</f>
        <v>Bruno Brito</v>
      </c>
      <c r="M1034" t="str" cm="1">
        <f t="array" ref="M1034">IFERROR(_xlfn.IFS(AND(I1034&gt;=1,I1034&lt;=5),"1A5", AND(I1034&gt;=6,I1034&lt;=30),"6A30", AND(I1034&gt;=31,I1034&lt;=60),"31A60", AND(I1034&gt;=61,I1034&lt;=90),"61A90", AND(I1034&gt;=91,I1034&lt;=120),"91A120", AND(I1034&gt;120),"M120"), "A VENCER")</f>
        <v>6A30</v>
      </c>
    </row>
    <row r="1035" spans="1:13" x14ac:dyDescent="0.25">
      <c r="A1035">
        <f>VLOOKUP(B1035,[1]Sheet2!$B$2:$D$2741,3,0)</f>
        <v>211111887</v>
      </c>
      <c r="B1035" t="s">
        <v>193</v>
      </c>
      <c r="C1035" t="s">
        <v>11</v>
      </c>
      <c r="D1035" t="s">
        <v>12</v>
      </c>
      <c r="E1035">
        <v>8424</v>
      </c>
      <c r="F1035" t="s">
        <v>13</v>
      </c>
      <c r="G1035" s="1">
        <v>45834.41851851852</v>
      </c>
      <c r="H1035" s="1">
        <v>45804.418738425928</v>
      </c>
      <c r="I1035" s="6">
        <v>16</v>
      </c>
      <c r="J1035">
        <v>367.27</v>
      </c>
      <c r="K1035">
        <v>367.27</v>
      </c>
      <c r="L1035" t="str">
        <f>VLOOKUP(A1035,[1]Sheet2!$A$2:$C$2741,3,0)</f>
        <v>Bruno Brito</v>
      </c>
      <c r="M1035" t="str" cm="1">
        <f t="array" ref="M1035">IFERROR(_xlfn.IFS(AND(I1035&gt;=1,I1035&lt;=5),"1A5", AND(I1035&gt;=6,I1035&lt;=30),"6A30", AND(I1035&gt;=31,I1035&lt;=60),"31A60", AND(I1035&gt;=61,I1035&lt;=90),"61A90", AND(I1035&gt;=91,I1035&lt;=120),"91A120", AND(I1035&gt;120),"M120"), "A VENCER")</f>
        <v>6A30</v>
      </c>
    </row>
    <row r="1036" spans="1:13" x14ac:dyDescent="0.25">
      <c r="A1036">
        <f>VLOOKUP(B1036,[1]Sheet2!$B$2:$D$2741,3,0)</f>
        <v>211111887</v>
      </c>
      <c r="B1036" t="s">
        <v>193</v>
      </c>
      <c r="C1036" t="s">
        <v>11</v>
      </c>
      <c r="D1036" t="s">
        <v>12</v>
      </c>
      <c r="E1036">
        <v>8771</v>
      </c>
      <c r="F1036" t="s">
        <v>13</v>
      </c>
      <c r="G1036" s="1">
        <v>45841.415787037033</v>
      </c>
      <c r="H1036" s="1">
        <v>45811.416261574072</v>
      </c>
      <c r="I1036" s="6">
        <v>9</v>
      </c>
      <c r="J1036">
        <v>389.41</v>
      </c>
      <c r="K1036">
        <v>389.41</v>
      </c>
      <c r="L1036" t="str">
        <f>VLOOKUP(A1036,[1]Sheet2!$A$2:$C$2741,3,0)</f>
        <v>Bruno Brito</v>
      </c>
      <c r="M1036" t="str" cm="1">
        <f t="array" ref="M1036">IFERROR(_xlfn.IFS(AND(I1036&gt;=1,I1036&lt;=5),"1A5", AND(I1036&gt;=6,I1036&lt;=30),"6A30", AND(I1036&gt;=31,I1036&lt;=60),"31A60", AND(I1036&gt;=61,I1036&lt;=90),"61A90", AND(I1036&gt;=91,I1036&lt;=120),"91A120", AND(I1036&gt;120),"M120"), "A VENCER")</f>
        <v>6A30</v>
      </c>
    </row>
    <row r="1037" spans="1:13" x14ac:dyDescent="0.25">
      <c r="A1037">
        <f>VLOOKUP(B1037,[1]Sheet2!$B$2:$D$2741,3,0)</f>
        <v>211111887</v>
      </c>
      <c r="B1037" t="s">
        <v>193</v>
      </c>
      <c r="C1037" t="s">
        <v>11</v>
      </c>
      <c r="D1037" t="s">
        <v>12</v>
      </c>
      <c r="E1037">
        <v>9125</v>
      </c>
      <c r="F1037" t="s">
        <v>13</v>
      </c>
      <c r="G1037" s="1">
        <v>45850.403749999998</v>
      </c>
      <c r="H1037" s="1">
        <v>45820.404791666668</v>
      </c>
      <c r="I1037" s="6">
        <v>0</v>
      </c>
      <c r="J1037">
        <v>405.75</v>
      </c>
      <c r="K1037">
        <v>405.75</v>
      </c>
      <c r="L1037" t="str">
        <f>VLOOKUP(A1037,[1]Sheet2!$A$2:$C$2741,3,0)</f>
        <v>Bruno Brito</v>
      </c>
      <c r="M1037" t="str" cm="1">
        <f t="array" ref="M1037">IFERROR(_xlfn.IFS(AND(I1037&gt;=1,I1037&lt;=5),"1A5", AND(I1037&gt;=6,I1037&lt;=30),"6A30", AND(I1037&gt;=31,I1037&lt;=60),"31A60", AND(I1037&gt;=61,I1037&lt;=90),"61A90", AND(I1037&gt;=91,I1037&lt;=120),"91A120", AND(I1037&gt;120),"M120"), "A VENCER")</f>
        <v>A VENCER</v>
      </c>
    </row>
    <row r="1038" spans="1:13" x14ac:dyDescent="0.25">
      <c r="A1038">
        <f>VLOOKUP(B1038,[1]Sheet2!$B$2:$D$2741,3,0)</f>
        <v>211111887</v>
      </c>
      <c r="B1038" t="s">
        <v>193</v>
      </c>
      <c r="C1038" t="s">
        <v>11</v>
      </c>
      <c r="D1038" t="s">
        <v>12</v>
      </c>
      <c r="E1038">
        <v>9345</v>
      </c>
      <c r="F1038" t="s">
        <v>13</v>
      </c>
      <c r="G1038" s="1">
        <v>45855.433009259257</v>
      </c>
      <c r="H1038" s="1">
        <v>45825.434016203704</v>
      </c>
      <c r="I1038" s="6">
        <v>-5</v>
      </c>
      <c r="J1038">
        <v>445.23</v>
      </c>
      <c r="K1038">
        <v>445.23</v>
      </c>
      <c r="L1038" t="str">
        <f>VLOOKUP(A1038,[1]Sheet2!$A$2:$C$2741,3,0)</f>
        <v>Bruno Brito</v>
      </c>
      <c r="M1038" t="str" cm="1">
        <f t="array" ref="M1038">IFERROR(_xlfn.IFS(AND(I1038&gt;=1,I1038&lt;=5),"1A5", AND(I1038&gt;=6,I1038&lt;=30),"6A30", AND(I1038&gt;=31,I1038&lt;=60),"31A60", AND(I1038&gt;=61,I1038&lt;=90),"61A90", AND(I1038&gt;=91,I1038&lt;=120),"91A120", AND(I1038&gt;120),"M120"), "A VENCER")</f>
        <v>A VENCER</v>
      </c>
    </row>
    <row r="1039" spans="1:13" x14ac:dyDescent="0.25">
      <c r="A1039">
        <f>VLOOKUP(B1039,[1]Sheet2!$B$2:$D$2741,3,0)</f>
        <v>211111887</v>
      </c>
      <c r="B1039" t="s">
        <v>193</v>
      </c>
      <c r="C1039" t="s">
        <v>11</v>
      </c>
      <c r="D1039" t="s">
        <v>12</v>
      </c>
      <c r="E1039">
        <v>9777</v>
      </c>
      <c r="F1039" t="s">
        <v>13</v>
      </c>
      <c r="G1039" s="1">
        <v>45864.453773148147</v>
      </c>
      <c r="H1039" s="1">
        <v>45834.458564814813</v>
      </c>
      <c r="I1039" s="6">
        <v>-14</v>
      </c>
      <c r="J1039">
        <v>349.32</v>
      </c>
      <c r="K1039">
        <v>349.32</v>
      </c>
      <c r="L1039" t="str">
        <f>VLOOKUP(A1039,[1]Sheet2!$A$2:$C$2741,3,0)</f>
        <v>Bruno Brito</v>
      </c>
      <c r="M1039" t="str" cm="1">
        <f t="array" ref="M1039">IFERROR(_xlfn.IFS(AND(I1039&gt;=1,I1039&lt;=5),"1A5", AND(I1039&gt;=6,I1039&lt;=30),"6A30", AND(I1039&gt;=31,I1039&lt;=60),"31A60", AND(I1039&gt;=61,I1039&lt;=90),"61A90", AND(I1039&gt;=91,I1039&lt;=120),"91A120", AND(I1039&gt;120),"M120"), "A VENCER")</f>
        <v>A VENCER</v>
      </c>
    </row>
    <row r="1040" spans="1:13" x14ac:dyDescent="0.25">
      <c r="A1040">
        <f>VLOOKUP(B1040,[1]Sheet2!$B$2:$D$2741,3,0)</f>
        <v>211111888</v>
      </c>
      <c r="B1040" t="s">
        <v>194</v>
      </c>
      <c r="C1040" t="s">
        <v>11</v>
      </c>
      <c r="D1040" t="s">
        <v>12</v>
      </c>
      <c r="E1040">
        <v>8738</v>
      </c>
      <c r="F1040" t="s">
        <v>13</v>
      </c>
      <c r="G1040" s="1">
        <v>45840.435208333329</v>
      </c>
      <c r="H1040" s="1">
        <v>45810.441354166665</v>
      </c>
      <c r="I1040" s="6">
        <v>10</v>
      </c>
      <c r="J1040">
        <v>685.36</v>
      </c>
      <c r="K1040">
        <v>685.36</v>
      </c>
      <c r="L1040" t="str">
        <f>VLOOKUP(A1040,[1]Sheet2!$A$2:$C$2741,3,0)</f>
        <v>Paulo Costa</v>
      </c>
      <c r="M1040" t="str" cm="1">
        <f t="array" ref="M1040">IFERROR(_xlfn.IFS(AND(I1040&gt;=1,I1040&lt;=5),"1A5", AND(I1040&gt;=6,I1040&lt;=30),"6A30", AND(I1040&gt;=31,I1040&lt;=60),"31A60", AND(I1040&gt;=61,I1040&lt;=90),"61A90", AND(I1040&gt;=91,I1040&lt;=120),"91A120", AND(I1040&gt;120),"M120"), "A VENCER")</f>
        <v>6A30</v>
      </c>
    </row>
    <row r="1041" spans="1:13" x14ac:dyDescent="0.25">
      <c r="A1041">
        <f>VLOOKUP(B1041,[1]Sheet2!$B$2:$D$2741,3,0)</f>
        <v>211111888</v>
      </c>
      <c r="B1041" t="s">
        <v>194</v>
      </c>
      <c r="C1041" t="s">
        <v>11</v>
      </c>
      <c r="D1041" t="s">
        <v>12</v>
      </c>
      <c r="E1041">
        <v>8784</v>
      </c>
      <c r="F1041" t="s">
        <v>13</v>
      </c>
      <c r="G1041" s="1">
        <v>45841.430775462963</v>
      </c>
      <c r="H1041" s="1">
        <v>45811.431643518517</v>
      </c>
      <c r="I1041" s="6">
        <v>9</v>
      </c>
      <c r="J1041">
        <v>359.29</v>
      </c>
      <c r="K1041">
        <v>359.29</v>
      </c>
      <c r="L1041" t="str">
        <f>VLOOKUP(A1041,[1]Sheet2!$A$2:$C$2741,3,0)</f>
        <v>Paulo Costa</v>
      </c>
      <c r="M1041" t="str" cm="1">
        <f t="array" ref="M1041">IFERROR(_xlfn.IFS(AND(I1041&gt;=1,I1041&lt;=5),"1A5", AND(I1041&gt;=6,I1041&lt;=30),"6A30", AND(I1041&gt;=31,I1041&lt;=60),"31A60", AND(I1041&gt;=61,I1041&lt;=90),"61A90", AND(I1041&gt;=91,I1041&lt;=120),"91A120", AND(I1041&gt;120),"M120"), "A VENCER")</f>
        <v>6A30</v>
      </c>
    </row>
    <row r="1042" spans="1:13" x14ac:dyDescent="0.25">
      <c r="A1042">
        <f>VLOOKUP(B1042,[1]Sheet2!$B$2:$D$2741,3,0)</f>
        <v>211111888</v>
      </c>
      <c r="B1042" t="s">
        <v>194</v>
      </c>
      <c r="C1042" t="s">
        <v>11</v>
      </c>
      <c r="D1042" t="s">
        <v>12</v>
      </c>
      <c r="E1042">
        <v>8920</v>
      </c>
      <c r="F1042" t="s">
        <v>13</v>
      </c>
      <c r="G1042" s="1">
        <v>45843.543148148143</v>
      </c>
      <c r="H1042" s="1">
        <v>45813.543252314812</v>
      </c>
      <c r="I1042" s="6">
        <v>7</v>
      </c>
      <c r="J1042">
        <v>1094.48</v>
      </c>
      <c r="K1042">
        <v>1094.48</v>
      </c>
      <c r="L1042" t="str">
        <f>VLOOKUP(A1042,[1]Sheet2!$A$2:$C$2741,3,0)</f>
        <v>Paulo Costa</v>
      </c>
      <c r="M1042" t="str" cm="1">
        <f t="array" ref="M1042">IFERROR(_xlfn.IFS(AND(I1042&gt;=1,I1042&lt;=5),"1A5", AND(I1042&gt;=6,I1042&lt;=30),"6A30", AND(I1042&gt;=31,I1042&lt;=60),"31A60", AND(I1042&gt;=61,I1042&lt;=90),"61A90", AND(I1042&gt;=91,I1042&lt;=120),"91A120", AND(I1042&gt;120),"M120"), "A VENCER")</f>
        <v>6A30</v>
      </c>
    </row>
    <row r="1043" spans="1:13" x14ac:dyDescent="0.25">
      <c r="A1043">
        <f>VLOOKUP(B1043,[1]Sheet2!$B$2:$D$2741,3,0)</f>
        <v>211111888</v>
      </c>
      <c r="B1043" t="s">
        <v>194</v>
      </c>
      <c r="C1043" t="s">
        <v>11</v>
      </c>
      <c r="D1043" t="s">
        <v>12</v>
      </c>
      <c r="E1043">
        <v>9026</v>
      </c>
      <c r="F1043" t="s">
        <v>13</v>
      </c>
      <c r="G1043" s="1">
        <v>45847.49523148148</v>
      </c>
      <c r="H1043" s="1">
        <v>45817.495381944442</v>
      </c>
      <c r="I1043" s="6">
        <v>3</v>
      </c>
      <c r="J1043">
        <v>124.91</v>
      </c>
      <c r="K1043">
        <v>124.91</v>
      </c>
      <c r="L1043" t="str">
        <f>VLOOKUP(A1043,[1]Sheet2!$A$2:$C$2741,3,0)</f>
        <v>Paulo Costa</v>
      </c>
      <c r="M1043" t="str" cm="1">
        <f t="array" ref="M1043">IFERROR(_xlfn.IFS(AND(I1043&gt;=1,I1043&lt;=5),"1A5", AND(I1043&gt;=6,I1043&lt;=30),"6A30", AND(I1043&gt;=31,I1043&lt;=60),"31A60", AND(I1043&gt;=61,I1043&lt;=90),"61A90", AND(I1043&gt;=91,I1043&lt;=120),"91A120", AND(I1043&gt;120),"M120"), "A VENCER")</f>
        <v>1A5</v>
      </c>
    </row>
    <row r="1044" spans="1:13" x14ac:dyDescent="0.25">
      <c r="A1044">
        <f>VLOOKUP(B1044,[1]Sheet2!$B$2:$D$2741,3,0)</f>
        <v>211111888</v>
      </c>
      <c r="B1044" t="s">
        <v>194</v>
      </c>
      <c r="C1044" t="s">
        <v>11</v>
      </c>
      <c r="D1044" t="s">
        <v>12</v>
      </c>
      <c r="E1044">
        <v>9257</v>
      </c>
      <c r="F1044" t="s">
        <v>13</v>
      </c>
      <c r="G1044" s="1">
        <v>45851.572199074071</v>
      </c>
      <c r="H1044" s="1">
        <v>45821.57262731481</v>
      </c>
      <c r="I1044" s="6">
        <v>-1</v>
      </c>
      <c r="J1044">
        <v>1043.29</v>
      </c>
      <c r="K1044">
        <v>1043.29</v>
      </c>
      <c r="L1044" t="str">
        <f>VLOOKUP(A1044,[1]Sheet2!$A$2:$C$2741,3,0)</f>
        <v>Paulo Costa</v>
      </c>
      <c r="M1044" t="str" cm="1">
        <f t="array" ref="M1044">IFERROR(_xlfn.IFS(AND(I1044&gt;=1,I1044&lt;=5),"1A5", AND(I1044&gt;=6,I1044&lt;=30),"6A30", AND(I1044&gt;=31,I1044&lt;=60),"31A60", AND(I1044&gt;=61,I1044&lt;=90),"61A90", AND(I1044&gt;=91,I1044&lt;=120),"91A120", AND(I1044&gt;120),"M120"), "A VENCER")</f>
        <v>A VENCER</v>
      </c>
    </row>
    <row r="1045" spans="1:13" x14ac:dyDescent="0.25">
      <c r="A1045">
        <f>VLOOKUP(B1045,[1]Sheet2!$B$2:$D$2741,3,0)</f>
        <v>211111888</v>
      </c>
      <c r="B1045" t="s">
        <v>194</v>
      </c>
      <c r="C1045" t="s">
        <v>11</v>
      </c>
      <c r="D1045" t="s">
        <v>12</v>
      </c>
      <c r="E1045">
        <v>9276</v>
      </c>
      <c r="F1045" t="s">
        <v>13</v>
      </c>
      <c r="G1045" s="1">
        <v>45854.332685185182</v>
      </c>
      <c r="H1045" s="1">
        <v>45824.339502314811</v>
      </c>
      <c r="I1045" s="6">
        <v>-4</v>
      </c>
      <c r="J1045">
        <v>294.79000000000002</v>
      </c>
      <c r="K1045">
        <v>294.79000000000002</v>
      </c>
      <c r="L1045" t="str">
        <f>VLOOKUP(A1045,[1]Sheet2!$A$2:$C$2741,3,0)</f>
        <v>Paulo Costa</v>
      </c>
      <c r="M1045" t="str" cm="1">
        <f t="array" ref="M1045">IFERROR(_xlfn.IFS(AND(I1045&gt;=1,I1045&lt;=5),"1A5", AND(I1045&gt;=6,I1045&lt;=30),"6A30", AND(I1045&gt;=31,I1045&lt;=60),"31A60", AND(I1045&gt;=61,I1045&lt;=90),"61A90", AND(I1045&gt;=91,I1045&lt;=120),"91A120", AND(I1045&gt;120),"M120"), "A VENCER")</f>
        <v>A VENCER</v>
      </c>
    </row>
    <row r="1046" spans="1:13" x14ac:dyDescent="0.25">
      <c r="A1046">
        <f>VLOOKUP(B1046,[1]Sheet2!$B$2:$D$2741,3,0)</f>
        <v>211111888</v>
      </c>
      <c r="B1046" t="s">
        <v>194</v>
      </c>
      <c r="C1046" t="s">
        <v>11</v>
      </c>
      <c r="D1046" t="s">
        <v>12</v>
      </c>
      <c r="E1046">
        <v>9429</v>
      </c>
      <c r="F1046" t="s">
        <v>13</v>
      </c>
      <c r="G1046" s="1">
        <v>45856.451006944444</v>
      </c>
      <c r="H1046" s="1">
        <v>45826.451331018514</v>
      </c>
      <c r="I1046" s="6">
        <v>-6</v>
      </c>
      <c r="J1046">
        <v>363.51</v>
      </c>
      <c r="K1046">
        <v>363.51</v>
      </c>
      <c r="L1046" t="str">
        <f>VLOOKUP(A1046,[1]Sheet2!$A$2:$C$2741,3,0)</f>
        <v>Paulo Costa</v>
      </c>
      <c r="M1046" t="str" cm="1">
        <f t="array" ref="M1046">IFERROR(_xlfn.IFS(AND(I1046&gt;=1,I1046&lt;=5),"1A5", AND(I1046&gt;=6,I1046&lt;=30),"6A30", AND(I1046&gt;=31,I1046&lt;=60),"31A60", AND(I1046&gt;=61,I1046&lt;=90),"61A90", AND(I1046&gt;=91,I1046&lt;=120),"91A120", AND(I1046&gt;120),"M120"), "A VENCER")</f>
        <v>A VENCER</v>
      </c>
    </row>
    <row r="1047" spans="1:13" x14ac:dyDescent="0.25">
      <c r="A1047">
        <f>VLOOKUP(B1047,[1]Sheet2!$B$2:$D$2741,3,0)</f>
        <v>211111888</v>
      </c>
      <c r="B1047" t="s">
        <v>194</v>
      </c>
      <c r="C1047" t="s">
        <v>11</v>
      </c>
      <c r="D1047" t="s">
        <v>12</v>
      </c>
      <c r="E1047">
        <v>9550</v>
      </c>
      <c r="F1047" t="s">
        <v>13</v>
      </c>
      <c r="G1047" s="1">
        <v>45858.588043981479</v>
      </c>
      <c r="H1047" s="1">
        <v>45828.58893518518</v>
      </c>
      <c r="I1047" s="6">
        <v>-8</v>
      </c>
      <c r="J1047">
        <v>97.93</v>
      </c>
      <c r="K1047">
        <v>97.93</v>
      </c>
      <c r="L1047" t="str">
        <f>VLOOKUP(A1047,[1]Sheet2!$A$2:$C$2741,3,0)</f>
        <v>Paulo Costa</v>
      </c>
      <c r="M1047" t="str" cm="1">
        <f t="array" ref="M1047">IFERROR(_xlfn.IFS(AND(I1047&gt;=1,I1047&lt;=5),"1A5", AND(I1047&gt;=6,I1047&lt;=30),"6A30", AND(I1047&gt;=31,I1047&lt;=60),"31A60", AND(I1047&gt;=61,I1047&lt;=90),"61A90", AND(I1047&gt;=91,I1047&lt;=120),"91A120", AND(I1047&gt;120),"M120"), "A VENCER")</f>
        <v>A VENCER</v>
      </c>
    </row>
    <row r="1048" spans="1:13" x14ac:dyDescent="0.25">
      <c r="A1048">
        <f>VLOOKUP(B1048,[1]Sheet2!$B$2:$D$2741,3,0)</f>
        <v>211111888</v>
      </c>
      <c r="B1048" t="s">
        <v>194</v>
      </c>
      <c r="C1048" t="s">
        <v>11</v>
      </c>
      <c r="D1048" t="s">
        <v>12</v>
      </c>
      <c r="E1048">
        <v>9554</v>
      </c>
      <c r="F1048" t="s">
        <v>13</v>
      </c>
      <c r="G1048" s="1">
        <v>45858.603680555556</v>
      </c>
      <c r="H1048" s="1">
        <v>45828.605798611112</v>
      </c>
      <c r="I1048" s="6">
        <v>-8</v>
      </c>
      <c r="J1048">
        <v>873.41</v>
      </c>
      <c r="K1048">
        <v>873.41</v>
      </c>
      <c r="L1048" t="str">
        <f>VLOOKUP(A1048,[1]Sheet2!$A$2:$C$2741,3,0)</f>
        <v>Paulo Costa</v>
      </c>
      <c r="M1048" t="str" cm="1">
        <f t="array" ref="M1048">IFERROR(_xlfn.IFS(AND(I1048&gt;=1,I1048&lt;=5),"1A5", AND(I1048&gt;=6,I1048&lt;=30),"6A30", AND(I1048&gt;=31,I1048&lt;=60),"31A60", AND(I1048&gt;=61,I1048&lt;=90),"61A90", AND(I1048&gt;=91,I1048&lt;=120),"91A120", AND(I1048&gt;120),"M120"), "A VENCER")</f>
        <v>A VENCER</v>
      </c>
    </row>
    <row r="1049" spans="1:13" x14ac:dyDescent="0.25">
      <c r="A1049">
        <f>VLOOKUP(B1049,[1]Sheet2!$B$2:$D$2741,3,0)</f>
        <v>211111888</v>
      </c>
      <c r="B1049" t="s">
        <v>194</v>
      </c>
      <c r="C1049" t="s">
        <v>11</v>
      </c>
      <c r="D1049" t="s">
        <v>12</v>
      </c>
      <c r="E1049">
        <v>9608</v>
      </c>
      <c r="F1049" t="s">
        <v>13</v>
      </c>
      <c r="G1049" s="1">
        <v>45861.483668981477</v>
      </c>
      <c r="H1049" s="1">
        <v>45831.48400462963</v>
      </c>
      <c r="I1049" s="6">
        <v>-11</v>
      </c>
      <c r="J1049">
        <v>24.36</v>
      </c>
      <c r="K1049">
        <v>24.36</v>
      </c>
      <c r="L1049" t="str">
        <f>VLOOKUP(A1049,[1]Sheet2!$A$2:$C$2741,3,0)</f>
        <v>Paulo Costa</v>
      </c>
      <c r="M1049" t="str" cm="1">
        <f t="array" ref="M1049">IFERROR(_xlfn.IFS(AND(I1049&gt;=1,I1049&lt;=5),"1A5", AND(I1049&gt;=6,I1049&lt;=30),"6A30", AND(I1049&gt;=31,I1049&lt;=60),"31A60", AND(I1049&gt;=61,I1049&lt;=90),"61A90", AND(I1049&gt;=91,I1049&lt;=120),"91A120", AND(I1049&gt;120),"M120"), "A VENCER")</f>
        <v>A VENCER</v>
      </c>
    </row>
    <row r="1050" spans="1:13" x14ac:dyDescent="0.25">
      <c r="A1050">
        <f>VLOOKUP(B1050,[1]Sheet2!$B$2:$D$2741,3,0)</f>
        <v>211111888</v>
      </c>
      <c r="B1050" t="s">
        <v>194</v>
      </c>
      <c r="C1050" t="s">
        <v>11</v>
      </c>
      <c r="D1050" t="s">
        <v>12</v>
      </c>
      <c r="E1050">
        <v>9715</v>
      </c>
      <c r="F1050" t="s">
        <v>13</v>
      </c>
      <c r="G1050" s="1">
        <v>45863.515474537038</v>
      </c>
      <c r="H1050" s="1">
        <v>45833.517407407402</v>
      </c>
      <c r="I1050" s="6">
        <v>-13</v>
      </c>
      <c r="J1050">
        <v>951.75</v>
      </c>
      <c r="K1050">
        <v>951.75</v>
      </c>
      <c r="L1050" t="str">
        <f>VLOOKUP(A1050,[1]Sheet2!$A$2:$C$2741,3,0)</f>
        <v>Paulo Costa</v>
      </c>
      <c r="M1050" t="str" cm="1">
        <f t="array" ref="M1050">IFERROR(_xlfn.IFS(AND(I1050&gt;=1,I1050&lt;=5),"1A5", AND(I1050&gt;=6,I1050&lt;=30),"6A30", AND(I1050&gt;=31,I1050&lt;=60),"31A60", AND(I1050&gt;=61,I1050&lt;=90),"61A90", AND(I1050&gt;=91,I1050&lt;=120),"91A120", AND(I1050&gt;120),"M120"), "A VENCER")</f>
        <v>A VENCER</v>
      </c>
    </row>
    <row r="1051" spans="1:13" x14ac:dyDescent="0.25">
      <c r="A1051">
        <f>VLOOKUP(B1051,[1]Sheet2!$B$2:$D$2741,3,0)</f>
        <v>211111888</v>
      </c>
      <c r="B1051" t="s">
        <v>194</v>
      </c>
      <c r="C1051" t="s">
        <v>11</v>
      </c>
      <c r="D1051" t="s">
        <v>12</v>
      </c>
      <c r="E1051">
        <v>9933</v>
      </c>
      <c r="F1051" t="s">
        <v>13</v>
      </c>
      <c r="G1051" s="1">
        <v>45869.385451388887</v>
      </c>
      <c r="H1051" s="1">
        <v>45839.386840277773</v>
      </c>
      <c r="I1051" s="6">
        <v>-19</v>
      </c>
      <c r="J1051">
        <v>78.92</v>
      </c>
      <c r="K1051">
        <v>78.92</v>
      </c>
      <c r="L1051" t="str">
        <f>VLOOKUP(A1051,[1]Sheet2!$A$2:$C$2741,3,0)</f>
        <v>Paulo Costa</v>
      </c>
      <c r="M1051" t="str" cm="1">
        <f t="array" ref="M1051">IFERROR(_xlfn.IFS(AND(I1051&gt;=1,I1051&lt;=5),"1A5", AND(I1051&gt;=6,I1051&lt;=30),"6A30", AND(I1051&gt;=31,I1051&lt;=60),"31A60", AND(I1051&gt;=61,I1051&lt;=90),"61A90", AND(I1051&gt;=91,I1051&lt;=120),"91A120", AND(I1051&gt;120),"M120"), "A VENCER")</f>
        <v>A VENCER</v>
      </c>
    </row>
    <row r="1052" spans="1:13" x14ac:dyDescent="0.25">
      <c r="A1052">
        <f>VLOOKUP(B1052,[1]Sheet2!$B$2:$D$2741,3,0)</f>
        <v>211111888</v>
      </c>
      <c r="B1052" t="s">
        <v>194</v>
      </c>
      <c r="C1052" t="s">
        <v>11</v>
      </c>
      <c r="D1052" t="s">
        <v>12</v>
      </c>
      <c r="E1052">
        <v>10054</v>
      </c>
      <c r="F1052" t="s">
        <v>13</v>
      </c>
      <c r="G1052" s="1">
        <v>45871.521666666667</v>
      </c>
      <c r="H1052" s="1">
        <v>45841.521666666667</v>
      </c>
      <c r="I1052" s="6">
        <v>-21</v>
      </c>
      <c r="J1052">
        <v>81.25</v>
      </c>
      <c r="K1052">
        <v>81.25</v>
      </c>
      <c r="L1052" t="str">
        <f>VLOOKUP(A1052,[1]Sheet2!$A$2:$C$2741,3,0)</f>
        <v>Paulo Costa</v>
      </c>
      <c r="M1052" t="str" cm="1">
        <f t="array" ref="M1052">IFERROR(_xlfn.IFS(AND(I1052&gt;=1,I1052&lt;=5),"1A5", AND(I1052&gt;=6,I1052&lt;=30),"6A30", AND(I1052&gt;=31,I1052&lt;=60),"31A60", AND(I1052&gt;=61,I1052&lt;=90),"61A90", AND(I1052&gt;=91,I1052&lt;=120),"91A120", AND(I1052&gt;120),"M120"), "A VENCER")</f>
        <v>A VENCER</v>
      </c>
    </row>
    <row r="1053" spans="1:13" x14ac:dyDescent="0.25">
      <c r="A1053">
        <f>VLOOKUP(B1053,[1]Sheet2!$B$2:$D$2741,3,0)</f>
        <v>211111888</v>
      </c>
      <c r="B1053" t="s">
        <v>194</v>
      </c>
      <c r="C1053" t="s">
        <v>11</v>
      </c>
      <c r="D1053" t="s">
        <v>12</v>
      </c>
      <c r="E1053">
        <v>10144</v>
      </c>
      <c r="F1053" t="s">
        <v>13</v>
      </c>
      <c r="G1053" s="1">
        <v>45872.453831018516</v>
      </c>
      <c r="H1053" s="1">
        <v>45842.453831018516</v>
      </c>
      <c r="I1053" s="6">
        <v>-22</v>
      </c>
      <c r="J1053">
        <v>833.06000000000006</v>
      </c>
      <c r="K1053">
        <v>833.06000000000006</v>
      </c>
      <c r="L1053" t="str">
        <f>VLOOKUP(A1053,[1]Sheet2!$A$2:$C$2741,3,0)</f>
        <v>Paulo Costa</v>
      </c>
      <c r="M1053" t="str" cm="1">
        <f t="array" ref="M1053">IFERROR(_xlfn.IFS(AND(I1053&gt;=1,I1053&lt;=5),"1A5", AND(I1053&gt;=6,I1053&lt;=30),"6A30", AND(I1053&gt;=31,I1053&lt;=60),"31A60", AND(I1053&gt;=61,I1053&lt;=90),"61A90", AND(I1053&gt;=91,I1053&lt;=120),"91A120", AND(I1053&gt;120),"M120"), "A VENCER")</f>
        <v>A VENCER</v>
      </c>
    </row>
    <row r="1054" spans="1:13" x14ac:dyDescent="0.25">
      <c r="A1054">
        <f>VLOOKUP(B1054,[1]Sheet2!$B$2:$D$2741,3,0)</f>
        <v>211111888</v>
      </c>
      <c r="B1054" t="s">
        <v>194</v>
      </c>
      <c r="C1054" t="s">
        <v>11</v>
      </c>
      <c r="D1054" t="s">
        <v>12</v>
      </c>
      <c r="E1054">
        <v>10277</v>
      </c>
      <c r="F1054" t="s">
        <v>13</v>
      </c>
      <c r="G1054" s="1">
        <v>45876.441319444442</v>
      </c>
      <c r="H1054" s="1">
        <v>45846.441319444442</v>
      </c>
      <c r="I1054" s="6">
        <v>-26</v>
      </c>
      <c r="J1054">
        <v>1056.32</v>
      </c>
      <c r="K1054">
        <v>1056.32</v>
      </c>
      <c r="L1054" t="str">
        <f>VLOOKUP(A1054,[1]Sheet2!$A$2:$C$2741,3,0)</f>
        <v>Paulo Costa</v>
      </c>
      <c r="M1054" t="str" cm="1">
        <f t="array" ref="M1054">IFERROR(_xlfn.IFS(AND(I1054&gt;=1,I1054&lt;=5),"1A5", AND(I1054&gt;=6,I1054&lt;=30),"6A30", AND(I1054&gt;=31,I1054&lt;=60),"31A60", AND(I1054&gt;=61,I1054&lt;=90),"61A90", AND(I1054&gt;=91,I1054&lt;=120),"91A120", AND(I1054&gt;120),"M120"), "A VENCER")</f>
        <v>A VENCER</v>
      </c>
    </row>
    <row r="1055" spans="1:13" x14ac:dyDescent="0.25">
      <c r="A1055">
        <f>VLOOKUP(B1055,[1]Sheet2!$B$2:$D$2741,3,0)</f>
        <v>211111888</v>
      </c>
      <c r="B1055" t="s">
        <v>194</v>
      </c>
      <c r="C1055" t="s">
        <v>11</v>
      </c>
      <c r="D1055" t="s">
        <v>12</v>
      </c>
      <c r="E1055">
        <v>10352</v>
      </c>
      <c r="F1055" t="s">
        <v>13</v>
      </c>
      <c r="G1055" s="1">
        <v>45877.450138888889</v>
      </c>
      <c r="H1055" s="1">
        <v>45847.450150462959</v>
      </c>
      <c r="I1055" s="6">
        <v>-27</v>
      </c>
      <c r="J1055">
        <v>210.29</v>
      </c>
      <c r="K1055">
        <v>210.29</v>
      </c>
      <c r="L1055" t="str">
        <f>VLOOKUP(A1055,[1]Sheet2!$A$2:$C$2741,3,0)</f>
        <v>Paulo Costa</v>
      </c>
      <c r="M1055" t="str" cm="1">
        <f t="array" ref="M1055">IFERROR(_xlfn.IFS(AND(I1055&gt;=1,I1055&lt;=5),"1A5", AND(I1055&gt;=6,I1055&lt;=30),"6A30", AND(I1055&gt;=31,I1055&lt;=60),"31A60", AND(I1055&gt;=61,I1055&lt;=90),"61A90", AND(I1055&gt;=91,I1055&lt;=120),"91A120", AND(I1055&gt;120),"M120"), "A VENCER")</f>
        <v>A VENCER</v>
      </c>
    </row>
    <row r="1056" spans="1:13" x14ac:dyDescent="0.25">
      <c r="A1056">
        <f>VLOOKUP(B1056,[1]Sheet2!$B$2:$D$2741,3,0)</f>
        <v>211111888</v>
      </c>
      <c r="B1056" t="s">
        <v>194</v>
      </c>
      <c r="C1056" t="s">
        <v>11</v>
      </c>
      <c r="D1056" t="s">
        <v>12</v>
      </c>
      <c r="E1056">
        <v>10419</v>
      </c>
      <c r="F1056" t="s">
        <v>13</v>
      </c>
      <c r="G1056" s="1">
        <v>45878.429652777777</v>
      </c>
      <c r="H1056" s="1">
        <v>45848.429652777777</v>
      </c>
      <c r="I1056" s="6">
        <v>-28</v>
      </c>
      <c r="J1056">
        <v>540.54999999999995</v>
      </c>
      <c r="K1056">
        <v>540.54999999999995</v>
      </c>
      <c r="L1056" t="str">
        <f>VLOOKUP(A1056,[1]Sheet2!$A$2:$C$2741,3,0)</f>
        <v>Paulo Costa</v>
      </c>
      <c r="M1056" t="str" cm="1">
        <f t="array" ref="M1056">IFERROR(_xlfn.IFS(AND(I1056&gt;=1,I1056&lt;=5),"1A5", AND(I1056&gt;=6,I1056&lt;=30),"6A30", AND(I1056&gt;=31,I1056&lt;=60),"31A60", AND(I1056&gt;=61,I1056&lt;=90),"61A90", AND(I1056&gt;=91,I1056&lt;=120),"91A120", AND(I1056&gt;120),"M120"), "A VENCER")</f>
        <v>A VENCER</v>
      </c>
    </row>
    <row r="1057" spans="1:13" x14ac:dyDescent="0.25">
      <c r="A1057">
        <f>VLOOKUP(B1057,[1]Sheet2!$B$2:$D$2741,3,0)</f>
        <v>211111888</v>
      </c>
      <c r="B1057" t="s">
        <v>194</v>
      </c>
      <c r="C1057" t="s">
        <v>11</v>
      </c>
      <c r="D1057" t="s">
        <v>12</v>
      </c>
      <c r="E1057">
        <v>10477</v>
      </c>
      <c r="F1057" t="s">
        <v>13</v>
      </c>
      <c r="G1057" s="1">
        <v>45879.432314814811</v>
      </c>
      <c r="H1057" s="1">
        <v>45849.432314814811</v>
      </c>
      <c r="I1057" s="6">
        <v>-29</v>
      </c>
      <c r="J1057">
        <v>165.06</v>
      </c>
      <c r="K1057">
        <v>165.06</v>
      </c>
      <c r="L1057" t="str">
        <f>VLOOKUP(A1057,[1]Sheet2!$A$2:$C$2741,3,0)</f>
        <v>Paulo Costa</v>
      </c>
      <c r="M1057" t="str" cm="1">
        <f t="array" ref="M1057">IFERROR(_xlfn.IFS(AND(I1057&gt;=1,I1057&lt;=5),"1A5", AND(I1057&gt;=6,I1057&lt;=30),"6A30", AND(I1057&gt;=31,I1057&lt;=60),"31A60", AND(I1057&gt;=61,I1057&lt;=90),"61A90", AND(I1057&gt;=91,I1057&lt;=120),"91A120", AND(I1057&gt;120),"M120"), "A VENCER")</f>
        <v>A VENCER</v>
      </c>
    </row>
    <row r="1058" spans="1:13" x14ac:dyDescent="0.25">
      <c r="A1058">
        <f>VLOOKUP(B1058,[1]Sheet2!$B$2:$D$2741,3,0)</f>
        <v>211111895</v>
      </c>
      <c r="B1058" t="s">
        <v>196</v>
      </c>
      <c r="C1058" t="s">
        <v>11</v>
      </c>
      <c r="D1058" t="s">
        <v>12</v>
      </c>
      <c r="E1058">
        <v>8043</v>
      </c>
      <c r="F1058" t="s">
        <v>13</v>
      </c>
      <c r="G1058" s="1">
        <v>45827.47315972222</v>
      </c>
      <c r="H1058" s="1">
        <v>45797.473935185182</v>
      </c>
      <c r="I1058" s="6">
        <v>23</v>
      </c>
      <c r="J1058">
        <v>303.45</v>
      </c>
      <c r="K1058">
        <v>303.45</v>
      </c>
      <c r="L1058" t="str">
        <f>VLOOKUP(A1058,[1]Sheet2!$A$2:$C$2741,3,0)</f>
        <v>Manuel Miranda</v>
      </c>
      <c r="M1058" t="str" cm="1">
        <f t="array" ref="M1058">IFERROR(_xlfn.IFS(AND(I1058&gt;=1,I1058&lt;=5),"1A5", AND(I1058&gt;=6,I1058&lt;=30),"6A30", AND(I1058&gt;=31,I1058&lt;=60),"31A60", AND(I1058&gt;=61,I1058&lt;=90),"61A90", AND(I1058&gt;=91,I1058&lt;=120),"91A120", AND(I1058&gt;120),"M120"), "A VENCER")</f>
        <v>6A30</v>
      </c>
    </row>
    <row r="1059" spans="1:13" x14ac:dyDescent="0.25">
      <c r="A1059">
        <f>VLOOKUP(B1059,[1]Sheet2!$B$2:$D$2741,3,0)</f>
        <v>211111895</v>
      </c>
      <c r="B1059" t="s">
        <v>196</v>
      </c>
      <c r="C1059" t="s">
        <v>11</v>
      </c>
      <c r="D1059" t="s">
        <v>12</v>
      </c>
      <c r="E1059">
        <v>8288</v>
      </c>
      <c r="F1059" t="s">
        <v>13</v>
      </c>
      <c r="G1059" s="1">
        <v>45830.596053240741</v>
      </c>
      <c r="H1059" s="1">
        <v>45800.596469907403</v>
      </c>
      <c r="I1059" s="6">
        <v>20</v>
      </c>
      <c r="J1059">
        <v>568.41</v>
      </c>
      <c r="K1059">
        <v>568.41</v>
      </c>
      <c r="L1059" t="str">
        <f>VLOOKUP(A1059,[1]Sheet2!$A$2:$C$2741,3,0)</f>
        <v>Manuel Miranda</v>
      </c>
      <c r="M1059" t="str" cm="1">
        <f t="array" ref="M1059">IFERROR(_xlfn.IFS(AND(I1059&gt;=1,I1059&lt;=5),"1A5", AND(I1059&gt;=6,I1059&lt;=30),"6A30", AND(I1059&gt;=31,I1059&lt;=60),"31A60", AND(I1059&gt;=61,I1059&lt;=90),"61A90", AND(I1059&gt;=91,I1059&lt;=120),"91A120", AND(I1059&gt;120),"M120"), "A VENCER")</f>
        <v>6A30</v>
      </c>
    </row>
    <row r="1060" spans="1:13" x14ac:dyDescent="0.25">
      <c r="A1060">
        <f>VLOOKUP(B1060,[1]Sheet2!$B$2:$D$2741,3,0)</f>
        <v>211111895</v>
      </c>
      <c r="B1060" t="s">
        <v>196</v>
      </c>
      <c r="C1060" t="s">
        <v>11</v>
      </c>
      <c r="D1060" t="s">
        <v>12</v>
      </c>
      <c r="E1060">
        <v>8493</v>
      </c>
      <c r="F1060" t="s">
        <v>13</v>
      </c>
      <c r="G1060" s="1">
        <v>45835.444849537038</v>
      </c>
      <c r="H1060" s="1">
        <v>45805.446041666662</v>
      </c>
      <c r="I1060" s="6">
        <v>15</v>
      </c>
      <c r="J1060">
        <v>218.58</v>
      </c>
      <c r="K1060">
        <v>218.58</v>
      </c>
      <c r="L1060" t="str">
        <f>VLOOKUP(A1060,[1]Sheet2!$A$2:$C$2741,3,0)</f>
        <v>Manuel Miranda</v>
      </c>
      <c r="M1060" t="str" cm="1">
        <f t="array" ref="M1060">IFERROR(_xlfn.IFS(AND(I1060&gt;=1,I1060&lt;=5),"1A5", AND(I1060&gt;=6,I1060&lt;=30),"6A30", AND(I1060&gt;=31,I1060&lt;=60),"31A60", AND(I1060&gt;=61,I1060&lt;=90),"61A90", AND(I1060&gt;=91,I1060&lt;=120),"91A120", AND(I1060&gt;120),"M120"), "A VENCER")</f>
        <v>6A30</v>
      </c>
    </row>
    <row r="1061" spans="1:13" x14ac:dyDescent="0.25">
      <c r="A1061">
        <f>VLOOKUP(B1061,[1]Sheet2!$B$2:$D$2741,3,0)</f>
        <v>211111895</v>
      </c>
      <c r="B1061" t="s">
        <v>196</v>
      </c>
      <c r="C1061" t="s">
        <v>11</v>
      </c>
      <c r="D1061" t="s">
        <v>12</v>
      </c>
      <c r="E1061">
        <v>8662</v>
      </c>
      <c r="F1061" t="s">
        <v>13</v>
      </c>
      <c r="G1061" s="1">
        <v>45837.500659722224</v>
      </c>
      <c r="H1061" s="1">
        <v>45807.500856481478</v>
      </c>
      <c r="I1061" s="6">
        <v>13</v>
      </c>
      <c r="J1061">
        <v>254.72</v>
      </c>
      <c r="K1061">
        <v>254.72</v>
      </c>
      <c r="L1061" t="str">
        <f>VLOOKUP(A1061,[1]Sheet2!$A$2:$C$2741,3,0)</f>
        <v>Manuel Miranda</v>
      </c>
      <c r="M1061" t="str" cm="1">
        <f t="array" ref="M1061">IFERROR(_xlfn.IFS(AND(I1061&gt;=1,I1061&lt;=5),"1A5", AND(I1061&gt;=6,I1061&lt;=30),"6A30", AND(I1061&gt;=31,I1061&lt;=60),"31A60", AND(I1061&gt;=61,I1061&lt;=90),"61A90", AND(I1061&gt;=91,I1061&lt;=120),"91A120", AND(I1061&gt;120),"M120"), "A VENCER")</f>
        <v>6A30</v>
      </c>
    </row>
    <row r="1062" spans="1:13" x14ac:dyDescent="0.25">
      <c r="A1062">
        <f>VLOOKUP(B1062,[1]Sheet2!$B$2:$D$2741,3,0)</f>
        <v>211111895</v>
      </c>
      <c r="B1062" t="s">
        <v>196</v>
      </c>
      <c r="C1062" t="s">
        <v>2814</v>
      </c>
      <c r="D1062" t="s">
        <v>12</v>
      </c>
      <c r="E1062">
        <v>492</v>
      </c>
      <c r="F1062" t="s">
        <v>13</v>
      </c>
      <c r="G1062" s="1">
        <v>45858</v>
      </c>
      <c r="H1062" s="1">
        <v>45828</v>
      </c>
      <c r="I1062" s="6">
        <v>-8</v>
      </c>
      <c r="J1062">
        <v>-13.94</v>
      </c>
      <c r="K1062">
        <v>-13.94</v>
      </c>
      <c r="L1062" t="str">
        <f>VLOOKUP(A1062,[1]Sheet2!$A$2:$C$2741,3,0)</f>
        <v>Manuel Miranda</v>
      </c>
      <c r="M1062" t="str" cm="1">
        <f t="array" ref="M1062">IFERROR(_xlfn.IFS(AND(I1062&gt;=1,I1062&lt;=5),"1A5", AND(I1062&gt;=6,I1062&lt;=30),"6A30", AND(I1062&gt;=31,I1062&lt;=60),"31A60", AND(I1062&gt;=61,I1062&lt;=90),"61A90", AND(I1062&gt;=91,I1062&lt;=120),"91A120", AND(I1062&gt;120),"M120"), "A VENCER")</f>
        <v>A VENCER</v>
      </c>
    </row>
    <row r="1063" spans="1:13" x14ac:dyDescent="0.25">
      <c r="A1063">
        <f>VLOOKUP(B1063,[1]Sheet2!$B$2:$D$2741,3,0)</f>
        <v>211111895</v>
      </c>
      <c r="B1063" t="s">
        <v>196</v>
      </c>
      <c r="C1063" t="s">
        <v>11</v>
      </c>
      <c r="D1063" t="s">
        <v>12</v>
      </c>
      <c r="E1063">
        <v>9548</v>
      </c>
      <c r="F1063" t="s">
        <v>13</v>
      </c>
      <c r="G1063" s="1">
        <v>45858.583483796298</v>
      </c>
      <c r="H1063" s="1">
        <v>45828.584826388884</v>
      </c>
      <c r="I1063" s="6">
        <v>-8</v>
      </c>
      <c r="J1063">
        <v>667.58</v>
      </c>
      <c r="K1063">
        <v>667.58</v>
      </c>
      <c r="L1063" t="str">
        <f>VLOOKUP(A1063,[1]Sheet2!$A$2:$C$2741,3,0)</f>
        <v>Manuel Miranda</v>
      </c>
      <c r="M1063" t="str" cm="1">
        <f t="array" ref="M1063">IFERROR(_xlfn.IFS(AND(I1063&gt;=1,I1063&lt;=5),"1A5", AND(I1063&gt;=6,I1063&lt;=30),"6A30", AND(I1063&gt;=31,I1063&lt;=60),"31A60", AND(I1063&gt;=61,I1063&lt;=90),"61A90", AND(I1063&gt;=91,I1063&lt;=120),"91A120", AND(I1063&gt;120),"M120"), "A VENCER")</f>
        <v>A VENCER</v>
      </c>
    </row>
    <row r="1064" spans="1:13" x14ac:dyDescent="0.25">
      <c r="A1064">
        <f>VLOOKUP(B1064,[1]Sheet2!$B$2:$D$2741,3,0)</f>
        <v>211111895</v>
      </c>
      <c r="B1064" t="s">
        <v>196</v>
      </c>
      <c r="C1064" t="s">
        <v>11</v>
      </c>
      <c r="D1064" t="s">
        <v>12</v>
      </c>
      <c r="E1064">
        <v>10123</v>
      </c>
      <c r="F1064" t="s">
        <v>13</v>
      </c>
      <c r="G1064" s="1">
        <v>45872.400902777779</v>
      </c>
      <c r="H1064" s="1">
        <v>45842.400914351849</v>
      </c>
      <c r="I1064" s="6">
        <v>-22</v>
      </c>
      <c r="J1064">
        <v>259.31</v>
      </c>
      <c r="K1064">
        <v>259.31</v>
      </c>
      <c r="L1064" t="str">
        <f>VLOOKUP(A1064,[1]Sheet2!$A$2:$C$2741,3,0)</f>
        <v>Manuel Miranda</v>
      </c>
      <c r="M1064" t="str" cm="1">
        <f t="array" ref="M1064">IFERROR(_xlfn.IFS(AND(I1064&gt;=1,I1064&lt;=5),"1A5", AND(I1064&gt;=6,I1064&lt;=30),"6A30", AND(I1064&gt;=31,I1064&lt;=60),"31A60", AND(I1064&gt;=61,I1064&lt;=90),"61A90", AND(I1064&gt;=91,I1064&lt;=120),"91A120", AND(I1064&gt;120),"M120"), "A VENCER")</f>
        <v>A VENCER</v>
      </c>
    </row>
    <row r="1065" spans="1:13" x14ac:dyDescent="0.25">
      <c r="A1065">
        <f>VLOOKUP(B1065,[1]Sheet2!$B$2:$D$2741,3,0)</f>
        <v>211111909</v>
      </c>
      <c r="B1065" t="s">
        <v>197</v>
      </c>
      <c r="C1065" t="s">
        <v>11</v>
      </c>
      <c r="D1065" t="s">
        <v>12</v>
      </c>
      <c r="E1065">
        <v>8829</v>
      </c>
      <c r="F1065" t="s">
        <v>13</v>
      </c>
      <c r="G1065" s="1">
        <v>45842.408263888887</v>
      </c>
      <c r="H1065" s="1">
        <v>45812.408495370371</v>
      </c>
      <c r="I1065" s="6">
        <v>8</v>
      </c>
      <c r="J1065">
        <v>131.63</v>
      </c>
      <c r="K1065">
        <v>131.63</v>
      </c>
      <c r="L1065" t="str">
        <f>VLOOKUP(A1065,[1]Sheet2!$A$2:$C$2741,3,0)</f>
        <v>Ricardo G.Silva</v>
      </c>
      <c r="M1065" t="str" cm="1">
        <f t="array" ref="M1065">IFERROR(_xlfn.IFS(AND(I1065&gt;=1,I1065&lt;=5),"1A5", AND(I1065&gt;=6,I1065&lt;=30),"6A30", AND(I1065&gt;=31,I1065&lt;=60),"31A60", AND(I1065&gt;=61,I1065&lt;=90),"61A90", AND(I1065&gt;=91,I1065&lt;=120),"91A120", AND(I1065&gt;120),"M120"), "A VENCER")</f>
        <v>6A30</v>
      </c>
    </row>
    <row r="1066" spans="1:13" x14ac:dyDescent="0.25">
      <c r="A1066">
        <f>VLOOKUP(B1066,[1]Sheet2!$B$2:$D$2741,3,0)</f>
        <v>211111909</v>
      </c>
      <c r="B1066" t="s">
        <v>197</v>
      </c>
      <c r="C1066" t="s">
        <v>11</v>
      </c>
      <c r="D1066" t="s">
        <v>12</v>
      </c>
      <c r="E1066">
        <v>8897</v>
      </c>
      <c r="F1066" t="s">
        <v>13</v>
      </c>
      <c r="G1066" s="1">
        <v>45843.453368055554</v>
      </c>
      <c r="H1066" s="1">
        <v>45813.453726851847</v>
      </c>
      <c r="I1066" s="6">
        <v>7</v>
      </c>
      <c r="J1066">
        <v>187.1</v>
      </c>
      <c r="K1066">
        <v>187.1</v>
      </c>
      <c r="L1066" t="str">
        <f>VLOOKUP(A1066,[1]Sheet2!$A$2:$C$2741,3,0)</f>
        <v>Ricardo G.Silva</v>
      </c>
      <c r="M1066" t="str" cm="1">
        <f t="array" ref="M1066">IFERROR(_xlfn.IFS(AND(I1066&gt;=1,I1066&lt;=5),"1A5", AND(I1066&gt;=6,I1066&lt;=30),"6A30", AND(I1066&gt;=31,I1066&lt;=60),"31A60", AND(I1066&gt;=61,I1066&lt;=90),"61A90", AND(I1066&gt;=91,I1066&lt;=120),"91A120", AND(I1066&gt;120),"M120"), "A VENCER")</f>
        <v>6A30</v>
      </c>
    </row>
    <row r="1067" spans="1:13" x14ac:dyDescent="0.25">
      <c r="A1067">
        <f>VLOOKUP(B1067,[1]Sheet2!$B$2:$D$2741,3,0)</f>
        <v>211111909</v>
      </c>
      <c r="B1067" t="s">
        <v>197</v>
      </c>
      <c r="C1067" t="s">
        <v>11</v>
      </c>
      <c r="D1067" t="s">
        <v>12</v>
      </c>
      <c r="E1067">
        <v>8898</v>
      </c>
      <c r="F1067" t="s">
        <v>13</v>
      </c>
      <c r="G1067" s="1">
        <v>45843.453981481478</v>
      </c>
      <c r="H1067" s="1">
        <v>45813.45417824074</v>
      </c>
      <c r="I1067" s="6">
        <v>7</v>
      </c>
      <c r="J1067">
        <v>229.9</v>
      </c>
      <c r="K1067">
        <v>229.9</v>
      </c>
      <c r="L1067" t="str">
        <f>VLOOKUP(A1067,[1]Sheet2!$A$2:$C$2741,3,0)</f>
        <v>Ricardo G.Silva</v>
      </c>
      <c r="M1067" t="str" cm="1">
        <f t="array" ref="M1067">IFERROR(_xlfn.IFS(AND(I1067&gt;=1,I1067&lt;=5),"1A5", AND(I1067&gt;=6,I1067&lt;=30),"6A30", AND(I1067&gt;=31,I1067&lt;=60),"31A60", AND(I1067&gt;=61,I1067&lt;=90),"61A90", AND(I1067&gt;=91,I1067&lt;=120),"91A120", AND(I1067&gt;120),"M120"), "A VENCER")</f>
        <v>6A30</v>
      </c>
    </row>
    <row r="1068" spans="1:13" x14ac:dyDescent="0.25">
      <c r="A1068">
        <f>VLOOKUP(B1068,[1]Sheet2!$B$2:$D$2741,3,0)</f>
        <v>211111909</v>
      </c>
      <c r="B1068" t="s">
        <v>197</v>
      </c>
      <c r="C1068" t="s">
        <v>11</v>
      </c>
      <c r="D1068" t="s">
        <v>12</v>
      </c>
      <c r="E1068">
        <v>9046</v>
      </c>
      <c r="F1068" t="s">
        <v>13</v>
      </c>
      <c r="G1068" s="1">
        <v>45849.434560185182</v>
      </c>
      <c r="H1068" s="1">
        <v>45819.435624999998</v>
      </c>
      <c r="I1068" s="6">
        <v>1</v>
      </c>
      <c r="J1068">
        <v>157.75</v>
      </c>
      <c r="K1068">
        <v>157.75</v>
      </c>
      <c r="L1068" t="str">
        <f>VLOOKUP(A1068,[1]Sheet2!$A$2:$C$2741,3,0)</f>
        <v>Ricardo G.Silva</v>
      </c>
      <c r="M1068" t="str" cm="1">
        <f t="array" ref="M1068">IFERROR(_xlfn.IFS(AND(I1068&gt;=1,I1068&lt;=5),"1A5", AND(I1068&gt;=6,I1068&lt;=30),"6A30", AND(I1068&gt;=31,I1068&lt;=60),"31A60", AND(I1068&gt;=61,I1068&lt;=90),"61A90", AND(I1068&gt;=91,I1068&lt;=120),"91A120", AND(I1068&gt;120),"M120"), "A VENCER")</f>
        <v>1A5</v>
      </c>
    </row>
    <row r="1069" spans="1:13" x14ac:dyDescent="0.25">
      <c r="A1069">
        <f>VLOOKUP(B1069,[1]Sheet2!$B$2:$D$2741,3,0)</f>
        <v>211111909</v>
      </c>
      <c r="B1069" t="s">
        <v>197</v>
      </c>
      <c r="C1069" t="s">
        <v>11</v>
      </c>
      <c r="D1069" t="s">
        <v>12</v>
      </c>
      <c r="E1069">
        <v>9152</v>
      </c>
      <c r="F1069" t="s">
        <v>13</v>
      </c>
      <c r="G1069" s="1">
        <v>45850.454363425924</v>
      </c>
      <c r="H1069" s="1">
        <v>45820.454988425925</v>
      </c>
      <c r="I1069" s="6">
        <v>0</v>
      </c>
      <c r="J1069">
        <v>255.4</v>
      </c>
      <c r="K1069">
        <v>255.4</v>
      </c>
      <c r="L1069" t="str">
        <f>VLOOKUP(A1069,[1]Sheet2!$A$2:$C$2741,3,0)</f>
        <v>Ricardo G.Silva</v>
      </c>
      <c r="M1069" t="str" cm="1">
        <f t="array" ref="M1069">IFERROR(_xlfn.IFS(AND(I1069&gt;=1,I1069&lt;=5),"1A5", AND(I1069&gt;=6,I1069&lt;=30),"6A30", AND(I1069&gt;=31,I1069&lt;=60),"31A60", AND(I1069&gt;=61,I1069&lt;=90),"61A90", AND(I1069&gt;=91,I1069&lt;=120),"91A120", AND(I1069&gt;120),"M120"), "A VENCER")</f>
        <v>A VENCER</v>
      </c>
    </row>
    <row r="1070" spans="1:13" x14ac:dyDescent="0.25">
      <c r="A1070">
        <f>VLOOKUP(B1070,[1]Sheet2!$B$2:$D$2741,3,0)</f>
        <v>211111909</v>
      </c>
      <c r="B1070" t="s">
        <v>197</v>
      </c>
      <c r="C1070" t="s">
        <v>11</v>
      </c>
      <c r="D1070" t="s">
        <v>12</v>
      </c>
      <c r="E1070">
        <v>9153</v>
      </c>
      <c r="F1070" t="s">
        <v>13</v>
      </c>
      <c r="G1070" s="1">
        <v>45850.455868055556</v>
      </c>
      <c r="H1070" s="1">
        <v>45820.456504629627</v>
      </c>
      <c r="I1070" s="6">
        <v>0</v>
      </c>
      <c r="J1070">
        <v>244.08</v>
      </c>
      <c r="K1070">
        <v>244.08</v>
      </c>
      <c r="L1070" t="str">
        <f>VLOOKUP(A1070,[1]Sheet2!$A$2:$C$2741,3,0)</f>
        <v>Ricardo G.Silva</v>
      </c>
      <c r="M1070" t="str" cm="1">
        <f t="array" ref="M1070">IFERROR(_xlfn.IFS(AND(I1070&gt;=1,I1070&lt;=5),"1A5", AND(I1070&gt;=6,I1070&lt;=30),"6A30", AND(I1070&gt;=31,I1070&lt;=60),"31A60", AND(I1070&gt;=61,I1070&lt;=90),"61A90", AND(I1070&gt;=91,I1070&lt;=120),"91A120", AND(I1070&gt;120),"M120"), "A VENCER")</f>
        <v>A VENCER</v>
      </c>
    </row>
    <row r="1071" spans="1:13" x14ac:dyDescent="0.25">
      <c r="A1071">
        <f>VLOOKUP(B1071,[1]Sheet2!$B$2:$D$2741,3,0)</f>
        <v>211111909</v>
      </c>
      <c r="B1071" t="s">
        <v>197</v>
      </c>
      <c r="C1071" t="s">
        <v>11</v>
      </c>
      <c r="D1071" t="s">
        <v>12</v>
      </c>
      <c r="E1071">
        <v>9155</v>
      </c>
      <c r="F1071" t="s">
        <v>13</v>
      </c>
      <c r="G1071" s="1">
        <v>45850.457002314812</v>
      </c>
      <c r="H1071" s="1">
        <v>45820.457407407404</v>
      </c>
      <c r="I1071" s="6">
        <v>0</v>
      </c>
      <c r="J1071">
        <v>212.84</v>
      </c>
      <c r="K1071">
        <v>212.84</v>
      </c>
      <c r="L1071" t="str">
        <f>VLOOKUP(A1071,[1]Sheet2!$A$2:$C$2741,3,0)</f>
        <v>Ricardo G.Silva</v>
      </c>
      <c r="M1071" t="str" cm="1">
        <f t="array" ref="M1071">IFERROR(_xlfn.IFS(AND(I1071&gt;=1,I1071&lt;=5),"1A5", AND(I1071&gt;=6,I1071&lt;=30),"6A30", AND(I1071&gt;=31,I1071&lt;=60),"31A60", AND(I1071&gt;=61,I1071&lt;=90),"61A90", AND(I1071&gt;=91,I1071&lt;=120),"91A120", AND(I1071&gt;120),"M120"), "A VENCER")</f>
        <v>A VENCER</v>
      </c>
    </row>
    <row r="1072" spans="1:13" x14ac:dyDescent="0.25">
      <c r="A1072">
        <f>VLOOKUP(B1072,[1]Sheet2!$B$2:$D$2741,3,0)</f>
        <v>211111909</v>
      </c>
      <c r="B1072" t="s">
        <v>197</v>
      </c>
      <c r="C1072" t="s">
        <v>11</v>
      </c>
      <c r="D1072" t="s">
        <v>12</v>
      </c>
      <c r="E1072">
        <v>9581</v>
      </c>
      <c r="F1072" t="s">
        <v>13</v>
      </c>
      <c r="G1072" s="1">
        <v>45861.40179398148</v>
      </c>
      <c r="H1072" s="1">
        <v>45831.402361111112</v>
      </c>
      <c r="I1072" s="6">
        <v>-11</v>
      </c>
      <c r="J1072">
        <v>79.41</v>
      </c>
      <c r="K1072">
        <v>79.41</v>
      </c>
      <c r="L1072" t="str">
        <f>VLOOKUP(A1072,[1]Sheet2!$A$2:$C$2741,3,0)</f>
        <v>Ricardo G.Silva</v>
      </c>
      <c r="M1072" t="str" cm="1">
        <f t="array" ref="M1072">IFERROR(_xlfn.IFS(AND(I1072&gt;=1,I1072&lt;=5),"1A5", AND(I1072&gt;=6,I1072&lt;=30),"6A30", AND(I1072&gt;=31,I1072&lt;=60),"31A60", AND(I1072&gt;=61,I1072&lt;=90),"61A90", AND(I1072&gt;=91,I1072&lt;=120),"91A120", AND(I1072&gt;120),"M120"), "A VENCER")</f>
        <v>A VENCER</v>
      </c>
    </row>
    <row r="1073" spans="1:13" x14ac:dyDescent="0.25">
      <c r="A1073">
        <f>VLOOKUP(B1073,[1]Sheet2!$B$2:$D$2741,3,0)</f>
        <v>211111909</v>
      </c>
      <c r="B1073" t="s">
        <v>197</v>
      </c>
      <c r="C1073" t="s">
        <v>11</v>
      </c>
      <c r="D1073" t="s">
        <v>12</v>
      </c>
      <c r="E1073">
        <v>9661</v>
      </c>
      <c r="F1073" t="s">
        <v>13</v>
      </c>
      <c r="G1073" s="1">
        <v>45863.40289351852</v>
      </c>
      <c r="H1073" s="1">
        <v>45833.403321759259</v>
      </c>
      <c r="I1073" s="6">
        <v>-13</v>
      </c>
      <c r="J1073">
        <v>184.13</v>
      </c>
      <c r="K1073">
        <v>184.13</v>
      </c>
      <c r="L1073" t="str">
        <f>VLOOKUP(A1073,[1]Sheet2!$A$2:$C$2741,3,0)</f>
        <v>Ricardo G.Silva</v>
      </c>
      <c r="M1073" t="str" cm="1">
        <f t="array" ref="M1073">IFERROR(_xlfn.IFS(AND(I1073&gt;=1,I1073&lt;=5),"1A5", AND(I1073&gt;=6,I1073&lt;=30),"6A30", AND(I1073&gt;=31,I1073&lt;=60),"31A60", AND(I1073&gt;=61,I1073&lt;=90),"61A90", AND(I1073&gt;=91,I1073&lt;=120),"91A120", AND(I1073&gt;120),"M120"), "A VENCER")</f>
        <v>A VENCER</v>
      </c>
    </row>
    <row r="1074" spans="1:13" x14ac:dyDescent="0.25">
      <c r="A1074">
        <f>VLOOKUP(B1074,[1]Sheet2!$B$2:$D$2741,3,0)</f>
        <v>211111909</v>
      </c>
      <c r="B1074" t="s">
        <v>197</v>
      </c>
      <c r="C1074" t="s">
        <v>11</v>
      </c>
      <c r="D1074" t="s">
        <v>12</v>
      </c>
      <c r="E1074">
        <v>9754</v>
      </c>
      <c r="F1074" t="s">
        <v>13</v>
      </c>
      <c r="G1074" s="1">
        <v>45864.397951388884</v>
      </c>
      <c r="H1074" s="1">
        <v>45834.400671296295</v>
      </c>
      <c r="I1074" s="6">
        <v>-14</v>
      </c>
      <c r="J1074">
        <v>111.7</v>
      </c>
      <c r="K1074">
        <v>111.7</v>
      </c>
      <c r="L1074" t="str">
        <f>VLOOKUP(A1074,[1]Sheet2!$A$2:$C$2741,3,0)</f>
        <v>Ricardo G.Silva</v>
      </c>
      <c r="M1074" t="str" cm="1">
        <f t="array" ref="M1074">IFERROR(_xlfn.IFS(AND(I1074&gt;=1,I1074&lt;=5),"1A5", AND(I1074&gt;=6,I1074&lt;=30),"6A30", AND(I1074&gt;=31,I1074&lt;=60),"31A60", AND(I1074&gt;=61,I1074&lt;=90),"61A90", AND(I1074&gt;=91,I1074&lt;=120),"91A120", AND(I1074&gt;120),"M120"), "A VENCER")</f>
        <v>A VENCER</v>
      </c>
    </row>
    <row r="1075" spans="1:13" x14ac:dyDescent="0.25">
      <c r="A1075">
        <f>VLOOKUP(B1075,[1]Sheet2!$B$2:$D$2741,3,0)</f>
        <v>211111909</v>
      </c>
      <c r="B1075" t="s">
        <v>197</v>
      </c>
      <c r="C1075" t="s">
        <v>11</v>
      </c>
      <c r="D1075" t="s">
        <v>12</v>
      </c>
      <c r="E1075">
        <v>9955</v>
      </c>
      <c r="F1075" t="s">
        <v>13</v>
      </c>
      <c r="G1075" s="1">
        <v>45870.409421296295</v>
      </c>
      <c r="H1075" s="1">
        <v>45840.411736111106</v>
      </c>
      <c r="I1075" s="6">
        <v>-20</v>
      </c>
      <c r="J1075">
        <v>112.11</v>
      </c>
      <c r="K1075">
        <v>112.11</v>
      </c>
      <c r="L1075" t="str">
        <f>VLOOKUP(A1075,[1]Sheet2!$A$2:$C$2741,3,0)</f>
        <v>Ricardo G.Silva</v>
      </c>
      <c r="M1075" t="str" cm="1">
        <f t="array" ref="M1075">IFERROR(_xlfn.IFS(AND(I1075&gt;=1,I1075&lt;=5),"1A5", AND(I1075&gt;=6,I1075&lt;=30),"6A30", AND(I1075&gt;=31,I1075&lt;=60),"31A60", AND(I1075&gt;=61,I1075&lt;=90),"61A90", AND(I1075&gt;=91,I1075&lt;=120),"91A120", AND(I1075&gt;120),"M120"), "A VENCER")</f>
        <v>A VENCER</v>
      </c>
    </row>
    <row r="1076" spans="1:13" x14ac:dyDescent="0.25">
      <c r="A1076">
        <f>VLOOKUP(B1076,[1]Sheet2!$B$2:$D$2741,3,0)</f>
        <v>211111909</v>
      </c>
      <c r="B1076" t="s">
        <v>197</v>
      </c>
      <c r="C1076" t="s">
        <v>11</v>
      </c>
      <c r="D1076" t="s">
        <v>12</v>
      </c>
      <c r="E1076">
        <v>10092</v>
      </c>
      <c r="F1076" t="s">
        <v>13</v>
      </c>
      <c r="G1076" s="1">
        <v>45872.315787037034</v>
      </c>
      <c r="H1076" s="1">
        <v>45842.315787037034</v>
      </c>
      <c r="I1076" s="6">
        <v>-22</v>
      </c>
      <c r="J1076">
        <v>75.03</v>
      </c>
      <c r="K1076">
        <v>75.03</v>
      </c>
      <c r="L1076" t="str">
        <f>VLOOKUP(A1076,[1]Sheet2!$A$2:$C$2741,3,0)</f>
        <v>Ricardo G.Silva</v>
      </c>
      <c r="M1076" t="str" cm="1">
        <f t="array" ref="M1076">IFERROR(_xlfn.IFS(AND(I1076&gt;=1,I1076&lt;=5),"1A5", AND(I1076&gt;=6,I1076&lt;=30),"6A30", AND(I1076&gt;=31,I1076&lt;=60),"31A60", AND(I1076&gt;=61,I1076&lt;=90),"61A90", AND(I1076&gt;=91,I1076&lt;=120),"91A120", AND(I1076&gt;120),"M120"), "A VENCER")</f>
        <v>A VENCER</v>
      </c>
    </row>
    <row r="1077" spans="1:13" x14ac:dyDescent="0.25">
      <c r="A1077">
        <f>VLOOKUP(B1077,[1]Sheet2!$B$2:$D$2741,3,0)</f>
        <v>211111909</v>
      </c>
      <c r="B1077" t="s">
        <v>197</v>
      </c>
      <c r="C1077" t="s">
        <v>11</v>
      </c>
      <c r="D1077" t="s">
        <v>12</v>
      </c>
      <c r="E1077">
        <v>10093</v>
      </c>
      <c r="F1077" t="s">
        <v>13</v>
      </c>
      <c r="G1077" s="1">
        <v>45872.31581018518</v>
      </c>
      <c r="H1077" s="1">
        <v>45842.31581018518</v>
      </c>
      <c r="I1077" s="6">
        <v>-22</v>
      </c>
      <c r="J1077">
        <v>114.44</v>
      </c>
      <c r="K1077">
        <v>114.44</v>
      </c>
      <c r="L1077" t="str">
        <f>VLOOKUP(A1077,[1]Sheet2!$A$2:$C$2741,3,0)</f>
        <v>Ricardo G.Silva</v>
      </c>
      <c r="M1077" t="str" cm="1">
        <f t="array" ref="M1077">IFERROR(_xlfn.IFS(AND(I1077&gt;=1,I1077&lt;=5),"1A5", AND(I1077&gt;=6,I1077&lt;=30),"6A30", AND(I1077&gt;=31,I1077&lt;=60),"31A60", AND(I1077&gt;=61,I1077&lt;=90),"61A90", AND(I1077&gt;=91,I1077&lt;=120),"91A120", AND(I1077&gt;120),"M120"), "A VENCER")</f>
        <v>A VENCER</v>
      </c>
    </row>
    <row r="1078" spans="1:13" x14ac:dyDescent="0.25">
      <c r="A1078">
        <f>VLOOKUP(B1078,[1]Sheet2!$B$2:$D$2741,3,0)</f>
        <v>211111909</v>
      </c>
      <c r="B1078" t="s">
        <v>197</v>
      </c>
      <c r="C1078" t="s">
        <v>11</v>
      </c>
      <c r="D1078" t="s">
        <v>12</v>
      </c>
      <c r="E1078">
        <v>10409</v>
      </c>
      <c r="F1078" t="s">
        <v>13</v>
      </c>
      <c r="G1078" s="1">
        <v>45878.421273148146</v>
      </c>
      <c r="H1078" s="1">
        <v>45848.421273148146</v>
      </c>
      <c r="I1078" s="6">
        <v>-28</v>
      </c>
      <c r="J1078">
        <v>112.3</v>
      </c>
      <c r="K1078">
        <v>112.3</v>
      </c>
      <c r="L1078" t="str">
        <f>VLOOKUP(A1078,[1]Sheet2!$A$2:$C$2741,3,0)</f>
        <v>Ricardo G.Silva</v>
      </c>
      <c r="M1078" t="str" cm="1">
        <f t="array" ref="M1078">IFERROR(_xlfn.IFS(AND(I1078&gt;=1,I1078&lt;=5),"1A5", AND(I1078&gt;=6,I1078&lt;=30),"6A30", AND(I1078&gt;=31,I1078&lt;=60),"31A60", AND(I1078&gt;=61,I1078&lt;=90),"61A90", AND(I1078&gt;=91,I1078&lt;=120),"91A120", AND(I1078&gt;120),"M120"), "A VENCER")</f>
        <v>A VENCER</v>
      </c>
    </row>
    <row r="1079" spans="1:13" x14ac:dyDescent="0.25">
      <c r="A1079">
        <f>VLOOKUP(B1079,[1]Sheet2!$B$2:$D$2741,3,0)</f>
        <v>211111914</v>
      </c>
      <c r="B1079" t="s">
        <v>198</v>
      </c>
      <c r="C1079" t="s">
        <v>11</v>
      </c>
      <c r="D1079" t="s">
        <v>19</v>
      </c>
      <c r="E1079">
        <v>7621</v>
      </c>
      <c r="F1079" t="s">
        <v>13</v>
      </c>
      <c r="G1079" s="1">
        <v>45582.679189814815</v>
      </c>
      <c r="H1079" s="1">
        <v>45582.679189814815</v>
      </c>
      <c r="I1079" s="6">
        <v>268</v>
      </c>
      <c r="J1079">
        <v>10.91</v>
      </c>
      <c r="K1079">
        <v>10.91</v>
      </c>
      <c r="L1079" t="str">
        <f>VLOOKUP(A1079,[1]Sheet2!$A$2:$C$2741,3,0)</f>
        <v>Manuel Miranda</v>
      </c>
      <c r="M1079" t="str" cm="1">
        <f t="array" ref="M1079">IFERROR(_xlfn.IFS(AND(I1079&gt;=1,I1079&lt;=5),"1A5", AND(I1079&gt;=6,I1079&lt;=30),"6A30", AND(I1079&gt;=31,I1079&lt;=60),"31A60", AND(I1079&gt;=61,I1079&lt;=90),"61A90", AND(I1079&gt;=91,I1079&lt;=120),"91A120", AND(I1079&gt;120),"M120"), "A VENCER")</f>
        <v>M120</v>
      </c>
    </row>
    <row r="1080" spans="1:13" x14ac:dyDescent="0.25">
      <c r="A1080">
        <f>VLOOKUP(B1080,[1]Sheet2!$B$2:$D$2741,3,0)</f>
        <v>211111920</v>
      </c>
      <c r="B1080" t="s">
        <v>199</v>
      </c>
      <c r="C1080" t="s">
        <v>11</v>
      </c>
      <c r="D1080" t="s">
        <v>12</v>
      </c>
      <c r="E1080">
        <v>10481</v>
      </c>
      <c r="F1080" t="s">
        <v>13</v>
      </c>
      <c r="G1080" s="1">
        <v>45879.435648148145</v>
      </c>
      <c r="H1080" s="1">
        <v>45849.435659722221</v>
      </c>
      <c r="I1080" s="6">
        <v>-29</v>
      </c>
      <c r="J1080">
        <v>633.63</v>
      </c>
      <c r="K1080">
        <v>633.63</v>
      </c>
      <c r="L1080" t="str">
        <f>VLOOKUP(A1080,[1]Sheet2!$A$2:$C$2741,3,0)</f>
        <v>Manuel Miranda</v>
      </c>
      <c r="M1080" t="str" cm="1">
        <f t="array" ref="M1080">IFERROR(_xlfn.IFS(AND(I1080&gt;=1,I1080&lt;=5),"1A5", AND(I1080&gt;=6,I1080&lt;=30),"6A30", AND(I1080&gt;=31,I1080&lt;=60),"31A60", AND(I1080&gt;=61,I1080&lt;=90),"61A90", AND(I1080&gt;=91,I1080&lt;=120),"91A120", AND(I1080&gt;120),"M120"), "A VENCER")</f>
        <v>A VENCER</v>
      </c>
    </row>
    <row r="1081" spans="1:13" x14ac:dyDescent="0.25">
      <c r="A1081">
        <f>VLOOKUP(B1081,[1]Sheet2!$B$2:$D$2741,3,0)</f>
        <v>211111932</v>
      </c>
      <c r="B1081" t="s">
        <v>201</v>
      </c>
      <c r="C1081" t="s">
        <v>11</v>
      </c>
      <c r="D1081" t="s">
        <v>12</v>
      </c>
      <c r="E1081">
        <v>6876</v>
      </c>
      <c r="F1081" t="s">
        <v>13</v>
      </c>
      <c r="G1081" s="1">
        <v>45806.316099537034</v>
      </c>
      <c r="H1081" s="1">
        <v>45776.318043981482</v>
      </c>
      <c r="I1081" s="6">
        <v>44</v>
      </c>
      <c r="J1081">
        <v>337.18</v>
      </c>
      <c r="K1081">
        <v>337.18</v>
      </c>
      <c r="L1081" t="str">
        <f>VLOOKUP(A1081,[1]Sheet2!$A$2:$C$2741,3,0)</f>
        <v>Ricardo G.Silva</v>
      </c>
      <c r="M1081" t="str" cm="1">
        <f t="array" ref="M1081">IFERROR(_xlfn.IFS(AND(I1081&gt;=1,I1081&lt;=5),"1A5", AND(I1081&gt;=6,I1081&lt;=30),"6A30", AND(I1081&gt;=31,I1081&lt;=60),"31A60", AND(I1081&gt;=61,I1081&lt;=90),"61A90", AND(I1081&gt;=91,I1081&lt;=120),"91A120", AND(I1081&gt;120),"M120"), "A VENCER")</f>
        <v>31A60</v>
      </c>
    </row>
    <row r="1082" spans="1:13" x14ac:dyDescent="0.25">
      <c r="A1082">
        <f>VLOOKUP(B1082,[1]Sheet2!$B$2:$D$2741,3,0)</f>
        <v>211111932</v>
      </c>
      <c r="B1082" t="s">
        <v>201</v>
      </c>
      <c r="C1082" t="s">
        <v>11</v>
      </c>
      <c r="D1082" t="s">
        <v>12</v>
      </c>
      <c r="E1082">
        <v>7112</v>
      </c>
      <c r="F1082" t="s">
        <v>13</v>
      </c>
      <c r="G1082" s="1">
        <v>45809.600486111107</v>
      </c>
      <c r="H1082" s="1">
        <v>45779.601805555554</v>
      </c>
      <c r="I1082" s="6">
        <v>41</v>
      </c>
      <c r="J1082">
        <v>1342.49</v>
      </c>
      <c r="K1082">
        <v>1000</v>
      </c>
      <c r="L1082" t="str">
        <f>VLOOKUP(A1082,[1]Sheet2!$A$2:$C$2741,3,0)</f>
        <v>Ricardo G.Silva</v>
      </c>
      <c r="M1082" t="str" cm="1">
        <f t="array" ref="M1082">IFERROR(_xlfn.IFS(AND(I1082&gt;=1,I1082&lt;=5),"1A5", AND(I1082&gt;=6,I1082&lt;=30),"6A30", AND(I1082&gt;=31,I1082&lt;=60),"31A60", AND(I1082&gt;=61,I1082&lt;=90),"61A90", AND(I1082&gt;=91,I1082&lt;=120),"91A120", AND(I1082&gt;120),"M120"), "A VENCER")</f>
        <v>31A60</v>
      </c>
    </row>
    <row r="1083" spans="1:13" x14ac:dyDescent="0.25">
      <c r="A1083">
        <f>VLOOKUP(B1083,[1]Sheet2!$B$2:$D$2741,3,0)</f>
        <v>211111933</v>
      </c>
      <c r="B1083" t="s">
        <v>202</v>
      </c>
      <c r="C1083" t="s">
        <v>2814</v>
      </c>
      <c r="D1083">
        <v>2025</v>
      </c>
      <c r="E1083">
        <v>599</v>
      </c>
      <c r="F1083" t="s">
        <v>13</v>
      </c>
      <c r="G1083" s="1">
        <v>45869</v>
      </c>
      <c r="H1083" s="1">
        <v>45839</v>
      </c>
      <c r="I1083" s="6">
        <v>-19</v>
      </c>
      <c r="J1083">
        <v>-95.5</v>
      </c>
      <c r="K1083">
        <v>-95.5</v>
      </c>
      <c r="L1083" t="str">
        <f>VLOOKUP(A1083,[1]Sheet2!$A$2:$C$2741,3,0)</f>
        <v>Pedro Fonseca</v>
      </c>
      <c r="M1083" t="str" cm="1">
        <f t="array" ref="M1083">IFERROR(_xlfn.IFS(AND(I1083&gt;=1,I1083&lt;=5),"1A5", AND(I1083&gt;=6,I1083&lt;=30),"6A30", AND(I1083&gt;=31,I1083&lt;=60),"31A60", AND(I1083&gt;=61,I1083&lt;=90),"61A90", AND(I1083&gt;=91,I1083&lt;=120),"91A120", AND(I1083&gt;120),"M120"), "A VENCER")</f>
        <v>A VENCER</v>
      </c>
    </row>
    <row r="1084" spans="1:13" x14ac:dyDescent="0.25">
      <c r="A1084">
        <f>VLOOKUP(B1084,[1]Sheet2!$B$2:$D$2741,3,0)</f>
        <v>211111933</v>
      </c>
      <c r="B1084" t="s">
        <v>202</v>
      </c>
      <c r="C1084" t="s">
        <v>11</v>
      </c>
      <c r="D1084" t="s">
        <v>12</v>
      </c>
      <c r="E1084">
        <v>10140</v>
      </c>
      <c r="F1084" t="s">
        <v>13</v>
      </c>
      <c r="G1084" s="1">
        <v>45872.453703703701</v>
      </c>
      <c r="H1084" s="1">
        <v>45842.453715277778</v>
      </c>
      <c r="I1084" s="6">
        <v>-22</v>
      </c>
      <c r="J1084">
        <v>142.20000000000002</v>
      </c>
      <c r="K1084">
        <v>142.20000000000002</v>
      </c>
      <c r="L1084" t="str">
        <f>VLOOKUP(A1084,[1]Sheet2!$A$2:$C$2741,3,0)</f>
        <v>Pedro Fonseca</v>
      </c>
      <c r="M1084" t="str" cm="1">
        <f t="array" ref="M1084">IFERROR(_xlfn.IFS(AND(I1084&gt;=1,I1084&lt;=5),"1A5", AND(I1084&gt;=6,I1084&lt;=30),"6A30", AND(I1084&gt;=31,I1084&lt;=60),"31A60", AND(I1084&gt;=61,I1084&lt;=90),"61A90", AND(I1084&gt;=91,I1084&lt;=120),"91A120", AND(I1084&gt;120),"M120"), "A VENCER")</f>
        <v>A VENCER</v>
      </c>
    </row>
    <row r="1085" spans="1:13" x14ac:dyDescent="0.25">
      <c r="A1085">
        <f>VLOOKUP(B1085,[1]Sheet2!$B$2:$D$2741,3,0)</f>
        <v>211111933</v>
      </c>
      <c r="B1085" t="s">
        <v>202</v>
      </c>
      <c r="C1085" t="s">
        <v>11</v>
      </c>
      <c r="D1085" t="s">
        <v>12</v>
      </c>
      <c r="E1085">
        <v>10301</v>
      </c>
      <c r="F1085" t="s">
        <v>13</v>
      </c>
      <c r="G1085" s="1">
        <v>45877.380706018514</v>
      </c>
      <c r="H1085" s="1">
        <v>45847.380706018514</v>
      </c>
      <c r="I1085" s="6">
        <v>-27</v>
      </c>
      <c r="J1085">
        <v>204.54</v>
      </c>
      <c r="K1085">
        <v>204.54</v>
      </c>
      <c r="L1085" t="str">
        <f>VLOOKUP(A1085,[1]Sheet2!$A$2:$C$2741,3,0)</f>
        <v>Pedro Fonseca</v>
      </c>
      <c r="M1085" t="str" cm="1">
        <f t="array" ref="M1085">IFERROR(_xlfn.IFS(AND(I1085&gt;=1,I1085&lt;=5),"1A5", AND(I1085&gt;=6,I1085&lt;=30),"6A30", AND(I1085&gt;=31,I1085&lt;=60),"31A60", AND(I1085&gt;=61,I1085&lt;=90),"61A90", AND(I1085&gt;=91,I1085&lt;=120),"91A120", AND(I1085&gt;120),"M120"), "A VENCER")</f>
        <v>A VENCER</v>
      </c>
    </row>
    <row r="1086" spans="1:13" x14ac:dyDescent="0.25">
      <c r="A1086">
        <f>VLOOKUP(B1086,[1]Sheet2!$B$2:$D$2741,3,0)</f>
        <v>211111937</v>
      </c>
      <c r="B1086" t="s">
        <v>203</v>
      </c>
      <c r="C1086" t="s">
        <v>11</v>
      </c>
      <c r="D1086" t="s">
        <v>12</v>
      </c>
      <c r="E1086">
        <v>9987</v>
      </c>
      <c r="F1086" t="s">
        <v>35</v>
      </c>
      <c r="G1086" s="1">
        <v>45870.444837962961</v>
      </c>
      <c r="H1086" s="1">
        <v>45840.444849537038</v>
      </c>
      <c r="I1086" s="6">
        <v>-20</v>
      </c>
      <c r="J1086">
        <v>47</v>
      </c>
      <c r="K1086">
        <v>47</v>
      </c>
      <c r="L1086" t="str">
        <f>VLOOKUP(A1086,[1]Sheet2!$A$2:$C$2741,3,0)</f>
        <v>Bruno Brito</v>
      </c>
      <c r="M1086" t="str" cm="1">
        <f t="array" ref="M1086">IFERROR(_xlfn.IFS(AND(I1086&gt;=1,I1086&lt;=5),"1A5", AND(I1086&gt;=6,I1086&lt;=30),"6A30", AND(I1086&gt;=31,I1086&lt;=60),"31A60", AND(I1086&gt;=61,I1086&lt;=90),"61A90", AND(I1086&gt;=91,I1086&lt;=120),"91A120", AND(I1086&gt;120),"M120"), "A VENCER")</f>
        <v>A VENCER</v>
      </c>
    </row>
    <row r="1087" spans="1:13" x14ac:dyDescent="0.25">
      <c r="A1087">
        <f>VLOOKUP(B1087,[1]Sheet2!$B$2:$D$2741,3,0)</f>
        <v>211111937</v>
      </c>
      <c r="B1087" t="s">
        <v>203</v>
      </c>
      <c r="C1087" t="s">
        <v>11</v>
      </c>
      <c r="D1087" t="s">
        <v>12</v>
      </c>
      <c r="E1087">
        <v>10350</v>
      </c>
      <c r="F1087" t="s">
        <v>13</v>
      </c>
      <c r="G1087" s="1">
        <v>45877.450104166666</v>
      </c>
      <c r="H1087" s="1">
        <v>45847.450104166666</v>
      </c>
      <c r="I1087" s="6">
        <v>-27</v>
      </c>
      <c r="J1087">
        <v>73.53</v>
      </c>
      <c r="K1087">
        <v>73.53</v>
      </c>
      <c r="L1087" t="str">
        <f>VLOOKUP(A1087,[1]Sheet2!$A$2:$C$2741,3,0)</f>
        <v>Bruno Brito</v>
      </c>
      <c r="M1087" t="str" cm="1">
        <f t="array" ref="M1087">IFERROR(_xlfn.IFS(AND(I1087&gt;=1,I1087&lt;=5),"1A5", AND(I1087&gt;=6,I1087&lt;=30),"6A30", AND(I1087&gt;=31,I1087&lt;=60),"31A60", AND(I1087&gt;=61,I1087&lt;=90),"61A90", AND(I1087&gt;=91,I1087&lt;=120),"91A120", AND(I1087&gt;120),"M120"), "A VENCER")</f>
        <v>A VENCER</v>
      </c>
    </row>
    <row r="1088" spans="1:13" x14ac:dyDescent="0.25">
      <c r="A1088">
        <f>VLOOKUP(B1088,[1]Sheet2!$B$2:$D$2741,3,0)</f>
        <v>211111943</v>
      </c>
      <c r="B1088" t="s">
        <v>204</v>
      </c>
      <c r="C1088" t="s">
        <v>11</v>
      </c>
      <c r="D1088" t="s">
        <v>12</v>
      </c>
      <c r="E1088">
        <v>9697</v>
      </c>
      <c r="F1088" t="s">
        <v>13</v>
      </c>
      <c r="G1088" s="1">
        <v>45863.494432870371</v>
      </c>
      <c r="H1088" s="1">
        <v>45833.494629629626</v>
      </c>
      <c r="I1088" s="6">
        <v>-13</v>
      </c>
      <c r="J1088">
        <v>180.6</v>
      </c>
      <c r="K1088">
        <v>180.6</v>
      </c>
      <c r="L1088" t="str">
        <f>VLOOKUP(A1088,[1]Sheet2!$A$2:$C$2741,3,0)</f>
        <v>Paulo Costa</v>
      </c>
      <c r="M1088" t="str" cm="1">
        <f t="array" ref="M1088">IFERROR(_xlfn.IFS(AND(I1088&gt;=1,I1088&lt;=5),"1A5", AND(I1088&gt;=6,I1088&lt;=30),"6A30", AND(I1088&gt;=31,I1088&lt;=60),"31A60", AND(I1088&gt;=61,I1088&lt;=90),"61A90", AND(I1088&gt;=91,I1088&lt;=120),"91A120", AND(I1088&gt;120),"M120"), "A VENCER")</f>
        <v>A VENCER</v>
      </c>
    </row>
    <row r="1089" spans="1:13" x14ac:dyDescent="0.25">
      <c r="A1089">
        <f>VLOOKUP(B1089,[1]Sheet2!$B$2:$D$2741,3,0)</f>
        <v>211111943</v>
      </c>
      <c r="B1089" t="s">
        <v>204</v>
      </c>
      <c r="C1089" t="s">
        <v>11</v>
      </c>
      <c r="D1089" t="s">
        <v>12</v>
      </c>
      <c r="E1089">
        <v>10067</v>
      </c>
      <c r="F1089" t="s">
        <v>13</v>
      </c>
      <c r="G1089" s="1">
        <v>45871.525949074072</v>
      </c>
      <c r="H1089" s="1">
        <v>45841.525949074072</v>
      </c>
      <c r="I1089" s="6">
        <v>-21</v>
      </c>
      <c r="J1089">
        <v>116.85000000000001</v>
      </c>
      <c r="K1089">
        <v>116.85000000000001</v>
      </c>
      <c r="L1089" t="str">
        <f>VLOOKUP(A1089,[1]Sheet2!$A$2:$C$2741,3,0)</f>
        <v>Paulo Costa</v>
      </c>
      <c r="M1089" t="str" cm="1">
        <f t="array" ref="M1089">IFERROR(_xlfn.IFS(AND(I1089&gt;=1,I1089&lt;=5),"1A5", AND(I1089&gt;=6,I1089&lt;=30),"6A30", AND(I1089&gt;=31,I1089&lt;=60),"31A60", AND(I1089&gt;=61,I1089&lt;=90),"61A90", AND(I1089&gt;=91,I1089&lt;=120),"91A120", AND(I1089&gt;120),"M120"), "A VENCER")</f>
        <v>A VENCER</v>
      </c>
    </row>
    <row r="1090" spans="1:13" x14ac:dyDescent="0.25">
      <c r="A1090">
        <f>VLOOKUP(B1090,[1]Sheet2!$B$2:$D$2741,3,0)</f>
        <v>211111944</v>
      </c>
      <c r="B1090" t="s">
        <v>205</v>
      </c>
      <c r="C1090" t="s">
        <v>11</v>
      </c>
      <c r="D1090" t="s">
        <v>12</v>
      </c>
      <c r="E1090">
        <v>9657</v>
      </c>
      <c r="F1090" t="s">
        <v>13</v>
      </c>
      <c r="G1090" s="1">
        <v>45863.395520833328</v>
      </c>
      <c r="H1090" s="1">
        <v>45833.395879629628</v>
      </c>
      <c r="I1090" s="6">
        <v>-13</v>
      </c>
      <c r="J1090">
        <v>2424.0700000000002</v>
      </c>
      <c r="K1090">
        <v>2424.0700000000002</v>
      </c>
      <c r="L1090" t="str">
        <f>VLOOKUP(A1090,[1]Sheet2!$A$2:$C$2741,3,0)</f>
        <v>Bruno Brito</v>
      </c>
      <c r="M1090" t="str" cm="1">
        <f t="array" ref="M1090">IFERROR(_xlfn.IFS(AND(I1090&gt;=1,I1090&lt;=5),"1A5", AND(I1090&gt;=6,I1090&lt;=30),"6A30", AND(I1090&gt;=31,I1090&lt;=60),"31A60", AND(I1090&gt;=61,I1090&lt;=90),"61A90", AND(I1090&gt;=91,I1090&lt;=120),"91A120", AND(I1090&gt;120),"M120"), "A VENCER")</f>
        <v>A VENCER</v>
      </c>
    </row>
    <row r="1091" spans="1:13" x14ac:dyDescent="0.25">
      <c r="A1091">
        <f>VLOOKUP(B1091,[1]Sheet2!$B$2:$D$2741,3,0)</f>
        <v>211111947</v>
      </c>
      <c r="B1091" t="s">
        <v>206</v>
      </c>
      <c r="C1091" t="s">
        <v>2814</v>
      </c>
      <c r="D1091" t="s">
        <v>12</v>
      </c>
      <c r="E1091">
        <v>496</v>
      </c>
      <c r="F1091" t="s">
        <v>13</v>
      </c>
      <c r="G1091" s="1">
        <v>45858</v>
      </c>
      <c r="H1091" s="1">
        <v>45828</v>
      </c>
      <c r="I1091" s="6">
        <v>-8</v>
      </c>
      <c r="J1091">
        <v>-1.9100000000000001</v>
      </c>
      <c r="K1091">
        <v>-1.9100000000000001</v>
      </c>
      <c r="L1091" t="str">
        <f>VLOOKUP(A1091,[1]Sheet2!$A$2:$C$2741,3,0)</f>
        <v>Pedro Fonseca</v>
      </c>
      <c r="M1091" t="str" cm="1">
        <f t="array" ref="M1091">IFERROR(_xlfn.IFS(AND(I1091&gt;=1,I1091&lt;=5),"1A5", AND(I1091&gt;=6,I1091&lt;=30),"6A30", AND(I1091&gt;=31,I1091&lt;=60),"31A60", AND(I1091&gt;=61,I1091&lt;=90),"61A90", AND(I1091&gt;=91,I1091&lt;=120),"91A120", AND(I1091&gt;120),"M120"), "A VENCER")</f>
        <v>A VENCER</v>
      </c>
    </row>
    <row r="1092" spans="1:13" x14ac:dyDescent="0.25">
      <c r="A1092">
        <f>VLOOKUP(B1092,[1]Sheet2!$B$2:$D$2741,3,0)</f>
        <v>211111947</v>
      </c>
      <c r="B1092" t="s">
        <v>206</v>
      </c>
      <c r="C1092" t="s">
        <v>11</v>
      </c>
      <c r="D1092" t="s">
        <v>12</v>
      </c>
      <c r="E1092">
        <v>10042</v>
      </c>
      <c r="F1092" t="s">
        <v>13</v>
      </c>
      <c r="G1092" s="1">
        <v>45871.49790509259</v>
      </c>
      <c r="H1092" s="1">
        <v>45841.497916666667</v>
      </c>
      <c r="I1092" s="6">
        <v>-21</v>
      </c>
      <c r="J1092">
        <v>567.44000000000005</v>
      </c>
      <c r="K1092">
        <v>567.44000000000005</v>
      </c>
      <c r="L1092" t="str">
        <f>VLOOKUP(A1092,[1]Sheet2!$A$2:$C$2741,3,0)</f>
        <v>Pedro Fonseca</v>
      </c>
      <c r="M1092" t="str" cm="1">
        <f t="array" ref="M1092">IFERROR(_xlfn.IFS(AND(I1092&gt;=1,I1092&lt;=5),"1A5", AND(I1092&gt;=6,I1092&lt;=30),"6A30", AND(I1092&gt;=31,I1092&lt;=60),"31A60", AND(I1092&gt;=61,I1092&lt;=90),"61A90", AND(I1092&gt;=91,I1092&lt;=120),"91A120", AND(I1092&gt;120),"M120"), "A VENCER")</f>
        <v>A VENCER</v>
      </c>
    </row>
    <row r="1093" spans="1:13" x14ac:dyDescent="0.25">
      <c r="A1093">
        <f>VLOOKUP(B1093,[1]Sheet2!$B$2:$D$2741,3,0)</f>
        <v>211111947</v>
      </c>
      <c r="B1093" t="s">
        <v>206</v>
      </c>
      <c r="C1093" t="s">
        <v>11</v>
      </c>
      <c r="D1093" t="s">
        <v>12</v>
      </c>
      <c r="E1093">
        <v>10049</v>
      </c>
      <c r="F1093" t="s">
        <v>13</v>
      </c>
      <c r="G1093" s="1">
        <v>45871.521527777775</v>
      </c>
      <c r="H1093" s="1">
        <v>45841.521527777775</v>
      </c>
      <c r="I1093" s="6">
        <v>-21</v>
      </c>
      <c r="J1093">
        <v>1467.52</v>
      </c>
      <c r="K1093">
        <v>1467.52</v>
      </c>
      <c r="L1093" t="str">
        <f>VLOOKUP(A1093,[1]Sheet2!$A$2:$C$2741,3,0)</f>
        <v>Pedro Fonseca</v>
      </c>
      <c r="M1093" t="str" cm="1">
        <f t="array" ref="M1093">IFERROR(_xlfn.IFS(AND(I1093&gt;=1,I1093&lt;=5),"1A5", AND(I1093&gt;=6,I1093&lt;=30),"6A30", AND(I1093&gt;=31,I1093&lt;=60),"31A60", AND(I1093&gt;=61,I1093&lt;=90),"61A90", AND(I1093&gt;=91,I1093&lt;=120),"91A120", AND(I1093&gt;120),"M120"), "A VENCER")</f>
        <v>A VENCER</v>
      </c>
    </row>
    <row r="1094" spans="1:13" x14ac:dyDescent="0.25">
      <c r="A1094">
        <f>VLOOKUP(B1094,[1]Sheet2!$B$2:$D$2741,3,0)</f>
        <v>211111947</v>
      </c>
      <c r="B1094" t="s">
        <v>206</v>
      </c>
      <c r="C1094" t="s">
        <v>11</v>
      </c>
      <c r="D1094" t="s">
        <v>12</v>
      </c>
      <c r="E1094">
        <v>10125</v>
      </c>
      <c r="F1094" t="s">
        <v>13</v>
      </c>
      <c r="G1094" s="1">
        <v>45872.416932870372</v>
      </c>
      <c r="H1094" s="1">
        <v>45842.416932870372</v>
      </c>
      <c r="I1094" s="6">
        <v>-22</v>
      </c>
      <c r="J1094">
        <v>49.230000000000004</v>
      </c>
      <c r="K1094">
        <v>49.230000000000004</v>
      </c>
      <c r="L1094" t="str">
        <f>VLOOKUP(A1094,[1]Sheet2!$A$2:$C$2741,3,0)</f>
        <v>Pedro Fonseca</v>
      </c>
      <c r="M1094" t="str" cm="1">
        <f t="array" ref="M1094">IFERROR(_xlfn.IFS(AND(I1094&gt;=1,I1094&lt;=5),"1A5", AND(I1094&gt;=6,I1094&lt;=30),"6A30", AND(I1094&gt;=31,I1094&lt;=60),"31A60", AND(I1094&gt;=61,I1094&lt;=90),"61A90", AND(I1094&gt;=91,I1094&lt;=120),"91A120", AND(I1094&gt;120),"M120"), "A VENCER")</f>
        <v>A VENCER</v>
      </c>
    </row>
    <row r="1095" spans="1:13" x14ac:dyDescent="0.25">
      <c r="A1095">
        <f>VLOOKUP(B1095,[1]Sheet2!$B$2:$D$2741,3,0)</f>
        <v>211111947</v>
      </c>
      <c r="B1095" t="s">
        <v>206</v>
      </c>
      <c r="C1095" t="s">
        <v>11</v>
      </c>
      <c r="D1095" t="s">
        <v>12</v>
      </c>
      <c r="E1095">
        <v>10376</v>
      </c>
      <c r="F1095" t="s">
        <v>13</v>
      </c>
      <c r="G1095" s="1">
        <v>45878.324143518519</v>
      </c>
      <c r="H1095" s="1">
        <v>45848.326331018514</v>
      </c>
      <c r="I1095" s="6">
        <v>-28</v>
      </c>
      <c r="J1095">
        <v>421.17</v>
      </c>
      <c r="K1095">
        <v>421.17</v>
      </c>
      <c r="L1095" t="str">
        <f>VLOOKUP(A1095,[1]Sheet2!$A$2:$C$2741,3,0)</f>
        <v>Pedro Fonseca</v>
      </c>
      <c r="M1095" t="str" cm="1">
        <f t="array" ref="M1095">IFERROR(_xlfn.IFS(AND(I1095&gt;=1,I1095&lt;=5),"1A5", AND(I1095&gt;=6,I1095&lt;=30),"6A30", AND(I1095&gt;=31,I1095&lt;=60),"31A60", AND(I1095&gt;=61,I1095&lt;=90),"61A90", AND(I1095&gt;=91,I1095&lt;=120),"91A120", AND(I1095&gt;120),"M120"), "A VENCER")</f>
        <v>A VENCER</v>
      </c>
    </row>
    <row r="1096" spans="1:13" x14ac:dyDescent="0.25">
      <c r="A1096">
        <f>VLOOKUP(B1096,[1]Sheet2!$B$2:$D$2741,3,0)</f>
        <v>211111947</v>
      </c>
      <c r="B1096" t="s">
        <v>206</v>
      </c>
      <c r="C1096" t="s">
        <v>11</v>
      </c>
      <c r="D1096" t="s">
        <v>12</v>
      </c>
      <c r="E1096">
        <v>10407</v>
      </c>
      <c r="F1096" t="s">
        <v>13</v>
      </c>
      <c r="G1096" s="1">
        <v>45878.421226851853</v>
      </c>
      <c r="H1096" s="1">
        <v>45848.421226851853</v>
      </c>
      <c r="I1096" s="6">
        <v>-28</v>
      </c>
      <c r="J1096">
        <v>11.55</v>
      </c>
      <c r="K1096">
        <v>11.55</v>
      </c>
      <c r="L1096" t="str">
        <f>VLOOKUP(A1096,[1]Sheet2!$A$2:$C$2741,3,0)</f>
        <v>Pedro Fonseca</v>
      </c>
      <c r="M1096" t="str" cm="1">
        <f t="array" ref="M1096">IFERROR(_xlfn.IFS(AND(I1096&gt;=1,I1096&lt;=5),"1A5", AND(I1096&gt;=6,I1096&lt;=30),"6A30", AND(I1096&gt;=31,I1096&lt;=60),"31A60", AND(I1096&gt;=61,I1096&lt;=90),"61A90", AND(I1096&gt;=91,I1096&lt;=120),"91A120", AND(I1096&gt;120),"M120"), "A VENCER")</f>
        <v>A VENCER</v>
      </c>
    </row>
    <row r="1097" spans="1:13" x14ac:dyDescent="0.25">
      <c r="A1097">
        <f>VLOOKUP(B1097,[1]Sheet2!$B$2:$D$2741,3,0)</f>
        <v>211111947</v>
      </c>
      <c r="B1097" t="s">
        <v>206</v>
      </c>
      <c r="C1097" t="s">
        <v>23</v>
      </c>
      <c r="D1097" t="s">
        <v>24</v>
      </c>
      <c r="E1097" t="s">
        <v>2822</v>
      </c>
      <c r="F1097" t="s">
        <v>13</v>
      </c>
      <c r="G1097" s="1">
        <v>45879</v>
      </c>
      <c r="H1097" s="1">
        <v>45849</v>
      </c>
      <c r="I1097" s="6">
        <v>-29</v>
      </c>
      <c r="J1097">
        <v>1449.79</v>
      </c>
      <c r="K1097">
        <v>1449.79</v>
      </c>
      <c r="L1097" t="str">
        <f>VLOOKUP(A1097,[1]Sheet2!$A$2:$C$2741,3,0)</f>
        <v>Pedro Fonseca</v>
      </c>
      <c r="M1097" t="str" cm="1">
        <f t="array" ref="M1097">IFERROR(_xlfn.IFS(AND(I1097&gt;=1,I1097&lt;=5),"1A5", AND(I1097&gt;=6,I1097&lt;=30),"6A30", AND(I1097&gt;=31,I1097&lt;=60),"31A60", AND(I1097&gt;=61,I1097&lt;=90),"61A90", AND(I1097&gt;=91,I1097&lt;=120),"91A120", AND(I1097&gt;120),"M120"), "A VENCER")</f>
        <v>A VENCER</v>
      </c>
    </row>
    <row r="1098" spans="1:13" x14ac:dyDescent="0.25">
      <c r="A1098">
        <f>VLOOKUP(B1098,[1]Sheet2!$B$2:$D$2741,3,0)</f>
        <v>211111949</v>
      </c>
      <c r="B1098" t="s">
        <v>207</v>
      </c>
      <c r="C1098" t="s">
        <v>11</v>
      </c>
      <c r="D1098" t="s">
        <v>12</v>
      </c>
      <c r="E1098">
        <v>6153</v>
      </c>
      <c r="F1098" t="s">
        <v>13</v>
      </c>
      <c r="G1098" s="1">
        <v>45788.473333333328</v>
      </c>
      <c r="H1098" s="1">
        <v>45758.491203703699</v>
      </c>
      <c r="I1098" s="6">
        <v>62</v>
      </c>
      <c r="J1098">
        <v>271.61</v>
      </c>
      <c r="K1098">
        <v>98.66</v>
      </c>
      <c r="L1098" t="str">
        <f>VLOOKUP(A1098,[1]Sheet2!$A$2:$C$2741,3,0)</f>
        <v>Ricardo G.Silva</v>
      </c>
      <c r="M1098" t="str" cm="1">
        <f t="array" ref="M1098">IFERROR(_xlfn.IFS(AND(I1098&gt;=1,I1098&lt;=5),"1A5", AND(I1098&gt;=6,I1098&lt;=30),"6A30", AND(I1098&gt;=31,I1098&lt;=60),"31A60", AND(I1098&gt;=61,I1098&lt;=90),"61A90", AND(I1098&gt;=91,I1098&lt;=120),"91A120", AND(I1098&gt;120),"M120"), "A VENCER")</f>
        <v>61A90</v>
      </c>
    </row>
    <row r="1099" spans="1:13" x14ac:dyDescent="0.25">
      <c r="A1099">
        <f>VLOOKUP(B1099,[1]Sheet2!$B$2:$D$2741,3,0)</f>
        <v>211111949</v>
      </c>
      <c r="B1099" t="s">
        <v>207</v>
      </c>
      <c r="C1099" t="s">
        <v>11</v>
      </c>
      <c r="D1099" t="s">
        <v>12</v>
      </c>
      <c r="E1099">
        <v>6279</v>
      </c>
      <c r="F1099" t="s">
        <v>13</v>
      </c>
      <c r="G1099" s="1">
        <v>45792.378113425926</v>
      </c>
      <c r="H1099" s="1">
        <v>45762.381041666667</v>
      </c>
      <c r="I1099" s="6">
        <v>58</v>
      </c>
      <c r="J1099">
        <v>196.05</v>
      </c>
      <c r="K1099">
        <v>196.05</v>
      </c>
      <c r="L1099" t="str">
        <f>VLOOKUP(A1099,[1]Sheet2!$A$2:$C$2741,3,0)</f>
        <v>Ricardo G.Silva</v>
      </c>
      <c r="M1099" t="str" cm="1">
        <f t="array" ref="M1099">IFERROR(_xlfn.IFS(AND(I1099&gt;=1,I1099&lt;=5),"1A5", AND(I1099&gt;=6,I1099&lt;=30),"6A30", AND(I1099&gt;=31,I1099&lt;=60),"31A60", AND(I1099&gt;=61,I1099&lt;=90),"61A90", AND(I1099&gt;=91,I1099&lt;=120),"91A120", AND(I1099&gt;120),"M120"), "A VENCER")</f>
        <v>31A60</v>
      </c>
    </row>
    <row r="1100" spans="1:13" x14ac:dyDescent="0.25">
      <c r="A1100">
        <f>VLOOKUP(B1100,[1]Sheet2!$B$2:$D$2741,3,0)</f>
        <v>211111949</v>
      </c>
      <c r="B1100" t="s">
        <v>207</v>
      </c>
      <c r="C1100" t="s">
        <v>11</v>
      </c>
      <c r="D1100" t="s">
        <v>12</v>
      </c>
      <c r="E1100">
        <v>6527</v>
      </c>
      <c r="F1100" t="s">
        <v>13</v>
      </c>
      <c r="G1100" s="1">
        <v>45795.38413194444</v>
      </c>
      <c r="H1100" s="1">
        <v>45765.385046296295</v>
      </c>
      <c r="I1100" s="6">
        <v>55</v>
      </c>
      <c r="J1100">
        <v>340.38</v>
      </c>
      <c r="K1100">
        <v>340.38</v>
      </c>
      <c r="L1100" t="str">
        <f>VLOOKUP(A1100,[1]Sheet2!$A$2:$C$2741,3,0)</f>
        <v>Ricardo G.Silva</v>
      </c>
      <c r="M1100" t="str" cm="1">
        <f t="array" ref="M1100">IFERROR(_xlfn.IFS(AND(I1100&gt;=1,I1100&lt;=5),"1A5", AND(I1100&gt;=6,I1100&lt;=30),"6A30", AND(I1100&gt;=31,I1100&lt;=60),"31A60", AND(I1100&gt;=61,I1100&lt;=90),"61A90", AND(I1100&gt;=91,I1100&lt;=120),"91A120", AND(I1100&gt;120),"M120"), "A VENCER")</f>
        <v>31A60</v>
      </c>
    </row>
    <row r="1101" spans="1:13" x14ac:dyDescent="0.25">
      <c r="A1101">
        <f>VLOOKUP(B1101,[1]Sheet2!$B$2:$D$2741,3,0)</f>
        <v>211111949</v>
      </c>
      <c r="B1101" t="s">
        <v>207</v>
      </c>
      <c r="C1101" t="s">
        <v>11</v>
      </c>
      <c r="D1101" t="s">
        <v>12</v>
      </c>
      <c r="E1101">
        <v>6612</v>
      </c>
      <c r="F1101" t="s">
        <v>13</v>
      </c>
      <c r="G1101" s="1">
        <v>45799.529918981483</v>
      </c>
      <c r="H1101" s="1">
        <v>45769.531145833331</v>
      </c>
      <c r="I1101" s="6">
        <v>51</v>
      </c>
      <c r="J1101">
        <v>436.79</v>
      </c>
      <c r="K1101">
        <v>436.79</v>
      </c>
      <c r="L1101" t="str">
        <f>VLOOKUP(A1101,[1]Sheet2!$A$2:$C$2741,3,0)</f>
        <v>Ricardo G.Silva</v>
      </c>
      <c r="M1101" t="str" cm="1">
        <f t="array" ref="M1101">IFERROR(_xlfn.IFS(AND(I1101&gt;=1,I1101&lt;=5),"1A5", AND(I1101&gt;=6,I1101&lt;=30),"6A30", AND(I1101&gt;=31,I1101&lt;=60),"31A60", AND(I1101&gt;=61,I1101&lt;=90),"61A90", AND(I1101&gt;=91,I1101&lt;=120),"91A120", AND(I1101&gt;120),"M120"), "A VENCER")</f>
        <v>31A60</v>
      </c>
    </row>
    <row r="1102" spans="1:13" x14ac:dyDescent="0.25">
      <c r="A1102">
        <f>VLOOKUP(B1102,[1]Sheet2!$B$2:$D$2741,3,0)</f>
        <v>211111949</v>
      </c>
      <c r="B1102" t="s">
        <v>207</v>
      </c>
      <c r="C1102" t="s">
        <v>11</v>
      </c>
      <c r="D1102" t="s">
        <v>12</v>
      </c>
      <c r="E1102">
        <v>6663</v>
      </c>
      <c r="F1102" t="s">
        <v>13</v>
      </c>
      <c r="G1102" s="1">
        <v>45800.370162037034</v>
      </c>
      <c r="H1102" s="1">
        <v>45770.370486111111</v>
      </c>
      <c r="I1102" s="6">
        <v>50</v>
      </c>
      <c r="J1102">
        <v>43.03</v>
      </c>
      <c r="K1102">
        <v>43.03</v>
      </c>
      <c r="L1102" t="str">
        <f>VLOOKUP(A1102,[1]Sheet2!$A$2:$C$2741,3,0)</f>
        <v>Ricardo G.Silva</v>
      </c>
      <c r="M1102" t="str" cm="1">
        <f t="array" ref="M1102">IFERROR(_xlfn.IFS(AND(I1102&gt;=1,I1102&lt;=5),"1A5", AND(I1102&gt;=6,I1102&lt;=30),"6A30", AND(I1102&gt;=31,I1102&lt;=60),"31A60", AND(I1102&gt;=61,I1102&lt;=90),"61A90", AND(I1102&gt;=91,I1102&lt;=120),"91A120", AND(I1102&gt;120),"M120"), "A VENCER")</f>
        <v>31A60</v>
      </c>
    </row>
    <row r="1103" spans="1:13" x14ac:dyDescent="0.25">
      <c r="A1103">
        <f>VLOOKUP(B1103,[1]Sheet2!$B$2:$D$2741,3,0)</f>
        <v>211111949</v>
      </c>
      <c r="B1103" t="s">
        <v>207</v>
      </c>
      <c r="C1103" t="s">
        <v>11</v>
      </c>
      <c r="D1103" t="s">
        <v>12</v>
      </c>
      <c r="E1103">
        <v>6956</v>
      </c>
      <c r="F1103" t="s">
        <v>13</v>
      </c>
      <c r="G1103" s="1">
        <v>45807.558020833334</v>
      </c>
      <c r="H1103" s="1">
        <v>45777.558807870366</v>
      </c>
      <c r="I1103" s="6">
        <v>43</v>
      </c>
      <c r="J1103">
        <v>371.67</v>
      </c>
      <c r="K1103">
        <v>371.67</v>
      </c>
      <c r="L1103" t="str">
        <f>VLOOKUP(A1103,[1]Sheet2!$A$2:$C$2741,3,0)</f>
        <v>Ricardo G.Silva</v>
      </c>
      <c r="M1103" t="str" cm="1">
        <f t="array" ref="M1103">IFERROR(_xlfn.IFS(AND(I1103&gt;=1,I1103&lt;=5),"1A5", AND(I1103&gt;=6,I1103&lt;=30),"6A30", AND(I1103&gt;=31,I1103&lt;=60),"31A60", AND(I1103&gt;=61,I1103&lt;=90),"61A90", AND(I1103&gt;=91,I1103&lt;=120),"91A120", AND(I1103&gt;120),"M120"), "A VENCER")</f>
        <v>31A60</v>
      </c>
    </row>
    <row r="1104" spans="1:13" x14ac:dyDescent="0.25">
      <c r="A1104">
        <f>VLOOKUP(B1104,[1]Sheet2!$B$2:$D$2741,3,0)</f>
        <v>211111949</v>
      </c>
      <c r="B1104" t="s">
        <v>207</v>
      </c>
      <c r="C1104" t="s">
        <v>11</v>
      </c>
      <c r="D1104" t="s">
        <v>12</v>
      </c>
      <c r="E1104">
        <v>6957</v>
      </c>
      <c r="F1104" t="s">
        <v>13</v>
      </c>
      <c r="G1104" s="1">
        <v>45807.558981481481</v>
      </c>
      <c r="H1104" s="1">
        <v>45777.559305555551</v>
      </c>
      <c r="I1104" s="6">
        <v>43</v>
      </c>
      <c r="J1104">
        <v>1.06</v>
      </c>
      <c r="K1104">
        <v>1.06</v>
      </c>
      <c r="L1104" t="str">
        <f>VLOOKUP(A1104,[1]Sheet2!$A$2:$C$2741,3,0)</f>
        <v>Ricardo G.Silva</v>
      </c>
      <c r="M1104" t="str" cm="1">
        <f t="array" ref="M1104">IFERROR(_xlfn.IFS(AND(I1104&gt;=1,I1104&lt;=5),"1A5", AND(I1104&gt;=6,I1104&lt;=30),"6A30", AND(I1104&gt;=31,I1104&lt;=60),"31A60", AND(I1104&gt;=61,I1104&lt;=90),"61A90", AND(I1104&gt;=91,I1104&lt;=120),"91A120", AND(I1104&gt;120),"M120"), "A VENCER")</f>
        <v>31A60</v>
      </c>
    </row>
    <row r="1105" spans="1:13" x14ac:dyDescent="0.25">
      <c r="A1105">
        <f>VLOOKUP(B1105,[1]Sheet2!$B$2:$D$2741,3,0)</f>
        <v>211111949</v>
      </c>
      <c r="B1105" t="s">
        <v>207</v>
      </c>
      <c r="C1105" t="s">
        <v>11</v>
      </c>
      <c r="D1105" t="s">
        <v>12</v>
      </c>
      <c r="E1105">
        <v>7064</v>
      </c>
      <c r="F1105" t="s">
        <v>13</v>
      </c>
      <c r="G1105" s="1">
        <v>45809.454895833333</v>
      </c>
      <c r="H1105" s="1">
        <v>45779.455289351848</v>
      </c>
      <c r="I1105" s="6">
        <v>41</v>
      </c>
      <c r="J1105">
        <v>156.86000000000001</v>
      </c>
      <c r="K1105">
        <v>156.86000000000001</v>
      </c>
      <c r="L1105" t="str">
        <f>VLOOKUP(A1105,[1]Sheet2!$A$2:$C$2741,3,0)</f>
        <v>Ricardo G.Silva</v>
      </c>
      <c r="M1105" t="str" cm="1">
        <f t="array" ref="M1105">IFERROR(_xlfn.IFS(AND(I1105&gt;=1,I1105&lt;=5),"1A5", AND(I1105&gt;=6,I1105&lt;=30),"6A30", AND(I1105&gt;=31,I1105&lt;=60),"31A60", AND(I1105&gt;=61,I1105&lt;=90),"61A90", AND(I1105&gt;=91,I1105&lt;=120),"91A120", AND(I1105&gt;120),"M120"), "A VENCER")</f>
        <v>31A60</v>
      </c>
    </row>
    <row r="1106" spans="1:13" x14ac:dyDescent="0.25">
      <c r="A1106">
        <f>VLOOKUP(B1106,[1]Sheet2!$B$2:$D$2741,3,0)</f>
        <v>211111949</v>
      </c>
      <c r="B1106" t="s">
        <v>207</v>
      </c>
      <c r="C1106" t="s">
        <v>11</v>
      </c>
      <c r="D1106" t="s">
        <v>12</v>
      </c>
      <c r="E1106">
        <v>7229</v>
      </c>
      <c r="F1106" t="s">
        <v>13</v>
      </c>
      <c r="G1106" s="1">
        <v>45813.444502314815</v>
      </c>
      <c r="H1106" s="1">
        <v>45783.447280092594</v>
      </c>
      <c r="I1106" s="6">
        <v>37</v>
      </c>
      <c r="J1106">
        <v>189.31</v>
      </c>
      <c r="K1106">
        <v>189.31</v>
      </c>
      <c r="L1106" t="str">
        <f>VLOOKUP(A1106,[1]Sheet2!$A$2:$C$2741,3,0)</f>
        <v>Ricardo G.Silva</v>
      </c>
      <c r="M1106" t="str" cm="1">
        <f t="array" ref="M1106">IFERROR(_xlfn.IFS(AND(I1106&gt;=1,I1106&lt;=5),"1A5", AND(I1106&gt;=6,I1106&lt;=30),"6A30", AND(I1106&gt;=31,I1106&lt;=60),"31A60", AND(I1106&gt;=61,I1106&lt;=90),"61A90", AND(I1106&gt;=91,I1106&lt;=120),"91A120", AND(I1106&gt;120),"M120"), "A VENCER")</f>
        <v>31A60</v>
      </c>
    </row>
    <row r="1107" spans="1:13" x14ac:dyDescent="0.25">
      <c r="A1107">
        <f>VLOOKUP(B1107,[1]Sheet2!$B$2:$D$2741,3,0)</f>
        <v>211111949</v>
      </c>
      <c r="B1107" t="s">
        <v>207</v>
      </c>
      <c r="C1107" t="s">
        <v>11</v>
      </c>
      <c r="D1107" t="s">
        <v>12</v>
      </c>
      <c r="E1107">
        <v>7519</v>
      </c>
      <c r="F1107" t="s">
        <v>13</v>
      </c>
      <c r="G1107" s="1">
        <v>45816.528692129628</v>
      </c>
      <c r="H1107" s="1">
        <v>45786.530949074069</v>
      </c>
      <c r="I1107" s="6">
        <v>34</v>
      </c>
      <c r="J1107">
        <v>622.43000000000006</v>
      </c>
      <c r="K1107">
        <v>622.43000000000006</v>
      </c>
      <c r="L1107" t="str">
        <f>VLOOKUP(A1107,[1]Sheet2!$A$2:$C$2741,3,0)</f>
        <v>Ricardo G.Silva</v>
      </c>
      <c r="M1107" t="str" cm="1">
        <f t="array" ref="M1107">IFERROR(_xlfn.IFS(AND(I1107&gt;=1,I1107&lt;=5),"1A5", AND(I1107&gt;=6,I1107&lt;=30),"6A30", AND(I1107&gt;=31,I1107&lt;=60),"31A60", AND(I1107&gt;=61,I1107&lt;=90),"61A90", AND(I1107&gt;=91,I1107&lt;=120),"91A120", AND(I1107&gt;120),"M120"), "A VENCER")</f>
        <v>31A60</v>
      </c>
    </row>
    <row r="1108" spans="1:13" x14ac:dyDescent="0.25">
      <c r="A1108">
        <f>VLOOKUP(B1108,[1]Sheet2!$B$2:$D$2741,3,0)</f>
        <v>211111949</v>
      </c>
      <c r="B1108" t="s">
        <v>207</v>
      </c>
      <c r="C1108" t="s">
        <v>11</v>
      </c>
      <c r="D1108" t="s">
        <v>12</v>
      </c>
      <c r="E1108">
        <v>7665</v>
      </c>
      <c r="F1108" t="s">
        <v>13</v>
      </c>
      <c r="G1108" s="1">
        <v>45820.475983796292</v>
      </c>
      <c r="H1108" s="1">
        <v>45790.476296296292</v>
      </c>
      <c r="I1108" s="6">
        <v>30</v>
      </c>
      <c r="J1108">
        <v>183.81</v>
      </c>
      <c r="K1108">
        <v>183.81</v>
      </c>
      <c r="L1108" t="str">
        <f>VLOOKUP(A1108,[1]Sheet2!$A$2:$C$2741,3,0)</f>
        <v>Ricardo G.Silva</v>
      </c>
      <c r="M1108" t="str" cm="1">
        <f t="array" ref="M1108">IFERROR(_xlfn.IFS(AND(I1108&gt;=1,I1108&lt;=5),"1A5", AND(I1108&gt;=6,I1108&lt;=30),"6A30", AND(I1108&gt;=31,I1108&lt;=60),"31A60", AND(I1108&gt;=61,I1108&lt;=90),"61A90", AND(I1108&gt;=91,I1108&lt;=120),"91A120", AND(I1108&gt;120),"M120"), "A VENCER")</f>
        <v>6A30</v>
      </c>
    </row>
    <row r="1109" spans="1:13" x14ac:dyDescent="0.25">
      <c r="A1109">
        <f>VLOOKUP(B1109,[1]Sheet2!$B$2:$D$2741,3,0)</f>
        <v>211111949</v>
      </c>
      <c r="B1109" t="s">
        <v>207</v>
      </c>
      <c r="C1109" t="s">
        <v>11</v>
      </c>
      <c r="D1109" t="s">
        <v>12</v>
      </c>
      <c r="E1109">
        <v>7753</v>
      </c>
      <c r="F1109" t="s">
        <v>13</v>
      </c>
      <c r="G1109" s="1">
        <v>45821.783726851849</v>
      </c>
      <c r="H1109" s="1">
        <v>45791.785787037035</v>
      </c>
      <c r="I1109" s="6">
        <v>29</v>
      </c>
      <c r="J1109">
        <v>525.23</v>
      </c>
      <c r="K1109">
        <v>525.23</v>
      </c>
      <c r="L1109" t="str">
        <f>VLOOKUP(A1109,[1]Sheet2!$A$2:$C$2741,3,0)</f>
        <v>Ricardo G.Silva</v>
      </c>
      <c r="M1109" t="str" cm="1">
        <f t="array" ref="M1109">IFERROR(_xlfn.IFS(AND(I1109&gt;=1,I1109&lt;=5),"1A5", AND(I1109&gt;=6,I1109&lt;=30),"6A30", AND(I1109&gt;=31,I1109&lt;=60),"31A60", AND(I1109&gt;=61,I1109&lt;=90),"61A90", AND(I1109&gt;=91,I1109&lt;=120),"91A120", AND(I1109&gt;120),"M120"), "A VENCER")</f>
        <v>6A30</v>
      </c>
    </row>
    <row r="1110" spans="1:13" x14ac:dyDescent="0.25">
      <c r="A1110">
        <f>VLOOKUP(B1110,[1]Sheet2!$B$2:$D$2741,3,0)</f>
        <v>211111949</v>
      </c>
      <c r="B1110" t="s">
        <v>207</v>
      </c>
      <c r="C1110" t="s">
        <v>2814</v>
      </c>
      <c r="D1110" t="s">
        <v>12</v>
      </c>
      <c r="E1110">
        <v>437</v>
      </c>
      <c r="F1110" t="s">
        <v>13</v>
      </c>
      <c r="G1110" s="1">
        <v>45823</v>
      </c>
      <c r="H1110" s="1">
        <v>45793</v>
      </c>
      <c r="I1110" s="6">
        <v>27</v>
      </c>
      <c r="J1110">
        <v>-5.68</v>
      </c>
      <c r="K1110">
        <v>-5.68</v>
      </c>
      <c r="L1110" t="str">
        <f>VLOOKUP(A1110,[1]Sheet2!$A$2:$C$2741,3,0)</f>
        <v>Ricardo G.Silva</v>
      </c>
      <c r="M1110" t="str" cm="1">
        <f t="array" ref="M1110">IFERROR(_xlfn.IFS(AND(I1110&gt;=1,I1110&lt;=5),"1A5", AND(I1110&gt;=6,I1110&lt;=30),"6A30", AND(I1110&gt;=31,I1110&lt;=60),"31A60", AND(I1110&gt;=61,I1110&lt;=90),"61A90", AND(I1110&gt;=91,I1110&lt;=120),"91A120", AND(I1110&gt;120),"M120"), "A VENCER")</f>
        <v>6A30</v>
      </c>
    </row>
    <row r="1111" spans="1:13" x14ac:dyDescent="0.25">
      <c r="A1111">
        <f>VLOOKUP(B1111,[1]Sheet2!$B$2:$D$2741,3,0)</f>
        <v>211111949</v>
      </c>
      <c r="B1111" t="s">
        <v>207</v>
      </c>
      <c r="C1111" t="s">
        <v>2814</v>
      </c>
      <c r="D1111" t="s">
        <v>12</v>
      </c>
      <c r="E1111">
        <v>440</v>
      </c>
      <c r="F1111" t="s">
        <v>13</v>
      </c>
      <c r="G1111" s="1">
        <v>45823</v>
      </c>
      <c r="H1111" s="1">
        <v>45793</v>
      </c>
      <c r="I1111" s="6">
        <v>27</v>
      </c>
      <c r="J1111">
        <v>-7.1000000000000005</v>
      </c>
      <c r="K1111">
        <v>-7.1000000000000005</v>
      </c>
      <c r="L1111" t="str">
        <f>VLOOKUP(A1111,[1]Sheet2!$A$2:$C$2741,3,0)</f>
        <v>Ricardo G.Silva</v>
      </c>
      <c r="M1111" t="str" cm="1">
        <f t="array" ref="M1111">IFERROR(_xlfn.IFS(AND(I1111&gt;=1,I1111&lt;=5),"1A5", AND(I1111&gt;=6,I1111&lt;=30),"6A30", AND(I1111&gt;=31,I1111&lt;=60),"31A60", AND(I1111&gt;=61,I1111&lt;=90),"61A90", AND(I1111&gt;=91,I1111&lt;=120),"91A120", AND(I1111&gt;120),"M120"), "A VENCER")</f>
        <v>6A30</v>
      </c>
    </row>
    <row r="1112" spans="1:13" x14ac:dyDescent="0.25">
      <c r="A1112">
        <f>VLOOKUP(B1112,[1]Sheet2!$B$2:$D$2741,3,0)</f>
        <v>211111949</v>
      </c>
      <c r="B1112" t="s">
        <v>207</v>
      </c>
      <c r="C1112" t="s">
        <v>2814</v>
      </c>
      <c r="D1112" t="s">
        <v>12</v>
      </c>
      <c r="E1112">
        <v>448</v>
      </c>
      <c r="F1112" t="s">
        <v>13</v>
      </c>
      <c r="G1112" s="1">
        <v>45823</v>
      </c>
      <c r="H1112" s="1">
        <v>45793</v>
      </c>
      <c r="I1112" s="6">
        <v>27</v>
      </c>
      <c r="J1112">
        <v>-5.68</v>
      </c>
      <c r="K1112">
        <v>-5.68</v>
      </c>
      <c r="L1112" t="str">
        <f>VLOOKUP(A1112,[1]Sheet2!$A$2:$C$2741,3,0)</f>
        <v>Ricardo G.Silva</v>
      </c>
      <c r="M1112" t="str" cm="1">
        <f t="array" ref="M1112">IFERROR(_xlfn.IFS(AND(I1112&gt;=1,I1112&lt;=5),"1A5", AND(I1112&gt;=6,I1112&lt;=30),"6A30", AND(I1112&gt;=31,I1112&lt;=60),"31A60", AND(I1112&gt;=61,I1112&lt;=90),"61A90", AND(I1112&gt;=91,I1112&lt;=120),"91A120", AND(I1112&gt;120),"M120"), "A VENCER")</f>
        <v>6A30</v>
      </c>
    </row>
    <row r="1113" spans="1:13" x14ac:dyDescent="0.25">
      <c r="A1113">
        <f>VLOOKUP(B1113,[1]Sheet2!$B$2:$D$2741,3,0)</f>
        <v>211111949</v>
      </c>
      <c r="B1113" t="s">
        <v>207</v>
      </c>
      <c r="C1113" t="s">
        <v>2814</v>
      </c>
      <c r="D1113" t="s">
        <v>12</v>
      </c>
      <c r="E1113">
        <v>450</v>
      </c>
      <c r="F1113" t="s">
        <v>13</v>
      </c>
      <c r="G1113" s="1">
        <v>45823</v>
      </c>
      <c r="H1113" s="1">
        <v>45793</v>
      </c>
      <c r="I1113" s="6">
        <v>27</v>
      </c>
      <c r="J1113">
        <v>-5.91</v>
      </c>
      <c r="K1113">
        <v>-5.91</v>
      </c>
      <c r="L1113" t="str">
        <f>VLOOKUP(A1113,[1]Sheet2!$A$2:$C$2741,3,0)</f>
        <v>Ricardo G.Silva</v>
      </c>
      <c r="M1113" t="str" cm="1">
        <f t="array" ref="M1113">IFERROR(_xlfn.IFS(AND(I1113&gt;=1,I1113&lt;=5),"1A5", AND(I1113&gt;=6,I1113&lt;=30),"6A30", AND(I1113&gt;=31,I1113&lt;=60),"31A60", AND(I1113&gt;=61,I1113&lt;=90),"61A90", AND(I1113&gt;=91,I1113&lt;=120),"91A120", AND(I1113&gt;120),"M120"), "A VENCER")</f>
        <v>6A30</v>
      </c>
    </row>
    <row r="1114" spans="1:13" x14ac:dyDescent="0.25">
      <c r="A1114">
        <f>VLOOKUP(B1114,[1]Sheet2!$B$2:$D$2741,3,0)</f>
        <v>211111949</v>
      </c>
      <c r="B1114" t="s">
        <v>207</v>
      </c>
      <c r="C1114" t="s">
        <v>11</v>
      </c>
      <c r="D1114" t="s">
        <v>12</v>
      </c>
      <c r="E1114">
        <v>7879</v>
      </c>
      <c r="F1114" t="s">
        <v>13</v>
      </c>
      <c r="G1114" s="1">
        <v>45823.472604166665</v>
      </c>
      <c r="H1114" s="1">
        <v>45793.472777777773</v>
      </c>
      <c r="I1114" s="6">
        <v>27</v>
      </c>
      <c r="J1114">
        <v>825.52</v>
      </c>
      <c r="K1114">
        <v>825.52</v>
      </c>
      <c r="L1114" t="str">
        <f>VLOOKUP(A1114,[1]Sheet2!$A$2:$C$2741,3,0)</f>
        <v>Ricardo G.Silva</v>
      </c>
      <c r="M1114" t="str" cm="1">
        <f t="array" ref="M1114">IFERROR(_xlfn.IFS(AND(I1114&gt;=1,I1114&lt;=5),"1A5", AND(I1114&gt;=6,I1114&lt;=30),"6A30", AND(I1114&gt;=31,I1114&lt;=60),"31A60", AND(I1114&gt;=61,I1114&lt;=90),"61A90", AND(I1114&gt;=91,I1114&lt;=120),"91A120", AND(I1114&gt;120),"M120"), "A VENCER")</f>
        <v>6A30</v>
      </c>
    </row>
    <row r="1115" spans="1:13" x14ac:dyDescent="0.25">
      <c r="A1115">
        <f>VLOOKUP(B1115,[1]Sheet2!$B$2:$D$2741,3,0)</f>
        <v>211111949</v>
      </c>
      <c r="B1115" t="s">
        <v>207</v>
      </c>
      <c r="C1115" t="s">
        <v>11</v>
      </c>
      <c r="D1115" t="s">
        <v>12</v>
      </c>
      <c r="E1115">
        <v>8029</v>
      </c>
      <c r="F1115" t="s">
        <v>13</v>
      </c>
      <c r="G1115" s="1">
        <v>45827.462175925924</v>
      </c>
      <c r="H1115" s="1">
        <v>45797.462951388887</v>
      </c>
      <c r="I1115" s="6">
        <v>23</v>
      </c>
      <c r="J1115">
        <v>753.55000000000007</v>
      </c>
      <c r="K1115">
        <v>753.55000000000007</v>
      </c>
      <c r="L1115" t="str">
        <f>VLOOKUP(A1115,[1]Sheet2!$A$2:$C$2741,3,0)</f>
        <v>Ricardo G.Silva</v>
      </c>
      <c r="M1115" t="str" cm="1">
        <f t="array" ref="M1115">IFERROR(_xlfn.IFS(AND(I1115&gt;=1,I1115&lt;=5),"1A5", AND(I1115&gt;=6,I1115&lt;=30),"6A30", AND(I1115&gt;=31,I1115&lt;=60),"31A60", AND(I1115&gt;=61,I1115&lt;=90),"61A90", AND(I1115&gt;=91,I1115&lt;=120),"91A120", AND(I1115&gt;120),"M120"), "A VENCER")</f>
        <v>6A30</v>
      </c>
    </row>
    <row r="1116" spans="1:13" x14ac:dyDescent="0.25">
      <c r="A1116">
        <f>VLOOKUP(B1116,[1]Sheet2!$B$2:$D$2741,3,0)</f>
        <v>211111949</v>
      </c>
      <c r="B1116" t="s">
        <v>207</v>
      </c>
      <c r="C1116" t="s">
        <v>2814</v>
      </c>
      <c r="D1116" t="s">
        <v>12</v>
      </c>
      <c r="E1116">
        <v>459</v>
      </c>
      <c r="F1116" t="s">
        <v>13</v>
      </c>
      <c r="G1116" s="1">
        <v>45830</v>
      </c>
      <c r="H1116" s="1">
        <v>45800</v>
      </c>
      <c r="I1116" s="6">
        <v>20</v>
      </c>
      <c r="J1116">
        <v>-5.7</v>
      </c>
      <c r="K1116">
        <v>-5.7</v>
      </c>
      <c r="L1116" t="str">
        <f>VLOOKUP(A1116,[1]Sheet2!$A$2:$C$2741,3,0)</f>
        <v>Ricardo G.Silva</v>
      </c>
      <c r="M1116" t="str" cm="1">
        <f t="array" ref="M1116">IFERROR(_xlfn.IFS(AND(I1116&gt;=1,I1116&lt;=5),"1A5", AND(I1116&gt;=6,I1116&lt;=30),"6A30", AND(I1116&gt;=31,I1116&lt;=60),"31A60", AND(I1116&gt;=61,I1116&lt;=90),"61A90", AND(I1116&gt;=91,I1116&lt;=120),"91A120", AND(I1116&gt;120),"M120"), "A VENCER")</f>
        <v>6A30</v>
      </c>
    </row>
    <row r="1117" spans="1:13" x14ac:dyDescent="0.25">
      <c r="A1117">
        <f>VLOOKUP(B1117,[1]Sheet2!$B$2:$D$2741,3,0)</f>
        <v>211111949</v>
      </c>
      <c r="B1117" t="s">
        <v>207</v>
      </c>
      <c r="C1117" t="s">
        <v>11</v>
      </c>
      <c r="D1117" t="s">
        <v>12</v>
      </c>
      <c r="E1117">
        <v>8285</v>
      </c>
      <c r="F1117" t="s">
        <v>13</v>
      </c>
      <c r="G1117" s="1">
        <v>45830.561111111107</v>
      </c>
      <c r="H1117" s="1">
        <v>45800.561157407406</v>
      </c>
      <c r="I1117" s="6">
        <v>20</v>
      </c>
      <c r="J1117">
        <v>678.92</v>
      </c>
      <c r="K1117">
        <v>678.92</v>
      </c>
      <c r="L1117" t="str">
        <f>VLOOKUP(A1117,[1]Sheet2!$A$2:$C$2741,3,0)</f>
        <v>Ricardo G.Silva</v>
      </c>
      <c r="M1117" t="str" cm="1">
        <f t="array" ref="M1117">IFERROR(_xlfn.IFS(AND(I1117&gt;=1,I1117&lt;=5),"1A5", AND(I1117&gt;=6,I1117&lt;=30),"6A30", AND(I1117&gt;=31,I1117&lt;=60),"31A60", AND(I1117&gt;=61,I1117&lt;=90),"61A90", AND(I1117&gt;=91,I1117&lt;=120),"91A120", AND(I1117&gt;120),"M120"), "A VENCER")</f>
        <v>6A30</v>
      </c>
    </row>
    <row r="1118" spans="1:13" x14ac:dyDescent="0.25">
      <c r="A1118">
        <f>VLOOKUP(B1118,[1]Sheet2!$B$2:$D$2741,3,0)</f>
        <v>211111949</v>
      </c>
      <c r="B1118" t="s">
        <v>207</v>
      </c>
      <c r="C1118" t="s">
        <v>11</v>
      </c>
      <c r="D1118" t="s">
        <v>12</v>
      </c>
      <c r="E1118">
        <v>10258</v>
      </c>
      <c r="F1118" t="s">
        <v>13</v>
      </c>
      <c r="G1118" s="1">
        <v>45876.401493055557</v>
      </c>
      <c r="H1118" s="1">
        <v>45846.401493055557</v>
      </c>
      <c r="I1118" s="6">
        <v>-26</v>
      </c>
      <c r="J1118">
        <v>174.24</v>
      </c>
      <c r="K1118">
        <v>174.24</v>
      </c>
      <c r="L1118" t="str">
        <f>VLOOKUP(A1118,[1]Sheet2!$A$2:$C$2741,3,0)</f>
        <v>Ricardo G.Silva</v>
      </c>
      <c r="M1118" t="str" cm="1">
        <f t="array" ref="M1118">IFERROR(_xlfn.IFS(AND(I1118&gt;=1,I1118&lt;=5),"1A5", AND(I1118&gt;=6,I1118&lt;=30),"6A30", AND(I1118&gt;=31,I1118&lt;=60),"31A60", AND(I1118&gt;=61,I1118&lt;=90),"61A90", AND(I1118&gt;=91,I1118&lt;=120),"91A120", AND(I1118&gt;120),"M120"), "A VENCER")</f>
        <v>A VENCER</v>
      </c>
    </row>
    <row r="1119" spans="1:13" x14ac:dyDescent="0.25">
      <c r="A1119">
        <f>VLOOKUP(B1119,[1]Sheet2!$B$2:$D$2741,3,0)</f>
        <v>211111949</v>
      </c>
      <c r="B1119" t="s">
        <v>207</v>
      </c>
      <c r="C1119" t="s">
        <v>11</v>
      </c>
      <c r="D1119" t="s">
        <v>12</v>
      </c>
      <c r="E1119">
        <v>10487</v>
      </c>
      <c r="F1119" t="s">
        <v>13</v>
      </c>
      <c r="G1119" s="1">
        <v>45879.46261574074</v>
      </c>
      <c r="H1119" s="1">
        <v>45849.46261574074</v>
      </c>
      <c r="I1119" s="6">
        <v>-29</v>
      </c>
      <c r="J1119">
        <v>476.64</v>
      </c>
      <c r="K1119">
        <v>476.64</v>
      </c>
      <c r="L1119" t="str">
        <f>VLOOKUP(A1119,[1]Sheet2!$A$2:$C$2741,3,0)</f>
        <v>Ricardo G.Silva</v>
      </c>
      <c r="M1119" t="str" cm="1">
        <f t="array" ref="M1119">IFERROR(_xlfn.IFS(AND(I1119&gt;=1,I1119&lt;=5),"1A5", AND(I1119&gt;=6,I1119&lt;=30),"6A30", AND(I1119&gt;=31,I1119&lt;=60),"31A60", AND(I1119&gt;=61,I1119&lt;=90),"61A90", AND(I1119&gt;=91,I1119&lt;=120),"91A120", AND(I1119&gt;120),"M120"), "A VENCER")</f>
        <v>A VENCER</v>
      </c>
    </row>
    <row r="1120" spans="1:13" x14ac:dyDescent="0.25">
      <c r="A1120">
        <f>VLOOKUP(B1120,[1]Sheet2!$B$2:$D$2741,3,0)</f>
        <v>211111951</v>
      </c>
      <c r="B1120" t="s">
        <v>208</v>
      </c>
      <c r="C1120" t="s">
        <v>11</v>
      </c>
      <c r="D1120" t="s">
        <v>12</v>
      </c>
      <c r="E1120">
        <v>8879</v>
      </c>
      <c r="F1120" t="s">
        <v>35</v>
      </c>
      <c r="G1120" s="1">
        <v>45842.487025462964</v>
      </c>
      <c r="H1120" s="1">
        <v>45812.487465277773</v>
      </c>
      <c r="I1120" s="6">
        <v>8</v>
      </c>
      <c r="J1120">
        <v>62.78</v>
      </c>
      <c r="K1120">
        <v>62.78</v>
      </c>
      <c r="L1120" t="str">
        <f>VLOOKUP(A1120,[1]Sheet2!$A$2:$C$2741,3,0)</f>
        <v>Pedro Fonseca</v>
      </c>
      <c r="M1120" t="str" cm="1">
        <f t="array" ref="M1120">IFERROR(_xlfn.IFS(AND(I1120&gt;=1,I1120&lt;=5),"1A5", AND(I1120&gt;=6,I1120&lt;=30),"6A30", AND(I1120&gt;=31,I1120&lt;=60),"31A60", AND(I1120&gt;=61,I1120&lt;=90),"61A90", AND(I1120&gt;=91,I1120&lt;=120),"91A120", AND(I1120&gt;120),"M120"), "A VENCER")</f>
        <v>6A30</v>
      </c>
    </row>
    <row r="1121" spans="1:13" x14ac:dyDescent="0.25">
      <c r="A1121">
        <f>VLOOKUP(B1121,[1]Sheet2!$B$2:$D$2741,3,0)</f>
        <v>211111951</v>
      </c>
      <c r="B1121" t="s">
        <v>208</v>
      </c>
      <c r="C1121" t="s">
        <v>11</v>
      </c>
      <c r="D1121" t="s">
        <v>12</v>
      </c>
      <c r="E1121">
        <v>9073</v>
      </c>
      <c r="F1121" t="s">
        <v>35</v>
      </c>
      <c r="G1121" s="1">
        <v>45849.510706018518</v>
      </c>
      <c r="H1121" s="1">
        <v>45819.511238425926</v>
      </c>
      <c r="I1121" s="6">
        <v>1</v>
      </c>
      <c r="J1121">
        <v>62.58</v>
      </c>
      <c r="K1121">
        <v>62.58</v>
      </c>
      <c r="L1121" t="str">
        <f>VLOOKUP(A1121,[1]Sheet2!$A$2:$C$2741,3,0)</f>
        <v>Pedro Fonseca</v>
      </c>
      <c r="M1121" t="str" cm="1">
        <f t="array" ref="M1121">IFERROR(_xlfn.IFS(AND(I1121&gt;=1,I1121&lt;=5),"1A5", AND(I1121&gt;=6,I1121&lt;=30),"6A30", AND(I1121&gt;=31,I1121&lt;=60),"31A60", AND(I1121&gt;=61,I1121&lt;=90),"61A90", AND(I1121&gt;=91,I1121&lt;=120),"91A120", AND(I1121&gt;120),"M120"), "A VENCER")</f>
        <v>1A5</v>
      </c>
    </row>
    <row r="1122" spans="1:13" x14ac:dyDescent="0.25">
      <c r="A1122">
        <f>VLOOKUP(B1122,[1]Sheet2!$B$2:$D$2741,3,0)</f>
        <v>211111951</v>
      </c>
      <c r="B1122" t="s">
        <v>208</v>
      </c>
      <c r="C1122" t="s">
        <v>11</v>
      </c>
      <c r="D1122" t="s">
        <v>12</v>
      </c>
      <c r="E1122">
        <v>9384</v>
      </c>
      <c r="F1122" t="s">
        <v>35</v>
      </c>
      <c r="G1122" s="1">
        <v>45856.304120370369</v>
      </c>
      <c r="H1122" s="1">
        <v>45826.304409722223</v>
      </c>
      <c r="I1122" s="6">
        <v>-6</v>
      </c>
      <c r="J1122">
        <v>64.210000000000008</v>
      </c>
      <c r="K1122">
        <v>64.210000000000008</v>
      </c>
      <c r="L1122" t="str">
        <f>VLOOKUP(A1122,[1]Sheet2!$A$2:$C$2741,3,0)</f>
        <v>Pedro Fonseca</v>
      </c>
      <c r="M1122" t="str" cm="1">
        <f t="array" ref="M1122">IFERROR(_xlfn.IFS(AND(I1122&gt;=1,I1122&lt;=5),"1A5", AND(I1122&gt;=6,I1122&lt;=30),"6A30", AND(I1122&gt;=31,I1122&lt;=60),"31A60", AND(I1122&gt;=61,I1122&lt;=90),"61A90", AND(I1122&gt;=91,I1122&lt;=120),"91A120", AND(I1122&gt;120),"M120"), "A VENCER")</f>
        <v>A VENCER</v>
      </c>
    </row>
    <row r="1123" spans="1:13" x14ac:dyDescent="0.25">
      <c r="A1123">
        <f>VLOOKUP(B1123,[1]Sheet2!$B$2:$D$2741,3,0)</f>
        <v>211111951</v>
      </c>
      <c r="B1123" t="s">
        <v>208</v>
      </c>
      <c r="C1123" t="s">
        <v>11</v>
      </c>
      <c r="D1123" t="s">
        <v>12</v>
      </c>
      <c r="E1123">
        <v>9726</v>
      </c>
      <c r="F1123" t="s">
        <v>35</v>
      </c>
      <c r="G1123" s="1">
        <v>45863.61446759259</v>
      </c>
      <c r="H1123" s="1">
        <v>45833.615312499998</v>
      </c>
      <c r="I1123" s="6">
        <v>-13</v>
      </c>
      <c r="J1123">
        <v>114.99000000000001</v>
      </c>
      <c r="K1123">
        <v>114.99000000000001</v>
      </c>
      <c r="L1123" t="str">
        <f>VLOOKUP(A1123,[1]Sheet2!$A$2:$C$2741,3,0)</f>
        <v>Pedro Fonseca</v>
      </c>
      <c r="M1123" t="str" cm="1">
        <f t="array" ref="M1123">IFERROR(_xlfn.IFS(AND(I1123&gt;=1,I1123&lt;=5),"1A5", AND(I1123&gt;=6,I1123&lt;=30),"6A30", AND(I1123&gt;=31,I1123&lt;=60),"31A60", AND(I1123&gt;=61,I1123&lt;=90),"61A90", AND(I1123&gt;=91,I1123&lt;=120),"91A120", AND(I1123&gt;120),"M120"), "A VENCER")</f>
        <v>A VENCER</v>
      </c>
    </row>
    <row r="1124" spans="1:13" x14ac:dyDescent="0.25">
      <c r="A1124">
        <f>VLOOKUP(B1124,[1]Sheet2!$B$2:$D$2741,3,0)</f>
        <v>211111951</v>
      </c>
      <c r="B1124" t="s">
        <v>208</v>
      </c>
      <c r="C1124" t="s">
        <v>11</v>
      </c>
      <c r="D1124" t="s">
        <v>12</v>
      </c>
      <c r="E1124">
        <v>10360</v>
      </c>
      <c r="F1124" t="s">
        <v>13</v>
      </c>
      <c r="G1124" s="1">
        <v>45877.533726851849</v>
      </c>
      <c r="H1124" s="1">
        <v>45847.533726851849</v>
      </c>
      <c r="I1124" s="6">
        <v>-27</v>
      </c>
      <c r="J1124">
        <v>111.17</v>
      </c>
      <c r="K1124">
        <v>111.17</v>
      </c>
      <c r="L1124" t="str">
        <f>VLOOKUP(A1124,[1]Sheet2!$A$2:$C$2741,3,0)</f>
        <v>Pedro Fonseca</v>
      </c>
      <c r="M1124" t="str" cm="1">
        <f t="array" ref="M1124">IFERROR(_xlfn.IFS(AND(I1124&gt;=1,I1124&lt;=5),"1A5", AND(I1124&gt;=6,I1124&lt;=30),"6A30", AND(I1124&gt;=31,I1124&lt;=60),"31A60", AND(I1124&gt;=61,I1124&lt;=90),"61A90", AND(I1124&gt;=91,I1124&lt;=120),"91A120", AND(I1124&gt;120),"M120"), "A VENCER")</f>
        <v>A VENCER</v>
      </c>
    </row>
    <row r="1125" spans="1:13" x14ac:dyDescent="0.25">
      <c r="A1125">
        <f>VLOOKUP(B1125,[1]Sheet2!$B$2:$D$2741,3,0)</f>
        <v>211111957</v>
      </c>
      <c r="B1125" t="s">
        <v>209</v>
      </c>
      <c r="C1125" t="s">
        <v>2817</v>
      </c>
      <c r="D1125" t="s">
        <v>24</v>
      </c>
      <c r="E1125" t="s">
        <v>2824</v>
      </c>
      <c r="F1125" t="s">
        <v>13</v>
      </c>
      <c r="G1125" s="1">
        <v>45739</v>
      </c>
      <c r="H1125" s="1">
        <v>45709</v>
      </c>
      <c r="I1125" s="6">
        <v>111</v>
      </c>
      <c r="J1125">
        <v>-1570.79</v>
      </c>
      <c r="K1125">
        <v>-241.16</v>
      </c>
      <c r="L1125" t="str">
        <f>VLOOKUP(A1125,[1]Sheet2!$A$2:$C$2741,3,0)</f>
        <v>Manuel Miranda</v>
      </c>
      <c r="M1125" t="str" cm="1">
        <f t="array" ref="M1125">IFERROR(_xlfn.IFS(AND(I1125&gt;=1,I1125&lt;=5),"1A5", AND(I1125&gt;=6,I1125&lt;=30),"6A30", AND(I1125&gt;=31,I1125&lt;=60),"31A60", AND(I1125&gt;=61,I1125&lt;=90),"61A90", AND(I1125&gt;=91,I1125&lt;=120),"91A120", AND(I1125&gt;120),"M120"), "A VENCER")</f>
        <v>91A120</v>
      </c>
    </row>
    <row r="1126" spans="1:13" x14ac:dyDescent="0.25">
      <c r="A1126">
        <f>VLOOKUP(B1126,[1]Sheet2!$B$2:$D$2741,3,0)</f>
        <v>211111957</v>
      </c>
      <c r="B1126" t="s">
        <v>209</v>
      </c>
      <c r="C1126" t="s">
        <v>11</v>
      </c>
      <c r="D1126" t="s">
        <v>12</v>
      </c>
      <c r="E1126">
        <v>7091</v>
      </c>
      <c r="F1126" t="s">
        <v>13</v>
      </c>
      <c r="G1126" s="1">
        <v>45809.496076388888</v>
      </c>
      <c r="H1126" s="1">
        <v>45779.502847222218</v>
      </c>
      <c r="I1126" s="6">
        <v>41</v>
      </c>
      <c r="J1126">
        <v>163.85</v>
      </c>
      <c r="K1126">
        <v>163.85</v>
      </c>
      <c r="L1126" t="str">
        <f>VLOOKUP(A1126,[1]Sheet2!$A$2:$C$2741,3,0)</f>
        <v>Manuel Miranda</v>
      </c>
      <c r="M1126" t="str" cm="1">
        <f t="array" ref="M1126">IFERROR(_xlfn.IFS(AND(I1126&gt;=1,I1126&lt;=5),"1A5", AND(I1126&gt;=6,I1126&lt;=30),"6A30", AND(I1126&gt;=31,I1126&lt;=60),"31A60", AND(I1126&gt;=61,I1126&lt;=90),"61A90", AND(I1126&gt;=91,I1126&lt;=120),"91A120", AND(I1126&gt;120),"M120"), "A VENCER")</f>
        <v>31A60</v>
      </c>
    </row>
    <row r="1127" spans="1:13" x14ac:dyDescent="0.25">
      <c r="A1127">
        <f>VLOOKUP(B1127,[1]Sheet2!$B$2:$D$2741,3,0)</f>
        <v>211111957</v>
      </c>
      <c r="B1127" t="s">
        <v>209</v>
      </c>
      <c r="C1127" t="s">
        <v>11</v>
      </c>
      <c r="D1127" t="s">
        <v>12</v>
      </c>
      <c r="E1127">
        <v>7220</v>
      </c>
      <c r="F1127" t="s">
        <v>13</v>
      </c>
      <c r="G1127" s="1">
        <v>45813.431087962963</v>
      </c>
      <c r="H1127" s="1">
        <v>45783.431990740741</v>
      </c>
      <c r="I1127" s="6">
        <v>37</v>
      </c>
      <c r="J1127">
        <v>486.54</v>
      </c>
      <c r="K1127">
        <v>486.54</v>
      </c>
      <c r="L1127" t="str">
        <f>VLOOKUP(A1127,[1]Sheet2!$A$2:$C$2741,3,0)</f>
        <v>Manuel Miranda</v>
      </c>
      <c r="M1127" t="str" cm="1">
        <f t="array" ref="M1127">IFERROR(_xlfn.IFS(AND(I1127&gt;=1,I1127&lt;=5),"1A5", AND(I1127&gt;=6,I1127&lt;=30),"6A30", AND(I1127&gt;=31,I1127&lt;=60),"31A60", AND(I1127&gt;=61,I1127&lt;=90),"61A90", AND(I1127&gt;=91,I1127&lt;=120),"91A120", AND(I1127&gt;120),"M120"), "A VENCER")</f>
        <v>31A60</v>
      </c>
    </row>
    <row r="1128" spans="1:13" x14ac:dyDescent="0.25">
      <c r="A1128">
        <f>VLOOKUP(B1128,[1]Sheet2!$B$2:$D$2741,3,0)</f>
        <v>211111957</v>
      </c>
      <c r="B1128" t="s">
        <v>209</v>
      </c>
      <c r="C1128" t="s">
        <v>11</v>
      </c>
      <c r="D1128" t="s">
        <v>12</v>
      </c>
      <c r="E1128">
        <v>7479</v>
      </c>
      <c r="F1128" t="s">
        <v>13</v>
      </c>
      <c r="G1128" s="1">
        <v>45816.475185185183</v>
      </c>
      <c r="H1128" s="1">
        <v>45786.475740740738</v>
      </c>
      <c r="I1128" s="6">
        <v>34</v>
      </c>
      <c r="J1128">
        <v>63.89</v>
      </c>
      <c r="K1128">
        <v>63.89</v>
      </c>
      <c r="L1128" t="str">
        <f>VLOOKUP(A1128,[1]Sheet2!$A$2:$C$2741,3,0)</f>
        <v>Manuel Miranda</v>
      </c>
      <c r="M1128" t="str" cm="1">
        <f t="array" ref="M1128">IFERROR(_xlfn.IFS(AND(I1128&gt;=1,I1128&lt;=5),"1A5", AND(I1128&gt;=6,I1128&lt;=30),"6A30", AND(I1128&gt;=31,I1128&lt;=60),"31A60", AND(I1128&gt;=61,I1128&lt;=90),"61A90", AND(I1128&gt;=91,I1128&lt;=120),"91A120", AND(I1128&gt;120),"M120"), "A VENCER")</f>
        <v>31A60</v>
      </c>
    </row>
    <row r="1129" spans="1:13" x14ac:dyDescent="0.25">
      <c r="A1129">
        <f>VLOOKUP(B1129,[1]Sheet2!$B$2:$D$2741,3,0)</f>
        <v>211111957</v>
      </c>
      <c r="B1129" t="s">
        <v>209</v>
      </c>
      <c r="C1129" t="s">
        <v>11</v>
      </c>
      <c r="D1129" t="s">
        <v>12</v>
      </c>
      <c r="E1129">
        <v>7650</v>
      </c>
      <c r="F1129" t="s">
        <v>13</v>
      </c>
      <c r="G1129" s="1">
        <v>45820.465300925927</v>
      </c>
      <c r="H1129" s="1">
        <v>45790.467569444445</v>
      </c>
      <c r="I1129" s="6">
        <v>30</v>
      </c>
      <c r="J1129">
        <v>194.19</v>
      </c>
      <c r="K1129">
        <v>194.19</v>
      </c>
      <c r="L1129" t="str">
        <f>VLOOKUP(A1129,[1]Sheet2!$A$2:$C$2741,3,0)</f>
        <v>Manuel Miranda</v>
      </c>
      <c r="M1129" t="str" cm="1">
        <f t="array" ref="M1129">IFERROR(_xlfn.IFS(AND(I1129&gt;=1,I1129&lt;=5),"1A5", AND(I1129&gt;=6,I1129&lt;=30),"6A30", AND(I1129&gt;=31,I1129&lt;=60),"31A60", AND(I1129&gt;=61,I1129&lt;=90),"61A90", AND(I1129&gt;=91,I1129&lt;=120),"91A120", AND(I1129&gt;120),"M120"), "A VENCER")</f>
        <v>6A30</v>
      </c>
    </row>
    <row r="1130" spans="1:13" x14ac:dyDescent="0.25">
      <c r="A1130">
        <f>VLOOKUP(B1130,[1]Sheet2!$B$2:$D$2741,3,0)</f>
        <v>211111957</v>
      </c>
      <c r="B1130" t="s">
        <v>209</v>
      </c>
      <c r="C1130" t="s">
        <v>11</v>
      </c>
      <c r="D1130" t="s">
        <v>12</v>
      </c>
      <c r="E1130">
        <v>7893</v>
      </c>
      <c r="F1130" t="s">
        <v>13</v>
      </c>
      <c r="G1130" s="1">
        <v>45823.486400462964</v>
      </c>
      <c r="H1130" s="1">
        <v>45793.486539351848</v>
      </c>
      <c r="I1130" s="6">
        <v>27</v>
      </c>
      <c r="J1130">
        <v>61.980000000000004</v>
      </c>
      <c r="K1130">
        <v>61.980000000000004</v>
      </c>
      <c r="L1130" t="str">
        <f>VLOOKUP(A1130,[1]Sheet2!$A$2:$C$2741,3,0)</f>
        <v>Manuel Miranda</v>
      </c>
      <c r="M1130" t="str" cm="1">
        <f t="array" ref="M1130">IFERROR(_xlfn.IFS(AND(I1130&gt;=1,I1130&lt;=5),"1A5", AND(I1130&gt;=6,I1130&lt;=30),"6A30", AND(I1130&gt;=31,I1130&lt;=60),"31A60", AND(I1130&gt;=61,I1130&lt;=90),"61A90", AND(I1130&gt;=91,I1130&lt;=120),"91A120", AND(I1130&gt;120),"M120"), "A VENCER")</f>
        <v>6A30</v>
      </c>
    </row>
    <row r="1131" spans="1:13" x14ac:dyDescent="0.25">
      <c r="A1131">
        <f>VLOOKUP(B1131,[1]Sheet2!$B$2:$D$2741,3,0)</f>
        <v>211111957</v>
      </c>
      <c r="B1131" t="s">
        <v>209</v>
      </c>
      <c r="C1131" t="s">
        <v>11</v>
      </c>
      <c r="D1131" t="s">
        <v>12</v>
      </c>
      <c r="E1131">
        <v>8046</v>
      </c>
      <c r="F1131" t="s">
        <v>13</v>
      </c>
      <c r="G1131" s="1">
        <v>45827.474583333329</v>
      </c>
      <c r="H1131" s="1">
        <v>45797.474930555552</v>
      </c>
      <c r="I1131" s="6">
        <v>23</v>
      </c>
      <c r="J1131">
        <v>441.57</v>
      </c>
      <c r="K1131">
        <v>441.57</v>
      </c>
      <c r="L1131" t="str">
        <f>VLOOKUP(A1131,[1]Sheet2!$A$2:$C$2741,3,0)</f>
        <v>Manuel Miranda</v>
      </c>
      <c r="M1131" t="str" cm="1">
        <f t="array" ref="M1131">IFERROR(_xlfn.IFS(AND(I1131&gt;=1,I1131&lt;=5),"1A5", AND(I1131&gt;=6,I1131&lt;=30),"6A30", AND(I1131&gt;=31,I1131&lt;=60),"31A60", AND(I1131&gt;=61,I1131&lt;=90),"61A90", AND(I1131&gt;=91,I1131&lt;=120),"91A120", AND(I1131&gt;120),"M120"), "A VENCER")</f>
        <v>6A30</v>
      </c>
    </row>
    <row r="1132" spans="1:13" x14ac:dyDescent="0.25">
      <c r="A1132">
        <f>VLOOKUP(B1132,[1]Sheet2!$B$2:$D$2741,3,0)</f>
        <v>211111957</v>
      </c>
      <c r="B1132" t="s">
        <v>209</v>
      </c>
      <c r="C1132" t="s">
        <v>11</v>
      </c>
      <c r="D1132" t="s">
        <v>12</v>
      </c>
      <c r="E1132">
        <v>8445</v>
      </c>
      <c r="F1132" t="s">
        <v>13</v>
      </c>
      <c r="G1132" s="1">
        <v>45834.45413194444</v>
      </c>
      <c r="H1132" s="1">
        <v>45804.454363425924</v>
      </c>
      <c r="I1132" s="6">
        <v>16</v>
      </c>
      <c r="J1132">
        <v>407.18</v>
      </c>
      <c r="K1132">
        <v>407.18</v>
      </c>
      <c r="L1132" t="str">
        <f>VLOOKUP(A1132,[1]Sheet2!$A$2:$C$2741,3,0)</f>
        <v>Manuel Miranda</v>
      </c>
      <c r="M1132" t="str" cm="1">
        <f t="array" ref="M1132">IFERROR(_xlfn.IFS(AND(I1132&gt;=1,I1132&lt;=5),"1A5", AND(I1132&gt;=6,I1132&lt;=30),"6A30", AND(I1132&gt;=31,I1132&lt;=60),"31A60", AND(I1132&gt;=61,I1132&lt;=90),"61A90", AND(I1132&gt;=91,I1132&lt;=120),"91A120", AND(I1132&gt;120),"M120"), "A VENCER")</f>
        <v>6A30</v>
      </c>
    </row>
    <row r="1133" spans="1:13" x14ac:dyDescent="0.25">
      <c r="A1133">
        <f>VLOOKUP(B1133,[1]Sheet2!$B$2:$D$2741,3,0)</f>
        <v>211111957</v>
      </c>
      <c r="B1133" t="s">
        <v>209</v>
      </c>
      <c r="C1133" t="s">
        <v>11</v>
      </c>
      <c r="D1133" t="s">
        <v>12</v>
      </c>
      <c r="E1133">
        <v>8664</v>
      </c>
      <c r="F1133" t="s">
        <v>13</v>
      </c>
      <c r="G1133" s="1">
        <v>45837.501574074071</v>
      </c>
      <c r="H1133" s="1">
        <v>45807.501921296294</v>
      </c>
      <c r="I1133" s="6">
        <v>13</v>
      </c>
      <c r="J1133">
        <v>65.989999999999995</v>
      </c>
      <c r="K1133">
        <v>65.989999999999995</v>
      </c>
      <c r="L1133" t="str">
        <f>VLOOKUP(A1133,[1]Sheet2!$A$2:$C$2741,3,0)</f>
        <v>Manuel Miranda</v>
      </c>
      <c r="M1133" t="str" cm="1">
        <f t="array" ref="M1133">IFERROR(_xlfn.IFS(AND(I1133&gt;=1,I1133&lt;=5),"1A5", AND(I1133&gt;=6,I1133&lt;=30),"6A30", AND(I1133&gt;=31,I1133&lt;=60),"31A60", AND(I1133&gt;=61,I1133&lt;=90),"61A90", AND(I1133&gt;=91,I1133&lt;=120),"91A120", AND(I1133&gt;120),"M120"), "A VENCER")</f>
        <v>6A30</v>
      </c>
    </row>
    <row r="1134" spans="1:13" x14ac:dyDescent="0.25">
      <c r="A1134">
        <f>VLOOKUP(B1134,[1]Sheet2!$B$2:$D$2741,3,0)</f>
        <v>211111957</v>
      </c>
      <c r="B1134" t="s">
        <v>209</v>
      </c>
      <c r="C1134" t="s">
        <v>11</v>
      </c>
      <c r="D1134" t="s">
        <v>12</v>
      </c>
      <c r="E1134">
        <v>8783</v>
      </c>
      <c r="F1134" t="s">
        <v>13</v>
      </c>
      <c r="G1134" s="1">
        <v>45841.427442129629</v>
      </c>
      <c r="H1134" s="1">
        <v>45811.427604166667</v>
      </c>
      <c r="I1134" s="6">
        <v>9</v>
      </c>
      <c r="J1134">
        <v>433.5</v>
      </c>
      <c r="K1134">
        <v>433.5</v>
      </c>
      <c r="L1134" t="str">
        <f>VLOOKUP(A1134,[1]Sheet2!$A$2:$C$2741,3,0)</f>
        <v>Manuel Miranda</v>
      </c>
      <c r="M1134" t="str" cm="1">
        <f t="array" ref="M1134">IFERROR(_xlfn.IFS(AND(I1134&gt;=1,I1134&lt;=5),"1A5", AND(I1134&gt;=6,I1134&lt;=30),"6A30", AND(I1134&gt;=31,I1134&lt;=60),"31A60", AND(I1134&gt;=61,I1134&lt;=90),"61A90", AND(I1134&gt;=91,I1134&lt;=120),"91A120", AND(I1134&gt;120),"M120"), "A VENCER")</f>
        <v>6A30</v>
      </c>
    </row>
    <row r="1135" spans="1:13" x14ac:dyDescent="0.25">
      <c r="A1135">
        <f>VLOOKUP(B1135,[1]Sheet2!$B$2:$D$2741,3,0)</f>
        <v>211111957</v>
      </c>
      <c r="B1135" t="s">
        <v>209</v>
      </c>
      <c r="C1135" t="s">
        <v>11</v>
      </c>
      <c r="D1135" t="s">
        <v>12</v>
      </c>
      <c r="E1135">
        <v>9005</v>
      </c>
      <c r="F1135" t="s">
        <v>13</v>
      </c>
      <c r="G1135" s="1">
        <v>45847.465775462959</v>
      </c>
      <c r="H1135" s="1">
        <v>45817.466203703705</v>
      </c>
      <c r="I1135" s="6">
        <v>3</v>
      </c>
      <c r="J1135">
        <v>380.47</v>
      </c>
      <c r="K1135">
        <v>380.47</v>
      </c>
      <c r="L1135" t="str">
        <f>VLOOKUP(A1135,[1]Sheet2!$A$2:$C$2741,3,0)</f>
        <v>Manuel Miranda</v>
      </c>
      <c r="M1135" t="str" cm="1">
        <f t="array" ref="M1135">IFERROR(_xlfn.IFS(AND(I1135&gt;=1,I1135&lt;=5),"1A5", AND(I1135&gt;=6,I1135&lt;=30),"6A30", AND(I1135&gt;=31,I1135&lt;=60),"31A60", AND(I1135&gt;=61,I1135&lt;=90),"61A90", AND(I1135&gt;=91,I1135&lt;=120),"91A120", AND(I1135&gt;120),"M120"), "A VENCER")</f>
        <v>1A5</v>
      </c>
    </row>
    <row r="1136" spans="1:13" x14ac:dyDescent="0.25">
      <c r="A1136">
        <f>VLOOKUP(B1136,[1]Sheet2!$B$2:$D$2741,3,0)</f>
        <v>211111957</v>
      </c>
      <c r="B1136" t="s">
        <v>209</v>
      </c>
      <c r="C1136" t="s">
        <v>11</v>
      </c>
      <c r="D1136" t="s">
        <v>12</v>
      </c>
      <c r="E1136">
        <v>9352</v>
      </c>
      <c r="F1136" t="s">
        <v>13</v>
      </c>
      <c r="G1136" s="1">
        <v>45855.443298611106</v>
      </c>
      <c r="H1136" s="1">
        <v>45825.444074074076</v>
      </c>
      <c r="I1136" s="6">
        <v>-5</v>
      </c>
      <c r="J1136">
        <v>525.45000000000005</v>
      </c>
      <c r="K1136">
        <v>525.45000000000005</v>
      </c>
      <c r="L1136" t="str">
        <f>VLOOKUP(A1136,[1]Sheet2!$A$2:$C$2741,3,0)</f>
        <v>Manuel Miranda</v>
      </c>
      <c r="M1136" t="str" cm="1">
        <f t="array" ref="M1136">IFERROR(_xlfn.IFS(AND(I1136&gt;=1,I1136&lt;=5),"1A5", AND(I1136&gt;=6,I1136&lt;=30),"6A30", AND(I1136&gt;=31,I1136&lt;=60),"31A60", AND(I1136&gt;=61,I1136&lt;=90),"61A90", AND(I1136&gt;=91,I1136&lt;=120),"91A120", AND(I1136&gt;120),"M120"), "A VENCER")</f>
        <v>A VENCER</v>
      </c>
    </row>
    <row r="1137" spans="1:13" x14ac:dyDescent="0.25">
      <c r="A1137">
        <f>VLOOKUP(B1137,[1]Sheet2!$B$2:$D$2741,3,0)</f>
        <v>211111957</v>
      </c>
      <c r="B1137" t="s">
        <v>209</v>
      </c>
      <c r="C1137" t="s">
        <v>11</v>
      </c>
      <c r="D1137" t="s">
        <v>12</v>
      </c>
      <c r="E1137">
        <v>9927</v>
      </c>
      <c r="F1137" t="s">
        <v>13</v>
      </c>
      <c r="G1137" s="1">
        <v>45869.362534722219</v>
      </c>
      <c r="H1137" s="1">
        <v>45839.366469907407</v>
      </c>
      <c r="I1137" s="6">
        <v>-19</v>
      </c>
      <c r="J1137">
        <v>64.489999999999995</v>
      </c>
      <c r="K1137">
        <v>64.489999999999995</v>
      </c>
      <c r="L1137" t="str">
        <f>VLOOKUP(A1137,[1]Sheet2!$A$2:$C$2741,3,0)</f>
        <v>Manuel Miranda</v>
      </c>
      <c r="M1137" t="str" cm="1">
        <f t="array" ref="M1137">IFERROR(_xlfn.IFS(AND(I1137&gt;=1,I1137&lt;=5),"1A5", AND(I1137&gt;=6,I1137&lt;=30),"6A30", AND(I1137&gt;=31,I1137&lt;=60),"31A60", AND(I1137&gt;=61,I1137&lt;=90),"61A90", AND(I1137&gt;=91,I1137&lt;=120),"91A120", AND(I1137&gt;120),"M120"), "A VENCER")</f>
        <v>A VENCER</v>
      </c>
    </row>
    <row r="1138" spans="1:13" x14ac:dyDescent="0.25">
      <c r="A1138">
        <f>VLOOKUP(B1138,[1]Sheet2!$B$2:$D$2741,3,0)</f>
        <v>211111957</v>
      </c>
      <c r="B1138" t="s">
        <v>209</v>
      </c>
      <c r="C1138" t="s">
        <v>11</v>
      </c>
      <c r="D1138" t="s">
        <v>12</v>
      </c>
      <c r="E1138">
        <v>10241</v>
      </c>
      <c r="F1138" t="s">
        <v>13</v>
      </c>
      <c r="G1138" s="1">
        <v>45876.344942129625</v>
      </c>
      <c r="H1138" s="1">
        <v>45846.344942129625</v>
      </c>
      <c r="I1138" s="6">
        <v>-26</v>
      </c>
      <c r="J1138">
        <v>231.59</v>
      </c>
      <c r="K1138">
        <v>231.59</v>
      </c>
      <c r="L1138" t="str">
        <f>VLOOKUP(A1138,[1]Sheet2!$A$2:$C$2741,3,0)</f>
        <v>Manuel Miranda</v>
      </c>
      <c r="M1138" t="str" cm="1">
        <f t="array" ref="M1138">IFERROR(_xlfn.IFS(AND(I1138&gt;=1,I1138&lt;=5),"1A5", AND(I1138&gt;=6,I1138&lt;=30),"6A30", AND(I1138&gt;=31,I1138&lt;=60),"31A60", AND(I1138&gt;=61,I1138&lt;=90),"61A90", AND(I1138&gt;=91,I1138&lt;=120),"91A120", AND(I1138&gt;120),"M120"), "A VENCER")</f>
        <v>A VENCER</v>
      </c>
    </row>
    <row r="1139" spans="1:13" x14ac:dyDescent="0.25">
      <c r="A1139">
        <f>VLOOKUP(B1139,[1]Sheet2!$B$2:$D$2741,3,0)</f>
        <v>211111960</v>
      </c>
      <c r="B1139" t="s">
        <v>210</v>
      </c>
      <c r="C1139" t="s">
        <v>2814</v>
      </c>
      <c r="D1139" t="s">
        <v>12</v>
      </c>
      <c r="E1139">
        <v>386</v>
      </c>
      <c r="F1139" t="s">
        <v>13</v>
      </c>
      <c r="G1139" s="1">
        <v>45792</v>
      </c>
      <c r="H1139" s="1">
        <v>45762</v>
      </c>
      <c r="I1139" s="6">
        <v>58</v>
      </c>
      <c r="J1139">
        <v>-6.72</v>
      </c>
      <c r="K1139">
        <v>-6.72</v>
      </c>
      <c r="L1139" t="str">
        <f>VLOOKUP(A1139,[1]Sheet2!$A$2:$C$2741,3,0)</f>
        <v>Bruno Brito</v>
      </c>
      <c r="M1139" t="str" cm="1">
        <f t="array" ref="M1139">IFERROR(_xlfn.IFS(AND(I1139&gt;=1,I1139&lt;=5),"1A5", AND(I1139&gt;=6,I1139&lt;=30),"6A30", AND(I1139&gt;=31,I1139&lt;=60),"31A60", AND(I1139&gt;=61,I1139&lt;=90),"61A90", AND(I1139&gt;=91,I1139&lt;=120),"91A120", AND(I1139&gt;120),"M120"), "A VENCER")</f>
        <v>31A60</v>
      </c>
    </row>
    <row r="1140" spans="1:13" x14ac:dyDescent="0.25">
      <c r="A1140">
        <f>VLOOKUP(B1140,[1]Sheet2!$B$2:$D$2741,3,0)</f>
        <v>211111960</v>
      </c>
      <c r="B1140" t="s">
        <v>210</v>
      </c>
      <c r="C1140" t="s">
        <v>11</v>
      </c>
      <c r="D1140" t="s">
        <v>12</v>
      </c>
      <c r="E1140">
        <v>6299</v>
      </c>
      <c r="F1140" t="s">
        <v>13</v>
      </c>
      <c r="G1140" s="1">
        <v>45792.434236111112</v>
      </c>
      <c r="H1140" s="1">
        <v>45762.439618055556</v>
      </c>
      <c r="I1140" s="6">
        <v>58</v>
      </c>
      <c r="J1140">
        <v>873.24</v>
      </c>
      <c r="K1140">
        <v>873.24</v>
      </c>
      <c r="L1140" t="str">
        <f>VLOOKUP(A1140,[1]Sheet2!$A$2:$C$2741,3,0)</f>
        <v>Bruno Brito</v>
      </c>
      <c r="M1140" t="str" cm="1">
        <f t="array" ref="M1140">IFERROR(_xlfn.IFS(AND(I1140&gt;=1,I1140&lt;=5),"1A5", AND(I1140&gt;=6,I1140&lt;=30),"6A30", AND(I1140&gt;=31,I1140&lt;=60),"31A60", AND(I1140&gt;=61,I1140&lt;=90),"61A90", AND(I1140&gt;=91,I1140&lt;=120),"91A120", AND(I1140&gt;120),"M120"), "A VENCER")</f>
        <v>31A60</v>
      </c>
    </row>
    <row r="1141" spans="1:13" x14ac:dyDescent="0.25">
      <c r="A1141">
        <f>VLOOKUP(B1141,[1]Sheet2!$B$2:$D$2741,3,0)</f>
        <v>211111960</v>
      </c>
      <c r="B1141" t="s">
        <v>210</v>
      </c>
      <c r="C1141" t="s">
        <v>11</v>
      </c>
      <c r="D1141" t="s">
        <v>12</v>
      </c>
      <c r="E1141">
        <v>7780</v>
      </c>
      <c r="F1141" t="s">
        <v>13</v>
      </c>
      <c r="G1141" s="1">
        <v>45822.413194444445</v>
      </c>
      <c r="H1141" s="1">
        <v>45792.413634259254</v>
      </c>
      <c r="I1141" s="6">
        <v>28</v>
      </c>
      <c r="J1141">
        <v>325.24</v>
      </c>
      <c r="K1141">
        <v>325.24</v>
      </c>
      <c r="L1141" t="str">
        <f>VLOOKUP(A1141,[1]Sheet2!$A$2:$C$2741,3,0)</f>
        <v>Bruno Brito</v>
      </c>
      <c r="M1141" t="str" cm="1">
        <f t="array" ref="M1141">IFERROR(_xlfn.IFS(AND(I1141&gt;=1,I1141&lt;=5),"1A5", AND(I1141&gt;=6,I1141&lt;=30),"6A30", AND(I1141&gt;=31,I1141&lt;=60),"31A60", AND(I1141&gt;=61,I1141&lt;=90),"61A90", AND(I1141&gt;=91,I1141&lt;=120),"91A120", AND(I1141&gt;120),"M120"), "A VENCER")</f>
        <v>6A30</v>
      </c>
    </row>
    <row r="1142" spans="1:13" x14ac:dyDescent="0.25">
      <c r="A1142">
        <f>VLOOKUP(B1142,[1]Sheet2!$B$2:$D$2741,3,0)</f>
        <v>211111966</v>
      </c>
      <c r="B1142" t="s">
        <v>211</v>
      </c>
      <c r="C1142" t="s">
        <v>11</v>
      </c>
      <c r="D1142">
        <v>2025</v>
      </c>
      <c r="E1142">
        <v>10</v>
      </c>
      <c r="F1142" t="s">
        <v>35</v>
      </c>
      <c r="G1142" s="1">
        <v>45844.390671296293</v>
      </c>
      <c r="H1142" s="1">
        <v>45814.391076388885</v>
      </c>
      <c r="I1142" s="6">
        <v>6</v>
      </c>
      <c r="J1142">
        <v>265.83</v>
      </c>
      <c r="K1142">
        <v>265.83</v>
      </c>
      <c r="L1142" t="str">
        <f>VLOOKUP(A1142,[1]Sheet2!$A$2:$C$2741,3,0)</f>
        <v>Bruno Brito</v>
      </c>
      <c r="M1142" t="str" cm="1">
        <f t="array" ref="M1142">IFERROR(_xlfn.IFS(AND(I1142&gt;=1,I1142&lt;=5),"1A5", AND(I1142&gt;=6,I1142&lt;=30),"6A30", AND(I1142&gt;=31,I1142&lt;=60),"31A60", AND(I1142&gt;=61,I1142&lt;=90),"61A90", AND(I1142&gt;=91,I1142&lt;=120),"91A120", AND(I1142&gt;120),"M120"), "A VENCER")</f>
        <v>6A30</v>
      </c>
    </row>
    <row r="1143" spans="1:13" x14ac:dyDescent="0.25">
      <c r="A1143">
        <f>VLOOKUP(B1143,[1]Sheet2!$B$2:$D$2741,3,0)</f>
        <v>211111966</v>
      </c>
      <c r="B1143" t="s">
        <v>211</v>
      </c>
      <c r="C1143" t="s">
        <v>11</v>
      </c>
      <c r="D1143" t="s">
        <v>12</v>
      </c>
      <c r="E1143">
        <v>9195</v>
      </c>
      <c r="F1143" t="s">
        <v>35</v>
      </c>
      <c r="G1143" s="1">
        <v>45851.44226851852</v>
      </c>
      <c r="H1143" s="1">
        <v>45821.442835648144</v>
      </c>
      <c r="I1143" s="6">
        <v>-1</v>
      </c>
      <c r="J1143">
        <v>219.76</v>
      </c>
      <c r="K1143">
        <v>219.76</v>
      </c>
      <c r="L1143" t="str">
        <f>VLOOKUP(A1143,[1]Sheet2!$A$2:$C$2741,3,0)</f>
        <v>Bruno Brito</v>
      </c>
      <c r="M1143" t="str" cm="1">
        <f t="array" ref="M1143">IFERROR(_xlfn.IFS(AND(I1143&gt;=1,I1143&lt;=5),"1A5", AND(I1143&gt;=6,I1143&lt;=30),"6A30", AND(I1143&gt;=31,I1143&lt;=60),"31A60", AND(I1143&gt;=61,I1143&lt;=90),"61A90", AND(I1143&gt;=91,I1143&lt;=120),"91A120", AND(I1143&gt;120),"M120"), "A VENCER")</f>
        <v>A VENCER</v>
      </c>
    </row>
    <row r="1144" spans="1:13" x14ac:dyDescent="0.25">
      <c r="A1144">
        <f>VLOOKUP(B1144,[1]Sheet2!$B$2:$D$2741,3,0)</f>
        <v>211111966</v>
      </c>
      <c r="B1144" t="s">
        <v>211</v>
      </c>
      <c r="C1144" t="s">
        <v>11</v>
      </c>
      <c r="D1144" t="s">
        <v>12</v>
      </c>
      <c r="E1144">
        <v>9402</v>
      </c>
      <c r="F1144" t="s">
        <v>35</v>
      </c>
      <c r="G1144" s="1">
        <v>45856.404432870368</v>
      </c>
      <c r="H1144" s="1">
        <v>45826.404918981483</v>
      </c>
      <c r="I1144" s="6">
        <v>-6</v>
      </c>
      <c r="J1144">
        <v>230.9</v>
      </c>
      <c r="K1144">
        <v>230.9</v>
      </c>
      <c r="L1144" t="str">
        <f>VLOOKUP(A1144,[1]Sheet2!$A$2:$C$2741,3,0)</f>
        <v>Bruno Brito</v>
      </c>
      <c r="M1144" t="str" cm="1">
        <f t="array" ref="M1144">IFERROR(_xlfn.IFS(AND(I1144&gt;=1,I1144&lt;=5),"1A5", AND(I1144&gt;=6,I1144&lt;=30),"6A30", AND(I1144&gt;=31,I1144&lt;=60),"31A60", AND(I1144&gt;=61,I1144&lt;=90),"61A90", AND(I1144&gt;=91,I1144&lt;=120),"91A120", AND(I1144&gt;120),"M120"), "A VENCER")</f>
        <v>A VENCER</v>
      </c>
    </row>
    <row r="1145" spans="1:13" x14ac:dyDescent="0.25">
      <c r="A1145">
        <f>VLOOKUP(B1145,[1]Sheet2!$B$2:$D$2741,3,0)</f>
        <v>211111966</v>
      </c>
      <c r="B1145" t="s">
        <v>211</v>
      </c>
      <c r="C1145" t="s">
        <v>11</v>
      </c>
      <c r="D1145" t="s">
        <v>12</v>
      </c>
      <c r="E1145">
        <v>9849</v>
      </c>
      <c r="F1145" t="s">
        <v>35</v>
      </c>
      <c r="G1145" s="1">
        <v>45865.457094907404</v>
      </c>
      <c r="H1145" s="1">
        <v>45835.457800925928</v>
      </c>
      <c r="I1145" s="6">
        <v>-15</v>
      </c>
      <c r="J1145">
        <v>231.12</v>
      </c>
      <c r="K1145">
        <v>231.12</v>
      </c>
      <c r="L1145" t="str">
        <f>VLOOKUP(A1145,[1]Sheet2!$A$2:$C$2741,3,0)</f>
        <v>Bruno Brito</v>
      </c>
      <c r="M1145" t="str" cm="1">
        <f t="array" ref="M1145">IFERROR(_xlfn.IFS(AND(I1145&gt;=1,I1145&lt;=5),"1A5", AND(I1145&gt;=6,I1145&lt;=30),"6A30", AND(I1145&gt;=31,I1145&lt;=60),"31A60", AND(I1145&gt;=61,I1145&lt;=90),"61A90", AND(I1145&gt;=91,I1145&lt;=120),"91A120", AND(I1145&gt;120),"M120"), "A VENCER")</f>
        <v>A VENCER</v>
      </c>
    </row>
    <row r="1146" spans="1:13" x14ac:dyDescent="0.25">
      <c r="A1146">
        <f>VLOOKUP(B1146,[1]Sheet2!$B$2:$D$2741,3,0)</f>
        <v>211111966</v>
      </c>
      <c r="B1146" t="s">
        <v>211</v>
      </c>
      <c r="C1146" t="s">
        <v>11</v>
      </c>
      <c r="D1146" t="s">
        <v>12</v>
      </c>
      <c r="E1146">
        <v>10139</v>
      </c>
      <c r="F1146" t="s">
        <v>13</v>
      </c>
      <c r="G1146" s="1">
        <v>45872.453680555554</v>
      </c>
      <c r="H1146" s="1">
        <v>45842.453680555554</v>
      </c>
      <c r="I1146" s="6">
        <v>-22</v>
      </c>
      <c r="J1146">
        <v>124.06</v>
      </c>
      <c r="K1146">
        <v>124.06</v>
      </c>
      <c r="L1146" t="str">
        <f>VLOOKUP(A1146,[1]Sheet2!$A$2:$C$2741,3,0)</f>
        <v>Bruno Brito</v>
      </c>
      <c r="M1146" t="str" cm="1">
        <f t="array" ref="M1146">IFERROR(_xlfn.IFS(AND(I1146&gt;=1,I1146&lt;=5),"1A5", AND(I1146&gt;=6,I1146&lt;=30),"6A30", AND(I1146&gt;=31,I1146&lt;=60),"31A60", AND(I1146&gt;=61,I1146&lt;=90),"61A90", AND(I1146&gt;=91,I1146&lt;=120),"91A120", AND(I1146&gt;120),"M120"), "A VENCER")</f>
        <v>A VENCER</v>
      </c>
    </row>
    <row r="1147" spans="1:13" x14ac:dyDescent="0.25">
      <c r="A1147">
        <f>VLOOKUP(B1147,[1]Sheet2!$B$2:$D$2741,3,0)</f>
        <v>211111966</v>
      </c>
      <c r="B1147" t="s">
        <v>211</v>
      </c>
      <c r="C1147" t="s">
        <v>11</v>
      </c>
      <c r="D1147" t="s">
        <v>12</v>
      </c>
      <c r="E1147">
        <v>10458</v>
      </c>
      <c r="F1147" t="s">
        <v>13</v>
      </c>
      <c r="G1147" s="1">
        <v>45879.383009259254</v>
      </c>
      <c r="H1147" s="1">
        <v>45849.383020833331</v>
      </c>
      <c r="I1147" s="6">
        <v>-29</v>
      </c>
      <c r="J1147">
        <v>141.94</v>
      </c>
      <c r="K1147">
        <v>141.94</v>
      </c>
      <c r="L1147" t="str">
        <f>VLOOKUP(A1147,[1]Sheet2!$A$2:$C$2741,3,0)</f>
        <v>Bruno Brito</v>
      </c>
      <c r="M1147" t="str" cm="1">
        <f t="array" ref="M1147">IFERROR(_xlfn.IFS(AND(I1147&gt;=1,I1147&lt;=5),"1A5", AND(I1147&gt;=6,I1147&lt;=30),"6A30", AND(I1147&gt;=31,I1147&lt;=60),"31A60", AND(I1147&gt;=61,I1147&lt;=90),"61A90", AND(I1147&gt;=91,I1147&lt;=120),"91A120", AND(I1147&gt;120),"M120"), "A VENCER")</f>
        <v>A VENCER</v>
      </c>
    </row>
    <row r="1148" spans="1:13" x14ac:dyDescent="0.25">
      <c r="A1148">
        <f>VLOOKUP(B1148,[1]Sheet2!$B$2:$D$2741,3,0)</f>
        <v>211111968</v>
      </c>
      <c r="B1148" t="s">
        <v>213</v>
      </c>
      <c r="C1148" t="s">
        <v>11</v>
      </c>
      <c r="D1148" t="s">
        <v>12</v>
      </c>
      <c r="E1148">
        <v>8951</v>
      </c>
      <c r="F1148" t="s">
        <v>35</v>
      </c>
      <c r="G1148" s="1">
        <v>45844.302546296298</v>
      </c>
      <c r="H1148" s="1">
        <v>45814.802546296298</v>
      </c>
      <c r="I1148" s="6">
        <v>6</v>
      </c>
      <c r="J1148">
        <v>322.45</v>
      </c>
      <c r="K1148">
        <v>322.45</v>
      </c>
      <c r="L1148" t="str">
        <f>VLOOKUP(A1148,[1]Sheet2!$A$2:$C$2741,3,0)</f>
        <v>Pedro Fonseca</v>
      </c>
      <c r="M1148" t="str" cm="1">
        <f t="array" ref="M1148">IFERROR(_xlfn.IFS(AND(I1148&gt;=1,I1148&lt;=5),"1A5", AND(I1148&gt;=6,I1148&lt;=30),"6A30", AND(I1148&gt;=31,I1148&lt;=60),"31A60", AND(I1148&gt;=61,I1148&lt;=90),"61A90", AND(I1148&gt;=91,I1148&lt;=120),"91A120", AND(I1148&gt;120),"M120"), "A VENCER")</f>
        <v>6A30</v>
      </c>
    </row>
    <row r="1149" spans="1:13" x14ac:dyDescent="0.25">
      <c r="A1149">
        <f>VLOOKUP(B1149,[1]Sheet2!$B$2:$D$2741,3,0)</f>
        <v>211110558</v>
      </c>
      <c r="B1149" t="s">
        <v>214</v>
      </c>
      <c r="C1149" t="s">
        <v>11</v>
      </c>
      <c r="D1149" t="s">
        <v>12</v>
      </c>
      <c r="E1149">
        <v>9977</v>
      </c>
      <c r="F1149" t="s">
        <v>13</v>
      </c>
      <c r="G1149" s="1">
        <v>45870.436423611107</v>
      </c>
      <c r="H1149" s="1">
        <v>45840.436423611107</v>
      </c>
      <c r="I1149" s="6">
        <v>-20</v>
      </c>
      <c r="J1149">
        <v>182.54</v>
      </c>
      <c r="K1149">
        <v>182.54</v>
      </c>
      <c r="L1149" t="str">
        <f>VLOOKUP(A1149,[1]Sheet2!$A$2:$C$2741,3,0)</f>
        <v>Bracar</v>
      </c>
      <c r="M1149" t="str" cm="1">
        <f t="array" ref="M1149">IFERROR(_xlfn.IFS(AND(I1149&gt;=1,I1149&lt;=5),"1A5", AND(I1149&gt;=6,I1149&lt;=30),"6A30", AND(I1149&gt;=31,I1149&lt;=60),"31A60", AND(I1149&gt;=61,I1149&lt;=90),"61A90", AND(I1149&gt;=91,I1149&lt;=120),"91A120", AND(I1149&gt;120),"M120"), "A VENCER")</f>
        <v>A VENCER</v>
      </c>
    </row>
    <row r="1150" spans="1:13" x14ac:dyDescent="0.25">
      <c r="A1150">
        <f>VLOOKUP(B1150,[1]Sheet2!$B$2:$D$2741,3,0)</f>
        <v>211110558</v>
      </c>
      <c r="B1150" t="s">
        <v>214</v>
      </c>
      <c r="C1150" t="s">
        <v>11</v>
      </c>
      <c r="D1150" t="s">
        <v>12</v>
      </c>
      <c r="E1150">
        <v>10120</v>
      </c>
      <c r="F1150" t="s">
        <v>13</v>
      </c>
      <c r="G1150" s="1">
        <v>45872.400844907403</v>
      </c>
      <c r="H1150" s="1">
        <v>45842.400844907403</v>
      </c>
      <c r="I1150" s="6">
        <v>-22</v>
      </c>
      <c r="J1150">
        <v>1.06</v>
      </c>
      <c r="K1150">
        <v>1.06</v>
      </c>
      <c r="L1150" t="str">
        <f>VLOOKUP(A1150,[1]Sheet2!$A$2:$C$2741,3,0)</f>
        <v>Bracar</v>
      </c>
      <c r="M1150" t="str" cm="1">
        <f t="array" ref="M1150">IFERROR(_xlfn.IFS(AND(I1150&gt;=1,I1150&lt;=5),"1A5", AND(I1150&gt;=6,I1150&lt;=30),"6A30", AND(I1150&gt;=31,I1150&lt;=60),"31A60", AND(I1150&gt;=61,I1150&lt;=90),"61A90", AND(I1150&gt;=91,I1150&lt;=120),"91A120", AND(I1150&gt;120),"M120"), "A VENCER")</f>
        <v>A VENCER</v>
      </c>
    </row>
    <row r="1151" spans="1:13" x14ac:dyDescent="0.25">
      <c r="A1151">
        <f>VLOOKUP(B1151,[1]Sheet2!$B$2:$D$2741,3,0)</f>
        <v>211110558</v>
      </c>
      <c r="B1151" t="s">
        <v>214</v>
      </c>
      <c r="C1151" t="s">
        <v>11</v>
      </c>
      <c r="D1151" t="s">
        <v>12</v>
      </c>
      <c r="E1151">
        <v>10143</v>
      </c>
      <c r="F1151" t="s">
        <v>13</v>
      </c>
      <c r="G1151" s="1">
        <v>45872.453796296293</v>
      </c>
      <c r="H1151" s="1">
        <v>45842.45380787037</v>
      </c>
      <c r="I1151" s="6">
        <v>-22</v>
      </c>
      <c r="J1151">
        <v>506.82</v>
      </c>
      <c r="K1151">
        <v>506.82</v>
      </c>
      <c r="L1151" t="str">
        <f>VLOOKUP(A1151,[1]Sheet2!$A$2:$C$2741,3,0)</f>
        <v>Bracar</v>
      </c>
      <c r="M1151" t="str" cm="1">
        <f t="array" ref="M1151">IFERROR(_xlfn.IFS(AND(I1151&gt;=1,I1151&lt;=5),"1A5", AND(I1151&gt;=6,I1151&lt;=30),"6A30", AND(I1151&gt;=31,I1151&lt;=60),"31A60", AND(I1151&gt;=61,I1151&lt;=90),"61A90", AND(I1151&gt;=91,I1151&lt;=120),"91A120", AND(I1151&gt;120),"M120"), "A VENCER")</f>
        <v>A VENCER</v>
      </c>
    </row>
    <row r="1152" spans="1:13" x14ac:dyDescent="0.25">
      <c r="A1152">
        <f>VLOOKUP(B1152,[1]Sheet2!$B$2:$D$2741,3,0)</f>
        <v>211110558</v>
      </c>
      <c r="B1152" t="s">
        <v>214</v>
      </c>
      <c r="C1152" t="s">
        <v>11</v>
      </c>
      <c r="D1152" t="s">
        <v>12</v>
      </c>
      <c r="E1152">
        <v>10306</v>
      </c>
      <c r="F1152" t="s">
        <v>13</v>
      </c>
      <c r="G1152" s="1">
        <v>45877.380844907406</v>
      </c>
      <c r="H1152" s="1">
        <v>45847.380844907406</v>
      </c>
      <c r="I1152" s="6">
        <v>-27</v>
      </c>
      <c r="J1152">
        <v>127.85000000000001</v>
      </c>
      <c r="K1152">
        <v>127.85000000000001</v>
      </c>
      <c r="L1152" t="str">
        <f>VLOOKUP(A1152,[1]Sheet2!$A$2:$C$2741,3,0)</f>
        <v>Bracar</v>
      </c>
      <c r="M1152" t="str" cm="1">
        <f t="array" ref="M1152">IFERROR(_xlfn.IFS(AND(I1152&gt;=1,I1152&lt;=5),"1A5", AND(I1152&gt;=6,I1152&lt;=30),"6A30", AND(I1152&gt;=31,I1152&lt;=60),"31A60", AND(I1152&gt;=61,I1152&lt;=90),"61A90", AND(I1152&gt;=91,I1152&lt;=120),"91A120", AND(I1152&gt;120),"M120"), "A VENCER")</f>
        <v>A VENCER</v>
      </c>
    </row>
    <row r="1153" spans="1:13" x14ac:dyDescent="0.25">
      <c r="A1153">
        <f>VLOOKUP(B1153,[1]Sheet2!$B$2:$D$2741,3,0)</f>
        <v>211111973</v>
      </c>
      <c r="B1153" t="s">
        <v>216</v>
      </c>
      <c r="C1153" t="s">
        <v>11</v>
      </c>
      <c r="D1153" t="s">
        <v>12</v>
      </c>
      <c r="E1153">
        <v>8867</v>
      </c>
      <c r="F1153" t="s">
        <v>35</v>
      </c>
      <c r="G1153" s="1">
        <v>45842.462164351848</v>
      </c>
      <c r="H1153" s="1">
        <v>45812.462395833332</v>
      </c>
      <c r="I1153" s="6">
        <v>8</v>
      </c>
      <c r="J1153">
        <v>297.8</v>
      </c>
      <c r="K1153">
        <v>297.8</v>
      </c>
      <c r="L1153" t="str">
        <f>VLOOKUP(A1153,[1]Sheet2!$A$2:$C$2741,3,0)</f>
        <v>Pedro Fonseca</v>
      </c>
      <c r="M1153" t="str" cm="1">
        <f t="array" ref="M1153">IFERROR(_xlfn.IFS(AND(I1153&gt;=1,I1153&lt;=5),"1A5", AND(I1153&gt;=6,I1153&lt;=30),"6A30", AND(I1153&gt;=31,I1153&lt;=60),"31A60", AND(I1153&gt;=61,I1153&lt;=90),"61A90", AND(I1153&gt;=91,I1153&lt;=120),"91A120", AND(I1153&gt;120),"M120"), "A VENCER")</f>
        <v>6A30</v>
      </c>
    </row>
    <row r="1154" spans="1:13" x14ac:dyDescent="0.25">
      <c r="A1154">
        <f>VLOOKUP(B1154,[1]Sheet2!$B$2:$D$2741,3,0)</f>
        <v>211111973</v>
      </c>
      <c r="B1154" t="s">
        <v>216</v>
      </c>
      <c r="C1154" t="s">
        <v>2814</v>
      </c>
      <c r="D1154">
        <v>2025</v>
      </c>
      <c r="E1154">
        <v>548</v>
      </c>
      <c r="F1154" t="s">
        <v>35</v>
      </c>
      <c r="G1154" s="1">
        <v>45849</v>
      </c>
      <c r="H1154" s="1">
        <v>45819</v>
      </c>
      <c r="I1154" s="6">
        <v>1</v>
      </c>
      <c r="J1154">
        <v>-254.01000000000002</v>
      </c>
      <c r="K1154">
        <v>-254.01000000000002</v>
      </c>
      <c r="L1154" t="str">
        <f>VLOOKUP(A1154,[1]Sheet2!$A$2:$C$2741,3,0)</f>
        <v>Pedro Fonseca</v>
      </c>
      <c r="M1154" t="str" cm="1">
        <f t="array" ref="M1154">IFERROR(_xlfn.IFS(AND(I1154&gt;=1,I1154&lt;=5),"1A5", AND(I1154&gt;=6,I1154&lt;=30),"6A30", AND(I1154&gt;=31,I1154&lt;=60),"31A60", AND(I1154&gt;=61,I1154&lt;=90),"61A90", AND(I1154&gt;=91,I1154&lt;=120),"91A120", AND(I1154&gt;120),"M120"), "A VENCER")</f>
        <v>1A5</v>
      </c>
    </row>
    <row r="1155" spans="1:13" x14ac:dyDescent="0.25">
      <c r="A1155">
        <f>VLOOKUP(B1155,[1]Sheet2!$B$2:$D$2741,3,0)</f>
        <v>211111973</v>
      </c>
      <c r="B1155" t="s">
        <v>216</v>
      </c>
      <c r="C1155" t="s">
        <v>11</v>
      </c>
      <c r="D1155" t="s">
        <v>12</v>
      </c>
      <c r="E1155">
        <v>9087</v>
      </c>
      <c r="F1155" t="s">
        <v>35</v>
      </c>
      <c r="G1155" s="1">
        <v>45849.537187499998</v>
      </c>
      <c r="H1155" s="1">
        <v>45819.538414351853</v>
      </c>
      <c r="I1155" s="6">
        <v>1</v>
      </c>
      <c r="J1155">
        <v>332.51</v>
      </c>
      <c r="K1155">
        <v>332.51</v>
      </c>
      <c r="L1155" t="str">
        <f>VLOOKUP(A1155,[1]Sheet2!$A$2:$C$2741,3,0)</f>
        <v>Pedro Fonseca</v>
      </c>
      <c r="M1155" t="str" cm="1">
        <f t="array" ref="M1155">IFERROR(_xlfn.IFS(AND(I1155&gt;=1,I1155&lt;=5),"1A5", AND(I1155&gt;=6,I1155&lt;=30),"6A30", AND(I1155&gt;=31,I1155&lt;=60),"31A60", AND(I1155&gt;=61,I1155&lt;=90),"61A90", AND(I1155&gt;=91,I1155&lt;=120),"91A120", AND(I1155&gt;120),"M120"), "A VENCER")</f>
        <v>1A5</v>
      </c>
    </row>
    <row r="1156" spans="1:13" x14ac:dyDescent="0.25">
      <c r="A1156">
        <f>VLOOKUP(B1156,[1]Sheet2!$B$2:$D$2741,3,0)</f>
        <v>211111973</v>
      </c>
      <c r="B1156" t="s">
        <v>216</v>
      </c>
      <c r="C1156" t="s">
        <v>11</v>
      </c>
      <c r="D1156" t="s">
        <v>12</v>
      </c>
      <c r="E1156">
        <v>9200</v>
      </c>
      <c r="F1156" t="s">
        <v>35</v>
      </c>
      <c r="G1156" s="1">
        <v>45851.468900462962</v>
      </c>
      <c r="H1156" s="1">
        <v>45821.47011574074</v>
      </c>
      <c r="I1156" s="6">
        <v>-1</v>
      </c>
      <c r="J1156">
        <v>257.10000000000002</v>
      </c>
      <c r="K1156">
        <v>257.10000000000002</v>
      </c>
      <c r="L1156" t="str">
        <f>VLOOKUP(A1156,[1]Sheet2!$A$2:$C$2741,3,0)</f>
        <v>Pedro Fonseca</v>
      </c>
      <c r="M1156" t="str" cm="1">
        <f t="array" ref="M1156">IFERROR(_xlfn.IFS(AND(I1156&gt;=1,I1156&lt;=5),"1A5", AND(I1156&gt;=6,I1156&lt;=30),"6A30", AND(I1156&gt;=31,I1156&lt;=60),"31A60", AND(I1156&gt;=61,I1156&lt;=90),"61A90", AND(I1156&gt;=91,I1156&lt;=120),"91A120", AND(I1156&gt;120),"M120"), "A VENCER")</f>
        <v>A VENCER</v>
      </c>
    </row>
    <row r="1157" spans="1:13" x14ac:dyDescent="0.25">
      <c r="A1157">
        <f>VLOOKUP(B1157,[1]Sheet2!$B$2:$D$2741,3,0)</f>
        <v>211111973</v>
      </c>
      <c r="B1157" t="s">
        <v>216</v>
      </c>
      <c r="C1157" t="s">
        <v>11</v>
      </c>
      <c r="D1157" t="s">
        <v>12</v>
      </c>
      <c r="E1157">
        <v>9398</v>
      </c>
      <c r="F1157" t="s">
        <v>35</v>
      </c>
      <c r="G1157" s="1">
        <v>45856.401898148149</v>
      </c>
      <c r="H1157" s="1">
        <v>45826.402754629627</v>
      </c>
      <c r="I1157" s="6">
        <v>-6</v>
      </c>
      <c r="J1157">
        <v>66.570000000000007</v>
      </c>
      <c r="K1157">
        <v>66.570000000000007</v>
      </c>
      <c r="L1157" t="str">
        <f>VLOOKUP(A1157,[1]Sheet2!$A$2:$C$2741,3,0)</f>
        <v>Pedro Fonseca</v>
      </c>
      <c r="M1157" t="str" cm="1">
        <f t="array" ref="M1157">IFERROR(_xlfn.IFS(AND(I1157&gt;=1,I1157&lt;=5),"1A5", AND(I1157&gt;=6,I1157&lt;=30),"6A30", AND(I1157&gt;=31,I1157&lt;=60),"31A60", AND(I1157&gt;=61,I1157&lt;=90),"61A90", AND(I1157&gt;=91,I1157&lt;=120),"91A120", AND(I1157&gt;120),"M120"), "A VENCER")</f>
        <v>A VENCER</v>
      </c>
    </row>
    <row r="1158" spans="1:13" x14ac:dyDescent="0.25">
      <c r="A1158">
        <f>VLOOKUP(B1158,[1]Sheet2!$B$2:$D$2741,3,0)</f>
        <v>211111973</v>
      </c>
      <c r="B1158" t="s">
        <v>216</v>
      </c>
      <c r="C1158" t="s">
        <v>11</v>
      </c>
      <c r="D1158" t="s">
        <v>12</v>
      </c>
      <c r="E1158">
        <v>9522</v>
      </c>
      <c r="F1158" t="s">
        <v>35</v>
      </c>
      <c r="G1158" s="1">
        <v>45858.546435185184</v>
      </c>
      <c r="H1158" s="1">
        <v>45828.546840277777</v>
      </c>
      <c r="I1158" s="6">
        <v>-8</v>
      </c>
      <c r="J1158">
        <v>257.99</v>
      </c>
      <c r="K1158">
        <v>257.99</v>
      </c>
      <c r="L1158" t="str">
        <f>VLOOKUP(A1158,[1]Sheet2!$A$2:$C$2741,3,0)</f>
        <v>Pedro Fonseca</v>
      </c>
      <c r="M1158" t="str" cm="1">
        <f t="array" ref="M1158">IFERROR(_xlfn.IFS(AND(I1158&gt;=1,I1158&lt;=5),"1A5", AND(I1158&gt;=6,I1158&lt;=30),"6A30", AND(I1158&gt;=31,I1158&lt;=60),"31A60", AND(I1158&gt;=61,I1158&lt;=90),"61A90", AND(I1158&gt;=91,I1158&lt;=120),"91A120", AND(I1158&gt;120),"M120"), "A VENCER")</f>
        <v>A VENCER</v>
      </c>
    </row>
    <row r="1159" spans="1:13" x14ac:dyDescent="0.25">
      <c r="A1159">
        <f>VLOOKUP(B1159,[1]Sheet2!$B$2:$D$2741,3,0)</f>
        <v>211111973</v>
      </c>
      <c r="B1159" t="s">
        <v>216</v>
      </c>
      <c r="C1159" t="s">
        <v>11</v>
      </c>
      <c r="D1159" t="s">
        <v>12</v>
      </c>
      <c r="E1159">
        <v>9687</v>
      </c>
      <c r="F1159" t="s">
        <v>35</v>
      </c>
      <c r="G1159" s="1">
        <v>45863.485752314809</v>
      </c>
      <c r="H1159" s="1">
        <v>45833.486076388886</v>
      </c>
      <c r="I1159" s="6">
        <v>-13</v>
      </c>
      <c r="J1159">
        <v>324.79000000000002</v>
      </c>
      <c r="K1159">
        <v>324.79000000000002</v>
      </c>
      <c r="L1159" t="str">
        <f>VLOOKUP(A1159,[1]Sheet2!$A$2:$C$2741,3,0)</f>
        <v>Pedro Fonseca</v>
      </c>
      <c r="M1159" t="str" cm="1">
        <f t="array" ref="M1159">IFERROR(_xlfn.IFS(AND(I1159&gt;=1,I1159&lt;=5),"1A5", AND(I1159&gt;=6,I1159&lt;=30),"6A30", AND(I1159&gt;=31,I1159&lt;=60),"31A60", AND(I1159&gt;=61,I1159&lt;=90),"61A90", AND(I1159&gt;=91,I1159&lt;=120),"91A120", AND(I1159&gt;120),"M120"), "A VENCER")</f>
        <v>A VENCER</v>
      </c>
    </row>
    <row r="1160" spans="1:13" x14ac:dyDescent="0.25">
      <c r="A1160">
        <f>VLOOKUP(B1160,[1]Sheet2!$B$2:$D$2741,3,0)</f>
        <v>211111973</v>
      </c>
      <c r="B1160" t="s">
        <v>216</v>
      </c>
      <c r="C1160" t="s">
        <v>11</v>
      </c>
      <c r="D1160" t="s">
        <v>12</v>
      </c>
      <c r="E1160">
        <v>9994</v>
      </c>
      <c r="F1160" t="s">
        <v>13</v>
      </c>
      <c r="G1160" s="1">
        <v>45870.44363425926</v>
      </c>
      <c r="H1160" s="1">
        <v>45840.456423611111</v>
      </c>
      <c r="I1160" s="6">
        <v>-20</v>
      </c>
      <c r="J1160">
        <v>243.8</v>
      </c>
      <c r="K1160">
        <v>243.8</v>
      </c>
      <c r="L1160" t="str">
        <f>VLOOKUP(A1160,[1]Sheet2!$A$2:$C$2741,3,0)</f>
        <v>Pedro Fonseca</v>
      </c>
      <c r="M1160" t="str" cm="1">
        <f t="array" ref="M1160">IFERROR(_xlfn.IFS(AND(I1160&gt;=1,I1160&lt;=5),"1A5", AND(I1160&gt;=6,I1160&lt;=30),"6A30", AND(I1160&gt;=31,I1160&lt;=60),"31A60", AND(I1160&gt;=61,I1160&lt;=90),"61A90", AND(I1160&gt;=91,I1160&lt;=120),"91A120", AND(I1160&gt;120),"M120"), "A VENCER")</f>
        <v>A VENCER</v>
      </c>
    </row>
    <row r="1161" spans="1:13" x14ac:dyDescent="0.25">
      <c r="A1161">
        <f>VLOOKUP(B1161,[1]Sheet2!$B$2:$D$2741,3,0)</f>
        <v>211111973</v>
      </c>
      <c r="B1161" t="s">
        <v>216</v>
      </c>
      <c r="C1161" t="s">
        <v>11</v>
      </c>
      <c r="D1161" t="s">
        <v>12</v>
      </c>
      <c r="E1161">
        <v>10308</v>
      </c>
      <c r="F1161" t="s">
        <v>13</v>
      </c>
      <c r="G1161" s="1">
        <v>45877.380902777775</v>
      </c>
      <c r="H1161" s="1">
        <v>45847.380914351852</v>
      </c>
      <c r="I1161" s="6">
        <v>-27</v>
      </c>
      <c r="J1161">
        <v>314.53000000000003</v>
      </c>
      <c r="K1161">
        <v>314.53000000000003</v>
      </c>
      <c r="L1161" t="str">
        <f>VLOOKUP(A1161,[1]Sheet2!$A$2:$C$2741,3,0)</f>
        <v>Pedro Fonseca</v>
      </c>
      <c r="M1161" t="str" cm="1">
        <f t="array" ref="M1161">IFERROR(_xlfn.IFS(AND(I1161&gt;=1,I1161&lt;=5),"1A5", AND(I1161&gt;=6,I1161&lt;=30),"6A30", AND(I1161&gt;=31,I1161&lt;=60),"31A60", AND(I1161&gt;=61,I1161&lt;=90),"61A90", AND(I1161&gt;=91,I1161&lt;=120),"91A120", AND(I1161&gt;120),"M120"), "A VENCER")</f>
        <v>A VENCER</v>
      </c>
    </row>
    <row r="1162" spans="1:13" x14ac:dyDescent="0.25">
      <c r="A1162">
        <f>VLOOKUP(B1162,[1]Sheet2!$B$2:$D$2741,3,0)</f>
        <v>211111973</v>
      </c>
      <c r="B1162" t="s">
        <v>216</v>
      </c>
      <c r="C1162" t="s">
        <v>11</v>
      </c>
      <c r="D1162" t="s">
        <v>12</v>
      </c>
      <c r="E1162">
        <v>10457</v>
      </c>
      <c r="F1162" t="s">
        <v>13</v>
      </c>
      <c r="G1162" s="1">
        <v>45879.377962962964</v>
      </c>
      <c r="H1162" s="1">
        <v>45849.377962962964</v>
      </c>
      <c r="I1162" s="6">
        <v>-29</v>
      </c>
      <c r="J1162">
        <v>155.41</v>
      </c>
      <c r="K1162">
        <v>155.41</v>
      </c>
      <c r="L1162" t="str">
        <f>VLOOKUP(A1162,[1]Sheet2!$A$2:$C$2741,3,0)</f>
        <v>Pedro Fonseca</v>
      </c>
      <c r="M1162" t="str" cm="1">
        <f t="array" ref="M1162">IFERROR(_xlfn.IFS(AND(I1162&gt;=1,I1162&lt;=5),"1A5", AND(I1162&gt;=6,I1162&lt;=30),"6A30", AND(I1162&gt;=31,I1162&lt;=60),"31A60", AND(I1162&gt;=61,I1162&lt;=90),"61A90", AND(I1162&gt;=91,I1162&lt;=120),"91A120", AND(I1162&gt;120),"M120"), "A VENCER")</f>
        <v>A VENCER</v>
      </c>
    </row>
    <row r="1163" spans="1:13" x14ac:dyDescent="0.25">
      <c r="A1163">
        <f>VLOOKUP(B1163,[1]Sheet2!$B$2:$D$2741,3,0)</f>
        <v>211111977</v>
      </c>
      <c r="B1163" t="s">
        <v>217</v>
      </c>
      <c r="C1163" t="s">
        <v>11</v>
      </c>
      <c r="D1163" t="s">
        <v>12</v>
      </c>
      <c r="E1163">
        <v>9400</v>
      </c>
      <c r="F1163" t="s">
        <v>13</v>
      </c>
      <c r="G1163" s="1">
        <v>45847.402106481481</v>
      </c>
      <c r="H1163" s="1">
        <v>45826.404236111106</v>
      </c>
      <c r="I1163" s="6">
        <v>3</v>
      </c>
      <c r="J1163">
        <v>79.38</v>
      </c>
      <c r="K1163">
        <v>79.38</v>
      </c>
      <c r="L1163" t="str">
        <f>VLOOKUP(A1163,[1]Sheet2!$A$2:$C$2741,3,0)</f>
        <v>Bruno Brito</v>
      </c>
      <c r="M1163" t="str" cm="1">
        <f t="array" ref="M1163">IFERROR(_xlfn.IFS(AND(I1163&gt;=1,I1163&lt;=5),"1A5", AND(I1163&gt;=6,I1163&lt;=30),"6A30", AND(I1163&gt;=31,I1163&lt;=60),"31A60", AND(I1163&gt;=61,I1163&lt;=90),"61A90", AND(I1163&gt;=91,I1163&lt;=120),"91A120", AND(I1163&gt;120),"M120"), "A VENCER")</f>
        <v>1A5</v>
      </c>
    </row>
    <row r="1164" spans="1:13" x14ac:dyDescent="0.25">
      <c r="A1164">
        <f>VLOOKUP(B1164,[1]Sheet2!$B$2:$D$2741,3,0)</f>
        <v>211111977</v>
      </c>
      <c r="B1164" t="s">
        <v>217</v>
      </c>
      <c r="C1164" t="s">
        <v>11</v>
      </c>
      <c r="D1164" t="s">
        <v>12</v>
      </c>
      <c r="E1164">
        <v>9956</v>
      </c>
      <c r="F1164" t="s">
        <v>13</v>
      </c>
      <c r="G1164" s="1">
        <v>45861.411921296298</v>
      </c>
      <c r="H1164" s="1">
        <v>45840.417928240742</v>
      </c>
      <c r="I1164" s="6">
        <v>-11</v>
      </c>
      <c r="J1164">
        <v>78.570000000000007</v>
      </c>
      <c r="K1164">
        <v>78.570000000000007</v>
      </c>
      <c r="L1164" t="str">
        <f>VLOOKUP(A1164,[1]Sheet2!$A$2:$C$2741,3,0)</f>
        <v>Bruno Brito</v>
      </c>
      <c r="M1164" t="str" cm="1">
        <f t="array" ref="M1164">IFERROR(_xlfn.IFS(AND(I1164&gt;=1,I1164&lt;=5),"1A5", AND(I1164&gt;=6,I1164&lt;=30),"6A30", AND(I1164&gt;=31,I1164&lt;=60),"31A60", AND(I1164&gt;=61,I1164&lt;=90),"61A90", AND(I1164&gt;=91,I1164&lt;=120),"91A120", AND(I1164&gt;120),"M120"), "A VENCER")</f>
        <v>A VENCER</v>
      </c>
    </row>
    <row r="1165" spans="1:13" x14ac:dyDescent="0.25">
      <c r="A1165">
        <f>VLOOKUP(B1165,[1]Sheet2!$B$2:$D$2741,3,0)</f>
        <v>211111989</v>
      </c>
      <c r="B1165" t="s">
        <v>218</v>
      </c>
      <c r="C1165" t="s">
        <v>11</v>
      </c>
      <c r="D1165" t="s">
        <v>12</v>
      </c>
      <c r="E1165">
        <v>8855</v>
      </c>
      <c r="F1165" t="s">
        <v>35</v>
      </c>
      <c r="G1165" s="1">
        <v>45842.455451388887</v>
      </c>
      <c r="H1165" s="1">
        <v>45812.455821759257</v>
      </c>
      <c r="I1165" s="6">
        <v>8</v>
      </c>
      <c r="J1165">
        <v>119.85000000000001</v>
      </c>
      <c r="K1165">
        <v>119.85000000000001</v>
      </c>
      <c r="L1165" t="str">
        <f>VLOOKUP(A1165,[1]Sheet2!$A$2:$C$2741,3,0)</f>
        <v>Pedro Fonseca</v>
      </c>
      <c r="M1165" t="str" cm="1">
        <f t="array" ref="M1165">IFERROR(_xlfn.IFS(AND(I1165&gt;=1,I1165&lt;=5),"1A5", AND(I1165&gt;=6,I1165&lt;=30),"6A30", AND(I1165&gt;=31,I1165&lt;=60),"31A60", AND(I1165&gt;=61,I1165&lt;=90),"61A90", AND(I1165&gt;=91,I1165&lt;=120),"91A120", AND(I1165&gt;120),"M120"), "A VENCER")</f>
        <v>6A30</v>
      </c>
    </row>
    <row r="1166" spans="1:13" x14ac:dyDescent="0.25">
      <c r="A1166">
        <f>VLOOKUP(B1166,[1]Sheet2!$B$2:$D$2741,3,0)</f>
        <v>211111989</v>
      </c>
      <c r="B1166" t="s">
        <v>218</v>
      </c>
      <c r="C1166" t="s">
        <v>11</v>
      </c>
      <c r="D1166" t="s">
        <v>12</v>
      </c>
      <c r="E1166">
        <v>9038</v>
      </c>
      <c r="F1166" t="s">
        <v>35</v>
      </c>
      <c r="G1166" s="1">
        <v>45849.354328703703</v>
      </c>
      <c r="H1166" s="1">
        <v>45819.355034722219</v>
      </c>
      <c r="I1166" s="6">
        <v>1</v>
      </c>
      <c r="J1166">
        <v>70.100000000000009</v>
      </c>
      <c r="K1166">
        <v>70.100000000000009</v>
      </c>
      <c r="L1166" t="str">
        <f>VLOOKUP(A1166,[1]Sheet2!$A$2:$C$2741,3,0)</f>
        <v>Pedro Fonseca</v>
      </c>
      <c r="M1166" t="str" cm="1">
        <f t="array" ref="M1166">IFERROR(_xlfn.IFS(AND(I1166&gt;=1,I1166&lt;=5),"1A5", AND(I1166&gt;=6,I1166&lt;=30),"6A30", AND(I1166&gt;=31,I1166&lt;=60),"31A60", AND(I1166&gt;=61,I1166&lt;=90),"61A90", AND(I1166&gt;=91,I1166&lt;=120),"91A120", AND(I1166&gt;120),"M120"), "A VENCER")</f>
        <v>1A5</v>
      </c>
    </row>
    <row r="1167" spans="1:13" x14ac:dyDescent="0.25">
      <c r="A1167">
        <f>VLOOKUP(B1167,[1]Sheet2!$B$2:$D$2741,3,0)</f>
        <v>211111989</v>
      </c>
      <c r="B1167" t="s">
        <v>218</v>
      </c>
      <c r="C1167" t="s">
        <v>11</v>
      </c>
      <c r="D1167" t="s">
        <v>12</v>
      </c>
      <c r="E1167">
        <v>9406</v>
      </c>
      <c r="F1167" t="s">
        <v>35</v>
      </c>
      <c r="G1167" s="1">
        <v>45856.408530092587</v>
      </c>
      <c r="H1167" s="1">
        <v>45826.409016203703</v>
      </c>
      <c r="I1167" s="6">
        <v>-6</v>
      </c>
      <c r="J1167">
        <v>115.09</v>
      </c>
      <c r="K1167">
        <v>115.09</v>
      </c>
      <c r="L1167" t="str">
        <f>VLOOKUP(A1167,[1]Sheet2!$A$2:$C$2741,3,0)</f>
        <v>Pedro Fonseca</v>
      </c>
      <c r="M1167" t="str" cm="1">
        <f t="array" ref="M1167">IFERROR(_xlfn.IFS(AND(I1167&gt;=1,I1167&lt;=5),"1A5", AND(I1167&gt;=6,I1167&lt;=30),"6A30", AND(I1167&gt;=31,I1167&lt;=60),"31A60", AND(I1167&gt;=61,I1167&lt;=90),"61A90", AND(I1167&gt;=91,I1167&lt;=120),"91A120", AND(I1167&gt;120),"M120"), "A VENCER")</f>
        <v>A VENCER</v>
      </c>
    </row>
    <row r="1168" spans="1:13" x14ac:dyDescent="0.25">
      <c r="A1168">
        <f>VLOOKUP(B1168,[1]Sheet2!$B$2:$D$2741,3,0)</f>
        <v>211111989</v>
      </c>
      <c r="B1168" t="s">
        <v>218</v>
      </c>
      <c r="C1168" t="s">
        <v>2814</v>
      </c>
      <c r="D1168">
        <v>2025</v>
      </c>
      <c r="E1168">
        <v>595</v>
      </c>
      <c r="F1168" t="s">
        <v>35</v>
      </c>
      <c r="G1168" s="1">
        <v>45865</v>
      </c>
      <c r="H1168" s="1">
        <v>45835</v>
      </c>
      <c r="I1168" s="6">
        <v>-15</v>
      </c>
      <c r="J1168">
        <v>-21.03</v>
      </c>
      <c r="K1168">
        <v>-21.03</v>
      </c>
      <c r="L1168" t="str">
        <f>VLOOKUP(A1168,[1]Sheet2!$A$2:$C$2741,3,0)</f>
        <v>Pedro Fonseca</v>
      </c>
      <c r="M1168" t="str" cm="1">
        <f t="array" ref="M1168">IFERROR(_xlfn.IFS(AND(I1168&gt;=1,I1168&lt;=5),"1A5", AND(I1168&gt;=6,I1168&lt;=30),"6A30", AND(I1168&gt;=31,I1168&lt;=60),"31A60", AND(I1168&gt;=61,I1168&lt;=90),"61A90", AND(I1168&gt;=91,I1168&lt;=120),"91A120", AND(I1168&gt;120),"M120"), "A VENCER")</f>
        <v>A VENCER</v>
      </c>
    </row>
    <row r="1169" spans="1:13" x14ac:dyDescent="0.25">
      <c r="A1169">
        <f>VLOOKUP(B1169,[1]Sheet2!$B$2:$D$2741,3,0)</f>
        <v>211111989</v>
      </c>
      <c r="B1169" t="s">
        <v>218</v>
      </c>
      <c r="C1169" t="s">
        <v>11</v>
      </c>
      <c r="D1169" t="s">
        <v>12</v>
      </c>
      <c r="E1169">
        <v>9819</v>
      </c>
      <c r="F1169" t="s">
        <v>35</v>
      </c>
      <c r="G1169" s="1">
        <v>45865.367592592593</v>
      </c>
      <c r="H1169" s="1">
        <v>45835.367893518516</v>
      </c>
      <c r="I1169" s="6">
        <v>-15</v>
      </c>
      <c r="J1169">
        <v>75.150000000000006</v>
      </c>
      <c r="K1169">
        <v>75.150000000000006</v>
      </c>
      <c r="L1169" t="str">
        <f>VLOOKUP(A1169,[1]Sheet2!$A$2:$C$2741,3,0)</f>
        <v>Pedro Fonseca</v>
      </c>
      <c r="M1169" t="str" cm="1">
        <f t="array" ref="M1169">IFERROR(_xlfn.IFS(AND(I1169&gt;=1,I1169&lt;=5),"1A5", AND(I1169&gt;=6,I1169&lt;=30),"6A30", AND(I1169&gt;=31,I1169&lt;=60),"31A60", AND(I1169&gt;=61,I1169&lt;=90),"61A90", AND(I1169&gt;=91,I1169&lt;=120),"91A120", AND(I1169&gt;120),"M120"), "A VENCER")</f>
        <v>A VENCER</v>
      </c>
    </row>
    <row r="1170" spans="1:13" x14ac:dyDescent="0.25">
      <c r="A1170">
        <f>VLOOKUP(B1170,[1]Sheet2!$B$2:$D$2741,3,0)</f>
        <v>211111989</v>
      </c>
      <c r="B1170" t="s">
        <v>218</v>
      </c>
      <c r="C1170" t="s">
        <v>11</v>
      </c>
      <c r="D1170" t="s">
        <v>12</v>
      </c>
      <c r="E1170">
        <v>10314</v>
      </c>
      <c r="F1170" t="s">
        <v>13</v>
      </c>
      <c r="G1170" s="1">
        <v>45877.408125000002</v>
      </c>
      <c r="H1170" s="1">
        <v>45847.408136574071</v>
      </c>
      <c r="I1170" s="6">
        <v>-27</v>
      </c>
      <c r="J1170">
        <v>307.89</v>
      </c>
      <c r="K1170">
        <v>307.89</v>
      </c>
      <c r="L1170" t="str">
        <f>VLOOKUP(A1170,[1]Sheet2!$A$2:$C$2741,3,0)</f>
        <v>Pedro Fonseca</v>
      </c>
      <c r="M1170" t="str" cm="1">
        <f t="array" ref="M1170">IFERROR(_xlfn.IFS(AND(I1170&gt;=1,I1170&lt;=5),"1A5", AND(I1170&gt;=6,I1170&lt;=30),"6A30", AND(I1170&gt;=31,I1170&lt;=60),"31A60", AND(I1170&gt;=61,I1170&lt;=90),"61A90", AND(I1170&gt;=91,I1170&lt;=120),"91A120", AND(I1170&gt;120),"M120"), "A VENCER")</f>
        <v>A VENCER</v>
      </c>
    </row>
    <row r="1171" spans="1:13" x14ac:dyDescent="0.25">
      <c r="A1171">
        <f>VLOOKUP(B1171,[1]Sheet2!$B$2:$D$2741,3,0)</f>
        <v>211111990</v>
      </c>
      <c r="B1171" t="s">
        <v>219</v>
      </c>
      <c r="C1171" t="s">
        <v>62</v>
      </c>
      <c r="D1171" t="s">
        <v>24</v>
      </c>
      <c r="E1171" t="s">
        <v>220</v>
      </c>
      <c r="F1171" t="s">
        <v>13</v>
      </c>
      <c r="G1171" s="1">
        <v>45345</v>
      </c>
      <c r="H1171" s="1">
        <v>45315</v>
      </c>
      <c r="I1171" s="6">
        <v>505</v>
      </c>
      <c r="J1171">
        <v>1518.74</v>
      </c>
      <c r="K1171">
        <v>1518.74</v>
      </c>
      <c r="L1171" t="str">
        <f>VLOOKUP(A1171,[1]Sheet2!$A$2:$C$2741,3,0)</f>
        <v>Contencioso</v>
      </c>
      <c r="M1171" t="str" cm="1">
        <f t="array" ref="M1171">IFERROR(_xlfn.IFS(AND(I1171&gt;=1,I1171&lt;=5),"1A5", AND(I1171&gt;=6,I1171&lt;=30),"6A30", AND(I1171&gt;=31,I1171&lt;=60),"31A60", AND(I1171&gt;=61,I1171&lt;=90),"61A90", AND(I1171&gt;=91,I1171&lt;=120),"91A120", AND(I1171&gt;120),"M120"), "A VENCER")</f>
        <v>M120</v>
      </c>
    </row>
    <row r="1172" spans="1:13" x14ac:dyDescent="0.25">
      <c r="A1172">
        <f>VLOOKUP(B1172,[1]Sheet2!$B$2:$D$2741,3,0)</f>
        <v>211111990</v>
      </c>
      <c r="B1172" t="s">
        <v>219</v>
      </c>
      <c r="C1172" t="s">
        <v>62</v>
      </c>
      <c r="D1172" t="s">
        <v>24</v>
      </c>
      <c r="E1172" t="s">
        <v>221</v>
      </c>
      <c r="F1172" t="s">
        <v>13</v>
      </c>
      <c r="G1172" s="1">
        <v>45347</v>
      </c>
      <c r="H1172" s="1">
        <v>45317</v>
      </c>
      <c r="I1172" s="6">
        <v>503</v>
      </c>
      <c r="J1172">
        <v>221.94</v>
      </c>
      <c r="K1172">
        <v>221.94</v>
      </c>
      <c r="L1172" t="str">
        <f>VLOOKUP(A1172,[1]Sheet2!$A$2:$C$2741,3,0)</f>
        <v>Contencioso</v>
      </c>
      <c r="M1172" t="str" cm="1">
        <f t="array" ref="M1172">IFERROR(_xlfn.IFS(AND(I1172&gt;=1,I1172&lt;=5),"1A5", AND(I1172&gt;=6,I1172&lt;=30),"6A30", AND(I1172&gt;=31,I1172&lt;=60),"31A60", AND(I1172&gt;=61,I1172&lt;=90),"61A90", AND(I1172&gt;=91,I1172&lt;=120),"91A120", AND(I1172&gt;120),"M120"), "A VENCER")</f>
        <v>M120</v>
      </c>
    </row>
    <row r="1173" spans="1:13" x14ac:dyDescent="0.25">
      <c r="A1173">
        <f>VLOOKUP(B1173,[1]Sheet2!$B$2:$D$2741,3,0)</f>
        <v>211111990</v>
      </c>
      <c r="B1173" t="s">
        <v>219</v>
      </c>
      <c r="C1173" t="s">
        <v>62</v>
      </c>
      <c r="D1173" t="s">
        <v>24</v>
      </c>
      <c r="E1173" t="s">
        <v>222</v>
      </c>
      <c r="F1173" t="s">
        <v>13</v>
      </c>
      <c r="G1173" s="1">
        <v>45359</v>
      </c>
      <c r="H1173" s="1">
        <v>45329</v>
      </c>
      <c r="I1173" s="6">
        <v>491</v>
      </c>
      <c r="J1173">
        <v>2118.5300000000002</v>
      </c>
      <c r="K1173">
        <v>2118.5300000000002</v>
      </c>
      <c r="L1173" t="str">
        <f>VLOOKUP(A1173,[1]Sheet2!$A$2:$C$2741,3,0)</f>
        <v>Contencioso</v>
      </c>
      <c r="M1173" t="str" cm="1">
        <f t="array" ref="M1173">IFERROR(_xlfn.IFS(AND(I1173&gt;=1,I1173&lt;=5),"1A5", AND(I1173&gt;=6,I1173&lt;=30),"6A30", AND(I1173&gt;=31,I1173&lt;=60),"31A60", AND(I1173&gt;=61,I1173&lt;=90),"61A90", AND(I1173&gt;=91,I1173&lt;=120),"91A120", AND(I1173&gt;120),"M120"), "A VENCER")</f>
        <v>M120</v>
      </c>
    </row>
    <row r="1174" spans="1:13" x14ac:dyDescent="0.25">
      <c r="A1174">
        <f>VLOOKUP(B1174,[1]Sheet2!$B$2:$D$2741,3,0)</f>
        <v>211111990</v>
      </c>
      <c r="B1174" t="s">
        <v>219</v>
      </c>
      <c r="C1174" t="s">
        <v>62</v>
      </c>
      <c r="D1174" t="s">
        <v>24</v>
      </c>
      <c r="E1174" t="s">
        <v>223</v>
      </c>
      <c r="F1174" t="s">
        <v>13</v>
      </c>
      <c r="G1174" s="1">
        <v>45361</v>
      </c>
      <c r="H1174" s="1">
        <v>45331</v>
      </c>
      <c r="I1174" s="6">
        <v>489</v>
      </c>
      <c r="J1174">
        <v>471.49</v>
      </c>
      <c r="K1174">
        <v>471.49</v>
      </c>
      <c r="L1174" t="str">
        <f>VLOOKUP(A1174,[1]Sheet2!$A$2:$C$2741,3,0)</f>
        <v>Contencioso</v>
      </c>
      <c r="M1174" t="str" cm="1">
        <f t="array" ref="M1174">IFERROR(_xlfn.IFS(AND(I1174&gt;=1,I1174&lt;=5),"1A5", AND(I1174&gt;=6,I1174&lt;=30),"6A30", AND(I1174&gt;=31,I1174&lt;=60),"31A60", AND(I1174&gt;=61,I1174&lt;=90),"61A90", AND(I1174&gt;=91,I1174&lt;=120),"91A120", AND(I1174&gt;120),"M120"), "A VENCER")</f>
        <v>M120</v>
      </c>
    </row>
    <row r="1175" spans="1:13" x14ac:dyDescent="0.25">
      <c r="A1175">
        <f>VLOOKUP(B1175,[1]Sheet2!$B$2:$D$2741,3,0)</f>
        <v>211111990</v>
      </c>
      <c r="B1175" t="s">
        <v>219</v>
      </c>
      <c r="C1175" t="s">
        <v>62</v>
      </c>
      <c r="D1175" t="s">
        <v>24</v>
      </c>
      <c r="E1175" t="s">
        <v>224</v>
      </c>
      <c r="F1175" t="s">
        <v>13</v>
      </c>
      <c r="G1175" s="1">
        <v>45366</v>
      </c>
      <c r="H1175" s="1">
        <v>45336</v>
      </c>
      <c r="I1175" s="6">
        <v>484</v>
      </c>
      <c r="J1175">
        <v>1312.27</v>
      </c>
      <c r="K1175">
        <v>1312.27</v>
      </c>
      <c r="L1175" t="str">
        <f>VLOOKUP(A1175,[1]Sheet2!$A$2:$C$2741,3,0)</f>
        <v>Contencioso</v>
      </c>
      <c r="M1175" t="str" cm="1">
        <f t="array" ref="M1175">IFERROR(_xlfn.IFS(AND(I1175&gt;=1,I1175&lt;=5),"1A5", AND(I1175&gt;=6,I1175&lt;=30),"6A30", AND(I1175&gt;=31,I1175&lt;=60),"31A60", AND(I1175&gt;=61,I1175&lt;=90),"61A90", AND(I1175&gt;=91,I1175&lt;=120),"91A120", AND(I1175&gt;120),"M120"), "A VENCER")</f>
        <v>M120</v>
      </c>
    </row>
    <row r="1176" spans="1:13" x14ac:dyDescent="0.25">
      <c r="A1176">
        <f>VLOOKUP(B1176,[1]Sheet2!$B$2:$D$2741,3,0)</f>
        <v>211111990</v>
      </c>
      <c r="B1176" t="s">
        <v>219</v>
      </c>
      <c r="C1176" t="s">
        <v>62</v>
      </c>
      <c r="D1176" t="s">
        <v>24</v>
      </c>
      <c r="E1176" t="s">
        <v>225</v>
      </c>
      <c r="F1176" t="s">
        <v>13</v>
      </c>
      <c r="G1176" s="1">
        <v>45373</v>
      </c>
      <c r="H1176" s="1">
        <v>45343</v>
      </c>
      <c r="I1176" s="6">
        <v>477</v>
      </c>
      <c r="J1176">
        <v>1681.83</v>
      </c>
      <c r="K1176">
        <v>1681.83</v>
      </c>
      <c r="L1176" t="str">
        <f>VLOOKUP(A1176,[1]Sheet2!$A$2:$C$2741,3,0)</f>
        <v>Contencioso</v>
      </c>
      <c r="M1176" t="str" cm="1">
        <f t="array" ref="M1176">IFERROR(_xlfn.IFS(AND(I1176&gt;=1,I1176&lt;=5),"1A5", AND(I1176&gt;=6,I1176&lt;=30),"6A30", AND(I1176&gt;=31,I1176&lt;=60),"31A60", AND(I1176&gt;=61,I1176&lt;=90),"61A90", AND(I1176&gt;=91,I1176&lt;=120),"91A120", AND(I1176&gt;120),"M120"), "A VENCER")</f>
        <v>M120</v>
      </c>
    </row>
    <row r="1177" spans="1:13" x14ac:dyDescent="0.25">
      <c r="A1177">
        <f>VLOOKUP(B1177,[1]Sheet2!$B$2:$D$2741,3,0)</f>
        <v>211111990</v>
      </c>
      <c r="B1177" t="s">
        <v>219</v>
      </c>
      <c r="C1177" t="s">
        <v>62</v>
      </c>
      <c r="D1177" t="s">
        <v>24</v>
      </c>
      <c r="E1177" t="s">
        <v>226</v>
      </c>
      <c r="F1177" t="s">
        <v>13</v>
      </c>
      <c r="G1177" s="1">
        <v>45380</v>
      </c>
      <c r="H1177" s="1">
        <v>45350</v>
      </c>
      <c r="I1177" s="6">
        <v>470</v>
      </c>
      <c r="J1177">
        <v>2061.3200000000002</v>
      </c>
      <c r="K1177">
        <v>2061.3200000000002</v>
      </c>
      <c r="L1177" t="str">
        <f>VLOOKUP(A1177,[1]Sheet2!$A$2:$C$2741,3,0)</f>
        <v>Contencioso</v>
      </c>
      <c r="M1177" t="str" cm="1">
        <f t="array" ref="M1177">IFERROR(_xlfn.IFS(AND(I1177&gt;=1,I1177&lt;=5),"1A5", AND(I1177&gt;=6,I1177&lt;=30),"6A30", AND(I1177&gt;=31,I1177&lt;=60),"31A60", AND(I1177&gt;=61,I1177&lt;=90),"61A90", AND(I1177&gt;=91,I1177&lt;=120),"91A120", AND(I1177&gt;120),"M120"), "A VENCER")</f>
        <v>M120</v>
      </c>
    </row>
    <row r="1178" spans="1:13" x14ac:dyDescent="0.25">
      <c r="A1178">
        <f>VLOOKUP(B1178,[1]Sheet2!$B$2:$D$2741,3,0)</f>
        <v>211111990</v>
      </c>
      <c r="B1178" t="s">
        <v>219</v>
      </c>
      <c r="C1178" t="s">
        <v>62</v>
      </c>
      <c r="D1178" t="s">
        <v>24</v>
      </c>
      <c r="E1178" t="s">
        <v>227</v>
      </c>
      <c r="F1178" t="s">
        <v>13</v>
      </c>
      <c r="G1178" s="1">
        <v>45387</v>
      </c>
      <c r="H1178" s="1">
        <v>45357</v>
      </c>
      <c r="I1178" s="6">
        <v>463</v>
      </c>
      <c r="J1178">
        <v>1420.72</v>
      </c>
      <c r="K1178">
        <v>1420.72</v>
      </c>
      <c r="L1178" t="str">
        <f>VLOOKUP(A1178,[1]Sheet2!$A$2:$C$2741,3,0)</f>
        <v>Contencioso</v>
      </c>
      <c r="M1178" t="str" cm="1">
        <f t="array" ref="M1178">IFERROR(_xlfn.IFS(AND(I1178&gt;=1,I1178&lt;=5),"1A5", AND(I1178&gt;=6,I1178&lt;=30),"6A30", AND(I1178&gt;=31,I1178&lt;=60),"31A60", AND(I1178&gt;=61,I1178&lt;=90),"61A90", AND(I1178&gt;=91,I1178&lt;=120),"91A120", AND(I1178&gt;120),"M120"), "A VENCER")</f>
        <v>M120</v>
      </c>
    </row>
    <row r="1179" spans="1:13" x14ac:dyDescent="0.25">
      <c r="A1179">
        <f>VLOOKUP(B1179,[1]Sheet2!$B$2:$D$2741,3,0)</f>
        <v>211111990</v>
      </c>
      <c r="B1179" t="s">
        <v>219</v>
      </c>
      <c r="C1179" t="s">
        <v>2817</v>
      </c>
      <c r="D1179" t="s">
        <v>24</v>
      </c>
      <c r="E1179" t="s">
        <v>2822</v>
      </c>
      <c r="F1179" t="s">
        <v>13</v>
      </c>
      <c r="G1179" s="1">
        <v>45637</v>
      </c>
      <c r="H1179" s="1">
        <v>45607</v>
      </c>
      <c r="I1179" s="6">
        <v>213</v>
      </c>
      <c r="J1179">
        <v>-200</v>
      </c>
      <c r="K1179">
        <v>-200</v>
      </c>
      <c r="L1179" t="str">
        <f>VLOOKUP(A1179,[1]Sheet2!$A$2:$C$2741,3,0)</f>
        <v>Contencioso</v>
      </c>
      <c r="M1179" t="str" cm="1">
        <f t="array" ref="M1179">IFERROR(_xlfn.IFS(AND(I1179&gt;=1,I1179&lt;=5),"1A5", AND(I1179&gt;=6,I1179&lt;=30),"6A30", AND(I1179&gt;=31,I1179&lt;=60),"31A60", AND(I1179&gt;=61,I1179&lt;=90),"61A90", AND(I1179&gt;=91,I1179&lt;=120),"91A120", AND(I1179&gt;120),"M120"), "A VENCER")</f>
        <v>M120</v>
      </c>
    </row>
    <row r="1180" spans="1:13" x14ac:dyDescent="0.25">
      <c r="A1180">
        <f>VLOOKUP(B1180,[1]Sheet2!$B$2:$D$2741,3,0)</f>
        <v>211111991</v>
      </c>
      <c r="B1180" t="s">
        <v>228</v>
      </c>
      <c r="C1180" t="s">
        <v>11</v>
      </c>
      <c r="D1180" t="s">
        <v>12</v>
      </c>
      <c r="E1180">
        <v>8857</v>
      </c>
      <c r="F1180" t="s">
        <v>35</v>
      </c>
      <c r="G1180" s="1">
        <v>45842.456666666665</v>
      </c>
      <c r="H1180" s="1">
        <v>45812.457916666666</v>
      </c>
      <c r="I1180" s="6">
        <v>8</v>
      </c>
      <c r="J1180">
        <v>159.24</v>
      </c>
      <c r="K1180">
        <v>159.24</v>
      </c>
      <c r="L1180" t="str">
        <f>VLOOKUP(A1180,[1]Sheet2!$A$2:$C$2741,3,0)</f>
        <v>Pedro Fonseca</v>
      </c>
      <c r="M1180" t="str" cm="1">
        <f t="array" ref="M1180">IFERROR(_xlfn.IFS(AND(I1180&gt;=1,I1180&lt;=5),"1A5", AND(I1180&gt;=6,I1180&lt;=30),"6A30", AND(I1180&gt;=31,I1180&lt;=60),"31A60", AND(I1180&gt;=61,I1180&lt;=90),"61A90", AND(I1180&gt;=91,I1180&lt;=120),"91A120", AND(I1180&gt;120),"M120"), "A VENCER")</f>
        <v>6A30</v>
      </c>
    </row>
    <row r="1181" spans="1:13" x14ac:dyDescent="0.25">
      <c r="A1181">
        <f>VLOOKUP(B1181,[1]Sheet2!$B$2:$D$2741,3,0)</f>
        <v>211111991</v>
      </c>
      <c r="B1181" t="s">
        <v>228</v>
      </c>
      <c r="C1181" t="s">
        <v>11</v>
      </c>
      <c r="D1181" t="s">
        <v>12</v>
      </c>
      <c r="E1181">
        <v>9035</v>
      </c>
      <c r="F1181" t="s">
        <v>35</v>
      </c>
      <c r="G1181" s="1">
        <v>45849.314201388886</v>
      </c>
      <c r="H1181" s="1">
        <v>45819.31450231481</v>
      </c>
      <c r="I1181" s="6">
        <v>1</v>
      </c>
      <c r="J1181">
        <v>130.65</v>
      </c>
      <c r="K1181">
        <v>130.65</v>
      </c>
      <c r="L1181" t="str">
        <f>VLOOKUP(A1181,[1]Sheet2!$A$2:$C$2741,3,0)</f>
        <v>Pedro Fonseca</v>
      </c>
      <c r="M1181" t="str" cm="1">
        <f t="array" ref="M1181">IFERROR(_xlfn.IFS(AND(I1181&gt;=1,I1181&lt;=5),"1A5", AND(I1181&gt;=6,I1181&lt;=30),"6A30", AND(I1181&gt;=31,I1181&lt;=60),"31A60", AND(I1181&gt;=61,I1181&lt;=90),"61A90", AND(I1181&gt;=91,I1181&lt;=120),"91A120", AND(I1181&gt;120),"M120"), "A VENCER")</f>
        <v>1A5</v>
      </c>
    </row>
    <row r="1182" spans="1:13" x14ac:dyDescent="0.25">
      <c r="A1182">
        <f>VLOOKUP(B1182,[1]Sheet2!$B$2:$D$2741,3,0)</f>
        <v>211111991</v>
      </c>
      <c r="B1182" t="s">
        <v>228</v>
      </c>
      <c r="C1182" t="s">
        <v>11</v>
      </c>
      <c r="D1182" t="s">
        <v>12</v>
      </c>
      <c r="E1182">
        <v>9190</v>
      </c>
      <c r="F1182" t="s">
        <v>35</v>
      </c>
      <c r="G1182" s="1">
        <v>45851.408136574071</v>
      </c>
      <c r="H1182" s="1">
        <v>45821.408414351848</v>
      </c>
      <c r="I1182" s="6">
        <v>-1</v>
      </c>
      <c r="J1182">
        <v>72.070000000000007</v>
      </c>
      <c r="K1182">
        <v>72.070000000000007</v>
      </c>
      <c r="L1182" t="str">
        <f>VLOOKUP(A1182,[1]Sheet2!$A$2:$C$2741,3,0)</f>
        <v>Pedro Fonseca</v>
      </c>
      <c r="M1182" t="str" cm="1">
        <f t="array" ref="M1182">IFERROR(_xlfn.IFS(AND(I1182&gt;=1,I1182&lt;=5),"1A5", AND(I1182&gt;=6,I1182&lt;=30),"6A30", AND(I1182&gt;=31,I1182&lt;=60),"31A60", AND(I1182&gt;=61,I1182&lt;=90),"61A90", AND(I1182&gt;=91,I1182&lt;=120),"91A120", AND(I1182&gt;120),"M120"), "A VENCER")</f>
        <v>A VENCER</v>
      </c>
    </row>
    <row r="1183" spans="1:13" x14ac:dyDescent="0.25">
      <c r="A1183">
        <f>VLOOKUP(B1183,[1]Sheet2!$B$2:$D$2741,3,0)</f>
        <v>211111991</v>
      </c>
      <c r="B1183" t="s">
        <v>228</v>
      </c>
      <c r="C1183" t="s">
        <v>11</v>
      </c>
      <c r="D1183" t="s">
        <v>12</v>
      </c>
      <c r="E1183">
        <v>9389</v>
      </c>
      <c r="F1183" t="s">
        <v>35</v>
      </c>
      <c r="G1183" s="1">
        <v>45856.379988425921</v>
      </c>
      <c r="H1183" s="1">
        <v>45826.380219907405</v>
      </c>
      <c r="I1183" s="6">
        <v>-6</v>
      </c>
      <c r="J1183">
        <v>213.09</v>
      </c>
      <c r="K1183">
        <v>213.09</v>
      </c>
      <c r="L1183" t="str">
        <f>VLOOKUP(A1183,[1]Sheet2!$A$2:$C$2741,3,0)</f>
        <v>Pedro Fonseca</v>
      </c>
      <c r="M1183" t="str" cm="1">
        <f t="array" ref="M1183">IFERROR(_xlfn.IFS(AND(I1183&gt;=1,I1183&lt;=5),"1A5", AND(I1183&gt;=6,I1183&lt;=30),"6A30", AND(I1183&gt;=31,I1183&lt;=60),"31A60", AND(I1183&gt;=61,I1183&lt;=90),"61A90", AND(I1183&gt;=91,I1183&lt;=120),"91A120", AND(I1183&gt;120),"M120"), "A VENCER")</f>
        <v>A VENCER</v>
      </c>
    </row>
    <row r="1184" spans="1:13" x14ac:dyDescent="0.25">
      <c r="A1184">
        <f>VLOOKUP(B1184,[1]Sheet2!$B$2:$D$2741,3,0)</f>
        <v>211111991</v>
      </c>
      <c r="B1184" t="s">
        <v>228</v>
      </c>
      <c r="C1184" t="s">
        <v>2814</v>
      </c>
      <c r="D1184">
        <v>2025</v>
      </c>
      <c r="E1184">
        <v>588</v>
      </c>
      <c r="F1184" t="s">
        <v>35</v>
      </c>
      <c r="G1184" s="1">
        <v>45863</v>
      </c>
      <c r="H1184" s="1">
        <v>45833</v>
      </c>
      <c r="I1184" s="6">
        <v>-13</v>
      </c>
      <c r="J1184">
        <v>-33.160000000000004</v>
      </c>
      <c r="K1184">
        <v>-33.160000000000004</v>
      </c>
      <c r="L1184" t="str">
        <f>VLOOKUP(A1184,[1]Sheet2!$A$2:$C$2741,3,0)</f>
        <v>Pedro Fonseca</v>
      </c>
      <c r="M1184" t="str" cm="1">
        <f t="array" ref="M1184">IFERROR(_xlfn.IFS(AND(I1184&gt;=1,I1184&lt;=5),"1A5", AND(I1184&gt;=6,I1184&lt;=30),"6A30", AND(I1184&gt;=31,I1184&lt;=60),"31A60", AND(I1184&gt;=61,I1184&lt;=90),"61A90", AND(I1184&gt;=91,I1184&lt;=120),"91A120", AND(I1184&gt;120),"M120"), "A VENCER")</f>
        <v>A VENCER</v>
      </c>
    </row>
    <row r="1185" spans="1:13" x14ac:dyDescent="0.25">
      <c r="A1185">
        <f>VLOOKUP(B1185,[1]Sheet2!$B$2:$D$2741,3,0)</f>
        <v>211111991</v>
      </c>
      <c r="B1185" t="s">
        <v>228</v>
      </c>
      <c r="C1185" t="s">
        <v>11</v>
      </c>
      <c r="D1185" t="s">
        <v>12</v>
      </c>
      <c r="E1185">
        <v>9663</v>
      </c>
      <c r="F1185" t="s">
        <v>35</v>
      </c>
      <c r="G1185" s="1">
        <v>45863.404965277776</v>
      </c>
      <c r="H1185" s="1">
        <v>45833.405532407407</v>
      </c>
      <c r="I1185" s="6">
        <v>-13</v>
      </c>
      <c r="J1185">
        <v>160.67000000000002</v>
      </c>
      <c r="K1185">
        <v>160.67000000000002</v>
      </c>
      <c r="L1185" t="str">
        <f>VLOOKUP(A1185,[1]Sheet2!$A$2:$C$2741,3,0)</f>
        <v>Pedro Fonseca</v>
      </c>
      <c r="M1185" t="str" cm="1">
        <f t="array" ref="M1185">IFERROR(_xlfn.IFS(AND(I1185&gt;=1,I1185&lt;=5),"1A5", AND(I1185&gt;=6,I1185&lt;=30),"6A30", AND(I1185&gt;=31,I1185&lt;=60),"31A60", AND(I1185&gt;=61,I1185&lt;=90),"61A90", AND(I1185&gt;=91,I1185&lt;=120),"91A120", AND(I1185&gt;120),"M120"), "A VENCER")</f>
        <v>A VENCER</v>
      </c>
    </row>
    <row r="1186" spans="1:13" x14ac:dyDescent="0.25">
      <c r="A1186">
        <f>VLOOKUP(B1186,[1]Sheet2!$B$2:$D$2741,3,0)</f>
        <v>211111991</v>
      </c>
      <c r="B1186" t="s">
        <v>228</v>
      </c>
      <c r="C1186" t="s">
        <v>11</v>
      </c>
      <c r="D1186" t="s">
        <v>12</v>
      </c>
      <c r="E1186">
        <v>9960</v>
      </c>
      <c r="F1186" t="s">
        <v>13</v>
      </c>
      <c r="G1186" s="1">
        <v>45870.432037037033</v>
      </c>
      <c r="H1186" s="1">
        <v>45840.432326388887</v>
      </c>
      <c r="I1186" s="6">
        <v>-20</v>
      </c>
      <c r="J1186">
        <v>141.92000000000002</v>
      </c>
      <c r="K1186">
        <v>141.92000000000002</v>
      </c>
      <c r="L1186" t="str">
        <f>VLOOKUP(A1186,[1]Sheet2!$A$2:$C$2741,3,0)</f>
        <v>Pedro Fonseca</v>
      </c>
      <c r="M1186" t="str" cm="1">
        <f t="array" ref="M1186">IFERROR(_xlfn.IFS(AND(I1186&gt;=1,I1186&lt;=5),"1A5", AND(I1186&gt;=6,I1186&lt;=30),"6A30", AND(I1186&gt;=31,I1186&lt;=60),"31A60", AND(I1186&gt;=61,I1186&lt;=90),"61A90", AND(I1186&gt;=91,I1186&lt;=120),"91A120", AND(I1186&gt;120),"M120"), "A VENCER")</f>
        <v>A VENCER</v>
      </c>
    </row>
    <row r="1187" spans="1:13" x14ac:dyDescent="0.25">
      <c r="A1187">
        <f>VLOOKUP(B1187,[1]Sheet2!$B$2:$D$2741,3,0)</f>
        <v>211111991</v>
      </c>
      <c r="B1187" t="s">
        <v>228</v>
      </c>
      <c r="C1187" t="s">
        <v>11</v>
      </c>
      <c r="D1187" t="s">
        <v>12</v>
      </c>
      <c r="E1187">
        <v>10302</v>
      </c>
      <c r="F1187" t="s">
        <v>13</v>
      </c>
      <c r="G1187" s="1">
        <v>45877.38071759259</v>
      </c>
      <c r="H1187" s="1">
        <v>45847.380729166667</v>
      </c>
      <c r="I1187" s="6">
        <v>-27</v>
      </c>
      <c r="J1187">
        <v>130.29</v>
      </c>
      <c r="K1187">
        <v>130.29</v>
      </c>
      <c r="L1187" t="str">
        <f>VLOOKUP(A1187,[1]Sheet2!$A$2:$C$2741,3,0)</f>
        <v>Pedro Fonseca</v>
      </c>
      <c r="M1187" t="str" cm="1">
        <f t="array" ref="M1187">IFERROR(_xlfn.IFS(AND(I1187&gt;=1,I1187&lt;=5),"1A5", AND(I1187&gt;=6,I1187&lt;=30),"6A30", AND(I1187&gt;=31,I1187&lt;=60),"31A60", AND(I1187&gt;=61,I1187&lt;=90),"61A90", AND(I1187&gt;=91,I1187&lt;=120),"91A120", AND(I1187&gt;120),"M120"), "A VENCER")</f>
        <v>A VENCER</v>
      </c>
    </row>
    <row r="1188" spans="1:13" x14ac:dyDescent="0.25">
      <c r="A1188">
        <f>VLOOKUP(B1188,[1]Sheet2!$B$2:$D$2741,3,0)</f>
        <v>211111992</v>
      </c>
      <c r="B1188" t="s">
        <v>229</v>
      </c>
      <c r="C1188" t="s">
        <v>11</v>
      </c>
      <c r="D1188" t="s">
        <v>12</v>
      </c>
      <c r="E1188">
        <v>8163</v>
      </c>
      <c r="F1188" t="s">
        <v>13</v>
      </c>
      <c r="G1188" s="1">
        <v>45828.579780092594</v>
      </c>
      <c r="H1188" s="1">
        <v>45798.580069444441</v>
      </c>
      <c r="I1188" s="6">
        <v>22</v>
      </c>
      <c r="J1188">
        <v>83.11</v>
      </c>
      <c r="K1188">
        <v>70.850000000000009</v>
      </c>
      <c r="L1188" t="str">
        <f>VLOOKUP(A1188,[1]Sheet2!$A$2:$C$2741,3,0)</f>
        <v>Ricardo G.Silva</v>
      </c>
      <c r="M1188" t="str" cm="1">
        <f t="array" ref="M1188">IFERROR(_xlfn.IFS(AND(I1188&gt;=1,I1188&lt;=5),"1A5", AND(I1188&gt;=6,I1188&lt;=30),"6A30", AND(I1188&gt;=31,I1188&lt;=60),"31A60", AND(I1188&gt;=61,I1188&lt;=90),"61A90", AND(I1188&gt;=91,I1188&lt;=120),"91A120", AND(I1188&gt;120),"M120"), "A VENCER")</f>
        <v>6A30</v>
      </c>
    </row>
    <row r="1189" spans="1:13" x14ac:dyDescent="0.25">
      <c r="A1189">
        <f>VLOOKUP(B1189,[1]Sheet2!$B$2:$D$2741,3,0)</f>
        <v>211111992</v>
      </c>
      <c r="B1189" t="s">
        <v>229</v>
      </c>
      <c r="C1189" t="s">
        <v>11</v>
      </c>
      <c r="D1189" t="s">
        <v>12</v>
      </c>
      <c r="E1189">
        <v>8543</v>
      </c>
      <c r="F1189" t="s">
        <v>13</v>
      </c>
      <c r="G1189" s="1">
        <v>45835.559664351851</v>
      </c>
      <c r="H1189" s="1">
        <v>45805.560277777775</v>
      </c>
      <c r="I1189" s="6">
        <v>15</v>
      </c>
      <c r="J1189">
        <v>116.45</v>
      </c>
      <c r="K1189">
        <v>116.45</v>
      </c>
      <c r="L1189" t="str">
        <f>VLOOKUP(A1189,[1]Sheet2!$A$2:$C$2741,3,0)</f>
        <v>Ricardo G.Silva</v>
      </c>
      <c r="M1189" t="str" cm="1">
        <f t="array" ref="M1189">IFERROR(_xlfn.IFS(AND(I1189&gt;=1,I1189&lt;=5),"1A5", AND(I1189&gt;=6,I1189&lt;=30),"6A30", AND(I1189&gt;=31,I1189&lt;=60),"31A60", AND(I1189&gt;=61,I1189&lt;=90),"61A90", AND(I1189&gt;=91,I1189&lt;=120),"91A120", AND(I1189&gt;120),"M120"), "A VENCER")</f>
        <v>6A30</v>
      </c>
    </row>
    <row r="1190" spans="1:13" x14ac:dyDescent="0.25">
      <c r="A1190">
        <f>VLOOKUP(B1190,[1]Sheet2!$B$2:$D$2741,3,0)</f>
        <v>211111992</v>
      </c>
      <c r="B1190" t="s">
        <v>229</v>
      </c>
      <c r="C1190" t="s">
        <v>2814</v>
      </c>
      <c r="D1190">
        <v>2025</v>
      </c>
      <c r="E1190">
        <v>531</v>
      </c>
      <c r="F1190" t="s">
        <v>13</v>
      </c>
      <c r="G1190" s="1">
        <v>45843</v>
      </c>
      <c r="H1190" s="1">
        <v>45813</v>
      </c>
      <c r="I1190" s="6">
        <v>7</v>
      </c>
      <c r="J1190">
        <v>-238.66</v>
      </c>
      <c r="K1190">
        <v>-238.66</v>
      </c>
      <c r="L1190" t="str">
        <f>VLOOKUP(A1190,[1]Sheet2!$A$2:$C$2741,3,0)</f>
        <v>Ricardo G.Silva</v>
      </c>
      <c r="M1190" t="str" cm="1">
        <f t="array" ref="M1190">IFERROR(_xlfn.IFS(AND(I1190&gt;=1,I1190&lt;=5),"1A5", AND(I1190&gt;=6,I1190&lt;=30),"6A30", AND(I1190&gt;=31,I1190&lt;=60),"31A60", AND(I1190&gt;=61,I1190&lt;=90),"61A90", AND(I1190&gt;=91,I1190&lt;=120),"91A120", AND(I1190&gt;120),"M120"), "A VENCER")</f>
        <v>6A30</v>
      </c>
    </row>
    <row r="1191" spans="1:13" x14ac:dyDescent="0.25">
      <c r="A1191">
        <f>VLOOKUP(B1191,[1]Sheet2!$B$2:$D$2741,3,0)</f>
        <v>211111992</v>
      </c>
      <c r="B1191" t="s">
        <v>229</v>
      </c>
      <c r="C1191" t="s">
        <v>11</v>
      </c>
      <c r="D1191" t="s">
        <v>12</v>
      </c>
      <c r="E1191">
        <v>8927</v>
      </c>
      <c r="F1191" t="s">
        <v>13</v>
      </c>
      <c r="G1191" s="1">
        <v>45843.550543981481</v>
      </c>
      <c r="H1191" s="1">
        <v>45813.550752314812</v>
      </c>
      <c r="I1191" s="6">
        <v>7</v>
      </c>
      <c r="J1191">
        <v>363.07</v>
      </c>
      <c r="K1191">
        <v>363.07</v>
      </c>
      <c r="L1191" t="str">
        <f>VLOOKUP(A1191,[1]Sheet2!$A$2:$C$2741,3,0)</f>
        <v>Ricardo G.Silva</v>
      </c>
      <c r="M1191" t="str" cm="1">
        <f t="array" ref="M1191">IFERROR(_xlfn.IFS(AND(I1191&gt;=1,I1191&lt;=5),"1A5", AND(I1191&gt;=6,I1191&lt;=30),"6A30", AND(I1191&gt;=31,I1191&lt;=60),"31A60", AND(I1191&gt;=61,I1191&lt;=90),"61A90", AND(I1191&gt;=91,I1191&lt;=120),"91A120", AND(I1191&gt;120),"M120"), "A VENCER")</f>
        <v>6A30</v>
      </c>
    </row>
    <row r="1192" spans="1:13" x14ac:dyDescent="0.25">
      <c r="A1192">
        <f>VLOOKUP(B1192,[1]Sheet2!$B$2:$D$2741,3,0)</f>
        <v>211111992</v>
      </c>
      <c r="B1192" t="s">
        <v>229</v>
      </c>
      <c r="C1192" t="s">
        <v>11</v>
      </c>
      <c r="D1192" t="s">
        <v>12</v>
      </c>
      <c r="E1192">
        <v>9168</v>
      </c>
      <c r="F1192" t="s">
        <v>13</v>
      </c>
      <c r="G1192" s="1">
        <v>45850.539571759255</v>
      </c>
      <c r="H1192" s="1">
        <v>45820.541122685187</v>
      </c>
      <c r="I1192" s="6">
        <v>0</v>
      </c>
      <c r="J1192">
        <v>248.46</v>
      </c>
      <c r="K1192">
        <v>248.46</v>
      </c>
      <c r="L1192" t="str">
        <f>VLOOKUP(A1192,[1]Sheet2!$A$2:$C$2741,3,0)</f>
        <v>Ricardo G.Silva</v>
      </c>
      <c r="M1192" t="str" cm="1">
        <f t="array" ref="M1192">IFERROR(_xlfn.IFS(AND(I1192&gt;=1,I1192&lt;=5),"1A5", AND(I1192&gt;=6,I1192&lt;=30),"6A30", AND(I1192&gt;=31,I1192&lt;=60),"31A60", AND(I1192&gt;=61,I1192&lt;=90),"61A90", AND(I1192&gt;=91,I1192&lt;=120),"91A120", AND(I1192&gt;120),"M120"), "A VENCER")</f>
        <v>A VENCER</v>
      </c>
    </row>
    <row r="1193" spans="1:13" x14ac:dyDescent="0.25">
      <c r="A1193">
        <f>VLOOKUP(B1193,[1]Sheet2!$B$2:$D$2741,3,0)</f>
        <v>211111992</v>
      </c>
      <c r="B1193" t="s">
        <v>229</v>
      </c>
      <c r="C1193" t="s">
        <v>11</v>
      </c>
      <c r="D1193" t="s">
        <v>12</v>
      </c>
      <c r="E1193">
        <v>9636</v>
      </c>
      <c r="F1193" t="s">
        <v>13</v>
      </c>
      <c r="G1193" s="1">
        <v>45861.612002314811</v>
      </c>
      <c r="H1193" s="1">
        <v>45831.617939814816</v>
      </c>
      <c r="I1193" s="6">
        <v>-11</v>
      </c>
      <c r="J1193">
        <v>249.89000000000001</v>
      </c>
      <c r="K1193">
        <v>249.89000000000001</v>
      </c>
      <c r="L1193" t="str">
        <f>VLOOKUP(A1193,[1]Sheet2!$A$2:$C$2741,3,0)</f>
        <v>Ricardo G.Silva</v>
      </c>
      <c r="M1193" t="str" cm="1">
        <f t="array" ref="M1193">IFERROR(_xlfn.IFS(AND(I1193&gt;=1,I1193&lt;=5),"1A5", AND(I1193&gt;=6,I1193&lt;=30),"6A30", AND(I1193&gt;=31,I1193&lt;=60),"31A60", AND(I1193&gt;=61,I1193&lt;=90),"61A90", AND(I1193&gt;=91,I1193&lt;=120),"91A120", AND(I1193&gt;120),"M120"), "A VENCER")</f>
        <v>A VENCER</v>
      </c>
    </row>
    <row r="1194" spans="1:13" x14ac:dyDescent="0.25">
      <c r="A1194">
        <f>VLOOKUP(B1194,[1]Sheet2!$B$2:$D$2741,3,0)</f>
        <v>211111992</v>
      </c>
      <c r="B1194" t="s">
        <v>229</v>
      </c>
      <c r="C1194" t="s">
        <v>11</v>
      </c>
      <c r="D1194" t="s">
        <v>12</v>
      </c>
      <c r="E1194">
        <v>10284</v>
      </c>
      <c r="F1194" t="s">
        <v>13</v>
      </c>
      <c r="G1194" s="1">
        <v>45876.526770833334</v>
      </c>
      <c r="H1194" s="1">
        <v>45846.52884259259</v>
      </c>
      <c r="I1194" s="6">
        <v>-26</v>
      </c>
      <c r="J1194">
        <v>192.77</v>
      </c>
      <c r="K1194">
        <v>192.77</v>
      </c>
      <c r="L1194" t="str">
        <f>VLOOKUP(A1194,[1]Sheet2!$A$2:$C$2741,3,0)</f>
        <v>Ricardo G.Silva</v>
      </c>
      <c r="M1194" t="str" cm="1">
        <f t="array" ref="M1194">IFERROR(_xlfn.IFS(AND(I1194&gt;=1,I1194&lt;=5),"1A5", AND(I1194&gt;=6,I1194&lt;=30),"6A30", AND(I1194&gt;=31,I1194&lt;=60),"31A60", AND(I1194&gt;=61,I1194&lt;=90),"61A90", AND(I1194&gt;=91,I1194&lt;=120),"91A120", AND(I1194&gt;120),"M120"), "A VENCER")</f>
        <v>A VENCER</v>
      </c>
    </row>
    <row r="1195" spans="1:13" x14ac:dyDescent="0.25">
      <c r="A1195">
        <f>VLOOKUP(B1195,[1]Sheet2!$B$2:$D$2741,3,0)</f>
        <v>211111998</v>
      </c>
      <c r="B1195" t="s">
        <v>230</v>
      </c>
      <c r="C1195" t="s">
        <v>11</v>
      </c>
      <c r="D1195" t="s">
        <v>12</v>
      </c>
      <c r="E1195">
        <v>7890</v>
      </c>
      <c r="F1195" t="s">
        <v>13</v>
      </c>
      <c r="G1195" s="1">
        <v>45823.485509259255</v>
      </c>
      <c r="H1195" s="1">
        <v>45793.48569444444</v>
      </c>
      <c r="I1195" s="6">
        <v>27</v>
      </c>
      <c r="J1195">
        <v>144.37</v>
      </c>
      <c r="K1195">
        <v>144.37</v>
      </c>
      <c r="L1195" t="str">
        <f>VLOOKUP(A1195,[1]Sheet2!$A$2:$C$2741,3,0)</f>
        <v>Manuel Miranda</v>
      </c>
      <c r="M1195" t="str" cm="1">
        <f t="array" ref="M1195">IFERROR(_xlfn.IFS(AND(I1195&gt;=1,I1195&lt;=5),"1A5", AND(I1195&gt;=6,I1195&lt;=30),"6A30", AND(I1195&gt;=31,I1195&lt;=60),"31A60", AND(I1195&gt;=61,I1195&lt;=90),"61A90", AND(I1195&gt;=91,I1195&lt;=120),"91A120", AND(I1195&gt;120),"M120"), "A VENCER")</f>
        <v>6A30</v>
      </c>
    </row>
    <row r="1196" spans="1:13" x14ac:dyDescent="0.25">
      <c r="A1196">
        <f>VLOOKUP(B1196,[1]Sheet2!$B$2:$D$2741,3,0)</f>
        <v>211111998</v>
      </c>
      <c r="B1196" t="s">
        <v>230</v>
      </c>
      <c r="C1196" t="s">
        <v>11</v>
      </c>
      <c r="D1196" t="s">
        <v>12</v>
      </c>
      <c r="E1196">
        <v>8247</v>
      </c>
      <c r="F1196" t="s">
        <v>13</v>
      </c>
      <c r="G1196" s="1">
        <v>45830.494270833333</v>
      </c>
      <c r="H1196" s="1">
        <v>45800.494571759256</v>
      </c>
      <c r="I1196" s="6">
        <v>20</v>
      </c>
      <c r="J1196">
        <v>83.22</v>
      </c>
      <c r="K1196">
        <v>83.22</v>
      </c>
      <c r="L1196" t="str">
        <f>VLOOKUP(A1196,[1]Sheet2!$A$2:$C$2741,3,0)</f>
        <v>Manuel Miranda</v>
      </c>
      <c r="M1196" t="str" cm="1">
        <f t="array" ref="M1196">IFERROR(_xlfn.IFS(AND(I1196&gt;=1,I1196&lt;=5),"1A5", AND(I1196&gt;=6,I1196&lt;=30),"6A30", AND(I1196&gt;=31,I1196&lt;=60),"31A60", AND(I1196&gt;=61,I1196&lt;=90),"61A90", AND(I1196&gt;=91,I1196&lt;=120),"91A120", AND(I1196&gt;120),"M120"), "A VENCER")</f>
        <v>6A30</v>
      </c>
    </row>
    <row r="1197" spans="1:13" x14ac:dyDescent="0.25">
      <c r="A1197">
        <f>VLOOKUP(B1197,[1]Sheet2!$B$2:$D$2741,3,0)</f>
        <v>211111998</v>
      </c>
      <c r="B1197" t="s">
        <v>230</v>
      </c>
      <c r="C1197" t="s">
        <v>11</v>
      </c>
      <c r="D1197" t="s">
        <v>12</v>
      </c>
      <c r="E1197">
        <v>8631</v>
      </c>
      <c r="F1197" t="s">
        <v>13</v>
      </c>
      <c r="G1197" s="1">
        <v>45837.455740740741</v>
      </c>
      <c r="H1197" s="1">
        <v>45807.456990740742</v>
      </c>
      <c r="I1197" s="6">
        <v>13</v>
      </c>
      <c r="J1197">
        <v>83.03</v>
      </c>
      <c r="K1197">
        <v>83.03</v>
      </c>
      <c r="L1197" t="str">
        <f>VLOOKUP(A1197,[1]Sheet2!$A$2:$C$2741,3,0)</f>
        <v>Manuel Miranda</v>
      </c>
      <c r="M1197" t="str" cm="1">
        <f t="array" ref="M1197">IFERROR(_xlfn.IFS(AND(I1197&gt;=1,I1197&lt;=5),"1A5", AND(I1197&gt;=6,I1197&lt;=30),"6A30", AND(I1197&gt;=31,I1197&lt;=60),"31A60", AND(I1197&gt;=61,I1197&lt;=90),"61A90", AND(I1197&gt;=91,I1197&lt;=120),"91A120", AND(I1197&gt;120),"M120"), "A VENCER")</f>
        <v>6A30</v>
      </c>
    </row>
    <row r="1198" spans="1:13" x14ac:dyDescent="0.25">
      <c r="A1198">
        <f>VLOOKUP(B1198,[1]Sheet2!$B$2:$D$2741,3,0)</f>
        <v>211111998</v>
      </c>
      <c r="B1198" t="s">
        <v>230</v>
      </c>
      <c r="C1198" t="s">
        <v>11</v>
      </c>
      <c r="D1198">
        <v>2025</v>
      </c>
      <c r="E1198">
        <v>35</v>
      </c>
      <c r="F1198" t="s">
        <v>13</v>
      </c>
      <c r="G1198" s="1">
        <v>45844.445659722223</v>
      </c>
      <c r="H1198" s="1">
        <v>45814.446064814816</v>
      </c>
      <c r="I1198" s="6">
        <v>6</v>
      </c>
      <c r="J1198">
        <v>78.33</v>
      </c>
      <c r="K1198">
        <v>78.33</v>
      </c>
      <c r="L1198" t="str">
        <f>VLOOKUP(A1198,[1]Sheet2!$A$2:$C$2741,3,0)</f>
        <v>Manuel Miranda</v>
      </c>
      <c r="M1198" t="str" cm="1">
        <f t="array" ref="M1198">IFERROR(_xlfn.IFS(AND(I1198&gt;=1,I1198&lt;=5),"1A5", AND(I1198&gt;=6,I1198&lt;=30),"6A30", AND(I1198&gt;=31,I1198&lt;=60),"31A60", AND(I1198&gt;=61,I1198&lt;=90),"61A90", AND(I1198&gt;=91,I1198&lt;=120),"91A120", AND(I1198&gt;120),"M120"), "A VENCER")</f>
        <v>6A30</v>
      </c>
    </row>
    <row r="1199" spans="1:13" x14ac:dyDescent="0.25">
      <c r="A1199">
        <f>VLOOKUP(B1199,[1]Sheet2!$B$2:$D$2741,3,0)</f>
        <v>211111998</v>
      </c>
      <c r="B1199" t="s">
        <v>230</v>
      </c>
      <c r="C1199" t="s">
        <v>11</v>
      </c>
      <c r="D1199" t="s">
        <v>12</v>
      </c>
      <c r="E1199">
        <v>9223</v>
      </c>
      <c r="F1199" t="s">
        <v>13</v>
      </c>
      <c r="G1199" s="1">
        <v>45851.505960648145</v>
      </c>
      <c r="H1199" s="1">
        <v>45821.506550925922</v>
      </c>
      <c r="I1199" s="6">
        <v>-1</v>
      </c>
      <c r="J1199">
        <v>165.25</v>
      </c>
      <c r="K1199">
        <v>165.25</v>
      </c>
      <c r="L1199" t="str">
        <f>VLOOKUP(A1199,[1]Sheet2!$A$2:$C$2741,3,0)</f>
        <v>Manuel Miranda</v>
      </c>
      <c r="M1199" t="str" cm="1">
        <f t="array" ref="M1199">IFERROR(_xlfn.IFS(AND(I1199&gt;=1,I1199&lt;=5),"1A5", AND(I1199&gt;=6,I1199&lt;=30),"6A30", AND(I1199&gt;=31,I1199&lt;=60),"31A60", AND(I1199&gt;=61,I1199&lt;=90),"61A90", AND(I1199&gt;=91,I1199&lt;=120),"91A120", AND(I1199&gt;120),"M120"), "A VENCER")</f>
        <v>A VENCER</v>
      </c>
    </row>
    <row r="1200" spans="1:13" x14ac:dyDescent="0.25">
      <c r="A1200">
        <f>VLOOKUP(B1200,[1]Sheet2!$B$2:$D$2741,3,0)</f>
        <v>211111998</v>
      </c>
      <c r="B1200" t="s">
        <v>230</v>
      </c>
      <c r="C1200" t="s">
        <v>11</v>
      </c>
      <c r="D1200" t="s">
        <v>12</v>
      </c>
      <c r="E1200">
        <v>9372</v>
      </c>
      <c r="F1200" t="s">
        <v>13</v>
      </c>
      <c r="G1200" s="1">
        <v>45855.470335648148</v>
      </c>
      <c r="H1200" s="1">
        <v>45825.470648148148</v>
      </c>
      <c r="I1200" s="6">
        <v>-5</v>
      </c>
      <c r="J1200">
        <v>57.99</v>
      </c>
      <c r="K1200">
        <v>57.99</v>
      </c>
      <c r="L1200" t="str">
        <f>VLOOKUP(A1200,[1]Sheet2!$A$2:$C$2741,3,0)</f>
        <v>Manuel Miranda</v>
      </c>
      <c r="M1200" t="str" cm="1">
        <f t="array" ref="M1200">IFERROR(_xlfn.IFS(AND(I1200&gt;=1,I1200&lt;=5),"1A5", AND(I1200&gt;=6,I1200&lt;=30),"6A30", AND(I1200&gt;=31,I1200&lt;=60),"31A60", AND(I1200&gt;=61,I1200&lt;=90),"61A90", AND(I1200&gt;=91,I1200&lt;=120),"91A120", AND(I1200&gt;120),"M120"), "A VENCER")</f>
        <v>A VENCER</v>
      </c>
    </row>
    <row r="1201" spans="1:13" x14ac:dyDescent="0.25">
      <c r="A1201">
        <f>VLOOKUP(B1201,[1]Sheet2!$B$2:$D$2741,3,0)</f>
        <v>211111998</v>
      </c>
      <c r="B1201" t="s">
        <v>230</v>
      </c>
      <c r="C1201" t="s">
        <v>11</v>
      </c>
      <c r="D1201" t="s">
        <v>12</v>
      </c>
      <c r="E1201">
        <v>9829</v>
      </c>
      <c r="F1201" t="s">
        <v>13</v>
      </c>
      <c r="G1201" s="1">
        <v>45865.426111111112</v>
      </c>
      <c r="H1201" s="1">
        <v>45835.426516203705</v>
      </c>
      <c r="I1201" s="6">
        <v>-15</v>
      </c>
      <c r="J1201">
        <v>166.96</v>
      </c>
      <c r="K1201">
        <v>166.96</v>
      </c>
      <c r="L1201" t="str">
        <f>VLOOKUP(A1201,[1]Sheet2!$A$2:$C$2741,3,0)</f>
        <v>Manuel Miranda</v>
      </c>
      <c r="M1201" t="str" cm="1">
        <f t="array" ref="M1201">IFERROR(_xlfn.IFS(AND(I1201&gt;=1,I1201&lt;=5),"1A5", AND(I1201&gt;=6,I1201&lt;=30),"6A30", AND(I1201&gt;=31,I1201&lt;=60),"31A60", AND(I1201&gt;=61,I1201&lt;=90),"61A90", AND(I1201&gt;=91,I1201&lt;=120),"91A120", AND(I1201&gt;120),"M120"), "A VENCER")</f>
        <v>A VENCER</v>
      </c>
    </row>
    <row r="1202" spans="1:13" x14ac:dyDescent="0.25">
      <c r="A1202">
        <f>VLOOKUP(B1202,[1]Sheet2!$B$2:$D$2741,3,0)</f>
        <v>211111998</v>
      </c>
      <c r="B1202" t="s">
        <v>230</v>
      </c>
      <c r="C1202" t="s">
        <v>11</v>
      </c>
      <c r="D1202" t="s">
        <v>12</v>
      </c>
      <c r="E1202">
        <v>10159</v>
      </c>
      <c r="F1202" t="s">
        <v>13</v>
      </c>
      <c r="G1202" s="1">
        <v>45872.493958333333</v>
      </c>
      <c r="H1202" s="1">
        <v>45842.493969907402</v>
      </c>
      <c r="I1202" s="6">
        <v>-22</v>
      </c>
      <c r="J1202">
        <v>75.31</v>
      </c>
      <c r="K1202">
        <v>75.31</v>
      </c>
      <c r="L1202" t="str">
        <f>VLOOKUP(A1202,[1]Sheet2!$A$2:$C$2741,3,0)</f>
        <v>Manuel Miranda</v>
      </c>
      <c r="M1202" t="str" cm="1">
        <f t="array" ref="M1202">IFERROR(_xlfn.IFS(AND(I1202&gt;=1,I1202&lt;=5),"1A5", AND(I1202&gt;=6,I1202&lt;=30),"6A30", AND(I1202&gt;=31,I1202&lt;=60),"31A60", AND(I1202&gt;=61,I1202&lt;=90),"61A90", AND(I1202&gt;=91,I1202&lt;=120),"91A120", AND(I1202&gt;120),"M120"), "A VENCER")</f>
        <v>A VENCER</v>
      </c>
    </row>
    <row r="1203" spans="1:13" x14ac:dyDescent="0.25">
      <c r="A1203">
        <f>VLOOKUP(B1203,[1]Sheet2!$B$2:$D$2741,3,0)</f>
        <v>211111998</v>
      </c>
      <c r="B1203" t="s">
        <v>230</v>
      </c>
      <c r="C1203" t="s">
        <v>11</v>
      </c>
      <c r="D1203" t="s">
        <v>12</v>
      </c>
      <c r="E1203">
        <v>10479</v>
      </c>
      <c r="F1203" t="s">
        <v>13</v>
      </c>
      <c r="G1203" s="1">
        <v>45879.43236111111</v>
      </c>
      <c r="H1203" s="1">
        <v>45849.43236111111</v>
      </c>
      <c r="I1203" s="6">
        <v>-29</v>
      </c>
      <c r="J1203">
        <v>57.51</v>
      </c>
      <c r="K1203">
        <v>57.51</v>
      </c>
      <c r="L1203" t="str">
        <f>VLOOKUP(A1203,[1]Sheet2!$A$2:$C$2741,3,0)</f>
        <v>Manuel Miranda</v>
      </c>
      <c r="M1203" t="str" cm="1">
        <f t="array" ref="M1203">IFERROR(_xlfn.IFS(AND(I1203&gt;=1,I1203&lt;=5),"1A5", AND(I1203&gt;=6,I1203&lt;=30),"6A30", AND(I1203&gt;=31,I1203&lt;=60),"31A60", AND(I1203&gt;=61,I1203&lt;=90),"61A90", AND(I1203&gt;=91,I1203&lt;=120),"91A120", AND(I1203&gt;120),"M120"), "A VENCER")</f>
        <v>A VENCER</v>
      </c>
    </row>
    <row r="1204" spans="1:13" x14ac:dyDescent="0.25">
      <c r="A1204">
        <f>VLOOKUP(B1204,[1]Sheet2!$B$2:$D$2741,3,0)</f>
        <v>211112004</v>
      </c>
      <c r="B1204" t="s">
        <v>231</v>
      </c>
      <c r="C1204" t="s">
        <v>11</v>
      </c>
      <c r="D1204" t="s">
        <v>12</v>
      </c>
      <c r="E1204">
        <v>9445</v>
      </c>
      <c r="F1204" t="s">
        <v>13</v>
      </c>
      <c r="G1204" s="1">
        <v>45856.586018518516</v>
      </c>
      <c r="H1204" s="1">
        <v>45826.587974537033</v>
      </c>
      <c r="I1204" s="6">
        <v>-6</v>
      </c>
      <c r="J1204">
        <v>264.78000000000003</v>
      </c>
      <c r="K1204">
        <v>264.78000000000003</v>
      </c>
      <c r="L1204" t="str">
        <f>VLOOKUP(A1204,[1]Sheet2!$A$2:$C$2741,3,0)</f>
        <v>Paulo Costa</v>
      </c>
      <c r="M1204" t="str" cm="1">
        <f t="array" ref="M1204">IFERROR(_xlfn.IFS(AND(I1204&gt;=1,I1204&lt;=5),"1A5", AND(I1204&gt;=6,I1204&lt;=30),"6A30", AND(I1204&gt;=31,I1204&lt;=60),"31A60", AND(I1204&gt;=61,I1204&lt;=90),"61A90", AND(I1204&gt;=91,I1204&lt;=120),"91A120", AND(I1204&gt;120),"M120"), "A VENCER")</f>
        <v>A VENCER</v>
      </c>
    </row>
    <row r="1205" spans="1:13" x14ac:dyDescent="0.25">
      <c r="A1205">
        <f>VLOOKUP(B1205,[1]Sheet2!$B$2:$D$2741,3,0)</f>
        <v>211112004</v>
      </c>
      <c r="B1205" t="s">
        <v>231</v>
      </c>
      <c r="C1205" t="s">
        <v>11</v>
      </c>
      <c r="D1205" t="s">
        <v>12</v>
      </c>
      <c r="E1205">
        <v>10431</v>
      </c>
      <c r="F1205" t="s">
        <v>13</v>
      </c>
      <c r="G1205" s="1">
        <v>45878.592581018514</v>
      </c>
      <c r="H1205" s="1">
        <v>45848.592581018514</v>
      </c>
      <c r="I1205" s="6">
        <v>-28</v>
      </c>
      <c r="J1205">
        <v>414.76</v>
      </c>
      <c r="K1205">
        <v>414.76</v>
      </c>
      <c r="L1205" t="str">
        <f>VLOOKUP(A1205,[1]Sheet2!$A$2:$C$2741,3,0)</f>
        <v>Paulo Costa</v>
      </c>
      <c r="M1205" t="str" cm="1">
        <f t="array" ref="M1205">IFERROR(_xlfn.IFS(AND(I1205&gt;=1,I1205&lt;=5),"1A5", AND(I1205&gt;=6,I1205&lt;=30),"6A30", AND(I1205&gt;=31,I1205&lt;=60),"31A60", AND(I1205&gt;=61,I1205&lt;=90),"61A90", AND(I1205&gt;=91,I1205&lt;=120),"91A120", AND(I1205&gt;120),"M120"), "A VENCER")</f>
        <v>A VENCER</v>
      </c>
    </row>
    <row r="1206" spans="1:13" x14ac:dyDescent="0.25">
      <c r="A1206">
        <f>VLOOKUP(B1206,[1]Sheet2!$B$2:$D$2741,3,0)</f>
        <v>211112008</v>
      </c>
      <c r="B1206" t="s">
        <v>232</v>
      </c>
      <c r="C1206" t="s">
        <v>11</v>
      </c>
      <c r="D1206" t="s">
        <v>12</v>
      </c>
      <c r="E1206">
        <v>9978</v>
      </c>
      <c r="F1206" t="s">
        <v>13</v>
      </c>
      <c r="G1206" s="1">
        <v>45870.43644675926</v>
      </c>
      <c r="H1206" s="1">
        <v>45840.43644675926</v>
      </c>
      <c r="I1206" s="6">
        <v>-20</v>
      </c>
      <c r="J1206">
        <v>351.94</v>
      </c>
      <c r="K1206">
        <v>351.94</v>
      </c>
      <c r="L1206" t="str">
        <f>VLOOKUP(A1206,[1]Sheet2!$A$2:$C$2741,3,0)</f>
        <v>Pedro Fonseca</v>
      </c>
      <c r="M1206" t="str" cm="1">
        <f t="array" ref="M1206">IFERROR(_xlfn.IFS(AND(I1206&gt;=1,I1206&lt;=5),"1A5", AND(I1206&gt;=6,I1206&lt;=30),"6A30", AND(I1206&gt;=31,I1206&lt;=60),"31A60", AND(I1206&gt;=61,I1206&lt;=90),"61A90", AND(I1206&gt;=91,I1206&lt;=120),"91A120", AND(I1206&gt;120),"M120"), "A VENCER")</f>
        <v>A VENCER</v>
      </c>
    </row>
    <row r="1207" spans="1:13" x14ac:dyDescent="0.25">
      <c r="A1207">
        <f>VLOOKUP(B1207,[1]Sheet2!$B$2:$D$2741,3,0)</f>
        <v>211112008</v>
      </c>
      <c r="B1207" t="s">
        <v>232</v>
      </c>
      <c r="C1207" t="s">
        <v>11</v>
      </c>
      <c r="D1207" t="s">
        <v>12</v>
      </c>
      <c r="E1207">
        <v>10142</v>
      </c>
      <c r="F1207" t="s">
        <v>13</v>
      </c>
      <c r="G1207" s="1">
        <v>45872.453773148147</v>
      </c>
      <c r="H1207" s="1">
        <v>45842.453773148147</v>
      </c>
      <c r="I1207" s="6">
        <v>-22</v>
      </c>
      <c r="J1207">
        <v>235.89000000000001</v>
      </c>
      <c r="K1207">
        <v>235.89000000000001</v>
      </c>
      <c r="L1207" t="str">
        <f>VLOOKUP(A1207,[1]Sheet2!$A$2:$C$2741,3,0)</f>
        <v>Pedro Fonseca</v>
      </c>
      <c r="M1207" t="str" cm="1">
        <f t="array" ref="M1207">IFERROR(_xlfn.IFS(AND(I1207&gt;=1,I1207&lt;=5),"1A5", AND(I1207&gt;=6,I1207&lt;=30),"6A30", AND(I1207&gt;=31,I1207&lt;=60),"31A60", AND(I1207&gt;=61,I1207&lt;=90),"61A90", AND(I1207&gt;=91,I1207&lt;=120),"91A120", AND(I1207&gt;120),"M120"), "A VENCER")</f>
        <v>A VENCER</v>
      </c>
    </row>
    <row r="1208" spans="1:13" x14ac:dyDescent="0.25">
      <c r="A1208">
        <f>VLOOKUP(B1208,[1]Sheet2!$B$2:$D$2741,3,0)</f>
        <v>211112008</v>
      </c>
      <c r="B1208" t="s">
        <v>232</v>
      </c>
      <c r="C1208" t="s">
        <v>11</v>
      </c>
      <c r="D1208" t="s">
        <v>12</v>
      </c>
      <c r="E1208">
        <v>10305</v>
      </c>
      <c r="F1208" t="s">
        <v>13</v>
      </c>
      <c r="G1208" s="1">
        <v>45877.380810185183</v>
      </c>
      <c r="H1208" s="1">
        <v>45847.38082175926</v>
      </c>
      <c r="I1208" s="6">
        <v>-27</v>
      </c>
      <c r="J1208">
        <v>163.61000000000001</v>
      </c>
      <c r="K1208">
        <v>163.61000000000001</v>
      </c>
      <c r="L1208" t="str">
        <f>VLOOKUP(A1208,[1]Sheet2!$A$2:$C$2741,3,0)</f>
        <v>Pedro Fonseca</v>
      </c>
      <c r="M1208" t="str" cm="1">
        <f t="array" ref="M1208">IFERROR(_xlfn.IFS(AND(I1208&gt;=1,I1208&lt;=5),"1A5", AND(I1208&gt;=6,I1208&lt;=30),"6A30", AND(I1208&gt;=31,I1208&lt;=60),"31A60", AND(I1208&gt;=61,I1208&lt;=90),"61A90", AND(I1208&gt;=91,I1208&lt;=120),"91A120", AND(I1208&gt;120),"M120"), "A VENCER")</f>
        <v>A VENCER</v>
      </c>
    </row>
    <row r="1209" spans="1:13" x14ac:dyDescent="0.25">
      <c r="A1209">
        <f>VLOOKUP(B1209,[1]Sheet2!$B$2:$D$2741,3,0)</f>
        <v>211112009</v>
      </c>
      <c r="B1209" t="s">
        <v>2299</v>
      </c>
      <c r="C1209" t="s">
        <v>11</v>
      </c>
      <c r="D1209" t="s">
        <v>12</v>
      </c>
      <c r="E1209">
        <v>9971</v>
      </c>
      <c r="F1209" t="s">
        <v>35</v>
      </c>
      <c r="G1209" s="1">
        <v>45870.436273148145</v>
      </c>
      <c r="H1209" s="1">
        <v>45840.436273148145</v>
      </c>
      <c r="I1209" s="6">
        <v>-20</v>
      </c>
      <c r="J1209">
        <v>126.31</v>
      </c>
      <c r="K1209">
        <v>126.31</v>
      </c>
      <c r="L1209" t="str">
        <f>VLOOKUP(A1209,[1]Sheet2!$A$2:$C$2741,3,0)</f>
        <v>Bruno Brito</v>
      </c>
      <c r="M1209" t="str" cm="1">
        <f t="array" ref="M1209">IFERROR(_xlfn.IFS(AND(I1209&gt;=1,I1209&lt;=5),"1A5", AND(I1209&gt;=6,I1209&lt;=30),"6A30", AND(I1209&gt;=31,I1209&lt;=60),"31A60", AND(I1209&gt;=61,I1209&lt;=90),"61A90", AND(I1209&gt;=91,I1209&lt;=120),"91A120", AND(I1209&gt;120),"M120"), "A VENCER")</f>
        <v>A VENCER</v>
      </c>
    </row>
    <row r="1210" spans="1:13" x14ac:dyDescent="0.25">
      <c r="A1210">
        <f>VLOOKUP(B1210,[1]Sheet2!$B$2:$D$2741,3,0)</f>
        <v>211112009</v>
      </c>
      <c r="B1210" t="s">
        <v>2299</v>
      </c>
      <c r="C1210" t="s">
        <v>11</v>
      </c>
      <c r="D1210" t="s">
        <v>12</v>
      </c>
      <c r="E1210">
        <v>10145</v>
      </c>
      <c r="F1210" t="s">
        <v>13</v>
      </c>
      <c r="G1210" s="1">
        <v>45872.453854166662</v>
      </c>
      <c r="H1210" s="1">
        <v>45842.453854166662</v>
      </c>
      <c r="I1210" s="6">
        <v>-22</v>
      </c>
      <c r="J1210">
        <v>93.28</v>
      </c>
      <c r="K1210">
        <v>93.28</v>
      </c>
      <c r="L1210" t="str">
        <f>VLOOKUP(A1210,[1]Sheet2!$A$2:$C$2741,3,0)</f>
        <v>Bruno Brito</v>
      </c>
      <c r="M1210" t="str" cm="1">
        <f t="array" ref="M1210">IFERROR(_xlfn.IFS(AND(I1210&gt;=1,I1210&lt;=5),"1A5", AND(I1210&gt;=6,I1210&lt;=30),"6A30", AND(I1210&gt;=31,I1210&lt;=60),"31A60", AND(I1210&gt;=61,I1210&lt;=90),"61A90", AND(I1210&gt;=91,I1210&lt;=120),"91A120", AND(I1210&gt;120),"M120"), "A VENCER")</f>
        <v>A VENCER</v>
      </c>
    </row>
    <row r="1211" spans="1:13" x14ac:dyDescent="0.25">
      <c r="A1211">
        <f>VLOOKUP(B1211,[1]Sheet2!$B$2:$D$2741,3,0)</f>
        <v>211112010</v>
      </c>
      <c r="B1211" t="s">
        <v>233</v>
      </c>
      <c r="C1211" t="s">
        <v>11</v>
      </c>
      <c r="D1211" t="s">
        <v>12</v>
      </c>
      <c r="E1211">
        <v>4368</v>
      </c>
      <c r="F1211" t="s">
        <v>13</v>
      </c>
      <c r="G1211" s="1">
        <v>45758.393530092588</v>
      </c>
      <c r="H1211" s="1">
        <v>45728.394652777773</v>
      </c>
      <c r="I1211" s="6">
        <v>92</v>
      </c>
      <c r="J1211">
        <v>166.52</v>
      </c>
      <c r="K1211">
        <v>19.080000000000002</v>
      </c>
      <c r="L1211" t="str">
        <f>VLOOKUP(A1211,[1]Sheet2!$A$2:$C$2741,3,0)</f>
        <v>Pedro Fonseca</v>
      </c>
      <c r="M1211" t="str" cm="1">
        <f t="array" ref="M1211">IFERROR(_xlfn.IFS(AND(I1211&gt;=1,I1211&lt;=5),"1A5", AND(I1211&gt;=6,I1211&lt;=30),"6A30", AND(I1211&gt;=31,I1211&lt;=60),"31A60", AND(I1211&gt;=61,I1211&lt;=90),"61A90", AND(I1211&gt;=91,I1211&lt;=120),"91A120", AND(I1211&gt;120),"M120"), "A VENCER")</f>
        <v>91A120</v>
      </c>
    </row>
    <row r="1212" spans="1:13" x14ac:dyDescent="0.25">
      <c r="A1212">
        <f>VLOOKUP(B1212,[1]Sheet2!$B$2:$D$2741,3,0)</f>
        <v>211112010</v>
      </c>
      <c r="B1212" t="s">
        <v>233</v>
      </c>
      <c r="C1212" t="s">
        <v>11</v>
      </c>
      <c r="D1212" t="s">
        <v>12</v>
      </c>
      <c r="E1212">
        <v>10310</v>
      </c>
      <c r="F1212" t="s">
        <v>13</v>
      </c>
      <c r="G1212" s="1">
        <v>45877.380960648145</v>
      </c>
      <c r="H1212" s="1">
        <v>45847.380960648145</v>
      </c>
      <c r="I1212" s="6">
        <v>-27</v>
      </c>
      <c r="J1212">
        <v>229.42000000000002</v>
      </c>
      <c r="K1212">
        <v>229.42000000000002</v>
      </c>
      <c r="L1212" t="str">
        <f>VLOOKUP(A1212,[1]Sheet2!$A$2:$C$2741,3,0)</f>
        <v>Pedro Fonseca</v>
      </c>
      <c r="M1212" t="str" cm="1">
        <f t="array" ref="M1212">IFERROR(_xlfn.IFS(AND(I1212&gt;=1,I1212&lt;=5),"1A5", AND(I1212&gt;=6,I1212&lt;=30),"6A30", AND(I1212&gt;=31,I1212&lt;=60),"31A60", AND(I1212&gt;=61,I1212&lt;=90),"61A90", AND(I1212&gt;=91,I1212&lt;=120),"91A120", AND(I1212&gt;120),"M120"), "A VENCER")</f>
        <v>A VENCER</v>
      </c>
    </row>
    <row r="1213" spans="1:13" x14ac:dyDescent="0.25">
      <c r="A1213">
        <f>VLOOKUP(B1213,[1]Sheet2!$B$2:$D$2741,3,0)</f>
        <v>211112011</v>
      </c>
      <c r="B1213" t="s">
        <v>234</v>
      </c>
      <c r="C1213" t="s">
        <v>11</v>
      </c>
      <c r="D1213" t="s">
        <v>19</v>
      </c>
      <c r="E1213">
        <v>7053</v>
      </c>
      <c r="F1213" t="s">
        <v>13</v>
      </c>
      <c r="G1213" s="1">
        <v>45605.403414351851</v>
      </c>
      <c r="H1213" s="1">
        <v>45575.404120370367</v>
      </c>
      <c r="I1213" s="6">
        <v>245</v>
      </c>
      <c r="J1213">
        <v>613.58000000000004</v>
      </c>
      <c r="K1213">
        <v>613.58000000000004</v>
      </c>
      <c r="L1213" t="str">
        <f>VLOOKUP(A1213,[1]Sheet2!$A$2:$C$2741,3,0)</f>
        <v>Ricardo G.Silva</v>
      </c>
      <c r="M1213" t="str" cm="1">
        <f t="array" ref="M1213">IFERROR(_xlfn.IFS(AND(I1213&gt;=1,I1213&lt;=5),"1A5", AND(I1213&gt;=6,I1213&lt;=30),"6A30", AND(I1213&gt;=31,I1213&lt;=60),"31A60", AND(I1213&gt;=61,I1213&lt;=90),"61A90", AND(I1213&gt;=91,I1213&lt;=120),"91A120", AND(I1213&gt;120),"M120"), "A VENCER")</f>
        <v>M120</v>
      </c>
    </row>
    <row r="1214" spans="1:13" x14ac:dyDescent="0.25">
      <c r="A1214">
        <f>VLOOKUP(B1214,[1]Sheet2!$B$2:$D$2741,3,0)</f>
        <v>211112011</v>
      </c>
      <c r="B1214" t="s">
        <v>234</v>
      </c>
      <c r="C1214" t="s">
        <v>2814</v>
      </c>
      <c r="D1214" t="s">
        <v>12</v>
      </c>
      <c r="E1214">
        <v>207</v>
      </c>
      <c r="F1214" t="s">
        <v>13</v>
      </c>
      <c r="G1214" s="1">
        <v>45731</v>
      </c>
      <c r="H1214" s="1">
        <v>45701</v>
      </c>
      <c r="I1214" s="6">
        <v>119</v>
      </c>
      <c r="J1214">
        <v>-15.05</v>
      </c>
      <c r="K1214">
        <v>-0.32</v>
      </c>
      <c r="L1214" t="str">
        <f>VLOOKUP(A1214,[1]Sheet2!$A$2:$C$2741,3,0)</f>
        <v>Ricardo G.Silva</v>
      </c>
      <c r="M1214" t="str" cm="1">
        <f t="array" ref="M1214">IFERROR(_xlfn.IFS(AND(I1214&gt;=1,I1214&lt;=5),"1A5", AND(I1214&gt;=6,I1214&lt;=30),"6A30", AND(I1214&gt;=31,I1214&lt;=60),"31A60", AND(I1214&gt;=61,I1214&lt;=90),"61A90", AND(I1214&gt;=91,I1214&lt;=120),"91A120", AND(I1214&gt;120),"M120"), "A VENCER")</f>
        <v>91A120</v>
      </c>
    </row>
    <row r="1215" spans="1:13" x14ac:dyDescent="0.25">
      <c r="A1215">
        <f>VLOOKUP(B1215,[1]Sheet2!$B$2:$D$2741,3,0)</f>
        <v>211112011</v>
      </c>
      <c r="B1215" t="s">
        <v>234</v>
      </c>
      <c r="C1215" t="s">
        <v>2814</v>
      </c>
      <c r="D1215">
        <v>2025</v>
      </c>
      <c r="E1215">
        <v>153</v>
      </c>
      <c r="F1215" t="s">
        <v>13</v>
      </c>
      <c r="G1215" s="1">
        <v>45749</v>
      </c>
      <c r="H1215" s="1">
        <v>45719</v>
      </c>
      <c r="I1215" s="6">
        <v>101</v>
      </c>
      <c r="J1215">
        <v>-22.5</v>
      </c>
      <c r="K1215">
        <v>-10.8</v>
      </c>
      <c r="L1215" t="str">
        <f>VLOOKUP(A1215,[1]Sheet2!$A$2:$C$2741,3,0)</f>
        <v>Ricardo G.Silva</v>
      </c>
      <c r="M1215" t="str" cm="1">
        <f t="array" ref="M1215">IFERROR(_xlfn.IFS(AND(I1215&gt;=1,I1215&lt;=5),"1A5", AND(I1215&gt;=6,I1215&lt;=30),"6A30", AND(I1215&gt;=31,I1215&lt;=60),"31A60", AND(I1215&gt;=61,I1215&lt;=90),"61A90", AND(I1215&gt;=91,I1215&lt;=120),"91A120", AND(I1215&gt;120),"M120"), "A VENCER")</f>
        <v>91A120</v>
      </c>
    </row>
    <row r="1216" spans="1:13" x14ac:dyDescent="0.25">
      <c r="A1216">
        <f>VLOOKUP(B1216,[1]Sheet2!$B$2:$D$2741,3,0)</f>
        <v>211112011</v>
      </c>
      <c r="B1216" t="s">
        <v>234</v>
      </c>
      <c r="C1216" t="s">
        <v>2814</v>
      </c>
      <c r="D1216" t="s">
        <v>12</v>
      </c>
      <c r="E1216">
        <v>295</v>
      </c>
      <c r="F1216" t="s">
        <v>13</v>
      </c>
      <c r="G1216" s="1">
        <v>45765</v>
      </c>
      <c r="H1216" s="1">
        <v>45735</v>
      </c>
      <c r="I1216" s="6">
        <v>85</v>
      </c>
      <c r="J1216">
        <v>-11.72</v>
      </c>
      <c r="K1216">
        <v>-11.72</v>
      </c>
      <c r="L1216" t="str">
        <f>VLOOKUP(A1216,[1]Sheet2!$A$2:$C$2741,3,0)</f>
        <v>Ricardo G.Silva</v>
      </c>
      <c r="M1216" t="str" cm="1">
        <f t="array" ref="M1216">IFERROR(_xlfn.IFS(AND(I1216&gt;=1,I1216&lt;=5),"1A5", AND(I1216&gt;=6,I1216&lt;=30),"6A30", AND(I1216&gt;=31,I1216&lt;=60),"31A60", AND(I1216&gt;=61,I1216&lt;=90),"61A90", AND(I1216&gt;=91,I1216&lt;=120),"91A120", AND(I1216&gt;120),"M120"), "A VENCER")</f>
        <v>61A90</v>
      </c>
    </row>
    <row r="1217" spans="1:13" x14ac:dyDescent="0.25">
      <c r="A1217">
        <f>VLOOKUP(B1217,[1]Sheet2!$B$2:$D$2741,3,0)</f>
        <v>211112011</v>
      </c>
      <c r="B1217" t="s">
        <v>234</v>
      </c>
      <c r="C1217" t="s">
        <v>2814</v>
      </c>
      <c r="D1217">
        <v>2025</v>
      </c>
      <c r="E1217">
        <v>333</v>
      </c>
      <c r="F1217" t="s">
        <v>13</v>
      </c>
      <c r="G1217" s="1">
        <v>45786</v>
      </c>
      <c r="H1217" s="1">
        <v>45756</v>
      </c>
      <c r="I1217" s="6">
        <v>64</v>
      </c>
      <c r="J1217">
        <v>-5.7700000000000005</v>
      </c>
      <c r="K1217">
        <v>-4.7700000000000005</v>
      </c>
      <c r="L1217" t="str">
        <f>VLOOKUP(A1217,[1]Sheet2!$A$2:$C$2741,3,0)</f>
        <v>Ricardo G.Silva</v>
      </c>
      <c r="M1217" t="str" cm="1">
        <f t="array" ref="M1217">IFERROR(_xlfn.IFS(AND(I1217&gt;=1,I1217&lt;=5),"1A5", AND(I1217&gt;=6,I1217&lt;=30),"6A30", AND(I1217&gt;=31,I1217&lt;=60),"31A60", AND(I1217&gt;=61,I1217&lt;=90),"61A90", AND(I1217&gt;=91,I1217&lt;=120),"91A120", AND(I1217&gt;120),"M120"), "A VENCER")</f>
        <v>61A90</v>
      </c>
    </row>
    <row r="1218" spans="1:13" x14ac:dyDescent="0.25">
      <c r="A1218">
        <f>VLOOKUP(B1218,[1]Sheet2!$B$2:$D$2741,3,0)</f>
        <v>211112011</v>
      </c>
      <c r="B1218" t="s">
        <v>234</v>
      </c>
      <c r="C1218" t="s">
        <v>11</v>
      </c>
      <c r="D1218" t="s">
        <v>12</v>
      </c>
      <c r="E1218">
        <v>10214</v>
      </c>
      <c r="F1218" t="s">
        <v>13</v>
      </c>
      <c r="G1218" s="1">
        <v>45875.482025462959</v>
      </c>
      <c r="H1218" s="1">
        <v>45845.482025462959</v>
      </c>
      <c r="I1218" s="6">
        <v>-25</v>
      </c>
      <c r="J1218">
        <v>555.95000000000005</v>
      </c>
      <c r="K1218">
        <v>555.95000000000005</v>
      </c>
      <c r="L1218" t="str">
        <f>VLOOKUP(A1218,[1]Sheet2!$A$2:$C$2741,3,0)</f>
        <v>Ricardo G.Silva</v>
      </c>
      <c r="M1218" t="str" cm="1">
        <f t="array" ref="M1218">IFERROR(_xlfn.IFS(AND(I1218&gt;=1,I1218&lt;=5),"1A5", AND(I1218&gt;=6,I1218&lt;=30),"6A30", AND(I1218&gt;=31,I1218&lt;=60),"31A60", AND(I1218&gt;=61,I1218&lt;=90),"61A90", AND(I1218&gt;=91,I1218&lt;=120),"91A120", AND(I1218&gt;120),"M120"), "A VENCER")</f>
        <v>A VENCER</v>
      </c>
    </row>
    <row r="1219" spans="1:13" x14ac:dyDescent="0.25">
      <c r="A1219">
        <f>VLOOKUP(B1219,[1]Sheet2!$B$2:$D$2741,3,0)</f>
        <v>211112011</v>
      </c>
      <c r="B1219" t="s">
        <v>234</v>
      </c>
      <c r="C1219" t="s">
        <v>11</v>
      </c>
      <c r="D1219" t="s">
        <v>12</v>
      </c>
      <c r="E1219">
        <v>10424</v>
      </c>
      <c r="F1219" t="s">
        <v>13</v>
      </c>
      <c r="G1219" s="1">
        <v>45878.471504629626</v>
      </c>
      <c r="H1219" s="1">
        <v>45848.471504629626</v>
      </c>
      <c r="I1219" s="6">
        <v>-28</v>
      </c>
      <c r="J1219">
        <v>577.54</v>
      </c>
      <c r="K1219">
        <v>577.54</v>
      </c>
      <c r="L1219" t="str">
        <f>VLOOKUP(A1219,[1]Sheet2!$A$2:$C$2741,3,0)</f>
        <v>Ricardo G.Silva</v>
      </c>
      <c r="M1219" t="str" cm="1">
        <f t="array" ref="M1219">IFERROR(_xlfn.IFS(AND(I1219&gt;=1,I1219&lt;=5),"1A5", AND(I1219&gt;=6,I1219&lt;=30),"6A30", AND(I1219&gt;=31,I1219&lt;=60),"31A60", AND(I1219&gt;=61,I1219&lt;=90),"61A90", AND(I1219&gt;=91,I1219&lt;=120),"91A120", AND(I1219&gt;120),"M120"), "A VENCER")</f>
        <v>A VENCER</v>
      </c>
    </row>
    <row r="1220" spans="1:13" x14ac:dyDescent="0.25">
      <c r="A1220">
        <f>VLOOKUP(B1220,[1]Sheet2!$B$2:$D$2741,3,0)</f>
        <v>211112022</v>
      </c>
      <c r="B1220" t="s">
        <v>235</v>
      </c>
      <c r="C1220" t="s">
        <v>11</v>
      </c>
      <c r="D1220" t="s">
        <v>12</v>
      </c>
      <c r="E1220">
        <v>8218</v>
      </c>
      <c r="F1220" t="s">
        <v>13</v>
      </c>
      <c r="G1220" s="1">
        <v>45799.457662037035</v>
      </c>
      <c r="H1220" s="1">
        <v>45799.457662037035</v>
      </c>
      <c r="I1220" s="6">
        <v>51</v>
      </c>
      <c r="J1220">
        <v>326.48</v>
      </c>
      <c r="K1220">
        <v>326.48</v>
      </c>
      <c r="L1220" t="str">
        <f>VLOOKUP(A1220,[1]Sheet2!$A$2:$C$2741,3,0)</f>
        <v>Paulo Costa</v>
      </c>
      <c r="M1220" t="str" cm="1">
        <f t="array" ref="M1220">IFERROR(_xlfn.IFS(AND(I1220&gt;=1,I1220&lt;=5),"1A5", AND(I1220&gt;=6,I1220&lt;=30),"6A30", AND(I1220&gt;=31,I1220&lt;=60),"31A60", AND(I1220&gt;=61,I1220&lt;=90),"61A90", AND(I1220&gt;=91,I1220&lt;=120),"91A120", AND(I1220&gt;120),"M120"), "A VENCER")</f>
        <v>31A60</v>
      </c>
    </row>
    <row r="1221" spans="1:13" x14ac:dyDescent="0.25">
      <c r="A1221">
        <f>VLOOKUP(B1221,[1]Sheet2!$B$2:$D$2741,3,0)</f>
        <v>211112022</v>
      </c>
      <c r="B1221" t="s">
        <v>235</v>
      </c>
      <c r="C1221" t="s">
        <v>11</v>
      </c>
      <c r="D1221" t="s">
        <v>12</v>
      </c>
      <c r="E1221">
        <v>9992</v>
      </c>
      <c r="F1221" t="s">
        <v>13</v>
      </c>
      <c r="G1221" s="1">
        <v>45840.446226851847</v>
      </c>
      <c r="H1221" s="1">
        <v>45840.446226851847</v>
      </c>
      <c r="I1221" s="6">
        <v>10</v>
      </c>
      <c r="J1221">
        <v>326.48</v>
      </c>
      <c r="K1221">
        <v>326.48</v>
      </c>
      <c r="L1221" t="str">
        <f>VLOOKUP(A1221,[1]Sheet2!$A$2:$C$2741,3,0)</f>
        <v>Paulo Costa</v>
      </c>
      <c r="M1221" t="str" cm="1">
        <f t="array" ref="M1221">IFERROR(_xlfn.IFS(AND(I1221&gt;=1,I1221&lt;=5),"1A5", AND(I1221&gt;=6,I1221&lt;=30),"6A30", AND(I1221&gt;=31,I1221&lt;=60),"31A60", AND(I1221&gt;=61,I1221&lt;=90),"61A90", AND(I1221&gt;=91,I1221&lt;=120),"91A120", AND(I1221&gt;120),"M120"), "A VENCER")</f>
        <v>6A30</v>
      </c>
    </row>
    <row r="1222" spans="1:13" x14ac:dyDescent="0.25">
      <c r="A1222">
        <f>VLOOKUP(B1222,[1]Sheet2!$B$2:$D$2741,3,0)</f>
        <v>211112024</v>
      </c>
      <c r="B1222" t="s">
        <v>236</v>
      </c>
      <c r="C1222" t="s">
        <v>2814</v>
      </c>
      <c r="D1222">
        <v>2025</v>
      </c>
      <c r="E1222">
        <v>405</v>
      </c>
      <c r="F1222" t="s">
        <v>13</v>
      </c>
      <c r="G1222" s="1">
        <v>45807</v>
      </c>
      <c r="H1222" s="1">
        <v>45777</v>
      </c>
      <c r="I1222" s="6">
        <v>43</v>
      </c>
      <c r="J1222">
        <v>-37.14</v>
      </c>
      <c r="K1222">
        <v>-37.14</v>
      </c>
      <c r="L1222" t="str">
        <f>VLOOKUP(A1222,[1]Sheet2!$A$2:$C$2741,3,0)</f>
        <v>Pedro Fonseca</v>
      </c>
      <c r="M1222" t="str" cm="1">
        <f t="array" ref="M1222">IFERROR(_xlfn.IFS(AND(I1222&gt;=1,I1222&lt;=5),"1A5", AND(I1222&gt;=6,I1222&lt;=30),"6A30", AND(I1222&gt;=31,I1222&lt;=60),"31A60", AND(I1222&gt;=61,I1222&lt;=90),"61A90", AND(I1222&gt;=91,I1222&lt;=120),"91A120", AND(I1222&gt;120),"M120"), "A VENCER")</f>
        <v>31A60</v>
      </c>
    </row>
    <row r="1223" spans="1:13" x14ac:dyDescent="0.25">
      <c r="A1223">
        <f>VLOOKUP(B1223,[1]Sheet2!$B$2:$D$2741,3,0)</f>
        <v>211112024</v>
      </c>
      <c r="B1223" t="s">
        <v>236</v>
      </c>
      <c r="C1223" t="s">
        <v>11</v>
      </c>
      <c r="D1223" t="s">
        <v>12</v>
      </c>
      <c r="E1223">
        <v>7352</v>
      </c>
      <c r="F1223" t="s">
        <v>13</v>
      </c>
      <c r="G1223" s="1">
        <v>45814.496261574073</v>
      </c>
      <c r="H1223" s="1">
        <v>45784.497453703705</v>
      </c>
      <c r="I1223" s="6">
        <v>36</v>
      </c>
      <c r="J1223">
        <v>50.93</v>
      </c>
      <c r="K1223">
        <v>50.93</v>
      </c>
      <c r="L1223" t="str">
        <f>VLOOKUP(A1223,[1]Sheet2!$A$2:$C$2741,3,0)</f>
        <v>Pedro Fonseca</v>
      </c>
      <c r="M1223" t="str" cm="1">
        <f t="array" ref="M1223">IFERROR(_xlfn.IFS(AND(I1223&gt;=1,I1223&lt;=5),"1A5", AND(I1223&gt;=6,I1223&lt;=30),"6A30", AND(I1223&gt;=31,I1223&lt;=60),"31A60", AND(I1223&gt;=61,I1223&lt;=90),"61A90", AND(I1223&gt;=91,I1223&lt;=120),"91A120", AND(I1223&gt;120),"M120"), "A VENCER")</f>
        <v>31A60</v>
      </c>
    </row>
    <row r="1224" spans="1:13" x14ac:dyDescent="0.25">
      <c r="A1224">
        <f>VLOOKUP(B1224,[1]Sheet2!$B$2:$D$2741,3,0)</f>
        <v>211112024</v>
      </c>
      <c r="B1224" t="s">
        <v>236</v>
      </c>
      <c r="C1224" t="s">
        <v>2814</v>
      </c>
      <c r="D1224">
        <v>2025</v>
      </c>
      <c r="E1224">
        <v>552</v>
      </c>
      <c r="F1224" t="s">
        <v>13</v>
      </c>
      <c r="G1224" s="1">
        <v>45850</v>
      </c>
      <c r="H1224" s="1">
        <v>45820</v>
      </c>
      <c r="I1224" s="6">
        <v>0</v>
      </c>
      <c r="J1224">
        <v>-107.53</v>
      </c>
      <c r="K1224">
        <v>-107.53</v>
      </c>
      <c r="L1224" t="str">
        <f>VLOOKUP(A1224,[1]Sheet2!$A$2:$C$2741,3,0)</f>
        <v>Pedro Fonseca</v>
      </c>
      <c r="M1224" t="str" cm="1">
        <f t="array" ref="M1224">IFERROR(_xlfn.IFS(AND(I1224&gt;=1,I1224&lt;=5),"1A5", AND(I1224&gt;=6,I1224&lt;=30),"6A30", AND(I1224&gt;=31,I1224&lt;=60),"31A60", AND(I1224&gt;=61,I1224&lt;=90),"61A90", AND(I1224&gt;=91,I1224&lt;=120),"91A120", AND(I1224&gt;120),"M120"), "A VENCER")</f>
        <v>A VENCER</v>
      </c>
    </row>
    <row r="1225" spans="1:13" x14ac:dyDescent="0.25">
      <c r="A1225">
        <f>VLOOKUP(B1225,[1]Sheet2!$B$2:$D$2741,3,0)</f>
        <v>211112024</v>
      </c>
      <c r="B1225" t="s">
        <v>236</v>
      </c>
      <c r="C1225" t="s">
        <v>11</v>
      </c>
      <c r="D1225" t="s">
        <v>12</v>
      </c>
      <c r="E1225">
        <v>10245</v>
      </c>
      <c r="F1225" t="s">
        <v>13</v>
      </c>
      <c r="G1225" s="1">
        <v>45876.358171296291</v>
      </c>
      <c r="H1225" s="1">
        <v>45846.358182870368</v>
      </c>
      <c r="I1225" s="6">
        <v>-26</v>
      </c>
      <c r="J1225">
        <v>297.5</v>
      </c>
      <c r="K1225">
        <v>297.5</v>
      </c>
      <c r="L1225" t="str">
        <f>VLOOKUP(A1225,[1]Sheet2!$A$2:$C$2741,3,0)</f>
        <v>Pedro Fonseca</v>
      </c>
      <c r="M1225" t="str" cm="1">
        <f t="array" ref="M1225">IFERROR(_xlfn.IFS(AND(I1225&gt;=1,I1225&lt;=5),"1A5", AND(I1225&gt;=6,I1225&lt;=30),"6A30", AND(I1225&gt;=31,I1225&lt;=60),"31A60", AND(I1225&gt;=61,I1225&lt;=90),"61A90", AND(I1225&gt;=91,I1225&lt;=120),"91A120", AND(I1225&gt;120),"M120"), "A VENCER")</f>
        <v>A VENCER</v>
      </c>
    </row>
    <row r="1226" spans="1:13" x14ac:dyDescent="0.25">
      <c r="A1226">
        <f>VLOOKUP(B1226,[1]Sheet2!$B$2:$D$2741,3,0)</f>
        <v>211112026</v>
      </c>
      <c r="B1226" t="s">
        <v>237</v>
      </c>
      <c r="C1226" t="s">
        <v>11</v>
      </c>
      <c r="D1226" t="s">
        <v>12</v>
      </c>
      <c r="E1226">
        <v>10404</v>
      </c>
      <c r="F1226" t="s">
        <v>13</v>
      </c>
      <c r="G1226" s="1">
        <v>45869.409953703704</v>
      </c>
      <c r="H1226" s="1">
        <v>45848.413194444445</v>
      </c>
      <c r="I1226" s="6">
        <v>-19</v>
      </c>
      <c r="J1226">
        <v>118.29</v>
      </c>
      <c r="K1226">
        <v>118.29</v>
      </c>
      <c r="L1226" t="str">
        <f>VLOOKUP(A1226,[1]Sheet2!$A$2:$C$2741,3,0)</f>
        <v>Bruno Brito</v>
      </c>
      <c r="M1226" t="str" cm="1">
        <f t="array" ref="M1226">IFERROR(_xlfn.IFS(AND(I1226&gt;=1,I1226&lt;=5),"1A5", AND(I1226&gt;=6,I1226&lt;=30),"6A30", AND(I1226&gt;=31,I1226&lt;=60),"31A60", AND(I1226&gt;=61,I1226&lt;=90),"61A90", AND(I1226&gt;=91,I1226&lt;=120),"91A120", AND(I1226&gt;120),"M120"), "A VENCER")</f>
        <v>A VENCER</v>
      </c>
    </row>
    <row r="1227" spans="1:13" x14ac:dyDescent="0.25">
      <c r="A1227">
        <f>VLOOKUP(B1227,[1]Sheet2!$B$2:$D$2741,3,0)</f>
        <v>211112028</v>
      </c>
      <c r="B1227" t="s">
        <v>239</v>
      </c>
      <c r="C1227" t="s">
        <v>11</v>
      </c>
      <c r="D1227" t="s">
        <v>12</v>
      </c>
      <c r="E1227">
        <v>9442</v>
      </c>
      <c r="F1227" t="s">
        <v>13</v>
      </c>
      <c r="G1227" s="1">
        <v>45856.516516203701</v>
      </c>
      <c r="H1227" s="1">
        <v>45826.517060185186</v>
      </c>
      <c r="I1227" s="6">
        <v>-6</v>
      </c>
      <c r="J1227">
        <v>282.56</v>
      </c>
      <c r="K1227">
        <v>282.56</v>
      </c>
      <c r="L1227" t="str">
        <f>VLOOKUP(A1227,[1]Sheet2!$A$2:$C$2741,3,0)</f>
        <v>Ricardo G.Silva</v>
      </c>
      <c r="M1227" t="str" cm="1">
        <f t="array" ref="M1227">IFERROR(_xlfn.IFS(AND(I1227&gt;=1,I1227&lt;=5),"1A5", AND(I1227&gt;=6,I1227&lt;=30),"6A30", AND(I1227&gt;=31,I1227&lt;=60),"31A60", AND(I1227&gt;=61,I1227&lt;=90),"61A90", AND(I1227&gt;=91,I1227&lt;=120),"91A120", AND(I1227&gt;120),"M120"), "A VENCER")</f>
        <v>A VENCER</v>
      </c>
    </row>
    <row r="1228" spans="1:13" x14ac:dyDescent="0.25">
      <c r="A1228">
        <f>VLOOKUP(B1228,[1]Sheet2!$B$2:$D$2741,3,0)</f>
        <v>211112028</v>
      </c>
      <c r="B1228" t="s">
        <v>239</v>
      </c>
      <c r="C1228" t="s">
        <v>11</v>
      </c>
      <c r="D1228" t="s">
        <v>12</v>
      </c>
      <c r="E1228">
        <v>9787</v>
      </c>
      <c r="F1228" t="s">
        <v>13</v>
      </c>
      <c r="G1228" s="1">
        <v>45864.504062499997</v>
      </c>
      <c r="H1228" s="1">
        <v>45834.504340277774</v>
      </c>
      <c r="I1228" s="6">
        <v>-14</v>
      </c>
      <c r="J1228">
        <v>287.97000000000003</v>
      </c>
      <c r="K1228">
        <v>287.97000000000003</v>
      </c>
      <c r="L1228" t="str">
        <f>VLOOKUP(A1228,[1]Sheet2!$A$2:$C$2741,3,0)</f>
        <v>Ricardo G.Silva</v>
      </c>
      <c r="M1228" t="str" cm="1">
        <f t="array" ref="M1228">IFERROR(_xlfn.IFS(AND(I1228&gt;=1,I1228&lt;=5),"1A5", AND(I1228&gt;=6,I1228&lt;=30),"6A30", AND(I1228&gt;=31,I1228&lt;=60),"31A60", AND(I1228&gt;=61,I1228&lt;=90),"61A90", AND(I1228&gt;=91,I1228&lt;=120),"91A120", AND(I1228&gt;120),"M120"), "A VENCER")</f>
        <v>A VENCER</v>
      </c>
    </row>
    <row r="1229" spans="1:13" x14ac:dyDescent="0.25">
      <c r="A1229">
        <f>VLOOKUP(B1229,[1]Sheet2!$B$2:$D$2741,3,0)</f>
        <v>211112034</v>
      </c>
      <c r="B1229" t="s">
        <v>240</v>
      </c>
      <c r="C1229" t="s">
        <v>11</v>
      </c>
      <c r="D1229" t="s">
        <v>12</v>
      </c>
      <c r="E1229">
        <v>8885</v>
      </c>
      <c r="F1229" t="s">
        <v>13</v>
      </c>
      <c r="G1229" s="1">
        <v>45842.627256944441</v>
      </c>
      <c r="H1229" s="1">
        <v>45812.627395833333</v>
      </c>
      <c r="I1229" s="6">
        <v>8</v>
      </c>
      <c r="J1229">
        <v>107.42</v>
      </c>
      <c r="K1229">
        <v>107.42</v>
      </c>
      <c r="L1229" t="str">
        <f>VLOOKUP(A1229,[1]Sheet2!$A$2:$C$2741,3,0)</f>
        <v>Paulo Costa</v>
      </c>
      <c r="M1229" t="str" cm="1">
        <f t="array" ref="M1229">IFERROR(_xlfn.IFS(AND(I1229&gt;=1,I1229&lt;=5),"1A5", AND(I1229&gt;=6,I1229&lt;=30),"6A30", AND(I1229&gt;=31,I1229&lt;=60),"31A60", AND(I1229&gt;=61,I1229&lt;=90),"61A90", AND(I1229&gt;=91,I1229&lt;=120),"91A120", AND(I1229&gt;120),"M120"), "A VENCER")</f>
        <v>6A30</v>
      </c>
    </row>
    <row r="1230" spans="1:13" x14ac:dyDescent="0.25">
      <c r="A1230">
        <f>VLOOKUP(B1230,[1]Sheet2!$B$2:$D$2741,3,0)</f>
        <v>211112034</v>
      </c>
      <c r="B1230" t="s">
        <v>240</v>
      </c>
      <c r="C1230" t="s">
        <v>11</v>
      </c>
      <c r="D1230" t="s">
        <v>12</v>
      </c>
      <c r="E1230">
        <v>8909</v>
      </c>
      <c r="F1230" t="s">
        <v>13</v>
      </c>
      <c r="G1230" s="1">
        <v>45843.496192129627</v>
      </c>
      <c r="H1230" s="1">
        <v>45813.496469907404</v>
      </c>
      <c r="I1230" s="6">
        <v>7</v>
      </c>
      <c r="J1230">
        <v>35.68</v>
      </c>
      <c r="K1230">
        <v>35.68</v>
      </c>
      <c r="L1230" t="str">
        <f>VLOOKUP(A1230,[1]Sheet2!$A$2:$C$2741,3,0)</f>
        <v>Paulo Costa</v>
      </c>
      <c r="M1230" t="str" cm="1">
        <f t="array" ref="M1230">IFERROR(_xlfn.IFS(AND(I1230&gt;=1,I1230&lt;=5),"1A5", AND(I1230&gt;=6,I1230&lt;=30),"6A30", AND(I1230&gt;=31,I1230&lt;=60),"31A60", AND(I1230&gt;=61,I1230&lt;=90),"61A90", AND(I1230&gt;=91,I1230&lt;=120),"91A120", AND(I1230&gt;120),"M120"), "A VENCER")</f>
        <v>6A30</v>
      </c>
    </row>
    <row r="1231" spans="1:13" x14ac:dyDescent="0.25">
      <c r="A1231">
        <f>VLOOKUP(B1231,[1]Sheet2!$B$2:$D$2741,3,0)</f>
        <v>211112034</v>
      </c>
      <c r="B1231" t="s">
        <v>240</v>
      </c>
      <c r="C1231" t="s">
        <v>11</v>
      </c>
      <c r="D1231" t="s">
        <v>12</v>
      </c>
      <c r="E1231">
        <v>9161</v>
      </c>
      <c r="F1231" t="s">
        <v>13</v>
      </c>
      <c r="G1231" s="1">
        <v>45850.505868055552</v>
      </c>
      <c r="H1231" s="1">
        <v>45820.507094907407</v>
      </c>
      <c r="I1231" s="6">
        <v>0</v>
      </c>
      <c r="J1231">
        <v>225.66</v>
      </c>
      <c r="K1231">
        <v>225.66</v>
      </c>
      <c r="L1231" t="str">
        <f>VLOOKUP(A1231,[1]Sheet2!$A$2:$C$2741,3,0)</f>
        <v>Paulo Costa</v>
      </c>
      <c r="M1231" t="str" cm="1">
        <f t="array" ref="M1231">IFERROR(_xlfn.IFS(AND(I1231&gt;=1,I1231&lt;=5),"1A5", AND(I1231&gt;=6,I1231&lt;=30),"6A30", AND(I1231&gt;=31,I1231&lt;=60),"31A60", AND(I1231&gt;=61,I1231&lt;=90),"61A90", AND(I1231&gt;=91,I1231&lt;=120),"91A120", AND(I1231&gt;120),"M120"), "A VENCER")</f>
        <v>A VENCER</v>
      </c>
    </row>
    <row r="1232" spans="1:13" x14ac:dyDescent="0.25">
      <c r="A1232">
        <f>VLOOKUP(B1232,[1]Sheet2!$B$2:$D$2741,3,0)</f>
        <v>211112034</v>
      </c>
      <c r="B1232" t="s">
        <v>240</v>
      </c>
      <c r="C1232" t="s">
        <v>11</v>
      </c>
      <c r="D1232" t="s">
        <v>12</v>
      </c>
      <c r="E1232">
        <v>9696</v>
      </c>
      <c r="F1232" t="s">
        <v>13</v>
      </c>
      <c r="G1232" s="1">
        <v>45863.492407407408</v>
      </c>
      <c r="H1232" s="1">
        <v>45833.494166666664</v>
      </c>
      <c r="I1232" s="6">
        <v>-13</v>
      </c>
      <c r="J1232">
        <v>239.78</v>
      </c>
      <c r="K1232">
        <v>239.78</v>
      </c>
      <c r="L1232" t="str">
        <f>VLOOKUP(A1232,[1]Sheet2!$A$2:$C$2741,3,0)</f>
        <v>Paulo Costa</v>
      </c>
      <c r="M1232" t="str" cm="1">
        <f t="array" ref="M1232">IFERROR(_xlfn.IFS(AND(I1232&gt;=1,I1232&lt;=5),"1A5", AND(I1232&gt;=6,I1232&lt;=30),"6A30", AND(I1232&gt;=31,I1232&lt;=60),"31A60", AND(I1232&gt;=61,I1232&lt;=90),"61A90", AND(I1232&gt;=91,I1232&lt;=120),"91A120", AND(I1232&gt;120),"M120"), "A VENCER")</f>
        <v>A VENCER</v>
      </c>
    </row>
    <row r="1233" spans="1:13" x14ac:dyDescent="0.25">
      <c r="A1233">
        <f>VLOOKUP(B1233,[1]Sheet2!$B$2:$D$2741,3,0)</f>
        <v>211112034</v>
      </c>
      <c r="B1233" t="s">
        <v>240</v>
      </c>
      <c r="C1233" t="s">
        <v>11</v>
      </c>
      <c r="D1233" t="s">
        <v>12</v>
      </c>
      <c r="E1233">
        <v>9998</v>
      </c>
      <c r="F1233" t="s">
        <v>13</v>
      </c>
      <c r="G1233" s="1">
        <v>45870.501469907409</v>
      </c>
      <c r="H1233" s="1">
        <v>45840.502164351848</v>
      </c>
      <c r="I1233" s="6">
        <v>-20</v>
      </c>
      <c r="J1233">
        <v>161.81</v>
      </c>
      <c r="K1233">
        <v>161.81</v>
      </c>
      <c r="L1233" t="str">
        <f>VLOOKUP(A1233,[1]Sheet2!$A$2:$C$2741,3,0)</f>
        <v>Paulo Costa</v>
      </c>
      <c r="M1233" t="str" cm="1">
        <f t="array" ref="M1233">IFERROR(_xlfn.IFS(AND(I1233&gt;=1,I1233&lt;=5),"1A5", AND(I1233&gt;=6,I1233&lt;=30),"6A30", AND(I1233&gt;=31,I1233&lt;=60),"31A60", AND(I1233&gt;=61,I1233&lt;=90),"61A90", AND(I1233&gt;=91,I1233&lt;=120),"91A120", AND(I1233&gt;120),"M120"), "A VENCER")</f>
        <v>A VENCER</v>
      </c>
    </row>
    <row r="1234" spans="1:13" x14ac:dyDescent="0.25">
      <c r="A1234">
        <f>VLOOKUP(B1234,[1]Sheet2!$B$2:$D$2741,3,0)</f>
        <v>211112034</v>
      </c>
      <c r="B1234" t="s">
        <v>240</v>
      </c>
      <c r="C1234" t="s">
        <v>11</v>
      </c>
      <c r="D1234" t="s">
        <v>12</v>
      </c>
      <c r="E1234">
        <v>10048</v>
      </c>
      <c r="F1234" t="s">
        <v>13</v>
      </c>
      <c r="G1234" s="1">
        <v>45871.520023148143</v>
      </c>
      <c r="H1234" s="1">
        <v>45841.520324074074</v>
      </c>
      <c r="I1234" s="6">
        <v>-21</v>
      </c>
      <c r="J1234">
        <v>71.540000000000006</v>
      </c>
      <c r="K1234">
        <v>71.540000000000006</v>
      </c>
      <c r="L1234" t="str">
        <f>VLOOKUP(A1234,[1]Sheet2!$A$2:$C$2741,3,0)</f>
        <v>Paulo Costa</v>
      </c>
      <c r="M1234" t="str" cm="1">
        <f t="array" ref="M1234">IFERROR(_xlfn.IFS(AND(I1234&gt;=1,I1234&lt;=5),"1A5", AND(I1234&gt;=6,I1234&lt;=30),"6A30", AND(I1234&gt;=31,I1234&lt;=60),"31A60", AND(I1234&gt;=61,I1234&lt;=90),"61A90", AND(I1234&gt;=91,I1234&lt;=120),"91A120", AND(I1234&gt;120),"M120"), "A VENCER")</f>
        <v>A VENCER</v>
      </c>
    </row>
    <row r="1235" spans="1:13" x14ac:dyDescent="0.25">
      <c r="A1235">
        <f>VLOOKUP(B1235,[1]Sheet2!$B$2:$D$2741,3,0)</f>
        <v>211112034</v>
      </c>
      <c r="B1235" t="s">
        <v>240</v>
      </c>
      <c r="C1235" t="s">
        <v>11</v>
      </c>
      <c r="D1235" t="s">
        <v>12</v>
      </c>
      <c r="E1235">
        <v>10279</v>
      </c>
      <c r="F1235" t="s">
        <v>13</v>
      </c>
      <c r="G1235" s="1">
        <v>45876.48737268518</v>
      </c>
      <c r="H1235" s="1">
        <v>45846.488263888888</v>
      </c>
      <c r="I1235" s="6">
        <v>-26</v>
      </c>
      <c r="J1235">
        <v>243.53</v>
      </c>
      <c r="K1235">
        <v>243.53</v>
      </c>
      <c r="L1235" t="str">
        <f>VLOOKUP(A1235,[1]Sheet2!$A$2:$C$2741,3,0)</f>
        <v>Paulo Costa</v>
      </c>
      <c r="M1235" t="str" cm="1">
        <f t="array" ref="M1235">IFERROR(_xlfn.IFS(AND(I1235&gt;=1,I1235&lt;=5),"1A5", AND(I1235&gt;=6,I1235&lt;=30),"6A30", AND(I1235&gt;=31,I1235&lt;=60),"31A60", AND(I1235&gt;=61,I1235&lt;=90),"61A90", AND(I1235&gt;=91,I1235&lt;=120),"91A120", AND(I1235&gt;120),"M120"), "A VENCER")</f>
        <v>A VENCER</v>
      </c>
    </row>
    <row r="1236" spans="1:13" x14ac:dyDescent="0.25">
      <c r="A1236">
        <f>VLOOKUP(B1236,[1]Sheet2!$B$2:$D$2741,3,0)</f>
        <v>211112043</v>
      </c>
      <c r="B1236" t="s">
        <v>241</v>
      </c>
      <c r="C1236" t="s">
        <v>11</v>
      </c>
      <c r="D1236" t="s">
        <v>12</v>
      </c>
      <c r="E1236">
        <v>6325</v>
      </c>
      <c r="F1236" t="s">
        <v>13</v>
      </c>
      <c r="G1236" s="1">
        <v>45793.327280092592</v>
      </c>
      <c r="H1236" s="1">
        <v>45763.328854166662</v>
      </c>
      <c r="I1236" s="6">
        <v>57</v>
      </c>
      <c r="J1236">
        <v>713.34</v>
      </c>
      <c r="K1236">
        <v>713.34</v>
      </c>
      <c r="L1236" t="str">
        <f>VLOOKUP(A1236,[1]Sheet2!$A$2:$C$2741,3,0)</f>
        <v>Vânia Silva</v>
      </c>
      <c r="M1236" t="str" cm="1">
        <f t="array" ref="M1236">IFERROR(_xlfn.IFS(AND(I1236&gt;=1,I1236&lt;=5),"1A5", AND(I1236&gt;=6,I1236&lt;=30),"6A30", AND(I1236&gt;=31,I1236&lt;=60),"31A60", AND(I1236&gt;=61,I1236&lt;=90),"61A90", AND(I1236&gt;=91,I1236&lt;=120),"91A120", AND(I1236&gt;120),"M120"), "A VENCER")</f>
        <v>31A60</v>
      </c>
    </row>
    <row r="1237" spans="1:13" x14ac:dyDescent="0.25">
      <c r="A1237">
        <f>VLOOKUP(B1237,[1]Sheet2!$B$2:$D$2741,3,0)</f>
        <v>211112045</v>
      </c>
      <c r="B1237" t="s">
        <v>242</v>
      </c>
      <c r="C1237" t="s">
        <v>11</v>
      </c>
      <c r="D1237" t="s">
        <v>12</v>
      </c>
      <c r="E1237">
        <v>9332</v>
      </c>
      <c r="F1237" t="s">
        <v>13</v>
      </c>
      <c r="G1237" s="1">
        <v>45855.381030092591</v>
      </c>
      <c r="H1237" s="1">
        <v>45825.381365740737</v>
      </c>
      <c r="I1237" s="6">
        <v>-5</v>
      </c>
      <c r="J1237">
        <v>417.24</v>
      </c>
      <c r="K1237">
        <v>417.24</v>
      </c>
      <c r="L1237" t="str">
        <f>VLOOKUP(A1237,[1]Sheet2!$A$2:$C$2741,3,0)</f>
        <v>Bruno Brito</v>
      </c>
      <c r="M1237" t="str" cm="1">
        <f t="array" ref="M1237">IFERROR(_xlfn.IFS(AND(I1237&gt;=1,I1237&lt;=5),"1A5", AND(I1237&gt;=6,I1237&lt;=30),"6A30", AND(I1237&gt;=31,I1237&lt;=60),"31A60", AND(I1237&gt;=61,I1237&lt;=90),"61A90", AND(I1237&gt;=91,I1237&lt;=120),"91A120", AND(I1237&gt;120),"M120"), "A VENCER")</f>
        <v>A VENCER</v>
      </c>
    </row>
    <row r="1238" spans="1:13" x14ac:dyDescent="0.25">
      <c r="A1238">
        <f>VLOOKUP(B1238,[1]Sheet2!$B$2:$D$2741,3,0)</f>
        <v>211112045</v>
      </c>
      <c r="B1238" t="s">
        <v>242</v>
      </c>
      <c r="C1238" t="s">
        <v>11</v>
      </c>
      <c r="D1238" t="s">
        <v>12</v>
      </c>
      <c r="E1238">
        <v>9695</v>
      </c>
      <c r="F1238" t="s">
        <v>13</v>
      </c>
      <c r="G1238" s="1">
        <v>45863.491678240738</v>
      </c>
      <c r="H1238" s="1">
        <v>45833.492106481477</v>
      </c>
      <c r="I1238" s="6">
        <v>-13</v>
      </c>
      <c r="J1238">
        <v>213.59</v>
      </c>
      <c r="K1238">
        <v>213.59</v>
      </c>
      <c r="L1238" t="str">
        <f>VLOOKUP(A1238,[1]Sheet2!$A$2:$C$2741,3,0)</f>
        <v>Bruno Brito</v>
      </c>
      <c r="M1238" t="str" cm="1">
        <f t="array" ref="M1238">IFERROR(_xlfn.IFS(AND(I1238&gt;=1,I1238&lt;=5),"1A5", AND(I1238&gt;=6,I1238&lt;=30),"6A30", AND(I1238&gt;=31,I1238&lt;=60),"31A60", AND(I1238&gt;=61,I1238&lt;=90),"61A90", AND(I1238&gt;=91,I1238&lt;=120),"91A120", AND(I1238&gt;120),"M120"), "A VENCER")</f>
        <v>A VENCER</v>
      </c>
    </row>
    <row r="1239" spans="1:13" x14ac:dyDescent="0.25">
      <c r="A1239">
        <f>VLOOKUP(B1239,[1]Sheet2!$B$2:$D$2741,3,0)</f>
        <v>211112045</v>
      </c>
      <c r="B1239" t="s">
        <v>242</v>
      </c>
      <c r="C1239" t="s">
        <v>11</v>
      </c>
      <c r="D1239" t="s">
        <v>12</v>
      </c>
      <c r="E1239">
        <v>9951</v>
      </c>
      <c r="F1239" t="s">
        <v>13</v>
      </c>
      <c r="G1239" s="1">
        <v>45870.406539351847</v>
      </c>
      <c r="H1239" s="1">
        <v>45840.406817129631</v>
      </c>
      <c r="I1239" s="6">
        <v>-20</v>
      </c>
      <c r="J1239">
        <v>119.42</v>
      </c>
      <c r="K1239">
        <v>119.42</v>
      </c>
      <c r="L1239" t="str">
        <f>VLOOKUP(A1239,[1]Sheet2!$A$2:$C$2741,3,0)</f>
        <v>Bruno Brito</v>
      </c>
      <c r="M1239" t="str" cm="1">
        <f t="array" ref="M1239">IFERROR(_xlfn.IFS(AND(I1239&gt;=1,I1239&lt;=5),"1A5", AND(I1239&gt;=6,I1239&lt;=30),"6A30", AND(I1239&gt;=31,I1239&lt;=60),"31A60", AND(I1239&gt;=61,I1239&lt;=90),"61A90", AND(I1239&gt;=91,I1239&lt;=120),"91A120", AND(I1239&gt;120),"M120"), "A VENCER")</f>
        <v>A VENCER</v>
      </c>
    </row>
    <row r="1240" spans="1:13" x14ac:dyDescent="0.25">
      <c r="A1240">
        <f>VLOOKUP(B1240,[1]Sheet2!$B$2:$D$2741,3,0)</f>
        <v>211112045</v>
      </c>
      <c r="B1240" t="s">
        <v>242</v>
      </c>
      <c r="C1240" t="s">
        <v>11</v>
      </c>
      <c r="D1240" t="s">
        <v>12</v>
      </c>
      <c r="E1240">
        <v>10346</v>
      </c>
      <c r="F1240" t="s">
        <v>13</v>
      </c>
      <c r="G1240" s="1">
        <v>45877.449988425928</v>
      </c>
      <c r="H1240" s="1">
        <v>45847.45</v>
      </c>
      <c r="I1240" s="6">
        <v>-27</v>
      </c>
      <c r="J1240">
        <v>295.14</v>
      </c>
      <c r="K1240">
        <v>295.14</v>
      </c>
      <c r="L1240" t="str">
        <f>VLOOKUP(A1240,[1]Sheet2!$A$2:$C$2741,3,0)</f>
        <v>Bruno Brito</v>
      </c>
      <c r="M1240" t="str" cm="1">
        <f t="array" ref="M1240">IFERROR(_xlfn.IFS(AND(I1240&gt;=1,I1240&lt;=5),"1A5", AND(I1240&gt;=6,I1240&lt;=30),"6A30", AND(I1240&gt;=31,I1240&lt;=60),"31A60", AND(I1240&gt;=61,I1240&lt;=90),"61A90", AND(I1240&gt;=91,I1240&lt;=120),"91A120", AND(I1240&gt;120),"M120"), "A VENCER")</f>
        <v>A VENCER</v>
      </c>
    </row>
    <row r="1241" spans="1:13" x14ac:dyDescent="0.25">
      <c r="A1241">
        <f>VLOOKUP(B1241,[1]Sheet2!$B$2:$D$2741,3,0)</f>
        <v>211112050</v>
      </c>
      <c r="B1241" t="s">
        <v>243</v>
      </c>
      <c r="C1241" t="s">
        <v>2814</v>
      </c>
      <c r="D1241" t="s">
        <v>12</v>
      </c>
      <c r="E1241">
        <v>326</v>
      </c>
      <c r="F1241" t="s">
        <v>13</v>
      </c>
      <c r="G1241" s="1">
        <v>45777</v>
      </c>
      <c r="H1241" s="1">
        <v>45747</v>
      </c>
      <c r="I1241" s="6">
        <v>73</v>
      </c>
      <c r="J1241">
        <v>-22</v>
      </c>
      <c r="K1241">
        <v>-22</v>
      </c>
      <c r="L1241" t="str">
        <f>VLOOKUP(A1241,[1]Sheet2!$A$2:$C$2741,3,0)</f>
        <v>Manuel Miranda</v>
      </c>
      <c r="M1241" t="str" cm="1">
        <f t="array" ref="M1241">IFERROR(_xlfn.IFS(AND(I1241&gt;=1,I1241&lt;=5),"1A5", AND(I1241&gt;=6,I1241&lt;=30),"6A30", AND(I1241&gt;=31,I1241&lt;=60),"31A60", AND(I1241&gt;=61,I1241&lt;=90),"61A90", AND(I1241&gt;=91,I1241&lt;=120),"91A120", AND(I1241&gt;120),"M120"), "A VENCER")</f>
        <v>61A90</v>
      </c>
    </row>
    <row r="1242" spans="1:13" x14ac:dyDescent="0.25">
      <c r="A1242">
        <f>VLOOKUP(B1242,[1]Sheet2!$B$2:$D$2741,3,0)</f>
        <v>211112050</v>
      </c>
      <c r="B1242" t="s">
        <v>243</v>
      </c>
      <c r="C1242" t="s">
        <v>2814</v>
      </c>
      <c r="D1242" t="s">
        <v>12</v>
      </c>
      <c r="E1242">
        <v>327</v>
      </c>
      <c r="F1242" t="s">
        <v>13</v>
      </c>
      <c r="G1242" s="1">
        <v>45777</v>
      </c>
      <c r="H1242" s="1">
        <v>45747</v>
      </c>
      <c r="I1242" s="6">
        <v>73</v>
      </c>
      <c r="J1242">
        <v>-27.45</v>
      </c>
      <c r="K1242">
        <v>-27.45</v>
      </c>
      <c r="L1242" t="str">
        <f>VLOOKUP(A1242,[1]Sheet2!$A$2:$C$2741,3,0)</f>
        <v>Manuel Miranda</v>
      </c>
      <c r="M1242" t="str" cm="1">
        <f t="array" ref="M1242">IFERROR(_xlfn.IFS(AND(I1242&gt;=1,I1242&lt;=5),"1A5", AND(I1242&gt;=6,I1242&lt;=30),"6A30", AND(I1242&gt;=31,I1242&lt;=60),"31A60", AND(I1242&gt;=61,I1242&lt;=90),"61A90", AND(I1242&gt;=91,I1242&lt;=120),"91A120", AND(I1242&gt;120),"M120"), "A VENCER")</f>
        <v>61A90</v>
      </c>
    </row>
    <row r="1243" spans="1:13" x14ac:dyDescent="0.25">
      <c r="A1243">
        <f>VLOOKUP(B1243,[1]Sheet2!$B$2:$D$2741,3,0)</f>
        <v>211112050</v>
      </c>
      <c r="B1243" t="s">
        <v>243</v>
      </c>
      <c r="C1243" t="s">
        <v>2814</v>
      </c>
      <c r="D1243" t="s">
        <v>12</v>
      </c>
      <c r="E1243">
        <v>328</v>
      </c>
      <c r="F1243" t="s">
        <v>13</v>
      </c>
      <c r="G1243" s="1">
        <v>45777</v>
      </c>
      <c r="H1243" s="1">
        <v>45747</v>
      </c>
      <c r="I1243" s="6">
        <v>73</v>
      </c>
      <c r="J1243">
        <v>-5.73</v>
      </c>
      <c r="K1243">
        <v>-5.73</v>
      </c>
      <c r="L1243" t="str">
        <f>VLOOKUP(A1243,[1]Sheet2!$A$2:$C$2741,3,0)</f>
        <v>Manuel Miranda</v>
      </c>
      <c r="M1243" t="str" cm="1">
        <f t="array" ref="M1243">IFERROR(_xlfn.IFS(AND(I1243&gt;=1,I1243&lt;=5),"1A5", AND(I1243&gt;=6,I1243&lt;=30),"6A30", AND(I1243&gt;=31,I1243&lt;=60),"31A60", AND(I1243&gt;=61,I1243&lt;=90),"61A90", AND(I1243&gt;=91,I1243&lt;=120),"91A120", AND(I1243&gt;120),"M120"), "A VENCER")</f>
        <v>61A90</v>
      </c>
    </row>
    <row r="1244" spans="1:13" x14ac:dyDescent="0.25">
      <c r="A1244">
        <f>VLOOKUP(B1244,[1]Sheet2!$B$2:$D$2741,3,0)</f>
        <v>211112052</v>
      </c>
      <c r="B1244" t="s">
        <v>244</v>
      </c>
      <c r="C1244" t="s">
        <v>2816</v>
      </c>
      <c r="D1244">
        <v>2025</v>
      </c>
      <c r="E1244">
        <v>87</v>
      </c>
      <c r="F1244" t="s">
        <v>13</v>
      </c>
      <c r="G1244" s="1">
        <v>45844</v>
      </c>
      <c r="H1244" s="1">
        <v>45784</v>
      </c>
      <c r="I1244" s="6">
        <v>6</v>
      </c>
      <c r="J1244">
        <v>-35.94</v>
      </c>
      <c r="K1244">
        <v>-35.94</v>
      </c>
      <c r="L1244" t="str">
        <f>VLOOKUP(A1244,[1]Sheet2!$A$2:$C$2741,3,0)</f>
        <v>Ricardo G.Silva</v>
      </c>
      <c r="M1244" t="str" cm="1">
        <f t="array" ref="M1244">IFERROR(_xlfn.IFS(AND(I1244&gt;=1,I1244&lt;=5),"1A5", AND(I1244&gt;=6,I1244&lt;=30),"6A30", AND(I1244&gt;=31,I1244&lt;=60),"31A60", AND(I1244&gt;=61,I1244&lt;=90),"61A90", AND(I1244&gt;=91,I1244&lt;=120),"91A120", AND(I1244&gt;120),"M120"), "A VENCER")</f>
        <v>6A30</v>
      </c>
    </row>
    <row r="1245" spans="1:13" x14ac:dyDescent="0.25">
      <c r="A1245">
        <f>VLOOKUP(B1245,[1]Sheet2!$B$2:$D$2741,3,0)</f>
        <v>211112052</v>
      </c>
      <c r="B1245" t="s">
        <v>244</v>
      </c>
      <c r="C1245" t="s">
        <v>11</v>
      </c>
      <c r="D1245" t="s">
        <v>12</v>
      </c>
      <c r="E1245">
        <v>7446</v>
      </c>
      <c r="F1245" t="s">
        <v>13</v>
      </c>
      <c r="G1245" s="1">
        <v>45846.360902777778</v>
      </c>
      <c r="H1245" s="1">
        <v>45786.362002314811</v>
      </c>
      <c r="I1245" s="6">
        <v>4</v>
      </c>
      <c r="J1245">
        <v>890.88</v>
      </c>
      <c r="K1245">
        <v>890.88</v>
      </c>
      <c r="L1245" t="str">
        <f>VLOOKUP(A1245,[1]Sheet2!$A$2:$C$2741,3,0)</f>
        <v>Ricardo G.Silva</v>
      </c>
      <c r="M1245" t="str" cm="1">
        <f t="array" ref="M1245">IFERROR(_xlfn.IFS(AND(I1245&gt;=1,I1245&lt;=5),"1A5", AND(I1245&gt;=6,I1245&lt;=30),"6A30", AND(I1245&gt;=31,I1245&lt;=60),"31A60", AND(I1245&gt;=61,I1245&lt;=90),"61A90", AND(I1245&gt;=91,I1245&lt;=120),"91A120", AND(I1245&gt;120),"M120"), "A VENCER")</f>
        <v>1A5</v>
      </c>
    </row>
    <row r="1246" spans="1:13" x14ac:dyDescent="0.25">
      <c r="A1246">
        <f>VLOOKUP(B1246,[1]Sheet2!$B$2:$D$2741,3,0)</f>
        <v>211112052</v>
      </c>
      <c r="B1246" t="s">
        <v>244</v>
      </c>
      <c r="C1246" t="s">
        <v>2814</v>
      </c>
      <c r="D1246">
        <v>2025</v>
      </c>
      <c r="E1246">
        <v>546</v>
      </c>
      <c r="F1246" t="s">
        <v>13</v>
      </c>
      <c r="G1246" s="1">
        <v>45879</v>
      </c>
      <c r="H1246" s="1">
        <v>45819</v>
      </c>
      <c r="I1246" s="6">
        <v>-29</v>
      </c>
      <c r="J1246">
        <v>-680.83</v>
      </c>
      <c r="K1246">
        <v>-680.83</v>
      </c>
      <c r="L1246" t="str">
        <f>VLOOKUP(A1246,[1]Sheet2!$A$2:$C$2741,3,0)</f>
        <v>Ricardo G.Silva</v>
      </c>
      <c r="M1246" t="str" cm="1">
        <f t="array" ref="M1246">IFERROR(_xlfn.IFS(AND(I1246&gt;=1,I1246&lt;=5),"1A5", AND(I1246&gt;=6,I1246&lt;=30),"6A30", AND(I1246&gt;=31,I1246&lt;=60),"31A60", AND(I1246&gt;=61,I1246&lt;=90),"61A90", AND(I1246&gt;=91,I1246&lt;=120),"91A120", AND(I1246&gt;120),"M120"), "A VENCER")</f>
        <v>A VENCER</v>
      </c>
    </row>
    <row r="1247" spans="1:13" x14ac:dyDescent="0.25">
      <c r="A1247">
        <f>VLOOKUP(B1247,[1]Sheet2!$B$2:$D$2741,3,0)</f>
        <v>211112052</v>
      </c>
      <c r="B1247" t="s">
        <v>244</v>
      </c>
      <c r="C1247" t="s">
        <v>11</v>
      </c>
      <c r="D1247" t="s">
        <v>12</v>
      </c>
      <c r="E1247">
        <v>9182</v>
      </c>
      <c r="F1247" t="s">
        <v>13</v>
      </c>
      <c r="G1247" s="1">
        <v>45881.340092592589</v>
      </c>
      <c r="H1247" s="1">
        <v>45821.340949074074</v>
      </c>
      <c r="I1247" s="6">
        <v>-31</v>
      </c>
      <c r="J1247">
        <v>968.26</v>
      </c>
      <c r="K1247">
        <v>968.26</v>
      </c>
      <c r="L1247" t="str">
        <f>VLOOKUP(A1247,[1]Sheet2!$A$2:$C$2741,3,0)</f>
        <v>Ricardo G.Silva</v>
      </c>
      <c r="M1247" t="str" cm="1">
        <f t="array" ref="M1247">IFERROR(_xlfn.IFS(AND(I1247&gt;=1,I1247&lt;=5),"1A5", AND(I1247&gt;=6,I1247&lt;=30),"6A30", AND(I1247&gt;=31,I1247&lt;=60),"31A60", AND(I1247&gt;=61,I1247&lt;=90),"61A90", AND(I1247&gt;=91,I1247&lt;=120),"91A120", AND(I1247&gt;120),"M120"), "A VENCER")</f>
        <v>A VENCER</v>
      </c>
    </row>
    <row r="1248" spans="1:13" x14ac:dyDescent="0.25">
      <c r="A1248">
        <f>VLOOKUP(B1248,[1]Sheet2!$B$2:$D$2741,3,0)</f>
        <v>211112052</v>
      </c>
      <c r="B1248" t="s">
        <v>244</v>
      </c>
      <c r="C1248" t="s">
        <v>2814</v>
      </c>
      <c r="D1248">
        <v>2025</v>
      </c>
      <c r="E1248">
        <v>569</v>
      </c>
      <c r="F1248" t="s">
        <v>13</v>
      </c>
      <c r="G1248" s="1">
        <v>45885</v>
      </c>
      <c r="H1248" s="1">
        <v>45825</v>
      </c>
      <c r="I1248" s="6">
        <v>-35</v>
      </c>
      <c r="J1248">
        <v>-69.09</v>
      </c>
      <c r="K1248">
        <v>-69.09</v>
      </c>
      <c r="L1248" t="str">
        <f>VLOOKUP(A1248,[1]Sheet2!$A$2:$C$2741,3,0)</f>
        <v>Ricardo G.Silva</v>
      </c>
      <c r="M1248" t="str" cm="1">
        <f t="array" ref="M1248">IFERROR(_xlfn.IFS(AND(I1248&gt;=1,I1248&lt;=5),"1A5", AND(I1248&gt;=6,I1248&lt;=30),"6A30", AND(I1248&gt;=31,I1248&lt;=60),"31A60", AND(I1248&gt;=61,I1248&lt;=90),"61A90", AND(I1248&gt;=91,I1248&lt;=120),"91A120", AND(I1248&gt;120),"M120"), "A VENCER")</f>
        <v>A VENCER</v>
      </c>
    </row>
    <row r="1249" spans="1:13" x14ac:dyDescent="0.25">
      <c r="A1249">
        <f>VLOOKUP(B1249,[1]Sheet2!$B$2:$D$2741,3,0)</f>
        <v>211112052</v>
      </c>
      <c r="B1249" t="s">
        <v>244</v>
      </c>
      <c r="C1249" t="s">
        <v>11</v>
      </c>
      <c r="D1249" t="s">
        <v>12</v>
      </c>
      <c r="E1249">
        <v>9796</v>
      </c>
      <c r="F1249" t="s">
        <v>13</v>
      </c>
      <c r="G1249" s="1">
        <v>45894.634768518517</v>
      </c>
      <c r="H1249" s="1">
        <v>45834.635682870372</v>
      </c>
      <c r="I1249" s="6">
        <v>-44</v>
      </c>
      <c r="J1249">
        <v>107.37</v>
      </c>
      <c r="K1249">
        <v>107.37</v>
      </c>
      <c r="L1249" t="str">
        <f>VLOOKUP(A1249,[1]Sheet2!$A$2:$C$2741,3,0)</f>
        <v>Ricardo G.Silva</v>
      </c>
      <c r="M1249" t="str" cm="1">
        <f t="array" ref="M1249">IFERROR(_xlfn.IFS(AND(I1249&gt;=1,I1249&lt;=5),"1A5", AND(I1249&gt;=6,I1249&lt;=30),"6A30", AND(I1249&gt;=31,I1249&lt;=60),"31A60", AND(I1249&gt;=61,I1249&lt;=90),"61A90", AND(I1249&gt;=91,I1249&lt;=120),"91A120", AND(I1249&gt;120),"M120"), "A VENCER")</f>
        <v>A VENCER</v>
      </c>
    </row>
    <row r="1250" spans="1:13" x14ac:dyDescent="0.25">
      <c r="A1250">
        <f>VLOOKUP(B1250,[1]Sheet2!$B$2:$D$2741,3,0)</f>
        <v>211112052</v>
      </c>
      <c r="B1250" t="s">
        <v>244</v>
      </c>
      <c r="C1250" t="s">
        <v>11</v>
      </c>
      <c r="D1250" t="s">
        <v>12</v>
      </c>
      <c r="E1250">
        <v>10369</v>
      </c>
      <c r="F1250" t="s">
        <v>13</v>
      </c>
      <c r="G1250" s="1">
        <v>45908.309050925927</v>
      </c>
      <c r="H1250" s="1">
        <v>45848.309965277775</v>
      </c>
      <c r="I1250" s="6">
        <v>-58</v>
      </c>
      <c r="J1250">
        <v>1512.89</v>
      </c>
      <c r="K1250">
        <v>1512.89</v>
      </c>
      <c r="L1250" t="str">
        <f>VLOOKUP(A1250,[1]Sheet2!$A$2:$C$2741,3,0)</f>
        <v>Ricardo G.Silva</v>
      </c>
      <c r="M1250" t="str" cm="1">
        <f t="array" ref="M1250">IFERROR(_xlfn.IFS(AND(I1250&gt;=1,I1250&lt;=5),"1A5", AND(I1250&gt;=6,I1250&lt;=30),"6A30", AND(I1250&gt;=31,I1250&lt;=60),"31A60", AND(I1250&gt;=61,I1250&lt;=90),"61A90", AND(I1250&gt;=91,I1250&lt;=120),"91A120", AND(I1250&gt;120),"M120"), "A VENCER")</f>
        <v>A VENCER</v>
      </c>
    </row>
    <row r="1251" spans="1:13" x14ac:dyDescent="0.25">
      <c r="A1251">
        <f>VLOOKUP(B1251,[1]Sheet2!$B$2:$D$2741,3,0)</f>
        <v>211112053</v>
      </c>
      <c r="B1251" t="s">
        <v>245</v>
      </c>
      <c r="C1251" t="s">
        <v>11</v>
      </c>
      <c r="D1251" t="s">
        <v>12</v>
      </c>
      <c r="E1251">
        <v>8407</v>
      </c>
      <c r="F1251" t="s">
        <v>35</v>
      </c>
      <c r="G1251" s="1">
        <v>45834.366203703699</v>
      </c>
      <c r="H1251" s="1">
        <v>45804.367858796293</v>
      </c>
      <c r="I1251" s="6">
        <v>16</v>
      </c>
      <c r="J1251">
        <v>669.77</v>
      </c>
      <c r="K1251">
        <v>669.77</v>
      </c>
      <c r="L1251" t="str">
        <f>VLOOKUP(A1251,[1]Sheet2!$A$2:$C$2741,3,0)</f>
        <v>Bruno Brito</v>
      </c>
      <c r="M1251" t="str" cm="1">
        <f t="array" ref="M1251">IFERROR(_xlfn.IFS(AND(I1251&gt;=1,I1251&lt;=5),"1A5", AND(I1251&gt;=6,I1251&lt;=30),"6A30", AND(I1251&gt;=31,I1251&lt;=60),"31A60", AND(I1251&gt;=61,I1251&lt;=90),"61A90", AND(I1251&gt;=91,I1251&lt;=120),"91A120", AND(I1251&gt;120),"M120"), "A VENCER")</f>
        <v>6A30</v>
      </c>
    </row>
    <row r="1252" spans="1:13" x14ac:dyDescent="0.25">
      <c r="A1252">
        <f>VLOOKUP(B1252,[1]Sheet2!$B$2:$D$2741,3,0)</f>
        <v>211112053</v>
      </c>
      <c r="B1252" t="s">
        <v>245</v>
      </c>
      <c r="C1252" t="s">
        <v>11</v>
      </c>
      <c r="D1252" t="s">
        <v>12</v>
      </c>
      <c r="E1252">
        <v>8907</v>
      </c>
      <c r="F1252" t="s">
        <v>35</v>
      </c>
      <c r="G1252" s="1">
        <v>45843.494513888887</v>
      </c>
      <c r="H1252" s="1">
        <v>45813.495578703703</v>
      </c>
      <c r="I1252" s="6">
        <v>7</v>
      </c>
      <c r="J1252">
        <v>837.69</v>
      </c>
      <c r="K1252">
        <v>837.69</v>
      </c>
      <c r="L1252" t="str">
        <f>VLOOKUP(A1252,[1]Sheet2!$A$2:$C$2741,3,0)</f>
        <v>Bruno Brito</v>
      </c>
      <c r="M1252" t="str" cm="1">
        <f t="array" ref="M1252">IFERROR(_xlfn.IFS(AND(I1252&gt;=1,I1252&lt;=5),"1A5", AND(I1252&gt;=6,I1252&lt;=30),"6A30", AND(I1252&gt;=31,I1252&lt;=60),"31A60", AND(I1252&gt;=61,I1252&lt;=90),"61A90", AND(I1252&gt;=91,I1252&lt;=120),"91A120", AND(I1252&gt;120),"M120"), "A VENCER")</f>
        <v>6A30</v>
      </c>
    </row>
    <row r="1253" spans="1:13" x14ac:dyDescent="0.25">
      <c r="A1253">
        <f>VLOOKUP(B1253,[1]Sheet2!$B$2:$D$2741,3,0)</f>
        <v>211112053</v>
      </c>
      <c r="B1253" t="s">
        <v>245</v>
      </c>
      <c r="C1253" t="s">
        <v>11</v>
      </c>
      <c r="D1253" t="s">
        <v>12</v>
      </c>
      <c r="E1253">
        <v>9334</v>
      </c>
      <c r="F1253" t="s">
        <v>13</v>
      </c>
      <c r="G1253" s="1">
        <v>45855.387013888889</v>
      </c>
      <c r="H1253" s="1">
        <v>45825.389062499999</v>
      </c>
      <c r="I1253" s="6">
        <v>-5</v>
      </c>
      <c r="J1253">
        <v>545.36</v>
      </c>
      <c r="K1253">
        <v>545.36</v>
      </c>
      <c r="L1253" t="str">
        <f>VLOOKUP(A1253,[1]Sheet2!$A$2:$C$2741,3,0)</f>
        <v>Bruno Brito</v>
      </c>
      <c r="M1253" t="str" cm="1">
        <f t="array" ref="M1253">IFERROR(_xlfn.IFS(AND(I1253&gt;=1,I1253&lt;=5),"1A5", AND(I1253&gt;=6,I1253&lt;=30),"6A30", AND(I1253&gt;=31,I1253&lt;=60),"31A60", AND(I1253&gt;=61,I1253&lt;=90),"61A90", AND(I1253&gt;=91,I1253&lt;=120),"91A120", AND(I1253&gt;120),"M120"), "A VENCER")</f>
        <v>A VENCER</v>
      </c>
    </row>
    <row r="1254" spans="1:13" x14ac:dyDescent="0.25">
      <c r="A1254">
        <f>VLOOKUP(B1254,[1]Sheet2!$B$2:$D$2741,3,0)</f>
        <v>211112053</v>
      </c>
      <c r="B1254" t="s">
        <v>245</v>
      </c>
      <c r="C1254" t="s">
        <v>11</v>
      </c>
      <c r="D1254" t="s">
        <v>12</v>
      </c>
      <c r="E1254">
        <v>9916</v>
      </c>
      <c r="F1254" t="s">
        <v>13</v>
      </c>
      <c r="G1254" s="1">
        <v>45869.311006944445</v>
      </c>
      <c r="H1254" s="1">
        <v>45839.311365740738</v>
      </c>
      <c r="I1254" s="6">
        <v>-19</v>
      </c>
      <c r="J1254">
        <v>321.40000000000003</v>
      </c>
      <c r="K1254">
        <v>321.40000000000003</v>
      </c>
      <c r="L1254" t="str">
        <f>VLOOKUP(A1254,[1]Sheet2!$A$2:$C$2741,3,0)</f>
        <v>Bruno Brito</v>
      </c>
      <c r="M1254" t="str" cm="1">
        <f t="array" ref="M1254">IFERROR(_xlfn.IFS(AND(I1254&gt;=1,I1254&lt;=5),"1A5", AND(I1254&gt;=6,I1254&lt;=30),"6A30", AND(I1254&gt;=31,I1254&lt;=60),"31A60", AND(I1254&gt;=61,I1254&lt;=90),"61A90", AND(I1254&gt;=91,I1254&lt;=120),"91A120", AND(I1254&gt;120),"M120"), "A VENCER")</f>
        <v>A VENCER</v>
      </c>
    </row>
    <row r="1255" spans="1:13" x14ac:dyDescent="0.25">
      <c r="A1255">
        <f>VLOOKUP(B1255,[1]Sheet2!$B$2:$D$2741,3,0)</f>
        <v>211112053</v>
      </c>
      <c r="B1255" t="s">
        <v>245</v>
      </c>
      <c r="C1255" t="s">
        <v>11</v>
      </c>
      <c r="D1255" t="s">
        <v>12</v>
      </c>
      <c r="E1255">
        <v>10244</v>
      </c>
      <c r="F1255" t="s">
        <v>13</v>
      </c>
      <c r="G1255" s="1">
        <v>45876.358148148145</v>
      </c>
      <c r="H1255" s="1">
        <v>45846.358148148145</v>
      </c>
      <c r="I1255" s="6">
        <v>-26</v>
      </c>
      <c r="J1255">
        <v>670.55000000000007</v>
      </c>
      <c r="K1255">
        <v>670.55000000000007</v>
      </c>
      <c r="L1255" t="str">
        <f>VLOOKUP(A1255,[1]Sheet2!$A$2:$C$2741,3,0)</f>
        <v>Bruno Brito</v>
      </c>
      <c r="M1255" t="str" cm="1">
        <f t="array" ref="M1255">IFERROR(_xlfn.IFS(AND(I1255&gt;=1,I1255&lt;=5),"1A5", AND(I1255&gt;=6,I1255&lt;=30),"6A30", AND(I1255&gt;=31,I1255&lt;=60),"31A60", AND(I1255&gt;=61,I1255&lt;=90),"61A90", AND(I1255&gt;=91,I1255&lt;=120),"91A120", AND(I1255&gt;120),"M120"), "A VENCER")</f>
        <v>A VENCER</v>
      </c>
    </row>
    <row r="1256" spans="1:13" x14ac:dyDescent="0.25">
      <c r="A1256">
        <f>VLOOKUP(B1256,[1]Sheet2!$B$2:$D$2741,3,0)</f>
        <v>211112062</v>
      </c>
      <c r="B1256" t="s">
        <v>246</v>
      </c>
      <c r="C1256" t="s">
        <v>11</v>
      </c>
      <c r="D1256" t="s">
        <v>12</v>
      </c>
      <c r="E1256">
        <v>10137</v>
      </c>
      <c r="F1256" t="s">
        <v>13</v>
      </c>
      <c r="G1256" s="1">
        <v>45872.453622685185</v>
      </c>
      <c r="H1256" s="1">
        <v>45842.453622685185</v>
      </c>
      <c r="I1256" s="6">
        <v>-22</v>
      </c>
      <c r="J1256">
        <v>95.14</v>
      </c>
      <c r="K1256">
        <v>95.14</v>
      </c>
      <c r="L1256" t="str">
        <f>VLOOKUP(A1256,[1]Sheet2!$A$2:$C$2741,3,0)</f>
        <v>Pedro Fonseca</v>
      </c>
      <c r="M1256" t="str" cm="1">
        <f t="array" ref="M1256">IFERROR(_xlfn.IFS(AND(I1256&gt;=1,I1256&lt;=5),"1A5", AND(I1256&gt;=6,I1256&lt;=30),"6A30", AND(I1256&gt;=31,I1256&lt;=60),"31A60", AND(I1256&gt;=61,I1256&lt;=90),"61A90", AND(I1256&gt;=91,I1256&lt;=120),"91A120", AND(I1256&gt;120),"M120"), "A VENCER")</f>
        <v>A VENCER</v>
      </c>
    </row>
    <row r="1257" spans="1:13" x14ac:dyDescent="0.25">
      <c r="A1257">
        <f>VLOOKUP(B1257,[1]Sheet2!$B$2:$D$2741,3,0)</f>
        <v>211112062</v>
      </c>
      <c r="B1257" t="s">
        <v>246</v>
      </c>
      <c r="C1257" t="s">
        <v>11</v>
      </c>
      <c r="D1257" t="s">
        <v>12</v>
      </c>
      <c r="E1257">
        <v>10316</v>
      </c>
      <c r="F1257" t="s">
        <v>13</v>
      </c>
      <c r="G1257" s="1">
        <v>45877.408206018517</v>
      </c>
      <c r="H1257" s="1">
        <v>45847.408217592594</v>
      </c>
      <c r="I1257" s="6">
        <v>-27</v>
      </c>
      <c r="J1257">
        <v>239.57</v>
      </c>
      <c r="K1257">
        <v>239.57</v>
      </c>
      <c r="L1257" t="str">
        <f>VLOOKUP(A1257,[1]Sheet2!$A$2:$C$2741,3,0)</f>
        <v>Pedro Fonseca</v>
      </c>
      <c r="M1257" t="str" cm="1">
        <f t="array" ref="M1257">IFERROR(_xlfn.IFS(AND(I1257&gt;=1,I1257&lt;=5),"1A5", AND(I1257&gt;=6,I1257&lt;=30),"6A30", AND(I1257&gt;=31,I1257&lt;=60),"31A60", AND(I1257&gt;=61,I1257&lt;=90),"61A90", AND(I1257&gt;=91,I1257&lt;=120),"91A120", AND(I1257&gt;120),"M120"), "A VENCER")</f>
        <v>A VENCER</v>
      </c>
    </row>
    <row r="1258" spans="1:13" x14ac:dyDescent="0.25">
      <c r="A1258">
        <f>VLOOKUP(B1258,[1]Sheet2!$B$2:$D$2741,3,0)</f>
        <v>211112064</v>
      </c>
      <c r="B1258" t="s">
        <v>247</v>
      </c>
      <c r="C1258" t="s">
        <v>11</v>
      </c>
      <c r="D1258" t="s">
        <v>12</v>
      </c>
      <c r="E1258">
        <v>9314</v>
      </c>
      <c r="F1258" t="s">
        <v>13</v>
      </c>
      <c r="G1258" s="1">
        <v>45854.484930555554</v>
      </c>
      <c r="H1258" s="1">
        <v>45824.485358796293</v>
      </c>
      <c r="I1258" s="6">
        <v>-4</v>
      </c>
      <c r="J1258">
        <v>77.350000000000009</v>
      </c>
      <c r="K1258">
        <v>77.350000000000009</v>
      </c>
      <c r="L1258" t="str">
        <f>VLOOKUP(A1258,[1]Sheet2!$A$2:$C$2741,3,0)</f>
        <v>Ricardo G.Silva</v>
      </c>
      <c r="M1258" t="str" cm="1">
        <f t="array" ref="M1258">IFERROR(_xlfn.IFS(AND(I1258&gt;=1,I1258&lt;=5),"1A5", AND(I1258&gt;=6,I1258&lt;=30),"6A30", AND(I1258&gt;=31,I1258&lt;=60),"31A60", AND(I1258&gt;=61,I1258&lt;=90),"61A90", AND(I1258&gt;=91,I1258&lt;=120),"91A120", AND(I1258&gt;120),"M120"), "A VENCER")</f>
        <v>A VENCER</v>
      </c>
    </row>
    <row r="1259" spans="1:13" x14ac:dyDescent="0.25">
      <c r="A1259">
        <f>VLOOKUP(B1259,[1]Sheet2!$B$2:$D$2741,3,0)</f>
        <v>211112064</v>
      </c>
      <c r="B1259" t="s">
        <v>247</v>
      </c>
      <c r="C1259" t="s">
        <v>11</v>
      </c>
      <c r="D1259" t="s">
        <v>12</v>
      </c>
      <c r="E1259">
        <v>9541</v>
      </c>
      <c r="F1259" t="s">
        <v>13</v>
      </c>
      <c r="G1259" s="1">
        <v>45858.574317129627</v>
      </c>
      <c r="H1259" s="1">
        <v>45828.576782407406</v>
      </c>
      <c r="I1259" s="6">
        <v>-8</v>
      </c>
      <c r="J1259">
        <v>105.8</v>
      </c>
      <c r="K1259">
        <v>105.8</v>
      </c>
      <c r="L1259" t="str">
        <f>VLOOKUP(A1259,[1]Sheet2!$A$2:$C$2741,3,0)</f>
        <v>Ricardo G.Silva</v>
      </c>
      <c r="M1259" t="str" cm="1">
        <f t="array" ref="M1259">IFERROR(_xlfn.IFS(AND(I1259&gt;=1,I1259&lt;=5),"1A5", AND(I1259&gt;=6,I1259&lt;=30),"6A30", AND(I1259&gt;=31,I1259&lt;=60),"31A60", AND(I1259&gt;=61,I1259&lt;=90),"61A90", AND(I1259&gt;=91,I1259&lt;=120),"91A120", AND(I1259&gt;120),"M120"), "A VENCER")</f>
        <v>A VENCER</v>
      </c>
    </row>
    <row r="1260" spans="1:13" x14ac:dyDescent="0.25">
      <c r="A1260">
        <f>VLOOKUP(B1260,[1]Sheet2!$B$2:$D$2741,3,0)</f>
        <v>211112064</v>
      </c>
      <c r="B1260" t="s">
        <v>247</v>
      </c>
      <c r="C1260" t="s">
        <v>11</v>
      </c>
      <c r="D1260" t="s">
        <v>12</v>
      </c>
      <c r="E1260">
        <v>9601</v>
      </c>
      <c r="F1260" t="s">
        <v>13</v>
      </c>
      <c r="G1260" s="1">
        <v>45861.470868055556</v>
      </c>
      <c r="H1260" s="1">
        <v>45831.471261574072</v>
      </c>
      <c r="I1260" s="6">
        <v>-11</v>
      </c>
      <c r="J1260">
        <v>90.34</v>
      </c>
      <c r="K1260">
        <v>90.34</v>
      </c>
      <c r="L1260" t="str">
        <f>VLOOKUP(A1260,[1]Sheet2!$A$2:$C$2741,3,0)</f>
        <v>Ricardo G.Silva</v>
      </c>
      <c r="M1260" t="str" cm="1">
        <f t="array" ref="M1260">IFERROR(_xlfn.IFS(AND(I1260&gt;=1,I1260&lt;=5),"1A5", AND(I1260&gt;=6,I1260&lt;=30),"6A30", AND(I1260&gt;=31,I1260&lt;=60),"31A60", AND(I1260&gt;=61,I1260&lt;=90),"61A90", AND(I1260&gt;=91,I1260&lt;=120),"91A120", AND(I1260&gt;120),"M120"), "A VENCER")</f>
        <v>A VENCER</v>
      </c>
    </row>
    <row r="1261" spans="1:13" x14ac:dyDescent="0.25">
      <c r="A1261">
        <f>VLOOKUP(B1261,[1]Sheet2!$B$2:$D$2741,3,0)</f>
        <v>211112064</v>
      </c>
      <c r="B1261" t="s">
        <v>247</v>
      </c>
      <c r="C1261" t="s">
        <v>11</v>
      </c>
      <c r="D1261" t="s">
        <v>12</v>
      </c>
      <c r="E1261">
        <v>9844</v>
      </c>
      <c r="F1261" t="s">
        <v>13</v>
      </c>
      <c r="G1261" s="1">
        <v>45865.447233796294</v>
      </c>
      <c r="H1261" s="1">
        <v>45835.450659722221</v>
      </c>
      <c r="I1261" s="6">
        <v>-15</v>
      </c>
      <c r="J1261">
        <v>118.34</v>
      </c>
      <c r="K1261">
        <v>118.34</v>
      </c>
      <c r="L1261" t="str">
        <f>VLOOKUP(A1261,[1]Sheet2!$A$2:$C$2741,3,0)</f>
        <v>Ricardo G.Silva</v>
      </c>
      <c r="M1261" t="str" cm="1">
        <f t="array" ref="M1261">IFERROR(_xlfn.IFS(AND(I1261&gt;=1,I1261&lt;=5),"1A5", AND(I1261&gt;=6,I1261&lt;=30),"6A30", AND(I1261&gt;=31,I1261&lt;=60),"31A60", AND(I1261&gt;=61,I1261&lt;=90),"61A90", AND(I1261&gt;=91,I1261&lt;=120),"91A120", AND(I1261&gt;120),"M120"), "A VENCER")</f>
        <v>A VENCER</v>
      </c>
    </row>
    <row r="1262" spans="1:13" x14ac:dyDescent="0.25">
      <c r="A1262">
        <f>VLOOKUP(B1262,[1]Sheet2!$B$2:$D$2741,3,0)</f>
        <v>211112064</v>
      </c>
      <c r="B1262" t="s">
        <v>247</v>
      </c>
      <c r="C1262" t="s">
        <v>11</v>
      </c>
      <c r="D1262" t="s">
        <v>12</v>
      </c>
      <c r="E1262">
        <v>9983</v>
      </c>
      <c r="F1262" t="s">
        <v>13</v>
      </c>
      <c r="G1262" s="1">
        <v>45870.443148148144</v>
      </c>
      <c r="H1262" s="1">
        <v>45840.443472222221</v>
      </c>
      <c r="I1262" s="6">
        <v>-20</v>
      </c>
      <c r="J1262">
        <v>44.81</v>
      </c>
      <c r="K1262">
        <v>44.81</v>
      </c>
      <c r="L1262" t="str">
        <f>VLOOKUP(A1262,[1]Sheet2!$A$2:$C$2741,3,0)</f>
        <v>Ricardo G.Silva</v>
      </c>
      <c r="M1262" t="str" cm="1">
        <f t="array" ref="M1262">IFERROR(_xlfn.IFS(AND(I1262&gt;=1,I1262&lt;=5),"1A5", AND(I1262&gt;=6,I1262&lt;=30),"6A30", AND(I1262&gt;=31,I1262&lt;=60),"31A60", AND(I1262&gt;=61,I1262&lt;=90),"61A90", AND(I1262&gt;=91,I1262&lt;=120),"91A120", AND(I1262&gt;120),"M120"), "A VENCER")</f>
        <v>A VENCER</v>
      </c>
    </row>
    <row r="1263" spans="1:13" x14ac:dyDescent="0.25">
      <c r="A1263">
        <f>VLOOKUP(B1263,[1]Sheet2!$B$2:$D$2741,3,0)</f>
        <v>211112064</v>
      </c>
      <c r="B1263" t="s">
        <v>247</v>
      </c>
      <c r="C1263" t="s">
        <v>11</v>
      </c>
      <c r="D1263" t="s">
        <v>12</v>
      </c>
      <c r="E1263">
        <v>10467</v>
      </c>
      <c r="F1263" t="s">
        <v>13</v>
      </c>
      <c r="G1263" s="1">
        <v>45879.403541666667</v>
      </c>
      <c r="H1263" s="1">
        <v>45849.403553240736</v>
      </c>
      <c r="I1263" s="6">
        <v>-29</v>
      </c>
      <c r="J1263">
        <v>172.37</v>
      </c>
      <c r="K1263">
        <v>172.37</v>
      </c>
      <c r="L1263" t="str">
        <f>VLOOKUP(A1263,[1]Sheet2!$A$2:$C$2741,3,0)</f>
        <v>Ricardo G.Silva</v>
      </c>
      <c r="M1263" t="str" cm="1">
        <f t="array" ref="M1263">IFERROR(_xlfn.IFS(AND(I1263&gt;=1,I1263&lt;=5),"1A5", AND(I1263&gt;=6,I1263&lt;=30),"6A30", AND(I1263&gt;=31,I1263&lt;=60),"31A60", AND(I1263&gt;=61,I1263&lt;=90),"61A90", AND(I1263&gt;=91,I1263&lt;=120),"91A120", AND(I1263&gt;120),"M120"), "A VENCER")</f>
        <v>A VENCER</v>
      </c>
    </row>
    <row r="1264" spans="1:13" x14ac:dyDescent="0.25">
      <c r="A1264">
        <f>VLOOKUP(B1264,[1]Sheet2!$B$2:$D$2741,3,0)</f>
        <v>211112066</v>
      </c>
      <c r="B1264" t="s">
        <v>248</v>
      </c>
      <c r="C1264" t="s">
        <v>2814</v>
      </c>
      <c r="D1264">
        <v>2025</v>
      </c>
      <c r="E1264">
        <v>528</v>
      </c>
      <c r="F1264" t="s">
        <v>13</v>
      </c>
      <c r="G1264" s="1">
        <v>45833</v>
      </c>
      <c r="H1264" s="1">
        <v>45812</v>
      </c>
      <c r="I1264" s="6">
        <v>17</v>
      </c>
      <c r="J1264">
        <v>-25.46</v>
      </c>
      <c r="K1264">
        <v>-25.46</v>
      </c>
      <c r="L1264" t="str">
        <f>VLOOKUP(A1264,[1]Sheet2!$A$2:$C$2741,3,0)</f>
        <v>Bruno Brito</v>
      </c>
      <c r="M1264" t="str" cm="1">
        <f t="array" ref="M1264">IFERROR(_xlfn.IFS(AND(I1264&gt;=1,I1264&lt;=5),"1A5", AND(I1264&gt;=6,I1264&lt;=30),"6A30", AND(I1264&gt;=31,I1264&lt;=60),"31A60", AND(I1264&gt;=61,I1264&lt;=90),"61A90", AND(I1264&gt;=91,I1264&lt;=120),"91A120", AND(I1264&gt;120),"M120"), "A VENCER")</f>
        <v>6A30</v>
      </c>
    </row>
    <row r="1265" spans="1:13" x14ac:dyDescent="0.25">
      <c r="A1265">
        <f>VLOOKUP(B1265,[1]Sheet2!$B$2:$D$2741,3,0)</f>
        <v>211112066</v>
      </c>
      <c r="B1265" t="s">
        <v>248</v>
      </c>
      <c r="C1265" t="s">
        <v>11</v>
      </c>
      <c r="D1265" t="s">
        <v>12</v>
      </c>
      <c r="E1265">
        <v>9958</v>
      </c>
      <c r="F1265" t="s">
        <v>13</v>
      </c>
      <c r="G1265" s="1">
        <v>45861.429560185185</v>
      </c>
      <c r="H1265" s="1">
        <v>45840.43137731481</v>
      </c>
      <c r="I1265" s="6">
        <v>-11</v>
      </c>
      <c r="J1265">
        <v>145.83000000000001</v>
      </c>
      <c r="K1265">
        <v>145.83000000000001</v>
      </c>
      <c r="L1265" t="str">
        <f>VLOOKUP(A1265,[1]Sheet2!$A$2:$C$2741,3,0)</f>
        <v>Bruno Brito</v>
      </c>
      <c r="M1265" t="str" cm="1">
        <f t="array" ref="M1265">IFERROR(_xlfn.IFS(AND(I1265&gt;=1,I1265&lt;=5),"1A5", AND(I1265&gt;=6,I1265&lt;=30),"6A30", AND(I1265&gt;=31,I1265&lt;=60),"31A60", AND(I1265&gt;=61,I1265&lt;=90),"61A90", AND(I1265&gt;=91,I1265&lt;=120),"91A120", AND(I1265&gt;120),"M120"), "A VENCER")</f>
        <v>A VENCER</v>
      </c>
    </row>
    <row r="1266" spans="1:13" x14ac:dyDescent="0.25">
      <c r="A1266">
        <f>VLOOKUP(B1266,[1]Sheet2!$B$2:$D$2741,3,0)</f>
        <v>211112066</v>
      </c>
      <c r="B1266" t="s">
        <v>248</v>
      </c>
      <c r="C1266" t="s">
        <v>11</v>
      </c>
      <c r="D1266" t="s">
        <v>12</v>
      </c>
      <c r="E1266">
        <v>10135</v>
      </c>
      <c r="F1266" t="s">
        <v>13</v>
      </c>
      <c r="G1266" s="1">
        <v>45863.453576388885</v>
      </c>
      <c r="H1266" s="1">
        <v>45842.453576388885</v>
      </c>
      <c r="I1266" s="6">
        <v>-13</v>
      </c>
      <c r="J1266">
        <v>161.83000000000001</v>
      </c>
      <c r="K1266">
        <v>161.83000000000001</v>
      </c>
      <c r="L1266" t="str">
        <f>VLOOKUP(A1266,[1]Sheet2!$A$2:$C$2741,3,0)</f>
        <v>Bruno Brito</v>
      </c>
      <c r="M1266" t="str" cm="1">
        <f t="array" ref="M1266">IFERROR(_xlfn.IFS(AND(I1266&gt;=1,I1266&lt;=5),"1A5", AND(I1266&gt;=6,I1266&lt;=30),"6A30", AND(I1266&gt;=31,I1266&lt;=60),"31A60", AND(I1266&gt;=61,I1266&lt;=90),"61A90", AND(I1266&gt;=91,I1266&lt;=120),"91A120", AND(I1266&gt;120),"M120"), "A VENCER")</f>
        <v>A VENCER</v>
      </c>
    </row>
    <row r="1267" spans="1:13" x14ac:dyDescent="0.25">
      <c r="A1267">
        <f>VLOOKUP(B1267,[1]Sheet2!$B$2:$D$2741,3,0)</f>
        <v>211112066</v>
      </c>
      <c r="B1267" t="s">
        <v>248</v>
      </c>
      <c r="C1267" t="s">
        <v>11</v>
      </c>
      <c r="D1267" t="s">
        <v>12</v>
      </c>
      <c r="E1267">
        <v>10296</v>
      </c>
      <c r="F1267" t="s">
        <v>13</v>
      </c>
      <c r="G1267" s="1">
        <v>45868.380567129629</v>
      </c>
      <c r="H1267" s="1">
        <v>45847.380578703705</v>
      </c>
      <c r="I1267" s="6">
        <v>-18</v>
      </c>
      <c r="J1267">
        <v>131.35</v>
      </c>
      <c r="K1267">
        <v>131.35</v>
      </c>
      <c r="L1267" t="str">
        <f>VLOOKUP(A1267,[1]Sheet2!$A$2:$C$2741,3,0)</f>
        <v>Bruno Brito</v>
      </c>
      <c r="M1267" t="str" cm="1">
        <f t="array" ref="M1267">IFERROR(_xlfn.IFS(AND(I1267&gt;=1,I1267&lt;=5),"1A5", AND(I1267&gt;=6,I1267&lt;=30),"6A30", AND(I1267&gt;=31,I1267&lt;=60),"31A60", AND(I1267&gt;=61,I1267&lt;=90),"61A90", AND(I1267&gt;=91,I1267&lt;=120),"91A120", AND(I1267&gt;120),"M120"), "A VENCER")</f>
        <v>A VENCER</v>
      </c>
    </row>
    <row r="1268" spans="1:13" x14ac:dyDescent="0.25">
      <c r="A1268">
        <f>VLOOKUP(B1268,[1]Sheet2!$B$2:$D$2741,3,0)</f>
        <v>211112066</v>
      </c>
      <c r="B1268" t="s">
        <v>248</v>
      </c>
      <c r="C1268" t="s">
        <v>11</v>
      </c>
      <c r="D1268" t="s">
        <v>12</v>
      </c>
      <c r="E1268">
        <v>10448</v>
      </c>
      <c r="F1268" t="s">
        <v>13</v>
      </c>
      <c r="G1268" s="1">
        <v>45870.370682870365</v>
      </c>
      <c r="H1268" s="1">
        <v>45849.370694444442</v>
      </c>
      <c r="I1268" s="6">
        <v>-20</v>
      </c>
      <c r="J1268">
        <v>463.83</v>
      </c>
      <c r="K1268">
        <v>463.83</v>
      </c>
      <c r="L1268" t="str">
        <f>VLOOKUP(A1268,[1]Sheet2!$A$2:$C$2741,3,0)</f>
        <v>Bruno Brito</v>
      </c>
      <c r="M1268" t="str" cm="1">
        <f t="array" ref="M1268">IFERROR(_xlfn.IFS(AND(I1268&gt;=1,I1268&lt;=5),"1A5", AND(I1268&gt;=6,I1268&lt;=30),"6A30", AND(I1268&gt;=31,I1268&lt;=60),"31A60", AND(I1268&gt;=61,I1268&lt;=90),"61A90", AND(I1268&gt;=91,I1268&lt;=120),"91A120", AND(I1268&gt;120),"M120"), "A VENCER")</f>
        <v>A VENCER</v>
      </c>
    </row>
    <row r="1269" spans="1:13" x14ac:dyDescent="0.25">
      <c r="A1269">
        <f>VLOOKUP(B1269,[1]Sheet2!$B$2:$D$2741,3,0)</f>
        <v>211112067</v>
      </c>
      <c r="B1269" t="s">
        <v>249</v>
      </c>
      <c r="C1269" t="s">
        <v>11</v>
      </c>
      <c r="D1269" t="s">
        <v>12</v>
      </c>
      <c r="E1269">
        <v>188</v>
      </c>
      <c r="F1269" t="s">
        <v>13</v>
      </c>
      <c r="G1269" s="1">
        <v>45660.521828703699</v>
      </c>
      <c r="H1269" s="1">
        <v>45660.521828703699</v>
      </c>
      <c r="I1269" s="6">
        <v>190</v>
      </c>
      <c r="J1269">
        <v>589.87</v>
      </c>
      <c r="K1269">
        <v>589.87</v>
      </c>
      <c r="L1269" t="str">
        <f>VLOOKUP(A1269,[1]Sheet2!$A$2:$C$2741,3,0)</f>
        <v>Ricardo G.Silva</v>
      </c>
      <c r="M1269" t="str" cm="1">
        <f t="array" ref="M1269">IFERROR(_xlfn.IFS(AND(I1269&gt;=1,I1269&lt;=5),"1A5", AND(I1269&gt;=6,I1269&lt;=30),"6A30", AND(I1269&gt;=31,I1269&lt;=60),"31A60", AND(I1269&gt;=61,I1269&lt;=90),"61A90", AND(I1269&gt;=91,I1269&lt;=120),"91A120", AND(I1269&gt;120),"M120"), "A VENCER")</f>
        <v>M120</v>
      </c>
    </row>
    <row r="1270" spans="1:13" x14ac:dyDescent="0.25">
      <c r="A1270">
        <f>VLOOKUP(B1270,[1]Sheet2!$B$2:$D$2741,3,0)</f>
        <v>211112073</v>
      </c>
      <c r="B1270" t="s">
        <v>250</v>
      </c>
      <c r="C1270" t="s">
        <v>11</v>
      </c>
      <c r="D1270" t="s">
        <v>12</v>
      </c>
      <c r="E1270">
        <v>6515</v>
      </c>
      <c r="F1270" t="s">
        <v>13</v>
      </c>
      <c r="G1270" s="1">
        <v>45795.373506944445</v>
      </c>
      <c r="H1270" s="1">
        <v>45765.37631944444</v>
      </c>
      <c r="I1270" s="6">
        <v>55</v>
      </c>
      <c r="J1270">
        <v>119.33</v>
      </c>
      <c r="K1270">
        <v>119.33</v>
      </c>
      <c r="L1270" t="str">
        <f>VLOOKUP(A1270,[1]Sheet2!$A$2:$C$2741,3,0)</f>
        <v>Pedro Fonseca</v>
      </c>
      <c r="M1270" t="str" cm="1">
        <f t="array" ref="M1270">IFERROR(_xlfn.IFS(AND(I1270&gt;=1,I1270&lt;=5),"1A5", AND(I1270&gt;=6,I1270&lt;=30),"6A30", AND(I1270&gt;=31,I1270&lt;=60),"31A60", AND(I1270&gt;=61,I1270&lt;=90),"61A90", AND(I1270&gt;=91,I1270&lt;=120),"91A120", AND(I1270&gt;120),"M120"), "A VENCER")</f>
        <v>31A60</v>
      </c>
    </row>
    <row r="1271" spans="1:13" x14ac:dyDescent="0.25">
      <c r="A1271">
        <f>VLOOKUP(B1271,[1]Sheet2!$B$2:$D$2741,3,0)</f>
        <v>211112073</v>
      </c>
      <c r="B1271" t="s">
        <v>250</v>
      </c>
      <c r="C1271" t="s">
        <v>11</v>
      </c>
      <c r="D1271" t="s">
        <v>12</v>
      </c>
      <c r="E1271">
        <v>7579</v>
      </c>
      <c r="F1271" t="s">
        <v>13</v>
      </c>
      <c r="G1271" s="1">
        <v>45819.457905092589</v>
      </c>
      <c r="H1271" s="1">
        <v>45789.45821759259</v>
      </c>
      <c r="I1271" s="6">
        <v>31</v>
      </c>
      <c r="J1271">
        <v>912.39</v>
      </c>
      <c r="K1271">
        <v>912.39</v>
      </c>
      <c r="L1271" t="str">
        <f>VLOOKUP(A1271,[1]Sheet2!$A$2:$C$2741,3,0)</f>
        <v>Pedro Fonseca</v>
      </c>
      <c r="M1271" t="str" cm="1">
        <f t="array" ref="M1271">IFERROR(_xlfn.IFS(AND(I1271&gt;=1,I1271&lt;=5),"1A5", AND(I1271&gt;=6,I1271&lt;=30),"6A30", AND(I1271&gt;=31,I1271&lt;=60),"31A60", AND(I1271&gt;=61,I1271&lt;=90),"61A90", AND(I1271&gt;=91,I1271&lt;=120),"91A120", AND(I1271&gt;120),"M120"), "A VENCER")</f>
        <v>31A60</v>
      </c>
    </row>
    <row r="1272" spans="1:13" x14ac:dyDescent="0.25">
      <c r="A1272">
        <f>VLOOKUP(B1272,[1]Sheet2!$B$2:$D$2741,3,0)</f>
        <v>211112073</v>
      </c>
      <c r="B1272" t="s">
        <v>250</v>
      </c>
      <c r="C1272" t="s">
        <v>11</v>
      </c>
      <c r="D1272" t="s">
        <v>12</v>
      </c>
      <c r="E1272">
        <v>7856</v>
      </c>
      <c r="F1272" t="s">
        <v>13</v>
      </c>
      <c r="G1272" s="1">
        <v>45823.455289351848</v>
      </c>
      <c r="H1272" s="1">
        <v>45793.460601851853</v>
      </c>
      <c r="I1272" s="6">
        <v>27</v>
      </c>
      <c r="J1272">
        <v>1115.17</v>
      </c>
      <c r="K1272">
        <v>1115.17</v>
      </c>
      <c r="L1272" t="str">
        <f>VLOOKUP(A1272,[1]Sheet2!$A$2:$C$2741,3,0)</f>
        <v>Pedro Fonseca</v>
      </c>
      <c r="M1272" t="str" cm="1">
        <f t="array" ref="M1272">IFERROR(_xlfn.IFS(AND(I1272&gt;=1,I1272&lt;=5),"1A5", AND(I1272&gt;=6,I1272&lt;=30),"6A30", AND(I1272&gt;=31,I1272&lt;=60),"31A60", AND(I1272&gt;=61,I1272&lt;=90),"61A90", AND(I1272&gt;=91,I1272&lt;=120),"91A120", AND(I1272&gt;120),"M120"), "A VENCER")</f>
        <v>6A30</v>
      </c>
    </row>
    <row r="1273" spans="1:13" x14ac:dyDescent="0.25">
      <c r="A1273">
        <f>VLOOKUP(B1273,[1]Sheet2!$B$2:$D$2741,3,0)</f>
        <v>211112073</v>
      </c>
      <c r="B1273" t="s">
        <v>250</v>
      </c>
      <c r="C1273" t="s">
        <v>2814</v>
      </c>
      <c r="D1273">
        <v>2025</v>
      </c>
      <c r="E1273">
        <v>464</v>
      </c>
      <c r="F1273" t="s">
        <v>13</v>
      </c>
      <c r="G1273" s="1">
        <v>45826</v>
      </c>
      <c r="H1273" s="1">
        <v>45796</v>
      </c>
      <c r="I1273" s="6">
        <v>24</v>
      </c>
      <c r="J1273">
        <v>-81.25</v>
      </c>
      <c r="K1273">
        <v>-80.75</v>
      </c>
      <c r="L1273" t="str">
        <f>VLOOKUP(A1273,[1]Sheet2!$A$2:$C$2741,3,0)</f>
        <v>Pedro Fonseca</v>
      </c>
      <c r="M1273" t="str" cm="1">
        <f t="array" ref="M1273">IFERROR(_xlfn.IFS(AND(I1273&gt;=1,I1273&lt;=5),"1A5", AND(I1273&gt;=6,I1273&lt;=30),"6A30", AND(I1273&gt;=31,I1273&lt;=60),"31A60", AND(I1273&gt;=61,I1273&lt;=90),"61A90", AND(I1273&gt;=91,I1273&lt;=120),"91A120", AND(I1273&gt;120),"M120"), "A VENCER")</f>
        <v>6A30</v>
      </c>
    </row>
    <row r="1274" spans="1:13" x14ac:dyDescent="0.25">
      <c r="A1274">
        <f>VLOOKUP(B1274,[1]Sheet2!$B$2:$D$2741,3,0)</f>
        <v>211112073</v>
      </c>
      <c r="B1274" t="s">
        <v>250</v>
      </c>
      <c r="C1274" t="s">
        <v>11</v>
      </c>
      <c r="D1274" t="s">
        <v>12</v>
      </c>
      <c r="E1274">
        <v>7978</v>
      </c>
      <c r="F1274" t="s">
        <v>13</v>
      </c>
      <c r="G1274" s="1">
        <v>45826.59103009259</v>
      </c>
      <c r="H1274" s="1">
        <v>45796.591307870367</v>
      </c>
      <c r="I1274" s="6">
        <v>24</v>
      </c>
      <c r="J1274">
        <v>904.75</v>
      </c>
      <c r="K1274">
        <v>904.75</v>
      </c>
      <c r="L1274" t="str">
        <f>VLOOKUP(A1274,[1]Sheet2!$A$2:$C$2741,3,0)</f>
        <v>Pedro Fonseca</v>
      </c>
      <c r="M1274" t="str" cm="1">
        <f t="array" ref="M1274">IFERROR(_xlfn.IFS(AND(I1274&gt;=1,I1274&lt;=5),"1A5", AND(I1274&gt;=6,I1274&lt;=30),"6A30", AND(I1274&gt;=31,I1274&lt;=60),"31A60", AND(I1274&gt;=61,I1274&lt;=90),"61A90", AND(I1274&gt;=91,I1274&lt;=120),"91A120", AND(I1274&gt;120),"M120"), "A VENCER")</f>
        <v>6A30</v>
      </c>
    </row>
    <row r="1275" spans="1:13" x14ac:dyDescent="0.25">
      <c r="A1275">
        <f>VLOOKUP(B1275,[1]Sheet2!$B$2:$D$2741,3,0)</f>
        <v>211112073</v>
      </c>
      <c r="B1275" t="s">
        <v>250</v>
      </c>
      <c r="C1275" t="s">
        <v>11</v>
      </c>
      <c r="D1275" t="s">
        <v>12</v>
      </c>
      <c r="E1275">
        <v>8126</v>
      </c>
      <c r="F1275" t="s">
        <v>13</v>
      </c>
      <c r="G1275" s="1">
        <v>45828.471053240741</v>
      </c>
      <c r="H1275" s="1">
        <v>45798.47148148148</v>
      </c>
      <c r="I1275" s="6">
        <v>22</v>
      </c>
      <c r="J1275">
        <v>671.71</v>
      </c>
      <c r="K1275">
        <v>671.71</v>
      </c>
      <c r="L1275" t="str">
        <f>VLOOKUP(A1275,[1]Sheet2!$A$2:$C$2741,3,0)</f>
        <v>Pedro Fonseca</v>
      </c>
      <c r="M1275" t="str" cm="1">
        <f t="array" ref="M1275">IFERROR(_xlfn.IFS(AND(I1275&gt;=1,I1275&lt;=5),"1A5", AND(I1275&gt;=6,I1275&lt;=30),"6A30", AND(I1275&gt;=31,I1275&lt;=60),"31A60", AND(I1275&gt;=61,I1275&lt;=90),"61A90", AND(I1275&gt;=91,I1275&lt;=120),"91A120", AND(I1275&gt;120),"M120"), "A VENCER")</f>
        <v>6A30</v>
      </c>
    </row>
    <row r="1276" spans="1:13" x14ac:dyDescent="0.25">
      <c r="A1276">
        <f>VLOOKUP(B1276,[1]Sheet2!$B$2:$D$2741,3,0)</f>
        <v>211112073</v>
      </c>
      <c r="B1276" t="s">
        <v>250</v>
      </c>
      <c r="C1276" t="s">
        <v>11</v>
      </c>
      <c r="D1276" t="s">
        <v>12</v>
      </c>
      <c r="E1276">
        <v>8369</v>
      </c>
      <c r="F1276" t="s">
        <v>13</v>
      </c>
      <c r="G1276" s="1">
        <v>45833.457407407404</v>
      </c>
      <c r="H1276" s="1">
        <v>45803.457731481481</v>
      </c>
      <c r="I1276" s="6">
        <v>17</v>
      </c>
      <c r="J1276">
        <v>889.93000000000006</v>
      </c>
      <c r="K1276">
        <v>889.93000000000006</v>
      </c>
      <c r="L1276" t="str">
        <f>VLOOKUP(A1276,[1]Sheet2!$A$2:$C$2741,3,0)</f>
        <v>Pedro Fonseca</v>
      </c>
      <c r="M1276" t="str" cm="1">
        <f t="array" ref="M1276">IFERROR(_xlfn.IFS(AND(I1276&gt;=1,I1276&lt;=5),"1A5", AND(I1276&gt;=6,I1276&lt;=30),"6A30", AND(I1276&gt;=31,I1276&lt;=60),"31A60", AND(I1276&gt;=61,I1276&lt;=90),"61A90", AND(I1276&gt;=91,I1276&lt;=120),"91A120", AND(I1276&gt;120),"M120"), "A VENCER")</f>
        <v>6A30</v>
      </c>
    </row>
    <row r="1277" spans="1:13" x14ac:dyDescent="0.25">
      <c r="A1277">
        <f>VLOOKUP(B1277,[1]Sheet2!$B$2:$D$2741,3,0)</f>
        <v>211112073</v>
      </c>
      <c r="B1277" t="s">
        <v>250</v>
      </c>
      <c r="C1277" t="s">
        <v>11</v>
      </c>
      <c r="D1277" t="s">
        <v>12</v>
      </c>
      <c r="E1277">
        <v>8618</v>
      </c>
      <c r="F1277" t="s">
        <v>13</v>
      </c>
      <c r="G1277" s="1">
        <v>45837.420104166667</v>
      </c>
      <c r="H1277" s="1">
        <v>45807.420416666668</v>
      </c>
      <c r="I1277" s="6">
        <v>13</v>
      </c>
      <c r="J1277">
        <v>152.97999999999999</v>
      </c>
      <c r="K1277">
        <v>152.97999999999999</v>
      </c>
      <c r="L1277" t="str">
        <f>VLOOKUP(A1277,[1]Sheet2!$A$2:$C$2741,3,0)</f>
        <v>Pedro Fonseca</v>
      </c>
      <c r="M1277" t="str" cm="1">
        <f t="array" ref="M1277">IFERROR(_xlfn.IFS(AND(I1277&gt;=1,I1277&lt;=5),"1A5", AND(I1277&gt;=6,I1277&lt;=30),"6A30", AND(I1277&gt;=31,I1277&lt;=60),"31A60", AND(I1277&gt;=61,I1277&lt;=90),"61A90", AND(I1277&gt;=91,I1277&lt;=120),"91A120", AND(I1277&gt;120),"M120"), "A VENCER")</f>
        <v>6A30</v>
      </c>
    </row>
    <row r="1278" spans="1:13" x14ac:dyDescent="0.25">
      <c r="A1278">
        <f>VLOOKUP(B1278,[1]Sheet2!$B$2:$D$2741,3,0)</f>
        <v>211112073</v>
      </c>
      <c r="B1278" t="s">
        <v>250</v>
      </c>
      <c r="C1278" t="s">
        <v>11</v>
      </c>
      <c r="D1278" t="s">
        <v>12</v>
      </c>
      <c r="E1278">
        <v>8734</v>
      </c>
      <c r="F1278" t="s">
        <v>13</v>
      </c>
      <c r="G1278" s="1">
        <v>45840.433067129627</v>
      </c>
      <c r="H1278" s="1">
        <v>45810.433275462958</v>
      </c>
      <c r="I1278" s="6">
        <v>10</v>
      </c>
      <c r="J1278">
        <v>774.41</v>
      </c>
      <c r="K1278">
        <v>774.41</v>
      </c>
      <c r="L1278" t="str">
        <f>VLOOKUP(A1278,[1]Sheet2!$A$2:$C$2741,3,0)</f>
        <v>Pedro Fonseca</v>
      </c>
      <c r="M1278" t="str" cm="1">
        <f t="array" ref="M1278">IFERROR(_xlfn.IFS(AND(I1278&gt;=1,I1278&lt;=5),"1A5", AND(I1278&gt;=6,I1278&lt;=30),"6A30", AND(I1278&gt;=31,I1278&lt;=60),"31A60", AND(I1278&gt;=61,I1278&lt;=90),"61A90", AND(I1278&gt;=91,I1278&lt;=120),"91A120", AND(I1278&gt;120),"M120"), "A VENCER")</f>
        <v>6A30</v>
      </c>
    </row>
    <row r="1279" spans="1:13" x14ac:dyDescent="0.25">
      <c r="A1279">
        <f>VLOOKUP(B1279,[1]Sheet2!$B$2:$D$2741,3,0)</f>
        <v>211112073</v>
      </c>
      <c r="B1279" t="s">
        <v>250</v>
      </c>
      <c r="C1279" t="s">
        <v>11</v>
      </c>
      <c r="D1279" t="s">
        <v>12</v>
      </c>
      <c r="E1279">
        <v>8837</v>
      </c>
      <c r="F1279" t="s">
        <v>13</v>
      </c>
      <c r="G1279" s="1">
        <v>45842.424340277779</v>
      </c>
      <c r="H1279" s="1">
        <v>45812.429444444446</v>
      </c>
      <c r="I1279" s="6">
        <v>8</v>
      </c>
      <c r="J1279">
        <v>813.56000000000006</v>
      </c>
      <c r="K1279">
        <v>813.56000000000006</v>
      </c>
      <c r="L1279" t="str">
        <f>VLOOKUP(A1279,[1]Sheet2!$A$2:$C$2741,3,0)</f>
        <v>Pedro Fonseca</v>
      </c>
      <c r="M1279" t="str" cm="1">
        <f t="array" ref="M1279">IFERROR(_xlfn.IFS(AND(I1279&gt;=1,I1279&lt;=5),"1A5", AND(I1279&gt;=6,I1279&lt;=30),"6A30", AND(I1279&gt;=31,I1279&lt;=60),"31A60", AND(I1279&gt;=61,I1279&lt;=90),"61A90", AND(I1279&gt;=91,I1279&lt;=120),"91A120", AND(I1279&gt;120),"M120"), "A VENCER")</f>
        <v>6A30</v>
      </c>
    </row>
    <row r="1280" spans="1:13" x14ac:dyDescent="0.25">
      <c r="A1280">
        <f>VLOOKUP(B1280,[1]Sheet2!$B$2:$D$2741,3,0)</f>
        <v>211112073</v>
      </c>
      <c r="B1280" t="s">
        <v>250</v>
      </c>
      <c r="C1280" t="s">
        <v>2814</v>
      </c>
      <c r="D1280">
        <v>2025</v>
      </c>
      <c r="E1280">
        <v>541</v>
      </c>
      <c r="F1280" t="s">
        <v>13</v>
      </c>
      <c r="G1280" s="1">
        <v>45847</v>
      </c>
      <c r="H1280" s="1">
        <v>45817</v>
      </c>
      <c r="I1280" s="6">
        <v>3</v>
      </c>
      <c r="J1280">
        <v>-20.990000000000002</v>
      </c>
      <c r="K1280">
        <v>-20.990000000000002</v>
      </c>
      <c r="L1280" t="str">
        <f>VLOOKUP(A1280,[1]Sheet2!$A$2:$C$2741,3,0)</f>
        <v>Pedro Fonseca</v>
      </c>
      <c r="M1280" t="str" cm="1">
        <f t="array" ref="M1280">IFERROR(_xlfn.IFS(AND(I1280&gt;=1,I1280&lt;=5),"1A5", AND(I1280&gt;=6,I1280&lt;=30),"6A30", AND(I1280&gt;=31,I1280&lt;=60),"31A60", AND(I1280&gt;=61,I1280&lt;=90),"61A90", AND(I1280&gt;=91,I1280&lt;=120),"91A120", AND(I1280&gt;120),"M120"), "A VENCER")</f>
        <v>1A5</v>
      </c>
    </row>
    <row r="1281" spans="1:13" x14ac:dyDescent="0.25">
      <c r="A1281">
        <f>VLOOKUP(B1281,[1]Sheet2!$B$2:$D$2741,3,0)</f>
        <v>211112073</v>
      </c>
      <c r="B1281" t="s">
        <v>250</v>
      </c>
      <c r="C1281" t="s">
        <v>11</v>
      </c>
      <c r="D1281" t="s">
        <v>12</v>
      </c>
      <c r="E1281">
        <v>8987</v>
      </c>
      <c r="F1281" t="s">
        <v>13</v>
      </c>
      <c r="G1281" s="1">
        <v>45847.432789351849</v>
      </c>
      <c r="H1281" s="1">
        <v>45817.433252314811</v>
      </c>
      <c r="I1281" s="6">
        <v>3</v>
      </c>
      <c r="J1281">
        <v>799.53</v>
      </c>
      <c r="K1281">
        <v>799.53</v>
      </c>
      <c r="L1281" t="str">
        <f>VLOOKUP(A1281,[1]Sheet2!$A$2:$C$2741,3,0)</f>
        <v>Pedro Fonseca</v>
      </c>
      <c r="M1281" t="str" cm="1">
        <f t="array" ref="M1281">IFERROR(_xlfn.IFS(AND(I1281&gt;=1,I1281&lt;=5),"1A5", AND(I1281&gt;=6,I1281&lt;=30),"6A30", AND(I1281&gt;=31,I1281&lt;=60),"31A60", AND(I1281&gt;=61,I1281&lt;=90),"61A90", AND(I1281&gt;=91,I1281&lt;=120),"91A120", AND(I1281&gt;120),"M120"), "A VENCER")</f>
        <v>1A5</v>
      </c>
    </row>
    <row r="1282" spans="1:13" x14ac:dyDescent="0.25">
      <c r="A1282">
        <f>VLOOKUP(B1282,[1]Sheet2!$B$2:$D$2741,3,0)</f>
        <v>211112073</v>
      </c>
      <c r="B1282" t="s">
        <v>250</v>
      </c>
      <c r="C1282" t="s">
        <v>11</v>
      </c>
      <c r="D1282" t="s">
        <v>12</v>
      </c>
      <c r="E1282">
        <v>9085</v>
      </c>
      <c r="F1282" t="s">
        <v>13</v>
      </c>
      <c r="G1282" s="1">
        <v>45849.533553240741</v>
      </c>
      <c r="H1282" s="1">
        <v>45819.533888888887</v>
      </c>
      <c r="I1282" s="6">
        <v>1</v>
      </c>
      <c r="J1282">
        <v>886.28</v>
      </c>
      <c r="K1282">
        <v>886.28</v>
      </c>
      <c r="L1282" t="str">
        <f>VLOOKUP(A1282,[1]Sheet2!$A$2:$C$2741,3,0)</f>
        <v>Pedro Fonseca</v>
      </c>
      <c r="M1282" t="str" cm="1">
        <f t="array" ref="M1282">IFERROR(_xlfn.IFS(AND(I1282&gt;=1,I1282&lt;=5),"1A5", AND(I1282&gt;=6,I1282&lt;=30),"6A30", AND(I1282&gt;=31,I1282&lt;=60),"31A60", AND(I1282&gt;=61,I1282&lt;=90),"61A90", AND(I1282&gt;=91,I1282&lt;=120),"91A120", AND(I1282&gt;120),"M120"), "A VENCER")</f>
        <v>1A5</v>
      </c>
    </row>
    <row r="1283" spans="1:13" x14ac:dyDescent="0.25">
      <c r="A1283">
        <f>VLOOKUP(B1283,[1]Sheet2!$B$2:$D$2741,3,0)</f>
        <v>211112073</v>
      </c>
      <c r="B1283" t="s">
        <v>250</v>
      </c>
      <c r="C1283" t="s">
        <v>11</v>
      </c>
      <c r="D1283" t="s">
        <v>12</v>
      </c>
      <c r="E1283">
        <v>9227</v>
      </c>
      <c r="F1283" t="s">
        <v>13</v>
      </c>
      <c r="G1283" s="1">
        <v>45851.507997685185</v>
      </c>
      <c r="H1283" s="1">
        <v>45821.508321759255</v>
      </c>
      <c r="I1283" s="6">
        <v>-1</v>
      </c>
      <c r="J1283">
        <v>586.05000000000007</v>
      </c>
      <c r="K1283">
        <v>586.05000000000007</v>
      </c>
      <c r="L1283" t="str">
        <f>VLOOKUP(A1283,[1]Sheet2!$A$2:$C$2741,3,0)</f>
        <v>Pedro Fonseca</v>
      </c>
      <c r="M1283" t="str" cm="1">
        <f t="array" ref="M1283">IFERROR(_xlfn.IFS(AND(I1283&gt;=1,I1283&lt;=5),"1A5", AND(I1283&gt;=6,I1283&lt;=30),"6A30", AND(I1283&gt;=31,I1283&lt;=60),"31A60", AND(I1283&gt;=61,I1283&lt;=90),"61A90", AND(I1283&gt;=91,I1283&lt;=120),"91A120", AND(I1283&gt;120),"M120"), "A VENCER")</f>
        <v>A VENCER</v>
      </c>
    </row>
    <row r="1284" spans="1:13" x14ac:dyDescent="0.25">
      <c r="A1284">
        <f>VLOOKUP(B1284,[1]Sheet2!$B$2:$D$2741,3,0)</f>
        <v>211112073</v>
      </c>
      <c r="B1284" t="s">
        <v>250</v>
      </c>
      <c r="C1284" t="s">
        <v>11</v>
      </c>
      <c r="D1284" t="s">
        <v>12</v>
      </c>
      <c r="E1284">
        <v>9395</v>
      </c>
      <c r="F1284" t="s">
        <v>13</v>
      </c>
      <c r="G1284" s="1">
        <v>45856.400532407402</v>
      </c>
      <c r="H1284" s="1">
        <v>45826.40116898148</v>
      </c>
      <c r="I1284" s="6">
        <v>-6</v>
      </c>
      <c r="J1284">
        <v>350.3</v>
      </c>
      <c r="K1284">
        <v>350.3</v>
      </c>
      <c r="L1284" t="str">
        <f>VLOOKUP(A1284,[1]Sheet2!$A$2:$C$2741,3,0)</f>
        <v>Pedro Fonseca</v>
      </c>
      <c r="M1284" t="str" cm="1">
        <f t="array" ref="M1284">IFERROR(_xlfn.IFS(AND(I1284&gt;=1,I1284&lt;=5),"1A5", AND(I1284&gt;=6,I1284&lt;=30),"6A30", AND(I1284&gt;=31,I1284&lt;=60),"31A60", AND(I1284&gt;=61,I1284&lt;=90),"61A90", AND(I1284&gt;=91,I1284&lt;=120),"91A120", AND(I1284&gt;120),"M120"), "A VENCER")</f>
        <v>A VENCER</v>
      </c>
    </row>
    <row r="1285" spans="1:13" x14ac:dyDescent="0.25">
      <c r="A1285">
        <f>VLOOKUP(B1285,[1]Sheet2!$B$2:$D$2741,3,0)</f>
        <v>211112073</v>
      </c>
      <c r="B1285" t="s">
        <v>250</v>
      </c>
      <c r="C1285" t="s">
        <v>11</v>
      </c>
      <c r="D1285" t="s">
        <v>12</v>
      </c>
      <c r="E1285">
        <v>9526</v>
      </c>
      <c r="F1285" t="s">
        <v>13</v>
      </c>
      <c r="G1285" s="1">
        <v>45858.551516203705</v>
      </c>
      <c r="H1285" s="1">
        <v>45828.553310185183</v>
      </c>
      <c r="I1285" s="6">
        <v>-8</v>
      </c>
      <c r="J1285">
        <v>984.59</v>
      </c>
      <c r="K1285">
        <v>984.59</v>
      </c>
      <c r="L1285" t="str">
        <f>VLOOKUP(A1285,[1]Sheet2!$A$2:$C$2741,3,0)</f>
        <v>Pedro Fonseca</v>
      </c>
      <c r="M1285" t="str" cm="1">
        <f t="array" ref="M1285">IFERROR(_xlfn.IFS(AND(I1285&gt;=1,I1285&lt;=5),"1A5", AND(I1285&gt;=6,I1285&lt;=30),"6A30", AND(I1285&gt;=31,I1285&lt;=60),"31A60", AND(I1285&gt;=61,I1285&lt;=90),"61A90", AND(I1285&gt;=91,I1285&lt;=120),"91A120", AND(I1285&gt;120),"M120"), "A VENCER")</f>
        <v>A VENCER</v>
      </c>
    </row>
    <row r="1286" spans="1:13" x14ac:dyDescent="0.25">
      <c r="A1286">
        <f>VLOOKUP(B1286,[1]Sheet2!$B$2:$D$2741,3,0)</f>
        <v>211112073</v>
      </c>
      <c r="B1286" t="s">
        <v>250</v>
      </c>
      <c r="C1286" t="s">
        <v>11</v>
      </c>
      <c r="D1286" t="s">
        <v>12</v>
      </c>
      <c r="E1286">
        <v>9593</v>
      </c>
      <c r="F1286" t="s">
        <v>13</v>
      </c>
      <c r="G1286" s="1">
        <v>45861.451932870368</v>
      </c>
      <c r="H1286" s="1">
        <v>45831.454895833333</v>
      </c>
      <c r="I1286" s="6">
        <v>-11</v>
      </c>
      <c r="J1286">
        <v>987.85</v>
      </c>
      <c r="K1286">
        <v>987.85</v>
      </c>
      <c r="L1286" t="str">
        <f>VLOOKUP(A1286,[1]Sheet2!$A$2:$C$2741,3,0)</f>
        <v>Pedro Fonseca</v>
      </c>
      <c r="M1286" t="str" cm="1">
        <f t="array" ref="M1286">IFERROR(_xlfn.IFS(AND(I1286&gt;=1,I1286&lt;=5),"1A5", AND(I1286&gt;=6,I1286&lt;=30),"6A30", AND(I1286&gt;=31,I1286&lt;=60),"31A60", AND(I1286&gt;=61,I1286&lt;=90),"61A90", AND(I1286&gt;=91,I1286&lt;=120),"91A120", AND(I1286&gt;120),"M120"), "A VENCER")</f>
        <v>A VENCER</v>
      </c>
    </row>
    <row r="1287" spans="1:13" x14ac:dyDescent="0.25">
      <c r="A1287">
        <f>VLOOKUP(B1287,[1]Sheet2!$B$2:$D$2741,3,0)</f>
        <v>211112073</v>
      </c>
      <c r="B1287" t="s">
        <v>250</v>
      </c>
      <c r="C1287" t="s">
        <v>2814</v>
      </c>
      <c r="D1287">
        <v>2025</v>
      </c>
      <c r="E1287">
        <v>582</v>
      </c>
      <c r="F1287" t="s">
        <v>13</v>
      </c>
      <c r="G1287" s="1">
        <v>45863</v>
      </c>
      <c r="H1287" s="1">
        <v>45833</v>
      </c>
      <c r="I1287" s="6">
        <v>-13</v>
      </c>
      <c r="J1287">
        <v>-39.5</v>
      </c>
      <c r="K1287">
        <v>-39.5</v>
      </c>
      <c r="L1287" t="str">
        <f>VLOOKUP(A1287,[1]Sheet2!$A$2:$C$2741,3,0)</f>
        <v>Pedro Fonseca</v>
      </c>
      <c r="M1287" t="str" cm="1">
        <f t="array" ref="M1287">IFERROR(_xlfn.IFS(AND(I1287&gt;=1,I1287&lt;=5),"1A5", AND(I1287&gt;=6,I1287&lt;=30),"6A30", AND(I1287&gt;=31,I1287&lt;=60),"31A60", AND(I1287&gt;=61,I1287&lt;=90),"61A90", AND(I1287&gt;=91,I1287&lt;=120),"91A120", AND(I1287&gt;120),"M120"), "A VENCER")</f>
        <v>A VENCER</v>
      </c>
    </row>
    <row r="1288" spans="1:13" x14ac:dyDescent="0.25">
      <c r="A1288">
        <f>VLOOKUP(B1288,[1]Sheet2!$B$2:$D$2741,3,0)</f>
        <v>211112073</v>
      </c>
      <c r="B1288" t="s">
        <v>250</v>
      </c>
      <c r="C1288" t="s">
        <v>11</v>
      </c>
      <c r="D1288" t="s">
        <v>12</v>
      </c>
      <c r="E1288">
        <v>9683</v>
      </c>
      <c r="F1288" t="s">
        <v>13</v>
      </c>
      <c r="G1288" s="1">
        <v>45863.480046296296</v>
      </c>
      <c r="H1288" s="1">
        <v>45833.480706018519</v>
      </c>
      <c r="I1288" s="6">
        <v>-13</v>
      </c>
      <c r="J1288">
        <v>798.18000000000006</v>
      </c>
      <c r="K1288">
        <v>798.18000000000006</v>
      </c>
      <c r="L1288" t="str">
        <f>VLOOKUP(A1288,[1]Sheet2!$A$2:$C$2741,3,0)</f>
        <v>Pedro Fonseca</v>
      </c>
      <c r="M1288" t="str" cm="1">
        <f t="array" ref="M1288">IFERROR(_xlfn.IFS(AND(I1288&gt;=1,I1288&lt;=5),"1A5", AND(I1288&gt;=6,I1288&lt;=30),"6A30", AND(I1288&gt;=31,I1288&lt;=60),"31A60", AND(I1288&gt;=61,I1288&lt;=90),"61A90", AND(I1288&gt;=91,I1288&lt;=120),"91A120", AND(I1288&gt;120),"M120"), "A VENCER")</f>
        <v>A VENCER</v>
      </c>
    </row>
    <row r="1289" spans="1:13" x14ac:dyDescent="0.25">
      <c r="A1289">
        <f>VLOOKUP(B1289,[1]Sheet2!$B$2:$D$2741,3,0)</f>
        <v>211112073</v>
      </c>
      <c r="B1289" t="s">
        <v>250</v>
      </c>
      <c r="C1289" t="s">
        <v>11</v>
      </c>
      <c r="D1289" t="s">
        <v>12</v>
      </c>
      <c r="E1289">
        <v>9964</v>
      </c>
      <c r="F1289" t="s">
        <v>13</v>
      </c>
      <c r="G1289" s="1">
        <v>45870.436064814814</v>
      </c>
      <c r="H1289" s="1">
        <v>45840.436076388884</v>
      </c>
      <c r="I1289" s="6">
        <v>-20</v>
      </c>
      <c r="J1289">
        <v>830.9</v>
      </c>
      <c r="K1289">
        <v>830.9</v>
      </c>
      <c r="L1289" t="str">
        <f>VLOOKUP(A1289,[1]Sheet2!$A$2:$C$2741,3,0)</f>
        <v>Pedro Fonseca</v>
      </c>
      <c r="M1289" t="str" cm="1">
        <f t="array" ref="M1289">IFERROR(_xlfn.IFS(AND(I1289&gt;=1,I1289&lt;=5),"1A5", AND(I1289&gt;=6,I1289&lt;=30),"6A30", AND(I1289&gt;=31,I1289&lt;=60),"31A60", AND(I1289&gt;=61,I1289&lt;=90),"61A90", AND(I1289&gt;=91,I1289&lt;=120),"91A120", AND(I1289&gt;120),"M120"), "A VENCER")</f>
        <v>A VENCER</v>
      </c>
    </row>
    <row r="1290" spans="1:13" x14ac:dyDescent="0.25">
      <c r="A1290">
        <f>VLOOKUP(B1290,[1]Sheet2!$B$2:$D$2741,3,0)</f>
        <v>211112073</v>
      </c>
      <c r="B1290" t="s">
        <v>250</v>
      </c>
      <c r="C1290" t="s">
        <v>11</v>
      </c>
      <c r="D1290" t="s">
        <v>12</v>
      </c>
      <c r="E1290">
        <v>10126</v>
      </c>
      <c r="F1290" t="s">
        <v>13</v>
      </c>
      <c r="G1290" s="1">
        <v>45872.416956018518</v>
      </c>
      <c r="H1290" s="1">
        <v>45842.416956018518</v>
      </c>
      <c r="I1290" s="6">
        <v>-22</v>
      </c>
      <c r="J1290">
        <v>857.26</v>
      </c>
      <c r="K1290">
        <v>857.26</v>
      </c>
      <c r="L1290" t="str">
        <f>VLOOKUP(A1290,[1]Sheet2!$A$2:$C$2741,3,0)</f>
        <v>Pedro Fonseca</v>
      </c>
      <c r="M1290" t="str" cm="1">
        <f t="array" ref="M1290">IFERROR(_xlfn.IFS(AND(I1290&gt;=1,I1290&lt;=5),"1A5", AND(I1290&gt;=6,I1290&lt;=30),"6A30", AND(I1290&gt;=31,I1290&lt;=60),"31A60", AND(I1290&gt;=61,I1290&lt;=90),"61A90", AND(I1290&gt;=91,I1290&lt;=120),"91A120", AND(I1290&gt;120),"M120"), "A VENCER")</f>
        <v>A VENCER</v>
      </c>
    </row>
    <row r="1291" spans="1:13" x14ac:dyDescent="0.25">
      <c r="A1291">
        <f>VLOOKUP(B1291,[1]Sheet2!$B$2:$D$2741,3,0)</f>
        <v>211112073</v>
      </c>
      <c r="B1291" t="s">
        <v>250</v>
      </c>
      <c r="C1291" t="s">
        <v>11</v>
      </c>
      <c r="D1291" t="s">
        <v>12</v>
      </c>
      <c r="E1291">
        <v>10216</v>
      </c>
      <c r="F1291" t="s">
        <v>13</v>
      </c>
      <c r="G1291" s="1">
        <v>45875.482083333329</v>
      </c>
      <c r="H1291" s="1">
        <v>45845.482094907406</v>
      </c>
      <c r="I1291" s="6">
        <v>-25</v>
      </c>
      <c r="J1291">
        <v>998.21</v>
      </c>
      <c r="K1291">
        <v>998.21</v>
      </c>
      <c r="L1291" t="str">
        <f>VLOOKUP(A1291,[1]Sheet2!$A$2:$C$2741,3,0)</f>
        <v>Pedro Fonseca</v>
      </c>
      <c r="M1291" t="str" cm="1">
        <f t="array" ref="M1291">IFERROR(_xlfn.IFS(AND(I1291&gt;=1,I1291&lt;=5),"1A5", AND(I1291&gt;=6,I1291&lt;=30),"6A30", AND(I1291&gt;=31,I1291&lt;=60),"31A60", AND(I1291&gt;=61,I1291&lt;=90),"61A90", AND(I1291&gt;=91,I1291&lt;=120),"91A120", AND(I1291&gt;120),"M120"), "A VENCER")</f>
        <v>A VENCER</v>
      </c>
    </row>
    <row r="1292" spans="1:13" x14ac:dyDescent="0.25">
      <c r="A1292">
        <f>VLOOKUP(B1292,[1]Sheet2!$B$2:$D$2741,3,0)</f>
        <v>211112073</v>
      </c>
      <c r="B1292" t="s">
        <v>250</v>
      </c>
      <c r="C1292" t="s">
        <v>11</v>
      </c>
      <c r="D1292" t="s">
        <v>12</v>
      </c>
      <c r="E1292">
        <v>10456</v>
      </c>
      <c r="F1292" t="s">
        <v>13</v>
      </c>
      <c r="G1292" s="1">
        <v>45879.377916666665</v>
      </c>
      <c r="H1292" s="1">
        <v>45849.377928240741</v>
      </c>
      <c r="I1292" s="6">
        <v>-29</v>
      </c>
      <c r="J1292">
        <v>642.09</v>
      </c>
      <c r="K1292">
        <v>642.09</v>
      </c>
      <c r="L1292" t="str">
        <f>VLOOKUP(A1292,[1]Sheet2!$A$2:$C$2741,3,0)</f>
        <v>Pedro Fonseca</v>
      </c>
      <c r="M1292" t="str" cm="1">
        <f t="array" ref="M1292">IFERROR(_xlfn.IFS(AND(I1292&gt;=1,I1292&lt;=5),"1A5", AND(I1292&gt;=6,I1292&lt;=30),"6A30", AND(I1292&gt;=31,I1292&lt;=60),"31A60", AND(I1292&gt;=61,I1292&lt;=90),"61A90", AND(I1292&gt;=91,I1292&lt;=120),"91A120", AND(I1292&gt;120),"M120"), "A VENCER")</f>
        <v>A VENCER</v>
      </c>
    </row>
    <row r="1293" spans="1:13" x14ac:dyDescent="0.25">
      <c r="A1293">
        <f>VLOOKUP(B1293,[1]Sheet2!$B$2:$D$2741,3,0)</f>
        <v>211112074</v>
      </c>
      <c r="B1293" t="s">
        <v>251</v>
      </c>
      <c r="C1293" t="s">
        <v>11</v>
      </c>
      <c r="D1293" t="s">
        <v>12</v>
      </c>
      <c r="E1293">
        <v>9577</v>
      </c>
      <c r="F1293" t="s">
        <v>13</v>
      </c>
      <c r="G1293" s="1">
        <v>45861.396539351852</v>
      </c>
      <c r="H1293" s="1">
        <v>45831.39702546296</v>
      </c>
      <c r="I1293" s="6">
        <v>-11</v>
      </c>
      <c r="J1293">
        <v>78.72</v>
      </c>
      <c r="K1293">
        <v>78.72</v>
      </c>
      <c r="L1293" t="str">
        <f>VLOOKUP(A1293,[1]Sheet2!$A$2:$C$2741,3,0)</f>
        <v>Pedro Fonseca</v>
      </c>
      <c r="M1293" t="str" cm="1">
        <f t="array" ref="M1293">IFERROR(_xlfn.IFS(AND(I1293&gt;=1,I1293&lt;=5),"1A5", AND(I1293&gt;=6,I1293&lt;=30),"6A30", AND(I1293&gt;=31,I1293&lt;=60),"31A60", AND(I1293&gt;=61,I1293&lt;=90),"61A90", AND(I1293&gt;=91,I1293&lt;=120),"91A120", AND(I1293&gt;120),"M120"), "A VENCER")</f>
        <v>A VENCER</v>
      </c>
    </row>
    <row r="1294" spans="1:13" x14ac:dyDescent="0.25">
      <c r="A1294">
        <f>VLOOKUP(B1294,[1]Sheet2!$B$2:$D$2741,3,0)</f>
        <v>211112074</v>
      </c>
      <c r="B1294" t="s">
        <v>251</v>
      </c>
      <c r="C1294" t="s">
        <v>11</v>
      </c>
      <c r="D1294" t="s">
        <v>12</v>
      </c>
      <c r="E1294">
        <v>10011</v>
      </c>
      <c r="F1294" t="s">
        <v>13</v>
      </c>
      <c r="G1294" s="1">
        <v>45870.63726851852</v>
      </c>
      <c r="H1294" s="1">
        <v>45840.637835648144</v>
      </c>
      <c r="I1294" s="6">
        <v>-20</v>
      </c>
      <c r="J1294">
        <v>197.67000000000002</v>
      </c>
      <c r="K1294">
        <v>197.67000000000002</v>
      </c>
      <c r="L1294" t="str">
        <f>VLOOKUP(A1294,[1]Sheet2!$A$2:$C$2741,3,0)</f>
        <v>Pedro Fonseca</v>
      </c>
      <c r="M1294" t="str" cm="1">
        <f t="array" ref="M1294">IFERROR(_xlfn.IFS(AND(I1294&gt;=1,I1294&lt;=5),"1A5", AND(I1294&gt;=6,I1294&lt;=30),"6A30", AND(I1294&gt;=31,I1294&lt;=60),"31A60", AND(I1294&gt;=61,I1294&lt;=90),"61A90", AND(I1294&gt;=91,I1294&lt;=120),"91A120", AND(I1294&gt;120),"M120"), "A VENCER")</f>
        <v>A VENCER</v>
      </c>
    </row>
    <row r="1295" spans="1:13" x14ac:dyDescent="0.25">
      <c r="A1295">
        <f>VLOOKUP(B1295,[1]Sheet2!$B$2:$D$2741,3,0)</f>
        <v>211112074</v>
      </c>
      <c r="B1295" t="s">
        <v>251</v>
      </c>
      <c r="C1295" t="s">
        <v>11</v>
      </c>
      <c r="D1295" t="s">
        <v>12</v>
      </c>
      <c r="E1295">
        <v>10119</v>
      </c>
      <c r="F1295" t="s">
        <v>13</v>
      </c>
      <c r="G1295" s="1">
        <v>45872.400821759256</v>
      </c>
      <c r="H1295" s="1">
        <v>45842.400821759256</v>
      </c>
      <c r="I1295" s="6">
        <v>-22</v>
      </c>
      <c r="J1295">
        <v>132.11000000000001</v>
      </c>
      <c r="K1295">
        <v>132.11000000000001</v>
      </c>
      <c r="L1295" t="str">
        <f>VLOOKUP(A1295,[1]Sheet2!$A$2:$C$2741,3,0)</f>
        <v>Pedro Fonseca</v>
      </c>
      <c r="M1295" t="str" cm="1">
        <f t="array" ref="M1295">IFERROR(_xlfn.IFS(AND(I1295&gt;=1,I1295&lt;=5),"1A5", AND(I1295&gt;=6,I1295&lt;=30),"6A30", AND(I1295&gt;=31,I1295&lt;=60),"31A60", AND(I1295&gt;=61,I1295&lt;=90),"61A90", AND(I1295&gt;=91,I1295&lt;=120),"91A120", AND(I1295&gt;120),"M120"), "A VENCER")</f>
        <v>A VENCER</v>
      </c>
    </row>
    <row r="1296" spans="1:13" x14ac:dyDescent="0.25">
      <c r="A1296">
        <f>VLOOKUP(B1296,[1]Sheet2!$B$2:$D$2741,3,0)</f>
        <v>211112074</v>
      </c>
      <c r="B1296" t="s">
        <v>251</v>
      </c>
      <c r="C1296" t="s">
        <v>11</v>
      </c>
      <c r="D1296" t="s">
        <v>12</v>
      </c>
      <c r="E1296">
        <v>10329</v>
      </c>
      <c r="F1296" t="s">
        <v>13</v>
      </c>
      <c r="G1296" s="1">
        <v>45877.411932870367</v>
      </c>
      <c r="H1296" s="1">
        <v>45847.411944444444</v>
      </c>
      <c r="I1296" s="6">
        <v>-27</v>
      </c>
      <c r="J1296">
        <v>191.97</v>
      </c>
      <c r="K1296">
        <v>191.97</v>
      </c>
      <c r="L1296" t="str">
        <f>VLOOKUP(A1296,[1]Sheet2!$A$2:$C$2741,3,0)</f>
        <v>Pedro Fonseca</v>
      </c>
      <c r="M1296" t="str" cm="1">
        <f t="array" ref="M1296">IFERROR(_xlfn.IFS(AND(I1296&gt;=1,I1296&lt;=5),"1A5", AND(I1296&gt;=6,I1296&lt;=30),"6A30", AND(I1296&gt;=31,I1296&lt;=60),"31A60", AND(I1296&gt;=61,I1296&lt;=90),"61A90", AND(I1296&gt;=91,I1296&lt;=120),"91A120", AND(I1296&gt;120),"M120"), "A VENCER")</f>
        <v>A VENCER</v>
      </c>
    </row>
    <row r="1297" spans="1:13" x14ac:dyDescent="0.25">
      <c r="A1297">
        <f>VLOOKUP(B1297,[1]Sheet2!$B$2:$D$2741,3,0)</f>
        <v>211112076</v>
      </c>
      <c r="B1297" t="s">
        <v>252</v>
      </c>
      <c r="C1297" t="s">
        <v>11</v>
      </c>
      <c r="D1297" t="s">
        <v>12</v>
      </c>
      <c r="E1297">
        <v>9995</v>
      </c>
      <c r="F1297" t="s">
        <v>13</v>
      </c>
      <c r="G1297" s="1">
        <v>45870.456608796296</v>
      </c>
      <c r="H1297" s="1">
        <v>45840.457233796296</v>
      </c>
      <c r="I1297" s="6">
        <v>-20</v>
      </c>
      <c r="J1297">
        <v>556.29</v>
      </c>
      <c r="K1297">
        <v>556.29</v>
      </c>
      <c r="L1297" t="str">
        <f>VLOOKUP(A1297,[1]Sheet2!$A$2:$C$2741,3,0)</f>
        <v>Pedro Fonseca</v>
      </c>
      <c r="M1297" t="str" cm="1">
        <f t="array" ref="M1297">IFERROR(_xlfn.IFS(AND(I1297&gt;=1,I1297&lt;=5),"1A5", AND(I1297&gt;=6,I1297&lt;=30),"6A30", AND(I1297&gt;=31,I1297&lt;=60),"31A60", AND(I1297&gt;=61,I1297&lt;=90),"61A90", AND(I1297&gt;=91,I1297&lt;=120),"91A120", AND(I1297&gt;120),"M120"), "A VENCER")</f>
        <v>A VENCER</v>
      </c>
    </row>
    <row r="1298" spans="1:13" x14ac:dyDescent="0.25">
      <c r="A1298">
        <f>VLOOKUP(B1298,[1]Sheet2!$B$2:$D$2741,3,0)</f>
        <v>211112076</v>
      </c>
      <c r="B1298" t="s">
        <v>252</v>
      </c>
      <c r="C1298" t="s">
        <v>11</v>
      </c>
      <c r="D1298" t="s">
        <v>12</v>
      </c>
      <c r="E1298">
        <v>10313</v>
      </c>
      <c r="F1298" t="s">
        <v>13</v>
      </c>
      <c r="G1298" s="1">
        <v>45877.408090277779</v>
      </c>
      <c r="H1298" s="1">
        <v>45847.408090277779</v>
      </c>
      <c r="I1298" s="6">
        <v>-27</v>
      </c>
      <c r="J1298">
        <v>306.94</v>
      </c>
      <c r="K1298">
        <v>306.94</v>
      </c>
      <c r="L1298" t="str">
        <f>VLOOKUP(A1298,[1]Sheet2!$A$2:$C$2741,3,0)</f>
        <v>Pedro Fonseca</v>
      </c>
      <c r="M1298" t="str" cm="1">
        <f t="array" ref="M1298">IFERROR(_xlfn.IFS(AND(I1298&gt;=1,I1298&lt;=5),"1A5", AND(I1298&gt;=6,I1298&lt;=30),"6A30", AND(I1298&gt;=31,I1298&lt;=60),"31A60", AND(I1298&gt;=61,I1298&lt;=90),"61A90", AND(I1298&gt;=91,I1298&lt;=120),"91A120", AND(I1298&gt;120),"M120"), "A VENCER")</f>
        <v>A VENCER</v>
      </c>
    </row>
    <row r="1299" spans="1:13" x14ac:dyDescent="0.25">
      <c r="A1299">
        <f>VLOOKUP(B1299,[1]Sheet2!$B$2:$D$2741,3,0)</f>
        <v>211112076</v>
      </c>
      <c r="B1299" t="s">
        <v>252</v>
      </c>
      <c r="C1299" t="s">
        <v>11</v>
      </c>
      <c r="D1299" t="s">
        <v>12</v>
      </c>
      <c r="E1299">
        <v>10322</v>
      </c>
      <c r="F1299" t="s">
        <v>13</v>
      </c>
      <c r="G1299" s="1">
        <v>45877.411747685182</v>
      </c>
      <c r="H1299" s="1">
        <v>45847.411747685182</v>
      </c>
      <c r="I1299" s="6">
        <v>-27</v>
      </c>
      <c r="J1299">
        <v>56.06</v>
      </c>
      <c r="K1299">
        <v>56.06</v>
      </c>
      <c r="L1299" t="str">
        <f>VLOOKUP(A1299,[1]Sheet2!$A$2:$C$2741,3,0)</f>
        <v>Pedro Fonseca</v>
      </c>
      <c r="M1299" t="str" cm="1">
        <f t="array" ref="M1299">IFERROR(_xlfn.IFS(AND(I1299&gt;=1,I1299&lt;=5),"1A5", AND(I1299&gt;=6,I1299&lt;=30),"6A30", AND(I1299&gt;=31,I1299&lt;=60),"31A60", AND(I1299&gt;=61,I1299&lt;=90),"61A90", AND(I1299&gt;=91,I1299&lt;=120),"91A120", AND(I1299&gt;120),"M120"), "A VENCER")</f>
        <v>A VENCER</v>
      </c>
    </row>
    <row r="1300" spans="1:13" x14ac:dyDescent="0.25">
      <c r="A1300">
        <f>VLOOKUP(B1300,[1]Sheet2!$B$2:$D$2741,3,0)</f>
        <v>211112078</v>
      </c>
      <c r="B1300" t="s">
        <v>253</v>
      </c>
      <c r="C1300" t="s">
        <v>11</v>
      </c>
      <c r="D1300" t="s">
        <v>19</v>
      </c>
      <c r="E1300">
        <v>1395</v>
      </c>
      <c r="F1300" t="s">
        <v>13</v>
      </c>
      <c r="G1300" s="1">
        <v>45522.370335648149</v>
      </c>
      <c r="H1300" s="1">
        <v>45492.371678240735</v>
      </c>
      <c r="I1300" s="6">
        <v>328</v>
      </c>
      <c r="J1300">
        <v>155.18</v>
      </c>
      <c r="K1300">
        <v>12.8</v>
      </c>
      <c r="L1300" t="str">
        <f>VLOOKUP(A1300,[1]Sheet2!$A$2:$C$2741,3,0)</f>
        <v>Manuel Miranda</v>
      </c>
      <c r="M1300" t="str" cm="1">
        <f t="array" ref="M1300">IFERROR(_xlfn.IFS(AND(I1300&gt;=1,I1300&lt;=5),"1A5", AND(I1300&gt;=6,I1300&lt;=30),"6A30", AND(I1300&gt;=31,I1300&lt;=60),"31A60", AND(I1300&gt;=61,I1300&lt;=90),"61A90", AND(I1300&gt;=91,I1300&lt;=120),"91A120", AND(I1300&gt;120),"M120"), "A VENCER")</f>
        <v>M120</v>
      </c>
    </row>
    <row r="1301" spans="1:13" x14ac:dyDescent="0.25">
      <c r="A1301">
        <f>VLOOKUP(B1301,[1]Sheet2!$B$2:$D$2741,3,0)</f>
        <v>211112078</v>
      </c>
      <c r="B1301" t="s">
        <v>253</v>
      </c>
      <c r="C1301" t="s">
        <v>11</v>
      </c>
      <c r="D1301" t="s">
        <v>19</v>
      </c>
      <c r="E1301">
        <v>4909</v>
      </c>
      <c r="F1301" t="s">
        <v>13</v>
      </c>
      <c r="G1301" s="1">
        <v>45575.36918981481</v>
      </c>
      <c r="H1301" s="1">
        <v>45545.372164351851</v>
      </c>
      <c r="I1301" s="6">
        <v>275</v>
      </c>
      <c r="J1301">
        <v>275.3</v>
      </c>
      <c r="K1301">
        <v>275.3</v>
      </c>
      <c r="L1301" t="str">
        <f>VLOOKUP(A1301,[1]Sheet2!$A$2:$C$2741,3,0)</f>
        <v>Manuel Miranda</v>
      </c>
      <c r="M1301" t="str" cm="1">
        <f t="array" ref="M1301">IFERROR(_xlfn.IFS(AND(I1301&gt;=1,I1301&lt;=5),"1A5", AND(I1301&gt;=6,I1301&lt;=30),"6A30", AND(I1301&gt;=31,I1301&lt;=60),"31A60", AND(I1301&gt;=61,I1301&lt;=90),"61A90", AND(I1301&gt;=91,I1301&lt;=120),"91A120", AND(I1301&gt;120),"M120"), "A VENCER")</f>
        <v>M120</v>
      </c>
    </row>
    <row r="1302" spans="1:13" x14ac:dyDescent="0.25">
      <c r="A1302">
        <f>VLOOKUP(B1302,[1]Sheet2!$B$2:$D$2741,3,0)</f>
        <v>211112078</v>
      </c>
      <c r="B1302" t="s">
        <v>253</v>
      </c>
      <c r="C1302" t="s">
        <v>11</v>
      </c>
      <c r="D1302" t="s">
        <v>19</v>
      </c>
      <c r="E1302">
        <v>8670</v>
      </c>
      <c r="F1302" t="s">
        <v>13</v>
      </c>
      <c r="G1302" s="1">
        <v>45631.433854166666</v>
      </c>
      <c r="H1302" s="1">
        <v>45601.435949074075</v>
      </c>
      <c r="I1302" s="6">
        <v>219</v>
      </c>
      <c r="J1302">
        <v>242.91</v>
      </c>
      <c r="K1302">
        <v>242.91</v>
      </c>
      <c r="L1302" t="str">
        <f>VLOOKUP(A1302,[1]Sheet2!$A$2:$C$2741,3,0)</f>
        <v>Manuel Miranda</v>
      </c>
      <c r="M1302" t="str" cm="1">
        <f t="array" ref="M1302">IFERROR(_xlfn.IFS(AND(I1302&gt;=1,I1302&lt;=5),"1A5", AND(I1302&gt;=6,I1302&lt;=30),"6A30", AND(I1302&gt;=31,I1302&lt;=60),"31A60", AND(I1302&gt;=61,I1302&lt;=90),"61A90", AND(I1302&gt;=91,I1302&lt;=120),"91A120", AND(I1302&gt;120),"M120"), "A VENCER")</f>
        <v>M120</v>
      </c>
    </row>
    <row r="1303" spans="1:13" x14ac:dyDescent="0.25">
      <c r="A1303">
        <f>VLOOKUP(B1303,[1]Sheet2!$B$2:$D$2741,3,0)</f>
        <v>211112086</v>
      </c>
      <c r="B1303" t="s">
        <v>254</v>
      </c>
      <c r="C1303" t="s">
        <v>11</v>
      </c>
      <c r="D1303" t="s">
        <v>12</v>
      </c>
      <c r="E1303">
        <v>9484</v>
      </c>
      <c r="F1303" t="s">
        <v>13</v>
      </c>
      <c r="G1303" s="1">
        <v>45858.485891203702</v>
      </c>
      <c r="H1303" s="1">
        <v>45828.486481481479</v>
      </c>
      <c r="I1303" s="6">
        <v>-8</v>
      </c>
      <c r="J1303">
        <v>454.15000000000003</v>
      </c>
      <c r="K1303">
        <v>454.15000000000003</v>
      </c>
      <c r="L1303" t="str">
        <f>VLOOKUP(A1303,[1]Sheet2!$A$2:$C$2741,3,0)</f>
        <v>Ricardo G.Silva</v>
      </c>
      <c r="M1303" t="str" cm="1">
        <f t="array" ref="M1303">IFERROR(_xlfn.IFS(AND(I1303&gt;=1,I1303&lt;=5),"1A5", AND(I1303&gt;=6,I1303&lt;=30),"6A30", AND(I1303&gt;=31,I1303&lt;=60),"31A60", AND(I1303&gt;=61,I1303&lt;=90),"61A90", AND(I1303&gt;=91,I1303&lt;=120),"91A120", AND(I1303&gt;120),"M120"), "A VENCER")</f>
        <v>A VENCER</v>
      </c>
    </row>
    <row r="1304" spans="1:13" x14ac:dyDescent="0.25">
      <c r="A1304">
        <f>VLOOKUP(B1304,[1]Sheet2!$B$2:$D$2741,3,0)</f>
        <v>211112086</v>
      </c>
      <c r="B1304" t="s">
        <v>254</v>
      </c>
      <c r="C1304" t="s">
        <v>11</v>
      </c>
      <c r="D1304" t="s">
        <v>12</v>
      </c>
      <c r="E1304">
        <v>9769</v>
      </c>
      <c r="F1304" t="s">
        <v>13</v>
      </c>
      <c r="G1304" s="1">
        <v>45864.445300925923</v>
      </c>
      <c r="H1304" s="1">
        <v>45834.445868055554</v>
      </c>
      <c r="I1304" s="6">
        <v>-14</v>
      </c>
      <c r="J1304">
        <v>738.56000000000006</v>
      </c>
      <c r="K1304">
        <v>738.56000000000006</v>
      </c>
      <c r="L1304" t="str">
        <f>VLOOKUP(A1304,[1]Sheet2!$A$2:$C$2741,3,0)</f>
        <v>Ricardo G.Silva</v>
      </c>
      <c r="M1304" t="str" cm="1">
        <f t="array" ref="M1304">IFERROR(_xlfn.IFS(AND(I1304&gt;=1,I1304&lt;=5),"1A5", AND(I1304&gt;=6,I1304&lt;=30),"6A30", AND(I1304&gt;=31,I1304&lt;=60),"31A60", AND(I1304&gt;=61,I1304&lt;=90),"61A90", AND(I1304&gt;=91,I1304&lt;=120),"91A120", AND(I1304&gt;120),"M120"), "A VENCER")</f>
        <v>A VENCER</v>
      </c>
    </row>
    <row r="1305" spans="1:13" x14ac:dyDescent="0.25">
      <c r="A1305">
        <f>VLOOKUP(B1305,[1]Sheet2!$B$2:$D$2741,3,0)</f>
        <v>211112086</v>
      </c>
      <c r="B1305" t="s">
        <v>254</v>
      </c>
      <c r="C1305" t="s">
        <v>11</v>
      </c>
      <c r="D1305" t="s">
        <v>12</v>
      </c>
      <c r="E1305">
        <v>10026</v>
      </c>
      <c r="F1305" t="s">
        <v>13</v>
      </c>
      <c r="G1305" s="1">
        <v>45871.442129629628</v>
      </c>
      <c r="H1305" s="1">
        <v>45841.442129629628</v>
      </c>
      <c r="I1305" s="6">
        <v>-21</v>
      </c>
      <c r="J1305">
        <v>157.08000000000001</v>
      </c>
      <c r="K1305">
        <v>157.08000000000001</v>
      </c>
      <c r="L1305" t="str">
        <f>VLOOKUP(A1305,[1]Sheet2!$A$2:$C$2741,3,0)</f>
        <v>Ricardo G.Silva</v>
      </c>
      <c r="M1305" t="str" cm="1">
        <f t="array" ref="M1305">IFERROR(_xlfn.IFS(AND(I1305&gt;=1,I1305&lt;=5),"1A5", AND(I1305&gt;=6,I1305&lt;=30),"6A30", AND(I1305&gt;=31,I1305&lt;=60),"31A60", AND(I1305&gt;=61,I1305&lt;=90),"61A90", AND(I1305&gt;=91,I1305&lt;=120),"91A120", AND(I1305&gt;120),"M120"), "A VENCER")</f>
        <v>A VENCER</v>
      </c>
    </row>
    <row r="1306" spans="1:13" x14ac:dyDescent="0.25">
      <c r="A1306">
        <f>VLOOKUP(B1306,[1]Sheet2!$B$2:$D$2741,3,0)</f>
        <v>211112086</v>
      </c>
      <c r="B1306" t="s">
        <v>254</v>
      </c>
      <c r="C1306" t="s">
        <v>11</v>
      </c>
      <c r="D1306" t="s">
        <v>12</v>
      </c>
      <c r="E1306">
        <v>10414</v>
      </c>
      <c r="F1306" t="s">
        <v>13</v>
      </c>
      <c r="G1306" s="1">
        <v>45878.428182870368</v>
      </c>
      <c r="H1306" s="1">
        <v>45848.428182870368</v>
      </c>
      <c r="I1306" s="6">
        <v>-28</v>
      </c>
      <c r="J1306">
        <v>181.28</v>
      </c>
      <c r="K1306">
        <v>181.28</v>
      </c>
      <c r="L1306" t="str">
        <f>VLOOKUP(A1306,[1]Sheet2!$A$2:$C$2741,3,0)</f>
        <v>Ricardo G.Silva</v>
      </c>
      <c r="M1306" t="str" cm="1">
        <f t="array" ref="M1306">IFERROR(_xlfn.IFS(AND(I1306&gt;=1,I1306&lt;=5),"1A5", AND(I1306&gt;=6,I1306&lt;=30),"6A30", AND(I1306&gt;=31,I1306&lt;=60),"31A60", AND(I1306&gt;=61,I1306&lt;=90),"61A90", AND(I1306&gt;=91,I1306&lt;=120),"91A120", AND(I1306&gt;120),"M120"), "A VENCER")</f>
        <v>A VENCER</v>
      </c>
    </row>
    <row r="1307" spans="1:13" x14ac:dyDescent="0.25">
      <c r="A1307">
        <f>VLOOKUP(B1307,[1]Sheet2!$B$2:$D$2741,3,0)</f>
        <v>211112088</v>
      </c>
      <c r="B1307" t="s">
        <v>255</v>
      </c>
      <c r="C1307" t="s">
        <v>62</v>
      </c>
      <c r="D1307" t="s">
        <v>24</v>
      </c>
      <c r="E1307" t="s">
        <v>256</v>
      </c>
      <c r="F1307" t="s">
        <v>13</v>
      </c>
      <c r="G1307" s="1">
        <v>45364</v>
      </c>
      <c r="H1307" s="1">
        <v>45364</v>
      </c>
      <c r="I1307" s="6">
        <v>486</v>
      </c>
      <c r="J1307">
        <v>552.54</v>
      </c>
      <c r="K1307">
        <v>76.72</v>
      </c>
      <c r="L1307" t="str">
        <f>VLOOKUP(A1307,[1]Sheet2!$A$2:$C$2741,3,0)</f>
        <v>Contencioso</v>
      </c>
      <c r="M1307" t="str" cm="1">
        <f t="array" ref="M1307">IFERROR(_xlfn.IFS(AND(I1307&gt;=1,I1307&lt;=5),"1A5", AND(I1307&gt;=6,I1307&lt;=30),"6A30", AND(I1307&gt;=31,I1307&lt;=60),"31A60", AND(I1307&gt;=61,I1307&lt;=90),"61A90", AND(I1307&gt;=91,I1307&lt;=120),"91A120", AND(I1307&gt;120),"M120"), "A VENCER")</f>
        <v>M120</v>
      </c>
    </row>
    <row r="1308" spans="1:13" x14ac:dyDescent="0.25">
      <c r="A1308">
        <f>VLOOKUP(B1308,[1]Sheet2!$B$2:$D$2741,3,0)</f>
        <v>211112088</v>
      </c>
      <c r="B1308" t="s">
        <v>255</v>
      </c>
      <c r="C1308" t="s">
        <v>62</v>
      </c>
      <c r="D1308" t="s">
        <v>24</v>
      </c>
      <c r="E1308" t="s">
        <v>257</v>
      </c>
      <c r="F1308" t="s">
        <v>13</v>
      </c>
      <c r="G1308" s="1">
        <v>45429</v>
      </c>
      <c r="H1308" s="1">
        <v>45429</v>
      </c>
      <c r="I1308" s="6">
        <v>421</v>
      </c>
      <c r="J1308">
        <v>504.83</v>
      </c>
      <c r="K1308">
        <v>504.83</v>
      </c>
      <c r="L1308" t="str">
        <f>VLOOKUP(A1308,[1]Sheet2!$A$2:$C$2741,3,0)</f>
        <v>Contencioso</v>
      </c>
      <c r="M1308" t="str" cm="1">
        <f t="array" ref="M1308">IFERROR(_xlfn.IFS(AND(I1308&gt;=1,I1308&lt;=5),"1A5", AND(I1308&gt;=6,I1308&lt;=30),"6A30", AND(I1308&gt;=31,I1308&lt;=60),"31A60", AND(I1308&gt;=61,I1308&lt;=90),"61A90", AND(I1308&gt;=91,I1308&lt;=120),"91A120", AND(I1308&gt;120),"M120"), "A VENCER")</f>
        <v>M120</v>
      </c>
    </row>
    <row r="1309" spans="1:13" x14ac:dyDescent="0.25">
      <c r="A1309">
        <f>VLOOKUP(B1309,[1]Sheet2!$B$2:$D$2741,3,0)</f>
        <v>211112088</v>
      </c>
      <c r="B1309" t="s">
        <v>255</v>
      </c>
      <c r="C1309" t="s">
        <v>62</v>
      </c>
      <c r="D1309" t="s">
        <v>24</v>
      </c>
      <c r="E1309" t="s">
        <v>258</v>
      </c>
      <c r="F1309" t="s">
        <v>13</v>
      </c>
      <c r="G1309" s="1">
        <v>45448</v>
      </c>
      <c r="H1309" s="1">
        <v>45448</v>
      </c>
      <c r="I1309" s="6">
        <v>402</v>
      </c>
      <c r="J1309">
        <v>1039.74</v>
      </c>
      <c r="K1309">
        <v>1039.74</v>
      </c>
      <c r="L1309" t="str">
        <f>VLOOKUP(A1309,[1]Sheet2!$A$2:$C$2741,3,0)</f>
        <v>Contencioso</v>
      </c>
      <c r="M1309" t="str" cm="1">
        <f t="array" ref="M1309">IFERROR(_xlfn.IFS(AND(I1309&gt;=1,I1309&lt;=5),"1A5", AND(I1309&gt;=6,I1309&lt;=30),"6A30", AND(I1309&gt;=31,I1309&lt;=60),"31A60", AND(I1309&gt;=61,I1309&lt;=90),"61A90", AND(I1309&gt;=91,I1309&lt;=120),"91A120", AND(I1309&gt;120),"M120"), "A VENCER")</f>
        <v>M120</v>
      </c>
    </row>
    <row r="1310" spans="1:13" x14ac:dyDescent="0.25">
      <c r="A1310">
        <f>VLOOKUP(B1310,[1]Sheet2!$B$2:$D$2741,3,0)</f>
        <v>211112088</v>
      </c>
      <c r="B1310" t="s">
        <v>255</v>
      </c>
      <c r="C1310" t="s">
        <v>62</v>
      </c>
      <c r="D1310" t="s">
        <v>24</v>
      </c>
      <c r="E1310" t="s">
        <v>259</v>
      </c>
      <c r="F1310" t="s">
        <v>13</v>
      </c>
      <c r="G1310" s="1">
        <v>45450</v>
      </c>
      <c r="H1310" s="1">
        <v>45450</v>
      </c>
      <c r="I1310" s="6">
        <v>400</v>
      </c>
      <c r="J1310">
        <v>739.42</v>
      </c>
      <c r="K1310">
        <v>739.42</v>
      </c>
      <c r="L1310" t="str">
        <f>VLOOKUP(A1310,[1]Sheet2!$A$2:$C$2741,3,0)</f>
        <v>Contencioso</v>
      </c>
      <c r="M1310" t="str" cm="1">
        <f t="array" ref="M1310">IFERROR(_xlfn.IFS(AND(I1310&gt;=1,I1310&lt;=5),"1A5", AND(I1310&gt;=6,I1310&lt;=30),"6A30", AND(I1310&gt;=31,I1310&lt;=60),"31A60", AND(I1310&gt;=61,I1310&lt;=90),"61A90", AND(I1310&gt;=91,I1310&lt;=120),"91A120", AND(I1310&gt;120),"M120"), "A VENCER")</f>
        <v>M120</v>
      </c>
    </row>
    <row r="1311" spans="1:13" x14ac:dyDescent="0.25">
      <c r="A1311">
        <f>VLOOKUP(B1311,[1]Sheet2!$B$2:$D$2741,3,0)</f>
        <v>211112088</v>
      </c>
      <c r="B1311" t="s">
        <v>255</v>
      </c>
      <c r="C1311" t="s">
        <v>62</v>
      </c>
      <c r="D1311" t="s">
        <v>24</v>
      </c>
      <c r="E1311" t="s">
        <v>260</v>
      </c>
      <c r="F1311" t="s">
        <v>13</v>
      </c>
      <c r="G1311" s="1">
        <v>45455</v>
      </c>
      <c r="H1311" s="1">
        <v>45455</v>
      </c>
      <c r="I1311" s="6">
        <v>395</v>
      </c>
      <c r="J1311">
        <v>810.6</v>
      </c>
      <c r="K1311">
        <v>810.6</v>
      </c>
      <c r="L1311" t="str">
        <f>VLOOKUP(A1311,[1]Sheet2!$A$2:$C$2741,3,0)</f>
        <v>Contencioso</v>
      </c>
      <c r="M1311" t="str" cm="1">
        <f t="array" ref="M1311">IFERROR(_xlfn.IFS(AND(I1311&gt;=1,I1311&lt;=5),"1A5", AND(I1311&gt;=6,I1311&lt;=30),"6A30", AND(I1311&gt;=31,I1311&lt;=60),"31A60", AND(I1311&gt;=61,I1311&lt;=90),"61A90", AND(I1311&gt;=91,I1311&lt;=120),"91A120", AND(I1311&gt;120),"M120"), "A VENCER")</f>
        <v>M120</v>
      </c>
    </row>
    <row r="1312" spans="1:13" x14ac:dyDescent="0.25">
      <c r="A1312">
        <f>VLOOKUP(B1312,[1]Sheet2!$B$2:$D$2741,3,0)</f>
        <v>211112088</v>
      </c>
      <c r="B1312" t="s">
        <v>255</v>
      </c>
      <c r="C1312" t="s">
        <v>62</v>
      </c>
      <c r="D1312" t="s">
        <v>24</v>
      </c>
      <c r="E1312" t="s">
        <v>261</v>
      </c>
      <c r="F1312" t="s">
        <v>13</v>
      </c>
      <c r="G1312" s="1">
        <v>45462</v>
      </c>
      <c r="H1312" s="1">
        <v>45462</v>
      </c>
      <c r="I1312" s="6">
        <v>388</v>
      </c>
      <c r="J1312">
        <v>858.71</v>
      </c>
      <c r="K1312">
        <v>858.71</v>
      </c>
      <c r="L1312" t="str">
        <f>VLOOKUP(A1312,[1]Sheet2!$A$2:$C$2741,3,0)</f>
        <v>Contencioso</v>
      </c>
      <c r="M1312" t="str" cm="1">
        <f t="array" ref="M1312">IFERROR(_xlfn.IFS(AND(I1312&gt;=1,I1312&lt;=5),"1A5", AND(I1312&gt;=6,I1312&lt;=30),"6A30", AND(I1312&gt;=31,I1312&lt;=60),"31A60", AND(I1312&gt;=61,I1312&lt;=90),"61A90", AND(I1312&gt;=91,I1312&lt;=120),"91A120", AND(I1312&gt;120),"M120"), "A VENCER")</f>
        <v>M120</v>
      </c>
    </row>
    <row r="1313" spans="1:13" x14ac:dyDescent="0.25">
      <c r="A1313">
        <f>VLOOKUP(B1313,[1]Sheet2!$B$2:$D$2741,3,0)</f>
        <v>211112088</v>
      </c>
      <c r="B1313" t="s">
        <v>255</v>
      </c>
      <c r="C1313" t="s">
        <v>62</v>
      </c>
      <c r="D1313" t="s">
        <v>24</v>
      </c>
      <c r="E1313" t="s">
        <v>262</v>
      </c>
      <c r="F1313" t="s">
        <v>13</v>
      </c>
      <c r="G1313" s="1">
        <v>45464</v>
      </c>
      <c r="H1313" s="1">
        <v>45464</v>
      </c>
      <c r="I1313" s="6">
        <v>386</v>
      </c>
      <c r="J1313">
        <v>727.32</v>
      </c>
      <c r="K1313">
        <v>727.32</v>
      </c>
      <c r="L1313" t="str">
        <f>VLOOKUP(A1313,[1]Sheet2!$A$2:$C$2741,3,0)</f>
        <v>Contencioso</v>
      </c>
      <c r="M1313" t="str" cm="1">
        <f t="array" ref="M1313">IFERROR(_xlfn.IFS(AND(I1313&gt;=1,I1313&lt;=5),"1A5", AND(I1313&gt;=6,I1313&lt;=30),"6A30", AND(I1313&gt;=31,I1313&lt;=60),"31A60", AND(I1313&gt;=61,I1313&lt;=90),"61A90", AND(I1313&gt;=91,I1313&lt;=120),"91A120", AND(I1313&gt;120),"M120"), "A VENCER")</f>
        <v>M120</v>
      </c>
    </row>
    <row r="1314" spans="1:13" x14ac:dyDescent="0.25">
      <c r="A1314">
        <f>VLOOKUP(B1314,[1]Sheet2!$B$2:$D$2741,3,0)</f>
        <v>211112088</v>
      </c>
      <c r="B1314" t="s">
        <v>255</v>
      </c>
      <c r="C1314" t="s">
        <v>62</v>
      </c>
      <c r="D1314" t="s">
        <v>24</v>
      </c>
      <c r="E1314" t="s">
        <v>263</v>
      </c>
      <c r="F1314" t="s">
        <v>13</v>
      </c>
      <c r="G1314" s="1">
        <v>45469</v>
      </c>
      <c r="H1314" s="1">
        <v>45469</v>
      </c>
      <c r="I1314" s="6">
        <v>381</v>
      </c>
      <c r="J1314">
        <v>40.74</v>
      </c>
      <c r="K1314">
        <v>40.74</v>
      </c>
      <c r="L1314" t="str">
        <f>VLOOKUP(A1314,[1]Sheet2!$A$2:$C$2741,3,0)</f>
        <v>Contencioso</v>
      </c>
      <c r="M1314" t="str" cm="1">
        <f t="array" ref="M1314">IFERROR(_xlfn.IFS(AND(I1314&gt;=1,I1314&lt;=5),"1A5", AND(I1314&gt;=6,I1314&lt;=30),"6A30", AND(I1314&gt;=31,I1314&lt;=60),"31A60", AND(I1314&gt;=61,I1314&lt;=90),"61A90", AND(I1314&gt;=91,I1314&lt;=120),"91A120", AND(I1314&gt;120),"M120"), "A VENCER")</f>
        <v>M120</v>
      </c>
    </row>
    <row r="1315" spans="1:13" x14ac:dyDescent="0.25">
      <c r="A1315">
        <f>VLOOKUP(B1315,[1]Sheet2!$B$2:$D$2741,3,0)</f>
        <v>211112088</v>
      </c>
      <c r="B1315" t="s">
        <v>255</v>
      </c>
      <c r="C1315" t="s">
        <v>62</v>
      </c>
      <c r="D1315" t="s">
        <v>24</v>
      </c>
      <c r="E1315" t="s">
        <v>264</v>
      </c>
      <c r="F1315" t="s">
        <v>13</v>
      </c>
      <c r="G1315" s="1">
        <v>45469</v>
      </c>
      <c r="H1315" s="1">
        <v>45469</v>
      </c>
      <c r="I1315" s="6">
        <v>381</v>
      </c>
      <c r="J1315">
        <v>700.72</v>
      </c>
      <c r="K1315">
        <v>700.72</v>
      </c>
      <c r="L1315" t="str">
        <f>VLOOKUP(A1315,[1]Sheet2!$A$2:$C$2741,3,0)</f>
        <v>Contencioso</v>
      </c>
      <c r="M1315" t="str" cm="1">
        <f t="array" ref="M1315">IFERROR(_xlfn.IFS(AND(I1315&gt;=1,I1315&lt;=5),"1A5", AND(I1315&gt;=6,I1315&lt;=30),"6A30", AND(I1315&gt;=31,I1315&lt;=60),"31A60", AND(I1315&gt;=61,I1315&lt;=90),"61A90", AND(I1315&gt;=91,I1315&lt;=120),"91A120", AND(I1315&gt;120),"M120"), "A VENCER")</f>
        <v>M120</v>
      </c>
    </row>
    <row r="1316" spans="1:13" x14ac:dyDescent="0.25">
      <c r="A1316">
        <f>VLOOKUP(B1316,[1]Sheet2!$B$2:$D$2741,3,0)</f>
        <v>211112088</v>
      </c>
      <c r="B1316" t="s">
        <v>255</v>
      </c>
      <c r="C1316" t="s">
        <v>11</v>
      </c>
      <c r="D1316" t="s">
        <v>19</v>
      </c>
      <c r="E1316">
        <v>207</v>
      </c>
      <c r="F1316" t="s">
        <v>13</v>
      </c>
      <c r="G1316" s="1">
        <v>45476.403877314813</v>
      </c>
      <c r="H1316" s="1">
        <v>45476.403877314813</v>
      </c>
      <c r="I1316" s="6">
        <v>374</v>
      </c>
      <c r="J1316">
        <v>1101.82</v>
      </c>
      <c r="K1316">
        <v>1101.82</v>
      </c>
      <c r="L1316" t="str">
        <f>VLOOKUP(A1316,[1]Sheet2!$A$2:$C$2741,3,0)</f>
        <v>Contencioso</v>
      </c>
      <c r="M1316" t="str" cm="1">
        <f t="array" ref="M1316">IFERROR(_xlfn.IFS(AND(I1316&gt;=1,I1316&lt;=5),"1A5", AND(I1316&gt;=6,I1316&lt;=30),"6A30", AND(I1316&gt;=31,I1316&lt;=60),"31A60", AND(I1316&gt;=61,I1316&lt;=90),"61A90", AND(I1316&gt;=91,I1316&lt;=120),"91A120", AND(I1316&gt;120),"M120"), "A VENCER")</f>
        <v>M120</v>
      </c>
    </row>
    <row r="1317" spans="1:13" x14ac:dyDescent="0.25">
      <c r="A1317">
        <f>VLOOKUP(B1317,[1]Sheet2!$B$2:$D$2741,3,0)</f>
        <v>211112088</v>
      </c>
      <c r="B1317" t="s">
        <v>255</v>
      </c>
      <c r="C1317" t="s">
        <v>11</v>
      </c>
      <c r="D1317" t="s">
        <v>19</v>
      </c>
      <c r="E1317">
        <v>436</v>
      </c>
      <c r="F1317" t="s">
        <v>13</v>
      </c>
      <c r="G1317" s="1">
        <v>45478.399293981478</v>
      </c>
      <c r="H1317" s="1">
        <v>45478.399293981478</v>
      </c>
      <c r="I1317" s="6">
        <v>372</v>
      </c>
      <c r="J1317">
        <v>406.74</v>
      </c>
      <c r="K1317">
        <v>406.74</v>
      </c>
      <c r="L1317" t="str">
        <f>VLOOKUP(A1317,[1]Sheet2!$A$2:$C$2741,3,0)</f>
        <v>Contencioso</v>
      </c>
      <c r="M1317" t="str" cm="1">
        <f t="array" ref="M1317">IFERROR(_xlfn.IFS(AND(I1317&gt;=1,I1317&lt;=5),"1A5", AND(I1317&gt;=6,I1317&lt;=30),"6A30", AND(I1317&gt;=31,I1317&lt;=60),"31A60", AND(I1317&gt;=61,I1317&lt;=90),"61A90", AND(I1317&gt;=91,I1317&lt;=120),"91A120", AND(I1317&gt;120),"M120"), "A VENCER")</f>
        <v>M120</v>
      </c>
    </row>
    <row r="1318" spans="1:13" x14ac:dyDescent="0.25">
      <c r="A1318">
        <f>VLOOKUP(B1318,[1]Sheet2!$B$2:$D$2741,3,0)</f>
        <v>211112088</v>
      </c>
      <c r="B1318" t="s">
        <v>255</v>
      </c>
      <c r="C1318" t="s">
        <v>11</v>
      </c>
      <c r="D1318" t="s">
        <v>19</v>
      </c>
      <c r="E1318">
        <v>721</v>
      </c>
      <c r="F1318" t="s">
        <v>13</v>
      </c>
      <c r="G1318" s="1">
        <v>45483.41574074074</v>
      </c>
      <c r="H1318" s="1">
        <v>45483.41574074074</v>
      </c>
      <c r="I1318" s="6">
        <v>367</v>
      </c>
      <c r="J1318">
        <v>845.74</v>
      </c>
      <c r="K1318">
        <v>845.74</v>
      </c>
      <c r="L1318" t="str">
        <f>VLOOKUP(A1318,[1]Sheet2!$A$2:$C$2741,3,0)</f>
        <v>Contencioso</v>
      </c>
      <c r="M1318" t="str" cm="1">
        <f t="array" ref="M1318">IFERROR(_xlfn.IFS(AND(I1318&gt;=1,I1318&lt;=5),"1A5", AND(I1318&gt;=6,I1318&lt;=30),"6A30", AND(I1318&gt;=31,I1318&lt;=60),"31A60", AND(I1318&gt;=61,I1318&lt;=90),"61A90", AND(I1318&gt;=91,I1318&lt;=120),"91A120", AND(I1318&gt;120),"M120"), "A VENCER")</f>
        <v>M120</v>
      </c>
    </row>
    <row r="1319" spans="1:13" x14ac:dyDescent="0.25">
      <c r="A1319">
        <f>VLOOKUP(B1319,[1]Sheet2!$B$2:$D$2741,3,0)</f>
        <v>211112088</v>
      </c>
      <c r="B1319" t="s">
        <v>255</v>
      </c>
      <c r="C1319" t="s">
        <v>11</v>
      </c>
      <c r="D1319" t="s">
        <v>19</v>
      </c>
      <c r="E1319">
        <v>918</v>
      </c>
      <c r="F1319" t="s">
        <v>13</v>
      </c>
      <c r="G1319" s="1">
        <v>45485.404733796291</v>
      </c>
      <c r="H1319" s="1">
        <v>45485.404733796291</v>
      </c>
      <c r="I1319" s="6">
        <v>365</v>
      </c>
      <c r="J1319">
        <v>239.32</v>
      </c>
      <c r="K1319">
        <v>239.32</v>
      </c>
      <c r="L1319" t="str">
        <f>VLOOKUP(A1319,[1]Sheet2!$A$2:$C$2741,3,0)</f>
        <v>Contencioso</v>
      </c>
      <c r="M1319" t="str" cm="1">
        <f t="array" ref="M1319">IFERROR(_xlfn.IFS(AND(I1319&gt;=1,I1319&lt;=5),"1A5", AND(I1319&gt;=6,I1319&lt;=30),"6A30", AND(I1319&gt;=31,I1319&lt;=60),"31A60", AND(I1319&gt;=61,I1319&lt;=90),"61A90", AND(I1319&gt;=91,I1319&lt;=120),"91A120", AND(I1319&gt;120),"M120"), "A VENCER")</f>
        <v>M120</v>
      </c>
    </row>
    <row r="1320" spans="1:13" x14ac:dyDescent="0.25">
      <c r="A1320">
        <f>VLOOKUP(B1320,[1]Sheet2!$B$2:$D$2741,3,0)</f>
        <v>211112088</v>
      </c>
      <c r="B1320" t="s">
        <v>255</v>
      </c>
      <c r="C1320" t="s">
        <v>11</v>
      </c>
      <c r="D1320" t="s">
        <v>19</v>
      </c>
      <c r="E1320">
        <v>1196</v>
      </c>
      <c r="F1320" t="s">
        <v>13</v>
      </c>
      <c r="G1320" s="1">
        <v>45520.387407407405</v>
      </c>
      <c r="H1320" s="1">
        <v>45490.388553240737</v>
      </c>
      <c r="I1320" s="6">
        <v>330</v>
      </c>
      <c r="J1320">
        <v>999.6</v>
      </c>
      <c r="K1320">
        <v>999.6</v>
      </c>
      <c r="L1320" t="str">
        <f>VLOOKUP(A1320,[1]Sheet2!$A$2:$C$2741,3,0)</f>
        <v>Contencioso</v>
      </c>
      <c r="M1320" t="str" cm="1">
        <f t="array" ref="M1320">IFERROR(_xlfn.IFS(AND(I1320&gt;=1,I1320&lt;=5),"1A5", AND(I1320&gt;=6,I1320&lt;=30),"6A30", AND(I1320&gt;=31,I1320&lt;=60),"31A60", AND(I1320&gt;=61,I1320&lt;=90),"61A90", AND(I1320&gt;=91,I1320&lt;=120),"91A120", AND(I1320&gt;120),"M120"), "A VENCER")</f>
        <v>M120</v>
      </c>
    </row>
    <row r="1321" spans="1:13" x14ac:dyDescent="0.25">
      <c r="A1321">
        <f>VLOOKUP(B1321,[1]Sheet2!$B$2:$D$2741,3,0)</f>
        <v>211112090</v>
      </c>
      <c r="B1321" t="s">
        <v>265</v>
      </c>
      <c r="C1321" t="s">
        <v>11</v>
      </c>
      <c r="D1321" t="s">
        <v>12</v>
      </c>
      <c r="E1321">
        <v>8628</v>
      </c>
      <c r="F1321" t="s">
        <v>13</v>
      </c>
      <c r="G1321" s="1">
        <v>45837.44667824074</v>
      </c>
      <c r="H1321" s="1">
        <v>45807.447233796294</v>
      </c>
      <c r="I1321" s="6">
        <v>13</v>
      </c>
      <c r="J1321">
        <v>224.63</v>
      </c>
      <c r="K1321">
        <v>224.63</v>
      </c>
      <c r="L1321" t="str">
        <f>VLOOKUP(A1321,[1]Sheet2!$A$2:$C$2741,3,0)</f>
        <v>Manuel Miranda</v>
      </c>
      <c r="M1321" t="str" cm="1">
        <f t="array" ref="M1321">IFERROR(_xlfn.IFS(AND(I1321&gt;=1,I1321&lt;=5),"1A5", AND(I1321&gt;=6,I1321&lt;=30),"6A30", AND(I1321&gt;=31,I1321&lt;=60),"31A60", AND(I1321&gt;=61,I1321&lt;=90),"61A90", AND(I1321&gt;=91,I1321&lt;=120),"91A120", AND(I1321&gt;120),"M120"), "A VENCER")</f>
        <v>6A30</v>
      </c>
    </row>
    <row r="1322" spans="1:13" x14ac:dyDescent="0.25">
      <c r="A1322">
        <f>VLOOKUP(B1322,[1]Sheet2!$B$2:$D$2741,3,0)</f>
        <v>211112090</v>
      </c>
      <c r="B1322" t="s">
        <v>265</v>
      </c>
      <c r="C1322" t="s">
        <v>2814</v>
      </c>
      <c r="D1322">
        <v>2025</v>
      </c>
      <c r="E1322">
        <v>556</v>
      </c>
      <c r="F1322" t="s">
        <v>13</v>
      </c>
      <c r="G1322" s="1">
        <v>45851</v>
      </c>
      <c r="H1322" s="1">
        <v>45821</v>
      </c>
      <c r="I1322" s="6">
        <v>-1</v>
      </c>
      <c r="J1322">
        <v>-42.78</v>
      </c>
      <c r="K1322">
        <v>-42.78</v>
      </c>
      <c r="L1322" t="str">
        <f>VLOOKUP(A1322,[1]Sheet2!$A$2:$C$2741,3,0)</f>
        <v>Manuel Miranda</v>
      </c>
      <c r="M1322" t="str" cm="1">
        <f t="array" ref="M1322">IFERROR(_xlfn.IFS(AND(I1322&gt;=1,I1322&lt;=5),"1A5", AND(I1322&gt;=6,I1322&lt;=30),"6A30", AND(I1322&gt;=31,I1322&lt;=60),"31A60", AND(I1322&gt;=61,I1322&lt;=90),"61A90", AND(I1322&gt;=91,I1322&lt;=120),"91A120", AND(I1322&gt;120),"M120"), "A VENCER")</f>
        <v>A VENCER</v>
      </c>
    </row>
    <row r="1323" spans="1:13" x14ac:dyDescent="0.25">
      <c r="A1323">
        <f>VLOOKUP(B1323,[1]Sheet2!$B$2:$D$2741,3,0)</f>
        <v>211112090</v>
      </c>
      <c r="B1323" t="s">
        <v>265</v>
      </c>
      <c r="C1323" t="s">
        <v>11</v>
      </c>
      <c r="D1323" t="s">
        <v>12</v>
      </c>
      <c r="E1323">
        <v>9233</v>
      </c>
      <c r="F1323" t="s">
        <v>13</v>
      </c>
      <c r="G1323" s="1">
        <v>45851.520405092589</v>
      </c>
      <c r="H1323" s="1">
        <v>45821.520729166667</v>
      </c>
      <c r="I1323" s="6">
        <v>-1</v>
      </c>
      <c r="J1323">
        <v>176.17000000000002</v>
      </c>
      <c r="K1323">
        <v>176.17000000000002</v>
      </c>
      <c r="L1323" t="str">
        <f>VLOOKUP(A1323,[1]Sheet2!$A$2:$C$2741,3,0)</f>
        <v>Manuel Miranda</v>
      </c>
      <c r="M1323" t="str" cm="1">
        <f t="array" ref="M1323">IFERROR(_xlfn.IFS(AND(I1323&gt;=1,I1323&lt;=5),"1A5", AND(I1323&gt;=6,I1323&lt;=30),"6A30", AND(I1323&gt;=31,I1323&lt;=60),"31A60", AND(I1323&gt;=61,I1323&lt;=90),"61A90", AND(I1323&gt;=91,I1323&lt;=120),"91A120", AND(I1323&gt;120),"M120"), "A VENCER")</f>
        <v>A VENCER</v>
      </c>
    </row>
    <row r="1324" spans="1:13" x14ac:dyDescent="0.25">
      <c r="A1324">
        <f>VLOOKUP(B1324,[1]Sheet2!$B$2:$D$2741,3,0)</f>
        <v>211112090</v>
      </c>
      <c r="B1324" t="s">
        <v>265</v>
      </c>
      <c r="C1324" t="s">
        <v>2814</v>
      </c>
      <c r="D1324">
        <v>2025</v>
      </c>
      <c r="E1324">
        <v>566</v>
      </c>
      <c r="F1324" t="s">
        <v>13</v>
      </c>
      <c r="G1324" s="1">
        <v>45855</v>
      </c>
      <c r="H1324" s="1">
        <v>45825</v>
      </c>
      <c r="I1324" s="6">
        <v>-5</v>
      </c>
      <c r="J1324">
        <v>-42.99</v>
      </c>
      <c r="K1324">
        <v>-42.99</v>
      </c>
      <c r="L1324" t="str">
        <f>VLOOKUP(A1324,[1]Sheet2!$A$2:$C$2741,3,0)</f>
        <v>Manuel Miranda</v>
      </c>
      <c r="M1324" t="str" cm="1">
        <f t="array" ref="M1324">IFERROR(_xlfn.IFS(AND(I1324&gt;=1,I1324&lt;=5),"1A5", AND(I1324&gt;=6,I1324&lt;=30),"6A30", AND(I1324&gt;=31,I1324&lt;=60),"31A60", AND(I1324&gt;=61,I1324&lt;=90),"61A90", AND(I1324&gt;=91,I1324&lt;=120),"91A120", AND(I1324&gt;120),"M120"), "A VENCER")</f>
        <v>A VENCER</v>
      </c>
    </row>
    <row r="1325" spans="1:13" x14ac:dyDescent="0.25">
      <c r="A1325">
        <f>VLOOKUP(B1325,[1]Sheet2!$B$2:$D$2741,3,0)</f>
        <v>211112090</v>
      </c>
      <c r="B1325" t="s">
        <v>265</v>
      </c>
      <c r="C1325" t="s">
        <v>11</v>
      </c>
      <c r="D1325" t="s">
        <v>12</v>
      </c>
      <c r="E1325">
        <v>10066</v>
      </c>
      <c r="F1325" t="s">
        <v>13</v>
      </c>
      <c r="G1325" s="1">
        <v>45871.525914351849</v>
      </c>
      <c r="H1325" s="1">
        <v>45841.525925925926</v>
      </c>
      <c r="I1325" s="6">
        <v>-21</v>
      </c>
      <c r="J1325">
        <v>288.85000000000002</v>
      </c>
      <c r="K1325">
        <v>288.85000000000002</v>
      </c>
      <c r="L1325" t="str">
        <f>VLOOKUP(A1325,[1]Sheet2!$A$2:$C$2741,3,0)</f>
        <v>Manuel Miranda</v>
      </c>
      <c r="M1325" t="str" cm="1">
        <f t="array" ref="M1325">IFERROR(_xlfn.IFS(AND(I1325&gt;=1,I1325&lt;=5),"1A5", AND(I1325&gt;=6,I1325&lt;=30),"6A30", AND(I1325&gt;=31,I1325&lt;=60),"31A60", AND(I1325&gt;=61,I1325&lt;=90),"61A90", AND(I1325&gt;=91,I1325&lt;=120),"91A120", AND(I1325&gt;120),"M120"), "A VENCER")</f>
        <v>A VENCER</v>
      </c>
    </row>
    <row r="1326" spans="1:13" x14ac:dyDescent="0.25">
      <c r="A1326">
        <f>VLOOKUP(B1326,[1]Sheet2!$B$2:$D$2741,3,0)</f>
        <v>211112090</v>
      </c>
      <c r="B1326" t="s">
        <v>265</v>
      </c>
      <c r="C1326" t="s">
        <v>11</v>
      </c>
      <c r="D1326" t="s">
        <v>12</v>
      </c>
      <c r="E1326">
        <v>10206</v>
      </c>
      <c r="F1326" t="s">
        <v>13</v>
      </c>
      <c r="G1326" s="1">
        <v>45875.481793981482</v>
      </c>
      <c r="H1326" s="1">
        <v>45845.481805555552</v>
      </c>
      <c r="I1326" s="6">
        <v>-25</v>
      </c>
      <c r="J1326">
        <v>64.87</v>
      </c>
      <c r="K1326">
        <v>64.87</v>
      </c>
      <c r="L1326" t="str">
        <f>VLOOKUP(A1326,[1]Sheet2!$A$2:$C$2741,3,0)</f>
        <v>Manuel Miranda</v>
      </c>
      <c r="M1326" t="str" cm="1">
        <f t="array" ref="M1326">IFERROR(_xlfn.IFS(AND(I1326&gt;=1,I1326&lt;=5),"1A5", AND(I1326&gt;=6,I1326&lt;=30),"6A30", AND(I1326&gt;=31,I1326&lt;=60),"31A60", AND(I1326&gt;=61,I1326&lt;=90),"61A90", AND(I1326&gt;=91,I1326&lt;=120),"91A120", AND(I1326&gt;120),"M120"), "A VENCER")</f>
        <v>A VENCER</v>
      </c>
    </row>
    <row r="1327" spans="1:13" x14ac:dyDescent="0.25">
      <c r="A1327">
        <f>VLOOKUP(B1327,[1]Sheet2!$B$2:$D$2741,3,0)</f>
        <v>211112090</v>
      </c>
      <c r="B1327" t="s">
        <v>265</v>
      </c>
      <c r="C1327" t="s">
        <v>11</v>
      </c>
      <c r="D1327" t="s">
        <v>12</v>
      </c>
      <c r="E1327">
        <v>10225</v>
      </c>
      <c r="F1327" t="s">
        <v>13</v>
      </c>
      <c r="G1327" s="1">
        <v>45875.490497685183</v>
      </c>
      <c r="H1327" s="1">
        <v>45845.490497685183</v>
      </c>
      <c r="I1327" s="6">
        <v>-25</v>
      </c>
      <c r="J1327">
        <v>158.67000000000002</v>
      </c>
      <c r="K1327">
        <v>158.67000000000002</v>
      </c>
      <c r="L1327" t="str">
        <f>VLOOKUP(A1327,[1]Sheet2!$A$2:$C$2741,3,0)</f>
        <v>Manuel Miranda</v>
      </c>
      <c r="M1327" t="str" cm="1">
        <f t="array" ref="M1327">IFERROR(_xlfn.IFS(AND(I1327&gt;=1,I1327&lt;=5),"1A5", AND(I1327&gt;=6,I1327&lt;=30),"6A30", AND(I1327&gt;=31,I1327&lt;=60),"31A60", AND(I1327&gt;=61,I1327&lt;=90),"61A90", AND(I1327&gt;=91,I1327&lt;=120),"91A120", AND(I1327&gt;120),"M120"), "A VENCER")</f>
        <v>A VENCER</v>
      </c>
    </row>
    <row r="1328" spans="1:13" x14ac:dyDescent="0.25">
      <c r="A1328">
        <f>VLOOKUP(B1328,[1]Sheet2!$B$2:$D$2741,3,0)</f>
        <v>211112090</v>
      </c>
      <c r="B1328" t="s">
        <v>265</v>
      </c>
      <c r="C1328" t="s">
        <v>11</v>
      </c>
      <c r="D1328" t="s">
        <v>12</v>
      </c>
      <c r="E1328">
        <v>10455</v>
      </c>
      <c r="F1328" t="s">
        <v>13</v>
      </c>
      <c r="G1328" s="1">
        <v>45879.377847222218</v>
      </c>
      <c r="H1328" s="1">
        <v>45849.377893518518</v>
      </c>
      <c r="I1328" s="6">
        <v>-29</v>
      </c>
      <c r="J1328">
        <v>135.26</v>
      </c>
      <c r="K1328">
        <v>135.26</v>
      </c>
      <c r="L1328" t="str">
        <f>VLOOKUP(A1328,[1]Sheet2!$A$2:$C$2741,3,0)</f>
        <v>Manuel Miranda</v>
      </c>
      <c r="M1328" t="str" cm="1">
        <f t="array" ref="M1328">IFERROR(_xlfn.IFS(AND(I1328&gt;=1,I1328&lt;=5),"1A5", AND(I1328&gt;=6,I1328&lt;=30),"6A30", AND(I1328&gt;=31,I1328&lt;=60),"31A60", AND(I1328&gt;=61,I1328&lt;=90),"61A90", AND(I1328&gt;=91,I1328&lt;=120),"91A120", AND(I1328&gt;120),"M120"), "A VENCER")</f>
        <v>A VENCER</v>
      </c>
    </row>
    <row r="1329" spans="1:13" x14ac:dyDescent="0.25">
      <c r="A1329">
        <f>VLOOKUP(B1329,[1]Sheet2!$B$2:$D$2741,3,0)</f>
        <v>211112091</v>
      </c>
      <c r="B1329" t="s">
        <v>266</v>
      </c>
      <c r="C1329" t="s">
        <v>11</v>
      </c>
      <c r="D1329" t="s">
        <v>12</v>
      </c>
      <c r="E1329">
        <v>7448</v>
      </c>
      <c r="F1329" t="s">
        <v>13</v>
      </c>
      <c r="G1329" s="1">
        <v>45846.378553240742</v>
      </c>
      <c r="H1329" s="1">
        <v>45786.382430555554</v>
      </c>
      <c r="I1329" s="6">
        <v>4</v>
      </c>
      <c r="J1329">
        <v>516.66999999999996</v>
      </c>
      <c r="K1329">
        <v>516.66999999999996</v>
      </c>
      <c r="L1329" t="str">
        <f>VLOOKUP(A1329,[1]Sheet2!$A$2:$C$2741,3,0)</f>
        <v>Manuel Russo</v>
      </c>
      <c r="M1329" t="str" cm="1">
        <f t="array" ref="M1329">IFERROR(_xlfn.IFS(AND(I1329&gt;=1,I1329&lt;=5),"1A5", AND(I1329&gt;=6,I1329&lt;=30),"6A30", AND(I1329&gt;=31,I1329&lt;=60),"31A60", AND(I1329&gt;=61,I1329&lt;=90),"61A90", AND(I1329&gt;=91,I1329&lt;=120),"91A120", AND(I1329&gt;120),"M120"), "A VENCER")</f>
        <v>1A5</v>
      </c>
    </row>
    <row r="1330" spans="1:13" x14ac:dyDescent="0.25">
      <c r="A1330">
        <f>VLOOKUP(B1330,[1]Sheet2!$B$2:$D$2741,3,0)</f>
        <v>211112091</v>
      </c>
      <c r="B1330" t="s">
        <v>266</v>
      </c>
      <c r="C1330" t="s">
        <v>2814</v>
      </c>
      <c r="D1330">
        <v>2025</v>
      </c>
      <c r="E1330">
        <v>458</v>
      </c>
      <c r="F1330" t="s">
        <v>13</v>
      </c>
      <c r="G1330" s="1">
        <v>45852</v>
      </c>
      <c r="H1330" s="1">
        <v>45792</v>
      </c>
      <c r="I1330" s="6">
        <v>-2</v>
      </c>
      <c r="J1330">
        <v>-6.45</v>
      </c>
      <c r="K1330">
        <v>-6.45</v>
      </c>
      <c r="L1330" t="str">
        <f>VLOOKUP(A1330,[1]Sheet2!$A$2:$C$2741,3,0)</f>
        <v>Manuel Russo</v>
      </c>
      <c r="M1330" t="str" cm="1">
        <f t="array" ref="M1330">IFERROR(_xlfn.IFS(AND(I1330&gt;=1,I1330&lt;=5),"1A5", AND(I1330&gt;=6,I1330&lt;=30),"6A30", AND(I1330&gt;=31,I1330&lt;=60),"31A60", AND(I1330&gt;=61,I1330&lt;=90),"61A90", AND(I1330&gt;=91,I1330&lt;=120),"91A120", AND(I1330&gt;120),"M120"), "A VENCER")</f>
        <v>A VENCER</v>
      </c>
    </row>
    <row r="1331" spans="1:13" x14ac:dyDescent="0.25">
      <c r="A1331">
        <f>VLOOKUP(B1331,[1]Sheet2!$B$2:$D$2741,3,0)</f>
        <v>211112091</v>
      </c>
      <c r="B1331" t="s">
        <v>266</v>
      </c>
      <c r="C1331" t="s">
        <v>11</v>
      </c>
      <c r="D1331" t="s">
        <v>12</v>
      </c>
      <c r="E1331">
        <v>7881</v>
      </c>
      <c r="F1331" t="s">
        <v>13</v>
      </c>
      <c r="G1331" s="1">
        <v>45853.472951388889</v>
      </c>
      <c r="H1331" s="1">
        <v>45793.473252314812</v>
      </c>
      <c r="I1331" s="6">
        <v>-3</v>
      </c>
      <c r="J1331">
        <v>898.08</v>
      </c>
      <c r="K1331">
        <v>898.08</v>
      </c>
      <c r="L1331" t="str">
        <f>VLOOKUP(A1331,[1]Sheet2!$A$2:$C$2741,3,0)</f>
        <v>Manuel Russo</v>
      </c>
      <c r="M1331" t="str" cm="1">
        <f t="array" ref="M1331">IFERROR(_xlfn.IFS(AND(I1331&gt;=1,I1331&lt;=5),"1A5", AND(I1331&gt;=6,I1331&lt;=30),"6A30", AND(I1331&gt;=31,I1331&lt;=60),"31A60", AND(I1331&gt;=61,I1331&lt;=90),"61A90", AND(I1331&gt;=91,I1331&lt;=120),"91A120", AND(I1331&gt;120),"M120"), "A VENCER")</f>
        <v>A VENCER</v>
      </c>
    </row>
    <row r="1332" spans="1:13" x14ac:dyDescent="0.25">
      <c r="A1332">
        <f>VLOOKUP(B1332,[1]Sheet2!$B$2:$D$2741,3,0)</f>
        <v>211112091</v>
      </c>
      <c r="B1332" t="s">
        <v>266</v>
      </c>
      <c r="C1332" t="s">
        <v>11</v>
      </c>
      <c r="D1332" t="s">
        <v>12</v>
      </c>
      <c r="E1332">
        <v>7898</v>
      </c>
      <c r="F1332" t="s">
        <v>13</v>
      </c>
      <c r="G1332" s="1">
        <v>45853.48600694444</v>
      </c>
      <c r="H1332" s="1">
        <v>45793.488206018519</v>
      </c>
      <c r="I1332" s="6">
        <v>-3</v>
      </c>
      <c r="J1332">
        <v>109.17</v>
      </c>
      <c r="K1332">
        <v>109.17</v>
      </c>
      <c r="L1332" t="str">
        <f>VLOOKUP(A1332,[1]Sheet2!$A$2:$C$2741,3,0)</f>
        <v>Manuel Russo</v>
      </c>
      <c r="M1332" t="str" cm="1">
        <f t="array" ref="M1332">IFERROR(_xlfn.IFS(AND(I1332&gt;=1,I1332&lt;=5),"1A5", AND(I1332&gt;=6,I1332&lt;=30),"6A30", AND(I1332&gt;=31,I1332&lt;=60),"31A60", AND(I1332&gt;=61,I1332&lt;=90),"61A90", AND(I1332&gt;=91,I1332&lt;=120),"91A120", AND(I1332&gt;120),"M120"), "A VENCER")</f>
        <v>A VENCER</v>
      </c>
    </row>
    <row r="1333" spans="1:13" x14ac:dyDescent="0.25">
      <c r="A1333">
        <f>VLOOKUP(B1333,[1]Sheet2!$B$2:$D$2741,3,0)</f>
        <v>211112091</v>
      </c>
      <c r="B1333" t="s">
        <v>266</v>
      </c>
      <c r="C1333" t="s">
        <v>11</v>
      </c>
      <c r="D1333" t="s">
        <v>12</v>
      </c>
      <c r="E1333">
        <v>8610</v>
      </c>
      <c r="F1333" t="s">
        <v>13</v>
      </c>
      <c r="G1333" s="1">
        <v>45867.355624999997</v>
      </c>
      <c r="H1333" s="1">
        <v>45807.356527777774</v>
      </c>
      <c r="I1333" s="6">
        <v>-17</v>
      </c>
      <c r="J1333">
        <v>194.72</v>
      </c>
      <c r="K1333">
        <v>194.72</v>
      </c>
      <c r="L1333" t="str">
        <f>VLOOKUP(A1333,[1]Sheet2!$A$2:$C$2741,3,0)</f>
        <v>Manuel Russo</v>
      </c>
      <c r="M1333" t="str" cm="1">
        <f t="array" ref="M1333">IFERROR(_xlfn.IFS(AND(I1333&gt;=1,I1333&lt;=5),"1A5", AND(I1333&gt;=6,I1333&lt;=30),"6A30", AND(I1333&gt;=31,I1333&lt;=60),"31A60", AND(I1333&gt;=61,I1333&lt;=90),"61A90", AND(I1333&gt;=91,I1333&lt;=120),"91A120", AND(I1333&gt;120),"M120"), "A VENCER")</f>
        <v>A VENCER</v>
      </c>
    </row>
    <row r="1334" spans="1:13" x14ac:dyDescent="0.25">
      <c r="A1334">
        <f>VLOOKUP(B1334,[1]Sheet2!$B$2:$D$2741,3,0)</f>
        <v>211112091</v>
      </c>
      <c r="B1334" t="s">
        <v>266</v>
      </c>
      <c r="C1334" t="s">
        <v>11</v>
      </c>
      <c r="D1334" t="s">
        <v>12</v>
      </c>
      <c r="E1334">
        <v>8611</v>
      </c>
      <c r="F1334" t="s">
        <v>13</v>
      </c>
      <c r="G1334" s="1">
        <v>45867.35670138889</v>
      </c>
      <c r="H1334" s="1">
        <v>45807.361238425925</v>
      </c>
      <c r="I1334" s="6">
        <v>-17</v>
      </c>
      <c r="J1334">
        <v>454.09000000000003</v>
      </c>
      <c r="K1334">
        <v>454.09000000000003</v>
      </c>
      <c r="L1334" t="str">
        <f>VLOOKUP(A1334,[1]Sheet2!$A$2:$C$2741,3,0)</f>
        <v>Manuel Russo</v>
      </c>
      <c r="M1334" t="str" cm="1">
        <f t="array" ref="M1334">IFERROR(_xlfn.IFS(AND(I1334&gt;=1,I1334&lt;=5),"1A5", AND(I1334&gt;=6,I1334&lt;=30),"6A30", AND(I1334&gt;=31,I1334&lt;=60),"31A60", AND(I1334&gt;=61,I1334&lt;=90),"61A90", AND(I1334&gt;=91,I1334&lt;=120),"91A120", AND(I1334&gt;120),"M120"), "A VENCER")</f>
        <v>A VENCER</v>
      </c>
    </row>
    <row r="1335" spans="1:13" x14ac:dyDescent="0.25">
      <c r="A1335">
        <f>VLOOKUP(B1335,[1]Sheet2!$B$2:$D$2741,3,0)</f>
        <v>211112091</v>
      </c>
      <c r="B1335" t="s">
        <v>266</v>
      </c>
      <c r="C1335" t="s">
        <v>11</v>
      </c>
      <c r="D1335" t="s">
        <v>12</v>
      </c>
      <c r="E1335">
        <v>8873</v>
      </c>
      <c r="F1335" t="s">
        <v>13</v>
      </c>
      <c r="G1335" s="1">
        <v>45872.474456018514</v>
      </c>
      <c r="H1335" s="1">
        <v>45812.475057870368</v>
      </c>
      <c r="I1335" s="6">
        <v>-22</v>
      </c>
      <c r="J1335">
        <v>743.06000000000006</v>
      </c>
      <c r="K1335">
        <v>743.06000000000006</v>
      </c>
      <c r="L1335" t="str">
        <f>VLOOKUP(A1335,[1]Sheet2!$A$2:$C$2741,3,0)</f>
        <v>Manuel Russo</v>
      </c>
      <c r="M1335" t="str" cm="1">
        <f t="array" ref="M1335">IFERROR(_xlfn.IFS(AND(I1335&gt;=1,I1335&lt;=5),"1A5", AND(I1335&gt;=6,I1335&lt;=30),"6A30", AND(I1335&gt;=31,I1335&lt;=60),"31A60", AND(I1335&gt;=61,I1335&lt;=90),"61A90", AND(I1335&gt;=91,I1335&lt;=120),"91A120", AND(I1335&gt;120),"M120"), "A VENCER")</f>
        <v>A VENCER</v>
      </c>
    </row>
    <row r="1336" spans="1:13" x14ac:dyDescent="0.25">
      <c r="A1336">
        <f>VLOOKUP(B1336,[1]Sheet2!$B$2:$D$2741,3,0)</f>
        <v>211112091</v>
      </c>
      <c r="B1336" t="s">
        <v>266</v>
      </c>
      <c r="C1336" t="s">
        <v>11</v>
      </c>
      <c r="D1336" t="s">
        <v>12</v>
      </c>
      <c r="E1336">
        <v>9409</v>
      </c>
      <c r="F1336" t="s">
        <v>13</v>
      </c>
      <c r="G1336" s="1">
        <v>45886.410057870366</v>
      </c>
      <c r="H1336" s="1">
        <v>45826.410810185182</v>
      </c>
      <c r="I1336" s="6">
        <v>-36</v>
      </c>
      <c r="J1336">
        <v>254.03</v>
      </c>
      <c r="K1336">
        <v>254.03</v>
      </c>
      <c r="L1336" t="str">
        <f>VLOOKUP(A1336,[1]Sheet2!$A$2:$C$2741,3,0)</f>
        <v>Manuel Russo</v>
      </c>
      <c r="M1336" t="str" cm="1">
        <f t="array" ref="M1336">IFERROR(_xlfn.IFS(AND(I1336&gt;=1,I1336&lt;=5),"1A5", AND(I1336&gt;=6,I1336&lt;=30),"6A30", AND(I1336&gt;=31,I1336&lt;=60),"31A60", AND(I1336&gt;=61,I1336&lt;=90),"61A90", AND(I1336&gt;=91,I1336&lt;=120),"91A120", AND(I1336&gt;120),"M120"), "A VENCER")</f>
        <v>A VENCER</v>
      </c>
    </row>
    <row r="1337" spans="1:13" x14ac:dyDescent="0.25">
      <c r="A1337">
        <f>VLOOKUP(B1337,[1]Sheet2!$B$2:$D$2741,3,0)</f>
        <v>211112091</v>
      </c>
      <c r="B1337" t="s">
        <v>266</v>
      </c>
      <c r="C1337" t="s">
        <v>11</v>
      </c>
      <c r="D1337" t="s">
        <v>12</v>
      </c>
      <c r="E1337">
        <v>9818</v>
      </c>
      <c r="F1337" t="s">
        <v>13</v>
      </c>
      <c r="G1337" s="1">
        <v>45895.360023148147</v>
      </c>
      <c r="H1337" s="1">
        <v>45835.360960648148</v>
      </c>
      <c r="I1337" s="6">
        <v>-45</v>
      </c>
      <c r="J1337">
        <v>1790.15</v>
      </c>
      <c r="K1337">
        <v>1790.15</v>
      </c>
      <c r="L1337" t="str">
        <f>VLOOKUP(A1337,[1]Sheet2!$A$2:$C$2741,3,0)</f>
        <v>Manuel Russo</v>
      </c>
      <c r="M1337" t="str" cm="1">
        <f t="array" ref="M1337">IFERROR(_xlfn.IFS(AND(I1337&gt;=1,I1337&lt;=5),"1A5", AND(I1337&gt;=6,I1337&lt;=30),"6A30", AND(I1337&gt;=31,I1337&lt;=60),"31A60", AND(I1337&gt;=61,I1337&lt;=90),"61A90", AND(I1337&gt;=91,I1337&lt;=120),"91A120", AND(I1337&gt;120),"M120"), "A VENCER")</f>
        <v>A VENCER</v>
      </c>
    </row>
    <row r="1338" spans="1:13" x14ac:dyDescent="0.25">
      <c r="A1338">
        <f>VLOOKUP(B1338,[1]Sheet2!$B$2:$D$2741,3,0)</f>
        <v>211112091</v>
      </c>
      <c r="B1338" t="s">
        <v>266</v>
      </c>
      <c r="C1338" t="s">
        <v>11</v>
      </c>
      <c r="D1338" t="s">
        <v>12</v>
      </c>
      <c r="E1338">
        <v>10148</v>
      </c>
      <c r="F1338" t="s">
        <v>13</v>
      </c>
      <c r="G1338" s="1">
        <v>45902.453923611109</v>
      </c>
      <c r="H1338" s="1">
        <v>45842.453935185185</v>
      </c>
      <c r="I1338" s="6">
        <v>-52</v>
      </c>
      <c r="J1338">
        <v>2322.61</v>
      </c>
      <c r="K1338">
        <v>2322.61</v>
      </c>
      <c r="L1338" t="str">
        <f>VLOOKUP(A1338,[1]Sheet2!$A$2:$C$2741,3,0)</f>
        <v>Manuel Russo</v>
      </c>
      <c r="M1338" t="str" cm="1">
        <f t="array" ref="M1338">IFERROR(_xlfn.IFS(AND(I1338&gt;=1,I1338&lt;=5),"1A5", AND(I1338&gt;=6,I1338&lt;=30),"6A30", AND(I1338&gt;=31,I1338&lt;=60),"31A60", AND(I1338&gt;=61,I1338&lt;=90),"61A90", AND(I1338&gt;=91,I1338&lt;=120),"91A120", AND(I1338&gt;120),"M120"), "A VENCER")</f>
        <v>A VENCER</v>
      </c>
    </row>
    <row r="1339" spans="1:13" x14ac:dyDescent="0.25">
      <c r="A1339">
        <f>VLOOKUP(B1339,[1]Sheet2!$B$2:$D$2741,3,0)</f>
        <v>211112092</v>
      </c>
      <c r="B1339" t="s">
        <v>267</v>
      </c>
      <c r="C1339" t="s">
        <v>11</v>
      </c>
      <c r="D1339" t="s">
        <v>12</v>
      </c>
      <c r="E1339">
        <v>10168</v>
      </c>
      <c r="F1339" t="s">
        <v>13</v>
      </c>
      <c r="G1339" s="1">
        <v>45872.522557870368</v>
      </c>
      <c r="H1339" s="1">
        <v>45842.522557870368</v>
      </c>
      <c r="I1339" s="6">
        <v>-22</v>
      </c>
      <c r="J1339">
        <v>67.070000000000007</v>
      </c>
      <c r="K1339">
        <v>67.070000000000007</v>
      </c>
      <c r="L1339" t="str">
        <f>VLOOKUP(A1339,[1]Sheet2!$A$2:$C$2741,3,0)</f>
        <v>Manuel Miranda</v>
      </c>
      <c r="M1339" t="str" cm="1">
        <f t="array" ref="M1339">IFERROR(_xlfn.IFS(AND(I1339&gt;=1,I1339&lt;=5),"1A5", AND(I1339&gt;=6,I1339&lt;=30),"6A30", AND(I1339&gt;=31,I1339&lt;=60),"31A60", AND(I1339&gt;=61,I1339&lt;=90),"61A90", AND(I1339&gt;=91,I1339&lt;=120),"91A120", AND(I1339&gt;120),"M120"), "A VENCER")</f>
        <v>A VENCER</v>
      </c>
    </row>
    <row r="1340" spans="1:13" x14ac:dyDescent="0.25">
      <c r="A1340">
        <f>VLOOKUP(B1340,[1]Sheet2!$B$2:$D$2741,3,0)</f>
        <v>211112092</v>
      </c>
      <c r="B1340" t="s">
        <v>267</v>
      </c>
      <c r="C1340" t="s">
        <v>11</v>
      </c>
      <c r="D1340" t="s">
        <v>12</v>
      </c>
      <c r="E1340">
        <v>10340</v>
      </c>
      <c r="F1340" t="s">
        <v>13</v>
      </c>
      <c r="G1340" s="1">
        <v>45877.422604166662</v>
      </c>
      <c r="H1340" s="1">
        <v>45847.422604166662</v>
      </c>
      <c r="I1340" s="6">
        <v>-27</v>
      </c>
      <c r="J1340">
        <v>41.75</v>
      </c>
      <c r="K1340">
        <v>41.75</v>
      </c>
      <c r="L1340" t="str">
        <f>VLOOKUP(A1340,[1]Sheet2!$A$2:$C$2741,3,0)</f>
        <v>Manuel Miranda</v>
      </c>
      <c r="M1340" t="str" cm="1">
        <f t="array" ref="M1340">IFERROR(_xlfn.IFS(AND(I1340&gt;=1,I1340&lt;=5),"1A5", AND(I1340&gt;=6,I1340&lt;=30),"6A30", AND(I1340&gt;=31,I1340&lt;=60),"31A60", AND(I1340&gt;=61,I1340&lt;=90),"61A90", AND(I1340&gt;=91,I1340&lt;=120),"91A120", AND(I1340&gt;120),"M120"), "A VENCER")</f>
        <v>A VENCER</v>
      </c>
    </row>
    <row r="1341" spans="1:13" x14ac:dyDescent="0.25">
      <c r="A1341">
        <f>VLOOKUP(B1341,[1]Sheet2!$B$2:$D$2741,3,0)</f>
        <v>211112096</v>
      </c>
      <c r="B1341" t="s">
        <v>268</v>
      </c>
      <c r="C1341" t="s">
        <v>11</v>
      </c>
      <c r="D1341" t="s">
        <v>12</v>
      </c>
      <c r="E1341">
        <v>10050</v>
      </c>
      <c r="F1341" t="s">
        <v>13</v>
      </c>
      <c r="G1341" s="1">
        <v>45871.521550925921</v>
      </c>
      <c r="H1341" s="1">
        <v>45841.521550925921</v>
      </c>
      <c r="I1341" s="6">
        <v>-21</v>
      </c>
      <c r="J1341">
        <v>56.99</v>
      </c>
      <c r="K1341">
        <v>56.99</v>
      </c>
      <c r="L1341" t="str">
        <f>VLOOKUP(A1341,[1]Sheet2!$A$2:$C$2741,3,0)</f>
        <v>Bruno Brito</v>
      </c>
      <c r="M1341" t="str" cm="1">
        <f t="array" ref="M1341">IFERROR(_xlfn.IFS(AND(I1341&gt;=1,I1341&lt;=5),"1A5", AND(I1341&gt;=6,I1341&lt;=30),"6A30", AND(I1341&gt;=31,I1341&lt;=60),"31A60", AND(I1341&gt;=61,I1341&lt;=90),"61A90", AND(I1341&gt;=91,I1341&lt;=120),"91A120", AND(I1341&gt;120),"M120"), "A VENCER")</f>
        <v>A VENCER</v>
      </c>
    </row>
    <row r="1342" spans="1:13" x14ac:dyDescent="0.25">
      <c r="A1342">
        <f>VLOOKUP(B1342,[1]Sheet2!$B$2:$D$2741,3,0)</f>
        <v>211112096</v>
      </c>
      <c r="B1342" t="s">
        <v>268</v>
      </c>
      <c r="C1342" t="s">
        <v>11</v>
      </c>
      <c r="D1342" t="s">
        <v>282</v>
      </c>
      <c r="E1342">
        <v>128</v>
      </c>
      <c r="F1342" t="s">
        <v>13</v>
      </c>
      <c r="G1342" s="1">
        <v>45871.552048611113</v>
      </c>
      <c r="H1342" s="1">
        <v>45841.552754629629</v>
      </c>
      <c r="I1342" s="6">
        <v>-21</v>
      </c>
      <c r="J1342">
        <v>349.96</v>
      </c>
      <c r="K1342">
        <v>349.96</v>
      </c>
      <c r="L1342" t="str">
        <f>VLOOKUP(A1342,[1]Sheet2!$A$2:$C$2741,3,0)</f>
        <v>Bruno Brito</v>
      </c>
      <c r="M1342" t="str" cm="1">
        <f t="array" ref="M1342">IFERROR(_xlfn.IFS(AND(I1342&gt;=1,I1342&lt;=5),"1A5", AND(I1342&gt;=6,I1342&lt;=30),"6A30", AND(I1342&gt;=31,I1342&lt;=60),"31A60", AND(I1342&gt;=61,I1342&lt;=90),"61A90", AND(I1342&gt;=91,I1342&lt;=120),"91A120", AND(I1342&gt;120),"M120"), "A VENCER")</f>
        <v>A VENCER</v>
      </c>
    </row>
    <row r="1343" spans="1:13" x14ac:dyDescent="0.25">
      <c r="A1343">
        <f>VLOOKUP(B1343,[1]Sheet2!$B$2:$D$2741,3,0)</f>
        <v>211112098</v>
      </c>
      <c r="B1343" t="s">
        <v>2355</v>
      </c>
      <c r="C1343" t="s">
        <v>11</v>
      </c>
      <c r="D1343" t="s">
        <v>12</v>
      </c>
      <c r="E1343">
        <v>8429</v>
      </c>
      <c r="F1343" t="s">
        <v>13</v>
      </c>
      <c r="G1343" s="1">
        <v>45834.423761574071</v>
      </c>
      <c r="H1343" s="1">
        <v>45804.431597222218</v>
      </c>
      <c r="I1343" s="6">
        <v>16</v>
      </c>
      <c r="J1343">
        <v>249.58</v>
      </c>
      <c r="K1343">
        <v>249.58</v>
      </c>
      <c r="L1343" t="str">
        <f>VLOOKUP(A1343,[1]Sheet2!$A$2:$C$2741,3,0)</f>
        <v>Ricardo G.Silva</v>
      </c>
      <c r="M1343" t="str" cm="1">
        <f t="array" ref="M1343">IFERROR(_xlfn.IFS(AND(I1343&gt;=1,I1343&lt;=5),"1A5", AND(I1343&gt;=6,I1343&lt;=30),"6A30", AND(I1343&gt;=31,I1343&lt;=60),"31A60", AND(I1343&gt;=61,I1343&lt;=90),"61A90", AND(I1343&gt;=91,I1343&lt;=120),"91A120", AND(I1343&gt;120),"M120"), "A VENCER")</f>
        <v>6A30</v>
      </c>
    </row>
    <row r="1344" spans="1:13" x14ac:dyDescent="0.25">
      <c r="A1344">
        <f>VLOOKUP(B1344,[1]Sheet2!$B$2:$D$2741,3,0)</f>
        <v>211112098</v>
      </c>
      <c r="B1344" t="s">
        <v>2355</v>
      </c>
      <c r="C1344" t="s">
        <v>11</v>
      </c>
      <c r="D1344" t="s">
        <v>12</v>
      </c>
      <c r="E1344">
        <v>9075</v>
      </c>
      <c r="F1344" t="s">
        <v>13</v>
      </c>
      <c r="G1344" s="1">
        <v>45849.511423611111</v>
      </c>
      <c r="H1344" s="1">
        <v>45819.511956018519</v>
      </c>
      <c r="I1344" s="6">
        <v>1</v>
      </c>
      <c r="J1344">
        <v>702.51</v>
      </c>
      <c r="K1344">
        <v>702.51</v>
      </c>
      <c r="L1344" t="str">
        <f>VLOOKUP(A1344,[1]Sheet2!$A$2:$C$2741,3,0)</f>
        <v>Ricardo G.Silva</v>
      </c>
      <c r="M1344" t="str" cm="1">
        <f t="array" ref="M1344">IFERROR(_xlfn.IFS(AND(I1344&gt;=1,I1344&lt;=5),"1A5", AND(I1344&gt;=6,I1344&lt;=30),"6A30", AND(I1344&gt;=31,I1344&lt;=60),"31A60", AND(I1344&gt;=61,I1344&lt;=90),"61A90", AND(I1344&gt;=91,I1344&lt;=120),"91A120", AND(I1344&gt;120),"M120"), "A VENCER")</f>
        <v>1A5</v>
      </c>
    </row>
    <row r="1345" spans="1:13" x14ac:dyDescent="0.25">
      <c r="A1345">
        <f>VLOOKUP(B1345,[1]Sheet2!$B$2:$D$2741,3,0)</f>
        <v>211112098</v>
      </c>
      <c r="B1345" t="s">
        <v>2355</v>
      </c>
      <c r="C1345" t="s">
        <v>11</v>
      </c>
      <c r="D1345" t="s">
        <v>12</v>
      </c>
      <c r="E1345">
        <v>9872</v>
      </c>
      <c r="F1345" t="s">
        <v>13</v>
      </c>
      <c r="G1345" s="1">
        <v>45865.482164351852</v>
      </c>
      <c r="H1345" s="1">
        <v>45835.48269675926</v>
      </c>
      <c r="I1345" s="6">
        <v>-15</v>
      </c>
      <c r="J1345">
        <v>135.68</v>
      </c>
      <c r="K1345">
        <v>135.68</v>
      </c>
      <c r="L1345" t="str">
        <f>VLOOKUP(A1345,[1]Sheet2!$A$2:$C$2741,3,0)</f>
        <v>Ricardo G.Silva</v>
      </c>
      <c r="M1345" t="str" cm="1">
        <f t="array" ref="M1345">IFERROR(_xlfn.IFS(AND(I1345&gt;=1,I1345&lt;=5),"1A5", AND(I1345&gt;=6,I1345&lt;=30),"6A30", AND(I1345&gt;=31,I1345&lt;=60),"31A60", AND(I1345&gt;=61,I1345&lt;=90),"61A90", AND(I1345&gt;=91,I1345&lt;=120),"91A120", AND(I1345&gt;120),"M120"), "A VENCER")</f>
        <v>A VENCER</v>
      </c>
    </row>
    <row r="1346" spans="1:13" x14ac:dyDescent="0.25">
      <c r="A1346">
        <f>VLOOKUP(B1346,[1]Sheet2!$B$2:$D$2741,3,0)</f>
        <v>211112098</v>
      </c>
      <c r="B1346" t="s">
        <v>2355</v>
      </c>
      <c r="C1346" t="s">
        <v>2814</v>
      </c>
      <c r="D1346" t="s">
        <v>12</v>
      </c>
      <c r="E1346">
        <v>503</v>
      </c>
      <c r="F1346" t="s">
        <v>13</v>
      </c>
      <c r="G1346" s="1">
        <v>45869</v>
      </c>
      <c r="H1346" s="1">
        <v>45839</v>
      </c>
      <c r="I1346" s="6">
        <v>-19</v>
      </c>
      <c r="J1346">
        <v>-119.36</v>
      </c>
      <c r="K1346">
        <v>-119.36</v>
      </c>
      <c r="L1346" t="str">
        <f>VLOOKUP(A1346,[1]Sheet2!$A$2:$C$2741,3,0)</f>
        <v>Ricardo G.Silva</v>
      </c>
      <c r="M1346" t="str" cm="1">
        <f t="array" ref="M1346">IFERROR(_xlfn.IFS(AND(I1346&gt;=1,I1346&lt;=5),"1A5", AND(I1346&gt;=6,I1346&lt;=30),"6A30", AND(I1346&gt;=31,I1346&lt;=60),"31A60", AND(I1346&gt;=61,I1346&lt;=90),"61A90", AND(I1346&gt;=91,I1346&lt;=120),"91A120", AND(I1346&gt;120),"M120"), "A VENCER")</f>
        <v>A VENCER</v>
      </c>
    </row>
    <row r="1347" spans="1:13" x14ac:dyDescent="0.25">
      <c r="A1347">
        <f>VLOOKUP(B1347,[1]Sheet2!$B$2:$D$2741,3,0)</f>
        <v>211112098</v>
      </c>
      <c r="B1347" t="s">
        <v>2355</v>
      </c>
      <c r="C1347" t="s">
        <v>11</v>
      </c>
      <c r="D1347" t="s">
        <v>12</v>
      </c>
      <c r="E1347">
        <v>9943</v>
      </c>
      <c r="F1347" t="s">
        <v>13</v>
      </c>
      <c r="G1347" s="1">
        <v>45869.523518518516</v>
      </c>
      <c r="H1347" s="1">
        <v>45839.524456018517</v>
      </c>
      <c r="I1347" s="6">
        <v>-19</v>
      </c>
      <c r="J1347">
        <v>309.2</v>
      </c>
      <c r="K1347">
        <v>309.2</v>
      </c>
      <c r="L1347" t="str">
        <f>VLOOKUP(A1347,[1]Sheet2!$A$2:$C$2741,3,0)</f>
        <v>Ricardo G.Silva</v>
      </c>
      <c r="M1347" t="str" cm="1">
        <f t="array" ref="M1347">IFERROR(_xlfn.IFS(AND(I1347&gt;=1,I1347&lt;=5),"1A5", AND(I1347&gt;=6,I1347&lt;=30),"6A30", AND(I1347&gt;=31,I1347&lt;=60),"31A60", AND(I1347&gt;=61,I1347&lt;=90),"61A90", AND(I1347&gt;=91,I1347&lt;=120),"91A120", AND(I1347&gt;120),"M120"), "A VENCER")</f>
        <v>A VENCER</v>
      </c>
    </row>
    <row r="1348" spans="1:13" x14ac:dyDescent="0.25">
      <c r="A1348">
        <f>VLOOKUP(B1348,[1]Sheet2!$B$2:$D$2741,3,0)</f>
        <v>211112098</v>
      </c>
      <c r="B1348" t="s">
        <v>2355</v>
      </c>
      <c r="C1348" t="s">
        <v>11</v>
      </c>
      <c r="D1348" t="s">
        <v>12</v>
      </c>
      <c r="E1348">
        <v>10043</v>
      </c>
      <c r="F1348" t="s">
        <v>13</v>
      </c>
      <c r="G1348" s="1">
        <v>45871.497939814813</v>
      </c>
      <c r="H1348" s="1">
        <v>45841.497939814813</v>
      </c>
      <c r="I1348" s="6">
        <v>-21</v>
      </c>
      <c r="J1348">
        <v>1040.5999999999999</v>
      </c>
      <c r="K1348">
        <v>1040.5999999999999</v>
      </c>
      <c r="L1348" t="str">
        <f>VLOOKUP(A1348,[1]Sheet2!$A$2:$C$2741,3,0)</f>
        <v>Ricardo G.Silva</v>
      </c>
      <c r="M1348" t="str" cm="1">
        <f t="array" ref="M1348">IFERROR(_xlfn.IFS(AND(I1348&gt;=1,I1348&lt;=5),"1A5", AND(I1348&gt;=6,I1348&lt;=30),"6A30", AND(I1348&gt;=31,I1348&lt;=60),"31A60", AND(I1348&gt;=61,I1348&lt;=90),"61A90", AND(I1348&gt;=91,I1348&lt;=120),"91A120", AND(I1348&gt;120),"M120"), "A VENCER")</f>
        <v>A VENCER</v>
      </c>
    </row>
    <row r="1349" spans="1:13" x14ac:dyDescent="0.25">
      <c r="A1349">
        <f>VLOOKUP(B1349,[1]Sheet2!$B$2:$D$2741,3,0)</f>
        <v>211112100</v>
      </c>
      <c r="B1349" t="s">
        <v>269</v>
      </c>
      <c r="C1349" t="s">
        <v>11</v>
      </c>
      <c r="D1349" t="s">
        <v>12</v>
      </c>
      <c r="E1349">
        <v>7782</v>
      </c>
      <c r="F1349" t="s">
        <v>13</v>
      </c>
      <c r="G1349" s="1">
        <v>45822.427083333328</v>
      </c>
      <c r="H1349" s="1">
        <v>45792.429537037038</v>
      </c>
      <c r="I1349" s="6">
        <v>28</v>
      </c>
      <c r="J1349">
        <v>101.82000000000001</v>
      </c>
      <c r="K1349">
        <v>101.82000000000001</v>
      </c>
      <c r="L1349" t="str">
        <f>VLOOKUP(A1349,[1]Sheet2!$A$2:$C$2741,3,0)</f>
        <v>Ricardo G.Silva</v>
      </c>
      <c r="M1349" t="str" cm="1">
        <f t="array" ref="M1349">IFERROR(_xlfn.IFS(AND(I1349&gt;=1,I1349&lt;=5),"1A5", AND(I1349&gt;=6,I1349&lt;=30),"6A30", AND(I1349&gt;=31,I1349&lt;=60),"31A60", AND(I1349&gt;=61,I1349&lt;=90),"61A90", AND(I1349&gt;=91,I1349&lt;=120),"91A120", AND(I1349&gt;120),"M120"), "A VENCER")</f>
        <v>6A30</v>
      </c>
    </row>
    <row r="1350" spans="1:13" x14ac:dyDescent="0.25">
      <c r="A1350">
        <f>VLOOKUP(B1350,[1]Sheet2!$B$2:$D$2741,3,0)</f>
        <v>211112100</v>
      </c>
      <c r="B1350" t="s">
        <v>269</v>
      </c>
      <c r="C1350" t="s">
        <v>11</v>
      </c>
      <c r="D1350" t="s">
        <v>12</v>
      </c>
      <c r="E1350">
        <v>8182</v>
      </c>
      <c r="F1350" t="s">
        <v>13</v>
      </c>
      <c r="G1350" s="1">
        <v>45829.388969907406</v>
      </c>
      <c r="H1350" s="1">
        <v>45799.395925925921</v>
      </c>
      <c r="I1350" s="6">
        <v>21</v>
      </c>
      <c r="J1350">
        <v>36.53</v>
      </c>
      <c r="K1350">
        <v>36.53</v>
      </c>
      <c r="L1350" t="str">
        <f>VLOOKUP(A1350,[1]Sheet2!$A$2:$C$2741,3,0)</f>
        <v>Ricardo G.Silva</v>
      </c>
      <c r="M1350" t="str" cm="1">
        <f t="array" ref="M1350">IFERROR(_xlfn.IFS(AND(I1350&gt;=1,I1350&lt;=5),"1A5", AND(I1350&gt;=6,I1350&lt;=30),"6A30", AND(I1350&gt;=31,I1350&lt;=60),"31A60", AND(I1350&gt;=61,I1350&lt;=90),"61A90", AND(I1350&gt;=91,I1350&lt;=120),"91A120", AND(I1350&gt;120),"M120"), "A VENCER")</f>
        <v>6A30</v>
      </c>
    </row>
    <row r="1351" spans="1:13" x14ac:dyDescent="0.25">
      <c r="A1351">
        <f>VLOOKUP(B1351,[1]Sheet2!$B$2:$D$2741,3,0)</f>
        <v>211112100</v>
      </c>
      <c r="B1351" t="s">
        <v>269</v>
      </c>
      <c r="C1351" t="s">
        <v>11</v>
      </c>
      <c r="D1351" t="s">
        <v>12</v>
      </c>
      <c r="E1351">
        <v>8487</v>
      </c>
      <c r="F1351" t="s">
        <v>13</v>
      </c>
      <c r="G1351" s="1">
        <v>45835.421319444446</v>
      </c>
      <c r="H1351" s="1">
        <v>45805.423657407402</v>
      </c>
      <c r="I1351" s="6">
        <v>15</v>
      </c>
      <c r="J1351">
        <v>306.20999999999998</v>
      </c>
      <c r="K1351">
        <v>306.20999999999998</v>
      </c>
      <c r="L1351" t="str">
        <f>VLOOKUP(A1351,[1]Sheet2!$A$2:$C$2741,3,0)</f>
        <v>Ricardo G.Silva</v>
      </c>
      <c r="M1351" t="str" cm="1">
        <f t="array" ref="M1351">IFERROR(_xlfn.IFS(AND(I1351&gt;=1,I1351&lt;=5),"1A5", AND(I1351&gt;=6,I1351&lt;=30),"6A30", AND(I1351&gt;=31,I1351&lt;=60),"31A60", AND(I1351&gt;=61,I1351&lt;=90),"61A90", AND(I1351&gt;=91,I1351&lt;=120),"91A120", AND(I1351&gt;120),"M120"), "A VENCER")</f>
        <v>6A30</v>
      </c>
    </row>
    <row r="1352" spans="1:13" x14ac:dyDescent="0.25">
      <c r="A1352">
        <f>VLOOKUP(B1352,[1]Sheet2!$B$2:$D$2741,3,0)</f>
        <v>211112100</v>
      </c>
      <c r="B1352" t="s">
        <v>269</v>
      </c>
      <c r="C1352" t="s">
        <v>11</v>
      </c>
      <c r="D1352" t="s">
        <v>12</v>
      </c>
      <c r="E1352">
        <v>8877</v>
      </c>
      <c r="F1352" t="s">
        <v>13</v>
      </c>
      <c r="G1352" s="1">
        <v>45842.482858796291</v>
      </c>
      <c r="H1352" s="1">
        <v>45812.483043981483</v>
      </c>
      <c r="I1352" s="6">
        <v>8</v>
      </c>
      <c r="J1352">
        <v>205.67000000000002</v>
      </c>
      <c r="K1352">
        <v>205.67000000000002</v>
      </c>
      <c r="L1352" t="str">
        <f>VLOOKUP(A1352,[1]Sheet2!$A$2:$C$2741,3,0)</f>
        <v>Ricardo G.Silva</v>
      </c>
      <c r="M1352" t="str" cm="1">
        <f t="array" ref="M1352">IFERROR(_xlfn.IFS(AND(I1352&gt;=1,I1352&lt;=5),"1A5", AND(I1352&gt;=6,I1352&lt;=30),"6A30", AND(I1352&gt;=31,I1352&lt;=60),"31A60", AND(I1352&gt;=61,I1352&lt;=90),"61A90", AND(I1352&gt;=91,I1352&lt;=120),"91A120", AND(I1352&gt;120),"M120"), "A VENCER")</f>
        <v>6A30</v>
      </c>
    </row>
    <row r="1353" spans="1:13" x14ac:dyDescent="0.25">
      <c r="A1353">
        <f>VLOOKUP(B1353,[1]Sheet2!$B$2:$D$2741,3,0)</f>
        <v>211112100</v>
      </c>
      <c r="B1353" t="s">
        <v>269</v>
      </c>
      <c r="C1353" t="s">
        <v>11</v>
      </c>
      <c r="D1353" t="s">
        <v>12</v>
      </c>
      <c r="E1353">
        <v>9171</v>
      </c>
      <c r="F1353" t="s">
        <v>13</v>
      </c>
      <c r="G1353" s="1">
        <v>45850.564652777779</v>
      </c>
      <c r="H1353" s="1">
        <v>45820.565312499995</v>
      </c>
      <c r="I1353" s="6">
        <v>0</v>
      </c>
      <c r="J1353">
        <v>189.42000000000002</v>
      </c>
      <c r="K1353">
        <v>189.42000000000002</v>
      </c>
      <c r="L1353" t="str">
        <f>VLOOKUP(A1353,[1]Sheet2!$A$2:$C$2741,3,0)</f>
        <v>Ricardo G.Silva</v>
      </c>
      <c r="M1353" t="str" cm="1">
        <f t="array" ref="M1353">IFERROR(_xlfn.IFS(AND(I1353&gt;=1,I1353&lt;=5),"1A5", AND(I1353&gt;=6,I1353&lt;=30),"6A30", AND(I1353&gt;=31,I1353&lt;=60),"31A60", AND(I1353&gt;=61,I1353&lt;=90),"61A90", AND(I1353&gt;=91,I1353&lt;=120),"91A120", AND(I1353&gt;120),"M120"), "A VENCER")</f>
        <v>A VENCER</v>
      </c>
    </row>
    <row r="1354" spans="1:13" x14ac:dyDescent="0.25">
      <c r="A1354">
        <f>VLOOKUP(B1354,[1]Sheet2!$B$2:$D$2741,3,0)</f>
        <v>211112100</v>
      </c>
      <c r="B1354" t="s">
        <v>269</v>
      </c>
      <c r="C1354" t="s">
        <v>11</v>
      </c>
      <c r="D1354" t="s">
        <v>12</v>
      </c>
      <c r="E1354">
        <v>9705</v>
      </c>
      <c r="F1354" t="s">
        <v>13</v>
      </c>
      <c r="G1354" s="1">
        <v>45863.501620370371</v>
      </c>
      <c r="H1354" s="1">
        <v>45833.502407407403</v>
      </c>
      <c r="I1354" s="6">
        <v>-13</v>
      </c>
      <c r="J1354">
        <v>110.71000000000001</v>
      </c>
      <c r="K1354">
        <v>110.71000000000001</v>
      </c>
      <c r="L1354" t="str">
        <f>VLOOKUP(A1354,[1]Sheet2!$A$2:$C$2741,3,0)</f>
        <v>Ricardo G.Silva</v>
      </c>
      <c r="M1354" t="str" cm="1">
        <f t="array" ref="M1354">IFERROR(_xlfn.IFS(AND(I1354&gt;=1,I1354&lt;=5),"1A5", AND(I1354&gt;=6,I1354&lt;=30),"6A30", AND(I1354&gt;=31,I1354&lt;=60),"31A60", AND(I1354&gt;=61,I1354&lt;=90),"61A90", AND(I1354&gt;=91,I1354&lt;=120),"91A120", AND(I1354&gt;120),"M120"), "A VENCER")</f>
        <v>A VENCER</v>
      </c>
    </row>
    <row r="1355" spans="1:13" x14ac:dyDescent="0.25">
      <c r="A1355">
        <f>VLOOKUP(B1355,[1]Sheet2!$B$2:$D$2741,3,0)</f>
        <v>211112100</v>
      </c>
      <c r="B1355" t="s">
        <v>269</v>
      </c>
      <c r="C1355" t="s">
        <v>11</v>
      </c>
      <c r="D1355" t="s">
        <v>12</v>
      </c>
      <c r="E1355">
        <v>10180</v>
      </c>
      <c r="F1355" t="s">
        <v>13</v>
      </c>
      <c r="G1355" s="1">
        <v>45872.603368055556</v>
      </c>
      <c r="H1355" s="1">
        <v>45842.603368055556</v>
      </c>
      <c r="I1355" s="6">
        <v>-22</v>
      </c>
      <c r="J1355">
        <v>151.81</v>
      </c>
      <c r="K1355">
        <v>151.81</v>
      </c>
      <c r="L1355" t="str">
        <f>VLOOKUP(A1355,[1]Sheet2!$A$2:$C$2741,3,0)</f>
        <v>Ricardo G.Silva</v>
      </c>
      <c r="M1355" t="str" cm="1">
        <f t="array" ref="M1355">IFERROR(_xlfn.IFS(AND(I1355&gt;=1,I1355&lt;=5),"1A5", AND(I1355&gt;=6,I1355&lt;=30),"6A30", AND(I1355&gt;=31,I1355&lt;=60),"31A60", AND(I1355&gt;=61,I1355&lt;=90),"61A90", AND(I1355&gt;=91,I1355&lt;=120),"91A120", AND(I1355&gt;120),"M120"), "A VENCER")</f>
        <v>A VENCER</v>
      </c>
    </row>
    <row r="1356" spans="1:13" x14ac:dyDescent="0.25">
      <c r="A1356">
        <f>VLOOKUP(B1356,[1]Sheet2!$B$2:$D$2741,3,0)</f>
        <v>211111312</v>
      </c>
      <c r="B1356" t="s">
        <v>104</v>
      </c>
      <c r="C1356" t="s">
        <v>11</v>
      </c>
      <c r="D1356" t="s">
        <v>12</v>
      </c>
      <c r="E1356">
        <v>9010</v>
      </c>
      <c r="F1356" t="s">
        <v>13</v>
      </c>
      <c r="G1356" s="1">
        <v>45847.47043981481</v>
      </c>
      <c r="H1356" s="1">
        <v>45817.473958333328</v>
      </c>
      <c r="I1356" s="6">
        <v>3</v>
      </c>
      <c r="J1356">
        <v>283.92</v>
      </c>
      <c r="K1356">
        <v>283.92</v>
      </c>
      <c r="L1356" t="str">
        <f>VLOOKUP(A1356,[1]Sheet2!$A$2:$C$2741,3,0)</f>
        <v>Pedro Fonseca</v>
      </c>
      <c r="M1356" t="str" cm="1">
        <f t="array" ref="M1356">IFERROR(_xlfn.IFS(AND(I1356&gt;=1,I1356&lt;=5),"1A5", AND(I1356&gt;=6,I1356&lt;=30),"6A30", AND(I1356&gt;=31,I1356&lt;=60),"31A60", AND(I1356&gt;=61,I1356&lt;=90),"61A90", AND(I1356&gt;=91,I1356&lt;=120),"91A120", AND(I1356&gt;120),"M120"), "A VENCER")</f>
        <v>1A5</v>
      </c>
    </row>
    <row r="1357" spans="1:13" x14ac:dyDescent="0.25">
      <c r="A1357">
        <f>VLOOKUP(B1357,[1]Sheet2!$B$2:$D$2741,3,0)</f>
        <v>211111312</v>
      </c>
      <c r="B1357" t="s">
        <v>104</v>
      </c>
      <c r="C1357" t="s">
        <v>11</v>
      </c>
      <c r="D1357" t="s">
        <v>12</v>
      </c>
      <c r="E1357">
        <v>9993</v>
      </c>
      <c r="F1357" t="s">
        <v>13</v>
      </c>
      <c r="G1357" s="1">
        <v>45870.446238425924</v>
      </c>
      <c r="H1357" s="1">
        <v>45840.446250000001</v>
      </c>
      <c r="I1357" s="6">
        <v>-20</v>
      </c>
      <c r="J1357">
        <v>411.15000000000003</v>
      </c>
      <c r="K1357">
        <v>411.15000000000003</v>
      </c>
      <c r="L1357" t="str">
        <f>VLOOKUP(A1357,[1]Sheet2!$A$2:$C$2741,3,0)</f>
        <v>Pedro Fonseca</v>
      </c>
      <c r="M1357" t="str" cm="1">
        <f t="array" ref="M1357">IFERROR(_xlfn.IFS(AND(I1357&gt;=1,I1357&lt;=5),"1A5", AND(I1357&gt;=6,I1357&lt;=30),"6A30", AND(I1357&gt;=31,I1357&lt;=60),"31A60", AND(I1357&gt;=61,I1357&lt;=90),"61A90", AND(I1357&gt;=91,I1357&lt;=120),"91A120", AND(I1357&gt;120),"M120"), "A VENCER")</f>
        <v>A VENCER</v>
      </c>
    </row>
    <row r="1358" spans="1:13" x14ac:dyDescent="0.25">
      <c r="A1358">
        <f>VLOOKUP(B1358,[1]Sheet2!$B$2:$D$2741,3,0)</f>
        <v>211112114</v>
      </c>
      <c r="B1358" t="s">
        <v>271</v>
      </c>
      <c r="C1358" t="s">
        <v>11</v>
      </c>
      <c r="D1358" t="s">
        <v>12</v>
      </c>
      <c r="E1358">
        <v>9422</v>
      </c>
      <c r="F1358" t="s">
        <v>13</v>
      </c>
      <c r="G1358" s="1">
        <v>45856.432442129626</v>
      </c>
      <c r="H1358" s="1">
        <v>45826.433842592589</v>
      </c>
      <c r="I1358" s="6">
        <v>-6</v>
      </c>
      <c r="J1358">
        <v>67.45</v>
      </c>
      <c r="K1358">
        <v>58.45</v>
      </c>
      <c r="L1358" t="str">
        <f>VLOOKUP(A1358,[1]Sheet2!$A$2:$C$2741,3,0)</f>
        <v>Bruno Brito</v>
      </c>
      <c r="M1358" t="str" cm="1">
        <f t="array" ref="M1358">IFERROR(_xlfn.IFS(AND(I1358&gt;=1,I1358&lt;=5),"1A5", AND(I1358&gt;=6,I1358&lt;=30),"6A30", AND(I1358&gt;=31,I1358&lt;=60),"31A60", AND(I1358&gt;=61,I1358&lt;=90),"61A90", AND(I1358&gt;=91,I1358&lt;=120),"91A120", AND(I1358&gt;120),"M120"), "A VENCER")</f>
        <v>A VENCER</v>
      </c>
    </row>
    <row r="1359" spans="1:13" x14ac:dyDescent="0.25">
      <c r="A1359">
        <f>VLOOKUP(B1359,[1]Sheet2!$B$2:$D$2741,3,0)</f>
        <v>211112114</v>
      </c>
      <c r="B1359" t="s">
        <v>271</v>
      </c>
      <c r="C1359" t="s">
        <v>11</v>
      </c>
      <c r="D1359" t="s">
        <v>12</v>
      </c>
      <c r="E1359">
        <v>9984</v>
      </c>
      <c r="F1359" t="s">
        <v>13</v>
      </c>
      <c r="G1359" s="1">
        <v>45870.444768518515</v>
      </c>
      <c r="H1359" s="1">
        <v>45840.444768518515</v>
      </c>
      <c r="I1359" s="6">
        <v>-20</v>
      </c>
      <c r="J1359">
        <v>204.73000000000002</v>
      </c>
      <c r="K1359">
        <v>204.73000000000002</v>
      </c>
      <c r="L1359" t="str">
        <f>VLOOKUP(A1359,[1]Sheet2!$A$2:$C$2741,3,0)</f>
        <v>Bruno Brito</v>
      </c>
      <c r="M1359" t="str" cm="1">
        <f t="array" ref="M1359">IFERROR(_xlfn.IFS(AND(I1359&gt;=1,I1359&lt;=5),"1A5", AND(I1359&gt;=6,I1359&lt;=30),"6A30", AND(I1359&gt;=31,I1359&lt;=60),"31A60", AND(I1359&gt;=61,I1359&lt;=90),"61A90", AND(I1359&gt;=91,I1359&lt;=120),"91A120", AND(I1359&gt;120),"M120"), "A VENCER")</f>
        <v>A VENCER</v>
      </c>
    </row>
    <row r="1360" spans="1:13" x14ac:dyDescent="0.25">
      <c r="A1360">
        <f>VLOOKUP(B1360,[1]Sheet2!$B$2:$D$2741,3,0)</f>
        <v>211112114</v>
      </c>
      <c r="B1360" t="s">
        <v>271</v>
      </c>
      <c r="C1360" t="s">
        <v>11</v>
      </c>
      <c r="D1360" t="s">
        <v>12</v>
      </c>
      <c r="E1360">
        <v>10353</v>
      </c>
      <c r="F1360" t="s">
        <v>13</v>
      </c>
      <c r="G1360" s="1">
        <v>45877.450162037036</v>
      </c>
      <c r="H1360" s="1">
        <v>45847.450173611112</v>
      </c>
      <c r="I1360" s="6">
        <v>-27</v>
      </c>
      <c r="J1360">
        <v>106.98</v>
      </c>
      <c r="K1360">
        <v>106.98</v>
      </c>
      <c r="L1360" t="str">
        <f>VLOOKUP(A1360,[1]Sheet2!$A$2:$C$2741,3,0)</f>
        <v>Bruno Brito</v>
      </c>
      <c r="M1360" t="str" cm="1">
        <f t="array" ref="M1360">IFERROR(_xlfn.IFS(AND(I1360&gt;=1,I1360&lt;=5),"1A5", AND(I1360&gt;=6,I1360&lt;=30),"6A30", AND(I1360&gt;=31,I1360&lt;=60),"31A60", AND(I1360&gt;=61,I1360&lt;=90),"61A90", AND(I1360&gt;=91,I1360&lt;=120),"91A120", AND(I1360&gt;120),"M120"), "A VENCER")</f>
        <v>A VENCER</v>
      </c>
    </row>
    <row r="1361" spans="1:13" x14ac:dyDescent="0.25">
      <c r="A1361">
        <f>VLOOKUP(B1361,[1]Sheet2!$B$2:$D$2741,3,0)</f>
        <v>211112115</v>
      </c>
      <c r="B1361" t="s">
        <v>272</v>
      </c>
      <c r="C1361" t="s">
        <v>2817</v>
      </c>
      <c r="D1361" t="s">
        <v>24</v>
      </c>
      <c r="E1361" t="s">
        <v>2822</v>
      </c>
      <c r="F1361" t="s">
        <v>13</v>
      </c>
      <c r="G1361" s="1">
        <v>45778</v>
      </c>
      <c r="H1361" s="1">
        <v>45748</v>
      </c>
      <c r="I1361" s="6">
        <v>72</v>
      </c>
      <c r="J1361">
        <v>-324.24</v>
      </c>
      <c r="K1361">
        <v>-70.290000000000006</v>
      </c>
      <c r="L1361" t="str">
        <f>VLOOKUP(A1361,[1]Sheet2!$A$2:$C$2741,3,0)</f>
        <v>Ricardo G.Silva</v>
      </c>
      <c r="M1361" t="str" cm="1">
        <f t="array" ref="M1361">IFERROR(_xlfn.IFS(AND(I1361&gt;=1,I1361&lt;=5),"1A5", AND(I1361&gt;=6,I1361&lt;=30),"6A30", AND(I1361&gt;=31,I1361&lt;=60),"31A60", AND(I1361&gt;=61,I1361&lt;=90),"61A90", AND(I1361&gt;=91,I1361&lt;=120),"91A120", AND(I1361&gt;120),"M120"), "A VENCER")</f>
        <v>61A90</v>
      </c>
    </row>
    <row r="1362" spans="1:13" x14ac:dyDescent="0.25">
      <c r="A1362">
        <f>VLOOKUP(B1362,[1]Sheet2!$B$2:$D$2741,3,0)</f>
        <v>211112115</v>
      </c>
      <c r="B1362" t="s">
        <v>272</v>
      </c>
      <c r="C1362" t="s">
        <v>2817</v>
      </c>
      <c r="D1362" t="s">
        <v>24</v>
      </c>
      <c r="E1362" t="s">
        <v>2823</v>
      </c>
      <c r="F1362" t="s">
        <v>13</v>
      </c>
      <c r="G1362" s="1">
        <v>45787</v>
      </c>
      <c r="H1362" s="1">
        <v>45757</v>
      </c>
      <c r="I1362" s="6">
        <v>63</v>
      </c>
      <c r="J1362">
        <v>-3.5</v>
      </c>
      <c r="K1362">
        <v>-3.5</v>
      </c>
      <c r="L1362" t="str">
        <f>VLOOKUP(A1362,[1]Sheet2!$A$2:$C$2741,3,0)</f>
        <v>Ricardo G.Silva</v>
      </c>
      <c r="M1362" t="str" cm="1">
        <f t="array" ref="M1362">IFERROR(_xlfn.IFS(AND(I1362&gt;=1,I1362&lt;=5),"1A5", AND(I1362&gt;=6,I1362&lt;=30),"6A30", AND(I1362&gt;=31,I1362&lt;=60),"31A60", AND(I1362&gt;=61,I1362&lt;=90),"61A90", AND(I1362&gt;=91,I1362&lt;=120),"91A120", AND(I1362&gt;120),"M120"), "A VENCER")</f>
        <v>61A90</v>
      </c>
    </row>
    <row r="1363" spans="1:13" x14ac:dyDescent="0.25">
      <c r="A1363">
        <f>VLOOKUP(B1363,[1]Sheet2!$B$2:$D$2741,3,0)</f>
        <v>211112115</v>
      </c>
      <c r="B1363" t="s">
        <v>272</v>
      </c>
      <c r="C1363" t="s">
        <v>2817</v>
      </c>
      <c r="D1363" t="s">
        <v>24</v>
      </c>
      <c r="E1363" t="s">
        <v>2822</v>
      </c>
      <c r="F1363" t="s">
        <v>13</v>
      </c>
      <c r="G1363" s="1">
        <v>45787</v>
      </c>
      <c r="H1363" s="1">
        <v>45757</v>
      </c>
      <c r="I1363" s="6">
        <v>63</v>
      </c>
      <c r="J1363">
        <v>-219.06</v>
      </c>
      <c r="K1363">
        <v>-219.06</v>
      </c>
      <c r="L1363" t="str">
        <f>VLOOKUP(A1363,[1]Sheet2!$A$2:$C$2741,3,0)</f>
        <v>Ricardo G.Silva</v>
      </c>
      <c r="M1363" t="str" cm="1">
        <f t="array" ref="M1363">IFERROR(_xlfn.IFS(AND(I1363&gt;=1,I1363&lt;=5),"1A5", AND(I1363&gt;=6,I1363&lt;=30),"6A30", AND(I1363&gt;=31,I1363&lt;=60),"31A60", AND(I1363&gt;=61,I1363&lt;=90),"61A90", AND(I1363&gt;=91,I1363&lt;=120),"91A120", AND(I1363&gt;120),"M120"), "A VENCER")</f>
        <v>61A90</v>
      </c>
    </row>
    <row r="1364" spans="1:13" x14ac:dyDescent="0.25">
      <c r="A1364">
        <f>VLOOKUP(B1364,[1]Sheet2!$B$2:$D$2741,3,0)</f>
        <v>211112115</v>
      </c>
      <c r="B1364" t="s">
        <v>272</v>
      </c>
      <c r="C1364" t="s">
        <v>2817</v>
      </c>
      <c r="D1364" t="s">
        <v>24</v>
      </c>
      <c r="E1364" t="s">
        <v>2822</v>
      </c>
      <c r="F1364" t="s">
        <v>13</v>
      </c>
      <c r="G1364" s="1">
        <v>45787</v>
      </c>
      <c r="H1364" s="1">
        <v>45757</v>
      </c>
      <c r="I1364" s="6">
        <v>63</v>
      </c>
      <c r="J1364">
        <v>-31.27</v>
      </c>
      <c r="K1364">
        <v>-31.27</v>
      </c>
      <c r="L1364" t="str">
        <f>VLOOKUP(A1364,[1]Sheet2!$A$2:$C$2741,3,0)</f>
        <v>Ricardo G.Silva</v>
      </c>
      <c r="M1364" t="str" cm="1">
        <f t="array" ref="M1364">IFERROR(_xlfn.IFS(AND(I1364&gt;=1,I1364&lt;=5),"1A5", AND(I1364&gt;=6,I1364&lt;=30),"6A30", AND(I1364&gt;=31,I1364&lt;=60),"31A60", AND(I1364&gt;=61,I1364&lt;=90),"61A90", AND(I1364&gt;=91,I1364&lt;=120),"91A120", AND(I1364&gt;120),"M120"), "A VENCER")</f>
        <v>61A90</v>
      </c>
    </row>
    <row r="1365" spans="1:13" x14ac:dyDescent="0.25">
      <c r="A1365">
        <f>VLOOKUP(B1365,[1]Sheet2!$B$2:$D$2741,3,0)</f>
        <v>211112115</v>
      </c>
      <c r="B1365" t="s">
        <v>272</v>
      </c>
      <c r="C1365" t="s">
        <v>2817</v>
      </c>
      <c r="D1365" t="s">
        <v>24</v>
      </c>
      <c r="E1365" t="s">
        <v>2822</v>
      </c>
      <c r="F1365" t="s">
        <v>13</v>
      </c>
      <c r="G1365" s="1">
        <v>45798</v>
      </c>
      <c r="H1365" s="1">
        <v>45768</v>
      </c>
      <c r="I1365" s="6">
        <v>52</v>
      </c>
      <c r="J1365">
        <v>-259.07</v>
      </c>
      <c r="K1365">
        <v>-259.07</v>
      </c>
      <c r="L1365" t="str">
        <f>VLOOKUP(A1365,[1]Sheet2!$A$2:$C$2741,3,0)</f>
        <v>Ricardo G.Silva</v>
      </c>
      <c r="M1365" t="str" cm="1">
        <f t="array" ref="M1365">IFERROR(_xlfn.IFS(AND(I1365&gt;=1,I1365&lt;=5),"1A5", AND(I1365&gt;=6,I1365&lt;=30),"6A30", AND(I1365&gt;=31,I1365&lt;=60),"31A60", AND(I1365&gt;=61,I1365&lt;=90),"61A90", AND(I1365&gt;=91,I1365&lt;=120),"91A120", AND(I1365&gt;120),"M120"), "A VENCER")</f>
        <v>31A60</v>
      </c>
    </row>
    <row r="1366" spans="1:13" x14ac:dyDescent="0.25">
      <c r="A1366">
        <f>VLOOKUP(B1366,[1]Sheet2!$B$2:$D$2741,3,0)</f>
        <v>211112119</v>
      </c>
      <c r="B1366" t="s">
        <v>274</v>
      </c>
      <c r="C1366" t="s">
        <v>11</v>
      </c>
      <c r="D1366" t="s">
        <v>12</v>
      </c>
      <c r="E1366">
        <v>8903</v>
      </c>
      <c r="F1366" t="s">
        <v>13</v>
      </c>
      <c r="G1366" s="1">
        <v>45843.469675925924</v>
      </c>
      <c r="H1366" s="1">
        <v>45813.470243055555</v>
      </c>
      <c r="I1366" s="6">
        <v>7</v>
      </c>
      <c r="J1366">
        <v>1504.08</v>
      </c>
      <c r="K1366">
        <v>1504.08</v>
      </c>
      <c r="L1366" t="str">
        <f>VLOOKUP(A1366,[1]Sheet2!$A$2:$C$2741,3,0)</f>
        <v>Pedro Fonseca</v>
      </c>
      <c r="M1366" t="str" cm="1">
        <f t="array" ref="M1366">IFERROR(_xlfn.IFS(AND(I1366&gt;=1,I1366&lt;=5),"1A5", AND(I1366&gt;=6,I1366&lt;=30),"6A30", AND(I1366&gt;=31,I1366&lt;=60),"31A60", AND(I1366&gt;=61,I1366&lt;=90),"61A90", AND(I1366&gt;=91,I1366&lt;=120),"91A120", AND(I1366&gt;120),"M120"), "A VENCER")</f>
        <v>6A30</v>
      </c>
    </row>
    <row r="1367" spans="1:13" x14ac:dyDescent="0.25">
      <c r="A1367">
        <f>VLOOKUP(B1367,[1]Sheet2!$B$2:$D$2741,3,0)</f>
        <v>211112119</v>
      </c>
      <c r="B1367" t="s">
        <v>274</v>
      </c>
      <c r="C1367" t="s">
        <v>11</v>
      </c>
      <c r="D1367">
        <v>2025</v>
      </c>
      <c r="E1367">
        <v>19</v>
      </c>
      <c r="F1367" t="s">
        <v>13</v>
      </c>
      <c r="G1367" s="1">
        <v>45844.403599537036</v>
      </c>
      <c r="H1367" s="1">
        <v>45814.40388888889</v>
      </c>
      <c r="I1367" s="6">
        <v>6</v>
      </c>
      <c r="J1367">
        <v>218.74</v>
      </c>
      <c r="K1367">
        <v>218.74</v>
      </c>
      <c r="L1367" t="str">
        <f>VLOOKUP(A1367,[1]Sheet2!$A$2:$C$2741,3,0)</f>
        <v>Pedro Fonseca</v>
      </c>
      <c r="M1367" t="str" cm="1">
        <f t="array" ref="M1367">IFERROR(_xlfn.IFS(AND(I1367&gt;=1,I1367&lt;=5),"1A5", AND(I1367&gt;=6,I1367&lt;=30),"6A30", AND(I1367&gt;=31,I1367&lt;=60),"31A60", AND(I1367&gt;=61,I1367&lt;=90),"61A90", AND(I1367&gt;=91,I1367&lt;=120),"91A120", AND(I1367&gt;120),"M120"), "A VENCER")</f>
        <v>6A30</v>
      </c>
    </row>
    <row r="1368" spans="1:13" x14ac:dyDescent="0.25">
      <c r="A1368">
        <f>VLOOKUP(B1368,[1]Sheet2!$B$2:$D$2741,3,0)</f>
        <v>211112119</v>
      </c>
      <c r="B1368" t="s">
        <v>274</v>
      </c>
      <c r="C1368" t="s">
        <v>11</v>
      </c>
      <c r="D1368" t="s">
        <v>12</v>
      </c>
      <c r="E1368">
        <v>9041</v>
      </c>
      <c r="F1368" t="s">
        <v>13</v>
      </c>
      <c r="G1368" s="1">
        <v>45849.394814814812</v>
      </c>
      <c r="H1368" s="1">
        <v>45819.39770833333</v>
      </c>
      <c r="I1368" s="6">
        <v>1</v>
      </c>
      <c r="J1368">
        <v>1729.6100000000001</v>
      </c>
      <c r="K1368">
        <v>1729.6100000000001</v>
      </c>
      <c r="L1368" t="str">
        <f>VLOOKUP(A1368,[1]Sheet2!$A$2:$C$2741,3,0)</f>
        <v>Pedro Fonseca</v>
      </c>
      <c r="M1368" t="str" cm="1">
        <f t="array" ref="M1368">IFERROR(_xlfn.IFS(AND(I1368&gt;=1,I1368&lt;=5),"1A5", AND(I1368&gt;=6,I1368&lt;=30),"6A30", AND(I1368&gt;=31,I1368&lt;=60),"31A60", AND(I1368&gt;=61,I1368&lt;=90),"61A90", AND(I1368&gt;=91,I1368&lt;=120),"91A120", AND(I1368&gt;120),"M120"), "A VENCER")</f>
        <v>1A5</v>
      </c>
    </row>
    <row r="1369" spans="1:13" x14ac:dyDescent="0.25">
      <c r="A1369">
        <f>VLOOKUP(B1369,[1]Sheet2!$B$2:$D$2741,3,0)</f>
        <v>211112119</v>
      </c>
      <c r="B1369" t="s">
        <v>274</v>
      </c>
      <c r="C1369" t="s">
        <v>11</v>
      </c>
      <c r="D1369" t="s">
        <v>12</v>
      </c>
      <c r="E1369">
        <v>9192</v>
      </c>
      <c r="F1369" t="s">
        <v>13</v>
      </c>
      <c r="G1369" s="1">
        <v>45851.437685185185</v>
      </c>
      <c r="H1369" s="1">
        <v>45821.440243055556</v>
      </c>
      <c r="I1369" s="6">
        <v>-1</v>
      </c>
      <c r="J1369">
        <v>361.61</v>
      </c>
      <c r="K1369">
        <v>361.61</v>
      </c>
      <c r="L1369" t="str">
        <f>VLOOKUP(A1369,[1]Sheet2!$A$2:$C$2741,3,0)</f>
        <v>Pedro Fonseca</v>
      </c>
      <c r="M1369" t="str" cm="1">
        <f t="array" ref="M1369">IFERROR(_xlfn.IFS(AND(I1369&gt;=1,I1369&lt;=5),"1A5", AND(I1369&gt;=6,I1369&lt;=30),"6A30", AND(I1369&gt;=31,I1369&lt;=60),"31A60", AND(I1369&gt;=61,I1369&lt;=90),"61A90", AND(I1369&gt;=91,I1369&lt;=120),"91A120", AND(I1369&gt;120),"M120"), "A VENCER")</f>
        <v>A VENCER</v>
      </c>
    </row>
    <row r="1370" spans="1:13" x14ac:dyDescent="0.25">
      <c r="A1370">
        <f>VLOOKUP(B1370,[1]Sheet2!$B$2:$D$2741,3,0)</f>
        <v>211112119</v>
      </c>
      <c r="B1370" t="s">
        <v>274</v>
      </c>
      <c r="C1370" t="s">
        <v>11</v>
      </c>
      <c r="D1370" t="s">
        <v>12</v>
      </c>
      <c r="E1370">
        <v>9228</v>
      </c>
      <c r="F1370" t="s">
        <v>13</v>
      </c>
      <c r="G1370" s="1">
        <v>45851.508703703701</v>
      </c>
      <c r="H1370" s="1">
        <v>45821.509050925924</v>
      </c>
      <c r="I1370" s="6">
        <v>-1</v>
      </c>
      <c r="J1370">
        <v>2482.61</v>
      </c>
      <c r="K1370">
        <v>2482.61</v>
      </c>
      <c r="L1370" t="str">
        <f>VLOOKUP(A1370,[1]Sheet2!$A$2:$C$2741,3,0)</f>
        <v>Pedro Fonseca</v>
      </c>
      <c r="M1370" t="str" cm="1">
        <f t="array" ref="M1370">IFERROR(_xlfn.IFS(AND(I1370&gt;=1,I1370&lt;=5),"1A5", AND(I1370&gt;=6,I1370&lt;=30),"6A30", AND(I1370&gt;=31,I1370&lt;=60),"31A60", AND(I1370&gt;=61,I1370&lt;=90),"61A90", AND(I1370&gt;=91,I1370&lt;=120),"91A120", AND(I1370&gt;120),"M120"), "A VENCER")</f>
        <v>A VENCER</v>
      </c>
    </row>
    <row r="1371" spans="1:13" x14ac:dyDescent="0.25">
      <c r="A1371">
        <f>VLOOKUP(B1371,[1]Sheet2!$B$2:$D$2741,3,0)</f>
        <v>211112119</v>
      </c>
      <c r="B1371" t="s">
        <v>274</v>
      </c>
      <c r="C1371" t="s">
        <v>11</v>
      </c>
      <c r="D1371" t="s">
        <v>12</v>
      </c>
      <c r="E1371">
        <v>9293</v>
      </c>
      <c r="F1371" t="s">
        <v>13</v>
      </c>
      <c r="G1371" s="1">
        <v>45854.447488425925</v>
      </c>
      <c r="H1371" s="1">
        <v>45824.448969907404</v>
      </c>
      <c r="I1371" s="6">
        <v>-4</v>
      </c>
      <c r="J1371">
        <v>1488.39</v>
      </c>
      <c r="K1371">
        <v>1488.39</v>
      </c>
      <c r="L1371" t="str">
        <f>VLOOKUP(A1371,[1]Sheet2!$A$2:$C$2741,3,0)</f>
        <v>Pedro Fonseca</v>
      </c>
      <c r="M1371" t="str" cm="1">
        <f t="array" ref="M1371">IFERROR(_xlfn.IFS(AND(I1371&gt;=1,I1371&lt;=5),"1A5", AND(I1371&gt;=6,I1371&lt;=30),"6A30", AND(I1371&gt;=31,I1371&lt;=60),"31A60", AND(I1371&gt;=61,I1371&lt;=90),"61A90", AND(I1371&gt;=91,I1371&lt;=120),"91A120", AND(I1371&gt;120),"M120"), "A VENCER")</f>
        <v>A VENCER</v>
      </c>
    </row>
    <row r="1372" spans="1:13" x14ac:dyDescent="0.25">
      <c r="A1372">
        <f>VLOOKUP(B1372,[1]Sheet2!$B$2:$D$2741,3,0)</f>
        <v>211112119</v>
      </c>
      <c r="B1372" t="s">
        <v>274</v>
      </c>
      <c r="C1372" t="s">
        <v>11</v>
      </c>
      <c r="D1372" t="s">
        <v>12</v>
      </c>
      <c r="E1372">
        <v>9449</v>
      </c>
      <c r="F1372" t="s">
        <v>13</v>
      </c>
      <c r="G1372" s="1">
        <v>45856.743738425925</v>
      </c>
      <c r="H1372" s="1">
        <v>45826.745972222219</v>
      </c>
      <c r="I1372" s="6">
        <v>-6</v>
      </c>
      <c r="J1372">
        <v>134.44</v>
      </c>
      <c r="K1372">
        <v>134.44</v>
      </c>
      <c r="L1372" t="str">
        <f>VLOOKUP(A1372,[1]Sheet2!$A$2:$C$2741,3,0)</f>
        <v>Pedro Fonseca</v>
      </c>
      <c r="M1372" t="str" cm="1">
        <f t="array" ref="M1372">IFERROR(_xlfn.IFS(AND(I1372&gt;=1,I1372&lt;=5),"1A5", AND(I1372&gt;=6,I1372&lt;=30),"6A30", AND(I1372&gt;=31,I1372&lt;=60),"31A60", AND(I1372&gt;=61,I1372&lt;=90),"61A90", AND(I1372&gt;=91,I1372&lt;=120),"91A120", AND(I1372&gt;120),"M120"), "A VENCER")</f>
        <v>A VENCER</v>
      </c>
    </row>
    <row r="1373" spans="1:13" x14ac:dyDescent="0.25">
      <c r="A1373">
        <f>VLOOKUP(B1373,[1]Sheet2!$B$2:$D$2741,3,0)</f>
        <v>211112119</v>
      </c>
      <c r="B1373" t="s">
        <v>274</v>
      </c>
      <c r="C1373" t="s">
        <v>11</v>
      </c>
      <c r="D1373" t="s">
        <v>12</v>
      </c>
      <c r="E1373">
        <v>9557</v>
      </c>
      <c r="F1373" t="s">
        <v>13</v>
      </c>
      <c r="G1373" s="1">
        <v>45858.592835648145</v>
      </c>
      <c r="H1373" s="1">
        <v>45828.623449074075</v>
      </c>
      <c r="I1373" s="6">
        <v>-8</v>
      </c>
      <c r="J1373">
        <v>44.52</v>
      </c>
      <c r="K1373">
        <v>44.52</v>
      </c>
      <c r="L1373" t="str">
        <f>VLOOKUP(A1373,[1]Sheet2!$A$2:$C$2741,3,0)</f>
        <v>Pedro Fonseca</v>
      </c>
      <c r="M1373" t="str" cm="1">
        <f t="array" ref="M1373">IFERROR(_xlfn.IFS(AND(I1373&gt;=1,I1373&lt;=5),"1A5", AND(I1373&gt;=6,I1373&lt;=30),"6A30", AND(I1373&gt;=31,I1373&lt;=60),"31A60", AND(I1373&gt;=61,I1373&lt;=90),"61A90", AND(I1373&gt;=91,I1373&lt;=120),"91A120", AND(I1373&gt;120),"M120"), "A VENCER")</f>
        <v>A VENCER</v>
      </c>
    </row>
    <row r="1374" spans="1:13" x14ac:dyDescent="0.25">
      <c r="A1374">
        <f>VLOOKUP(B1374,[1]Sheet2!$B$2:$D$2741,3,0)</f>
        <v>211112119</v>
      </c>
      <c r="B1374" t="s">
        <v>274</v>
      </c>
      <c r="C1374" t="s">
        <v>11</v>
      </c>
      <c r="D1374" t="s">
        <v>12</v>
      </c>
      <c r="E1374">
        <v>9945</v>
      </c>
      <c r="F1374" t="s">
        <v>13</v>
      </c>
      <c r="G1374" s="1">
        <v>45869.604004629626</v>
      </c>
      <c r="H1374" s="1">
        <v>45839.604305555556</v>
      </c>
      <c r="I1374" s="6">
        <v>-19</v>
      </c>
      <c r="J1374">
        <v>586.06000000000006</v>
      </c>
      <c r="K1374">
        <v>586.06000000000006</v>
      </c>
      <c r="L1374" t="str">
        <f>VLOOKUP(A1374,[1]Sheet2!$A$2:$C$2741,3,0)</f>
        <v>Pedro Fonseca</v>
      </c>
      <c r="M1374" t="str" cm="1">
        <f t="array" ref="M1374">IFERROR(_xlfn.IFS(AND(I1374&gt;=1,I1374&lt;=5),"1A5", AND(I1374&gt;=6,I1374&lt;=30),"6A30", AND(I1374&gt;=31,I1374&lt;=60),"31A60", AND(I1374&gt;=61,I1374&lt;=90),"61A90", AND(I1374&gt;=91,I1374&lt;=120),"91A120", AND(I1374&gt;120),"M120"), "A VENCER")</f>
        <v>A VENCER</v>
      </c>
    </row>
    <row r="1375" spans="1:13" x14ac:dyDescent="0.25">
      <c r="A1375">
        <f>VLOOKUP(B1375,[1]Sheet2!$B$2:$D$2741,3,0)</f>
        <v>211112119</v>
      </c>
      <c r="B1375" t="s">
        <v>274</v>
      </c>
      <c r="C1375" t="s">
        <v>11</v>
      </c>
      <c r="D1375" t="s">
        <v>12</v>
      </c>
      <c r="E1375">
        <v>10115</v>
      </c>
      <c r="F1375" t="s">
        <v>13</v>
      </c>
      <c r="G1375" s="1">
        <v>45872.400729166664</v>
      </c>
      <c r="H1375" s="1">
        <v>45842.400729166664</v>
      </c>
      <c r="I1375" s="6">
        <v>-22</v>
      </c>
      <c r="J1375">
        <v>253.12</v>
      </c>
      <c r="K1375">
        <v>253.12</v>
      </c>
      <c r="L1375" t="str">
        <f>VLOOKUP(A1375,[1]Sheet2!$A$2:$C$2741,3,0)</f>
        <v>Pedro Fonseca</v>
      </c>
      <c r="M1375" t="str" cm="1">
        <f t="array" ref="M1375">IFERROR(_xlfn.IFS(AND(I1375&gt;=1,I1375&lt;=5),"1A5", AND(I1375&gt;=6,I1375&lt;=30),"6A30", AND(I1375&gt;=31,I1375&lt;=60),"31A60", AND(I1375&gt;=61,I1375&lt;=90),"61A90", AND(I1375&gt;=91,I1375&lt;=120),"91A120", AND(I1375&gt;120),"M120"), "A VENCER")</f>
        <v>A VENCER</v>
      </c>
    </row>
    <row r="1376" spans="1:13" x14ac:dyDescent="0.25">
      <c r="A1376">
        <f>VLOOKUP(B1376,[1]Sheet2!$B$2:$D$2741,3,0)</f>
        <v>211112119</v>
      </c>
      <c r="B1376" t="s">
        <v>274</v>
      </c>
      <c r="C1376" t="s">
        <v>11</v>
      </c>
      <c r="D1376" t="s">
        <v>12</v>
      </c>
      <c r="E1376">
        <v>10438</v>
      </c>
      <c r="F1376" t="s">
        <v>13</v>
      </c>
      <c r="G1376" s="1">
        <v>45879.370081018518</v>
      </c>
      <c r="H1376" s="1">
        <v>45849.370092592588</v>
      </c>
      <c r="I1376" s="6">
        <v>-29</v>
      </c>
      <c r="J1376">
        <v>509.63</v>
      </c>
      <c r="K1376">
        <v>509.63</v>
      </c>
      <c r="L1376" t="str">
        <f>VLOOKUP(A1376,[1]Sheet2!$A$2:$C$2741,3,0)</f>
        <v>Pedro Fonseca</v>
      </c>
      <c r="M1376" t="str" cm="1">
        <f t="array" ref="M1376">IFERROR(_xlfn.IFS(AND(I1376&gt;=1,I1376&lt;=5),"1A5", AND(I1376&gt;=6,I1376&lt;=30),"6A30", AND(I1376&gt;=31,I1376&lt;=60),"31A60", AND(I1376&gt;=61,I1376&lt;=90),"61A90", AND(I1376&gt;=91,I1376&lt;=120),"91A120", AND(I1376&gt;120),"M120"), "A VENCER")</f>
        <v>A VENCER</v>
      </c>
    </row>
    <row r="1377" spans="1:13" x14ac:dyDescent="0.25">
      <c r="A1377">
        <f>VLOOKUP(B1377,[1]Sheet2!$B$2:$D$2741,3,0)</f>
        <v>211112121</v>
      </c>
      <c r="B1377" t="s">
        <v>275</v>
      </c>
      <c r="C1377" t="s">
        <v>2817</v>
      </c>
      <c r="D1377" t="s">
        <v>24</v>
      </c>
      <c r="E1377" t="s">
        <v>2822</v>
      </c>
      <c r="F1377" t="s">
        <v>13</v>
      </c>
      <c r="G1377" s="1">
        <v>45773</v>
      </c>
      <c r="H1377" s="1">
        <v>45743</v>
      </c>
      <c r="I1377" s="6">
        <v>77</v>
      </c>
      <c r="J1377">
        <v>-712.9</v>
      </c>
      <c r="K1377">
        <v>-71.320000000000007</v>
      </c>
      <c r="L1377" t="str">
        <f>VLOOKUP(A1377,[1]Sheet2!$A$2:$C$2741,3,0)</f>
        <v>Pedro Fonseca</v>
      </c>
      <c r="M1377" t="str" cm="1">
        <f t="array" ref="M1377">IFERROR(_xlfn.IFS(AND(I1377&gt;=1,I1377&lt;=5),"1A5", AND(I1377&gt;=6,I1377&lt;=30),"6A30", AND(I1377&gt;=31,I1377&lt;=60),"31A60", AND(I1377&gt;=61,I1377&lt;=90),"61A90", AND(I1377&gt;=91,I1377&lt;=120),"91A120", AND(I1377&gt;120),"M120"), "A VENCER")</f>
        <v>61A90</v>
      </c>
    </row>
    <row r="1378" spans="1:13" x14ac:dyDescent="0.25">
      <c r="A1378">
        <f>VLOOKUP(B1378,[1]Sheet2!$B$2:$D$2741,3,0)</f>
        <v>211112123</v>
      </c>
      <c r="B1378" t="s">
        <v>276</v>
      </c>
      <c r="C1378" t="s">
        <v>11</v>
      </c>
      <c r="D1378" t="s">
        <v>12</v>
      </c>
      <c r="E1378">
        <v>9899</v>
      </c>
      <c r="F1378" t="s">
        <v>13</v>
      </c>
      <c r="G1378" s="1">
        <v>45868.411365740736</v>
      </c>
      <c r="H1378" s="1">
        <v>45838.412037037036</v>
      </c>
      <c r="I1378" s="6">
        <v>-18</v>
      </c>
      <c r="J1378">
        <v>89.25</v>
      </c>
      <c r="K1378">
        <v>89.25</v>
      </c>
      <c r="L1378" t="str">
        <f>VLOOKUP(A1378,[1]Sheet2!$A$2:$C$2741,3,0)</f>
        <v>Pedro Fonseca</v>
      </c>
      <c r="M1378" t="str" cm="1">
        <f t="array" ref="M1378">IFERROR(_xlfn.IFS(AND(I1378&gt;=1,I1378&lt;=5),"1A5", AND(I1378&gt;=6,I1378&lt;=30),"6A30", AND(I1378&gt;=31,I1378&lt;=60),"31A60", AND(I1378&gt;=61,I1378&lt;=90),"61A90", AND(I1378&gt;=91,I1378&lt;=120),"91A120", AND(I1378&gt;120),"M120"), "A VENCER")</f>
        <v>A VENCER</v>
      </c>
    </row>
    <row r="1379" spans="1:13" x14ac:dyDescent="0.25">
      <c r="A1379">
        <f>VLOOKUP(B1379,[1]Sheet2!$B$2:$D$2741,3,0)</f>
        <v>211112123</v>
      </c>
      <c r="B1379" t="s">
        <v>276</v>
      </c>
      <c r="C1379" t="s">
        <v>11</v>
      </c>
      <c r="D1379" t="s">
        <v>12</v>
      </c>
      <c r="E1379">
        <v>10028</v>
      </c>
      <c r="F1379" t="s">
        <v>13</v>
      </c>
      <c r="G1379" s="1">
        <v>45871.4683912037</v>
      </c>
      <c r="H1379" s="1">
        <v>45841.468402777777</v>
      </c>
      <c r="I1379" s="6">
        <v>-21</v>
      </c>
      <c r="J1379">
        <v>92.9</v>
      </c>
      <c r="K1379">
        <v>92.9</v>
      </c>
      <c r="L1379" t="str">
        <f>VLOOKUP(A1379,[1]Sheet2!$A$2:$C$2741,3,0)</f>
        <v>Pedro Fonseca</v>
      </c>
      <c r="M1379" t="str" cm="1">
        <f t="array" ref="M1379">IFERROR(_xlfn.IFS(AND(I1379&gt;=1,I1379&lt;=5),"1A5", AND(I1379&gt;=6,I1379&lt;=30),"6A30", AND(I1379&gt;=31,I1379&lt;=60),"31A60", AND(I1379&gt;=61,I1379&lt;=90),"61A90", AND(I1379&gt;=91,I1379&lt;=120),"91A120", AND(I1379&gt;120),"M120"), "A VENCER")</f>
        <v>A VENCER</v>
      </c>
    </row>
    <row r="1380" spans="1:13" x14ac:dyDescent="0.25">
      <c r="A1380">
        <f>VLOOKUP(B1380,[1]Sheet2!$B$2:$D$2741,3,0)</f>
        <v>211112124</v>
      </c>
      <c r="B1380" t="s">
        <v>2371</v>
      </c>
      <c r="C1380" t="s">
        <v>11</v>
      </c>
      <c r="D1380" t="s">
        <v>12</v>
      </c>
      <c r="E1380">
        <v>10218</v>
      </c>
      <c r="F1380" t="s">
        <v>13</v>
      </c>
      <c r="G1380" s="1">
        <v>45875.486863425926</v>
      </c>
      <c r="H1380" s="1">
        <v>45845.486863425926</v>
      </c>
      <c r="I1380" s="6">
        <v>-25</v>
      </c>
      <c r="J1380">
        <v>86.86</v>
      </c>
      <c r="K1380">
        <v>86.86</v>
      </c>
      <c r="L1380" t="str">
        <f>VLOOKUP(A1380,[1]Sheet2!$A$2:$C$2741,3,0)</f>
        <v>Pedro Fonseca</v>
      </c>
      <c r="M1380" t="str" cm="1">
        <f t="array" ref="M1380">IFERROR(_xlfn.IFS(AND(I1380&gt;=1,I1380&lt;=5),"1A5", AND(I1380&gt;=6,I1380&lt;=30),"6A30", AND(I1380&gt;=31,I1380&lt;=60),"31A60", AND(I1380&gt;=61,I1380&lt;=90),"61A90", AND(I1380&gt;=91,I1380&lt;=120),"91A120", AND(I1380&gt;120),"M120"), "A VENCER")</f>
        <v>A VENCER</v>
      </c>
    </row>
    <row r="1381" spans="1:13" x14ac:dyDescent="0.25">
      <c r="A1381">
        <f>VLOOKUP(B1381,[1]Sheet2!$B$2:$D$2741,3,0)</f>
        <v>211112124</v>
      </c>
      <c r="B1381" t="s">
        <v>2371</v>
      </c>
      <c r="C1381" t="s">
        <v>11</v>
      </c>
      <c r="D1381" t="s">
        <v>12</v>
      </c>
      <c r="E1381">
        <v>10450</v>
      </c>
      <c r="F1381" t="s">
        <v>13</v>
      </c>
      <c r="G1381" s="1">
        <v>45879.370740740742</v>
      </c>
      <c r="H1381" s="1">
        <v>45849.370740740742</v>
      </c>
      <c r="I1381" s="6">
        <v>-29</v>
      </c>
      <c r="J1381">
        <v>54.14</v>
      </c>
      <c r="K1381">
        <v>54.14</v>
      </c>
      <c r="L1381" t="str">
        <f>VLOOKUP(A1381,[1]Sheet2!$A$2:$C$2741,3,0)</f>
        <v>Pedro Fonseca</v>
      </c>
      <c r="M1381" t="str" cm="1">
        <f t="array" ref="M1381">IFERROR(_xlfn.IFS(AND(I1381&gt;=1,I1381&lt;=5),"1A5", AND(I1381&gt;=6,I1381&lt;=30),"6A30", AND(I1381&gt;=31,I1381&lt;=60),"31A60", AND(I1381&gt;=61,I1381&lt;=90),"61A90", AND(I1381&gt;=91,I1381&lt;=120),"91A120", AND(I1381&gt;120),"M120"), "A VENCER")</f>
        <v>A VENCER</v>
      </c>
    </row>
    <row r="1382" spans="1:13" x14ac:dyDescent="0.25">
      <c r="A1382">
        <f>VLOOKUP(B1382,[1]Sheet2!$B$2:$D$2741,3,0)</f>
        <v>211112125</v>
      </c>
      <c r="B1382" t="s">
        <v>277</v>
      </c>
      <c r="C1382" t="s">
        <v>54</v>
      </c>
      <c r="D1382">
        <v>2025</v>
      </c>
      <c r="E1382">
        <v>117</v>
      </c>
      <c r="F1382" t="s">
        <v>13</v>
      </c>
      <c r="G1382" s="1">
        <v>45854</v>
      </c>
      <c r="H1382" s="1">
        <v>45847</v>
      </c>
      <c r="I1382" s="6">
        <v>-4</v>
      </c>
      <c r="J1382">
        <v>1215.54</v>
      </c>
      <c r="K1382">
        <v>1215.54</v>
      </c>
      <c r="L1382" t="str">
        <f>VLOOKUP(A1382,[1]Sheet2!$A$2:$C$2741,3,0)</f>
        <v>Pedro Fonseca</v>
      </c>
      <c r="M1382" t="str" cm="1">
        <f t="array" ref="M1382">IFERROR(_xlfn.IFS(AND(I1382&gt;=1,I1382&lt;=5),"1A5", AND(I1382&gt;=6,I1382&lt;=30),"6A30", AND(I1382&gt;=31,I1382&lt;=60),"31A60", AND(I1382&gt;=61,I1382&lt;=90),"61A90", AND(I1382&gt;=91,I1382&lt;=120),"91A120", AND(I1382&gt;120),"M120"), "A VENCER")</f>
        <v>A VENCER</v>
      </c>
    </row>
    <row r="1383" spans="1:13" x14ac:dyDescent="0.25">
      <c r="A1383">
        <f>VLOOKUP(B1383,[1]Sheet2!$B$2:$D$2741,3,0)</f>
        <v>211112125</v>
      </c>
      <c r="B1383" t="s">
        <v>277</v>
      </c>
      <c r="C1383" t="s">
        <v>11</v>
      </c>
      <c r="D1383" t="s">
        <v>12</v>
      </c>
      <c r="E1383">
        <v>10111</v>
      </c>
      <c r="F1383" t="s">
        <v>13</v>
      </c>
      <c r="G1383" s="1">
        <v>45872.400613425925</v>
      </c>
      <c r="H1383" s="1">
        <v>45842.400613425925</v>
      </c>
      <c r="I1383" s="6">
        <v>-22</v>
      </c>
      <c r="J1383">
        <v>47.99</v>
      </c>
      <c r="K1383">
        <v>47.99</v>
      </c>
      <c r="L1383" t="str">
        <f>VLOOKUP(A1383,[1]Sheet2!$A$2:$C$2741,3,0)</f>
        <v>Pedro Fonseca</v>
      </c>
      <c r="M1383" t="str" cm="1">
        <f t="array" ref="M1383">IFERROR(_xlfn.IFS(AND(I1383&gt;=1,I1383&lt;=5),"1A5", AND(I1383&gt;=6,I1383&lt;=30),"6A30", AND(I1383&gt;=31,I1383&lt;=60),"31A60", AND(I1383&gt;=61,I1383&lt;=90),"61A90", AND(I1383&gt;=91,I1383&lt;=120),"91A120", AND(I1383&gt;120),"M120"), "A VENCER")</f>
        <v>A VENCER</v>
      </c>
    </row>
    <row r="1384" spans="1:13" x14ac:dyDescent="0.25">
      <c r="A1384">
        <f>VLOOKUP(B1384,[1]Sheet2!$B$2:$D$2741,3,0)</f>
        <v>211112125</v>
      </c>
      <c r="B1384" t="s">
        <v>277</v>
      </c>
      <c r="C1384" t="s">
        <v>11</v>
      </c>
      <c r="D1384" t="s">
        <v>12</v>
      </c>
      <c r="E1384">
        <v>10128</v>
      </c>
      <c r="F1384" t="s">
        <v>13</v>
      </c>
      <c r="G1384" s="1">
        <v>45872.417013888888</v>
      </c>
      <c r="H1384" s="1">
        <v>45842.417013888888</v>
      </c>
      <c r="I1384" s="6">
        <v>-22</v>
      </c>
      <c r="J1384">
        <v>406.79</v>
      </c>
      <c r="K1384">
        <v>406.79</v>
      </c>
      <c r="L1384" t="str">
        <f>VLOOKUP(A1384,[1]Sheet2!$A$2:$C$2741,3,0)</f>
        <v>Pedro Fonseca</v>
      </c>
      <c r="M1384" t="str" cm="1">
        <f t="array" ref="M1384">IFERROR(_xlfn.IFS(AND(I1384&gt;=1,I1384&lt;=5),"1A5", AND(I1384&gt;=6,I1384&lt;=30),"6A30", AND(I1384&gt;=31,I1384&lt;=60),"31A60", AND(I1384&gt;=61,I1384&lt;=90),"61A90", AND(I1384&gt;=91,I1384&lt;=120),"91A120", AND(I1384&gt;120),"M120"), "A VENCER")</f>
        <v>A VENCER</v>
      </c>
    </row>
    <row r="1385" spans="1:13" x14ac:dyDescent="0.25">
      <c r="A1385">
        <f>VLOOKUP(B1385,[1]Sheet2!$B$2:$D$2741,3,0)</f>
        <v>211112125</v>
      </c>
      <c r="B1385" t="s">
        <v>277</v>
      </c>
      <c r="C1385" t="s">
        <v>11</v>
      </c>
      <c r="D1385" t="s">
        <v>12</v>
      </c>
      <c r="E1385">
        <v>10441</v>
      </c>
      <c r="F1385" t="s">
        <v>13</v>
      </c>
      <c r="G1385" s="1">
        <v>45879.370196759257</v>
      </c>
      <c r="H1385" s="1">
        <v>45849.370208333334</v>
      </c>
      <c r="I1385" s="6">
        <v>-29</v>
      </c>
      <c r="J1385">
        <v>265.05</v>
      </c>
      <c r="K1385">
        <v>265.05</v>
      </c>
      <c r="L1385" t="str">
        <f>VLOOKUP(A1385,[1]Sheet2!$A$2:$C$2741,3,0)</f>
        <v>Pedro Fonseca</v>
      </c>
      <c r="M1385" t="str" cm="1">
        <f t="array" ref="M1385">IFERROR(_xlfn.IFS(AND(I1385&gt;=1,I1385&lt;=5),"1A5", AND(I1385&gt;=6,I1385&lt;=30),"6A30", AND(I1385&gt;=31,I1385&lt;=60),"31A60", AND(I1385&gt;=61,I1385&lt;=90),"61A90", AND(I1385&gt;=91,I1385&lt;=120),"91A120", AND(I1385&gt;120),"M120"), "A VENCER")</f>
        <v>A VENCER</v>
      </c>
    </row>
    <row r="1386" spans="1:13" x14ac:dyDescent="0.25">
      <c r="A1386">
        <f>VLOOKUP(B1386,[1]Sheet2!$B$2:$D$2741,3,0)</f>
        <v>211112132</v>
      </c>
      <c r="B1386" t="s">
        <v>279</v>
      </c>
      <c r="C1386" t="s">
        <v>11</v>
      </c>
      <c r="D1386" t="s">
        <v>12</v>
      </c>
      <c r="E1386">
        <v>6221</v>
      </c>
      <c r="F1386" t="s">
        <v>13</v>
      </c>
      <c r="G1386" s="1">
        <v>45791.428252314814</v>
      </c>
      <c r="H1386" s="1">
        <v>45761.429930555554</v>
      </c>
      <c r="I1386" s="6">
        <v>59</v>
      </c>
      <c r="J1386">
        <v>315.56</v>
      </c>
      <c r="K1386">
        <v>315.56</v>
      </c>
      <c r="L1386" t="str">
        <f>VLOOKUP(A1386,[1]Sheet2!$A$2:$C$2741,3,0)</f>
        <v>Ricardo G.Silva</v>
      </c>
      <c r="M1386" t="str" cm="1">
        <f t="array" ref="M1386">IFERROR(_xlfn.IFS(AND(I1386&gt;=1,I1386&lt;=5),"1A5", AND(I1386&gt;=6,I1386&lt;=30),"6A30", AND(I1386&gt;=31,I1386&lt;=60),"31A60", AND(I1386&gt;=61,I1386&lt;=90),"61A90", AND(I1386&gt;=91,I1386&lt;=120),"91A120", AND(I1386&gt;120),"M120"), "A VENCER")</f>
        <v>31A60</v>
      </c>
    </row>
    <row r="1387" spans="1:13" x14ac:dyDescent="0.25">
      <c r="A1387">
        <f>VLOOKUP(B1387,[1]Sheet2!$B$2:$D$2741,3,0)</f>
        <v>211112132</v>
      </c>
      <c r="B1387" t="s">
        <v>279</v>
      </c>
      <c r="C1387" t="s">
        <v>11</v>
      </c>
      <c r="D1387" t="s">
        <v>12</v>
      </c>
      <c r="E1387">
        <v>6466</v>
      </c>
      <c r="F1387" t="s">
        <v>13</v>
      </c>
      <c r="G1387" s="1">
        <v>45794.432476851849</v>
      </c>
      <c r="H1387" s="1">
        <v>45764.433287037034</v>
      </c>
      <c r="I1387" s="6">
        <v>56</v>
      </c>
      <c r="J1387">
        <v>367.25</v>
      </c>
      <c r="K1387">
        <v>367.25</v>
      </c>
      <c r="L1387" t="str">
        <f>VLOOKUP(A1387,[1]Sheet2!$A$2:$C$2741,3,0)</f>
        <v>Ricardo G.Silva</v>
      </c>
      <c r="M1387" t="str" cm="1">
        <f t="array" ref="M1387">IFERROR(_xlfn.IFS(AND(I1387&gt;=1,I1387&lt;=5),"1A5", AND(I1387&gt;=6,I1387&lt;=30),"6A30", AND(I1387&gt;=31,I1387&lt;=60),"31A60", AND(I1387&gt;=61,I1387&lt;=90),"61A90", AND(I1387&gt;=91,I1387&lt;=120),"91A120", AND(I1387&gt;120),"M120"), "A VENCER")</f>
        <v>31A60</v>
      </c>
    </row>
    <row r="1388" spans="1:13" x14ac:dyDescent="0.25">
      <c r="A1388">
        <f>VLOOKUP(B1388,[1]Sheet2!$B$2:$D$2741,3,0)</f>
        <v>211112132</v>
      </c>
      <c r="B1388" t="s">
        <v>279</v>
      </c>
      <c r="C1388" t="s">
        <v>11</v>
      </c>
      <c r="D1388" t="s">
        <v>12</v>
      </c>
      <c r="E1388">
        <v>7062</v>
      </c>
      <c r="F1388" t="s">
        <v>13</v>
      </c>
      <c r="G1388" s="1">
        <v>45809.451168981483</v>
      </c>
      <c r="H1388" s="1">
        <v>45779.452569444446</v>
      </c>
      <c r="I1388" s="6">
        <v>41</v>
      </c>
      <c r="J1388">
        <v>151.74</v>
      </c>
      <c r="K1388">
        <v>151.74</v>
      </c>
      <c r="L1388" t="str">
        <f>VLOOKUP(A1388,[1]Sheet2!$A$2:$C$2741,3,0)</f>
        <v>Ricardo G.Silva</v>
      </c>
      <c r="M1388" t="str" cm="1">
        <f t="array" ref="M1388">IFERROR(_xlfn.IFS(AND(I1388&gt;=1,I1388&lt;=5),"1A5", AND(I1388&gt;=6,I1388&lt;=30),"6A30", AND(I1388&gt;=31,I1388&lt;=60),"31A60", AND(I1388&gt;=61,I1388&lt;=90),"61A90", AND(I1388&gt;=91,I1388&lt;=120),"91A120", AND(I1388&gt;120),"M120"), "A VENCER")</f>
        <v>31A60</v>
      </c>
    </row>
    <row r="1389" spans="1:13" x14ac:dyDescent="0.25">
      <c r="A1389">
        <f>VLOOKUP(B1389,[1]Sheet2!$B$2:$D$2741,3,0)</f>
        <v>211112132</v>
      </c>
      <c r="B1389" t="s">
        <v>279</v>
      </c>
      <c r="C1389" t="s">
        <v>11</v>
      </c>
      <c r="D1389" t="s">
        <v>12</v>
      </c>
      <c r="E1389">
        <v>7136</v>
      </c>
      <c r="F1389" t="s">
        <v>13</v>
      </c>
      <c r="G1389" s="1">
        <v>45812.451990740738</v>
      </c>
      <c r="H1389" s="1">
        <v>45782.453032407408</v>
      </c>
      <c r="I1389" s="6">
        <v>38</v>
      </c>
      <c r="J1389">
        <v>344.23</v>
      </c>
      <c r="K1389">
        <v>344.23</v>
      </c>
      <c r="L1389" t="str">
        <f>VLOOKUP(A1389,[1]Sheet2!$A$2:$C$2741,3,0)</f>
        <v>Ricardo G.Silva</v>
      </c>
      <c r="M1389" t="str" cm="1">
        <f t="array" ref="M1389">IFERROR(_xlfn.IFS(AND(I1389&gt;=1,I1389&lt;=5),"1A5", AND(I1389&gt;=6,I1389&lt;=30),"6A30", AND(I1389&gt;=31,I1389&lt;=60),"31A60", AND(I1389&gt;=61,I1389&lt;=90),"61A90", AND(I1389&gt;=91,I1389&lt;=120),"91A120", AND(I1389&gt;120),"M120"), "A VENCER")</f>
        <v>31A60</v>
      </c>
    </row>
    <row r="1390" spans="1:13" x14ac:dyDescent="0.25">
      <c r="A1390">
        <f>VLOOKUP(B1390,[1]Sheet2!$B$2:$D$2741,3,0)</f>
        <v>211112132</v>
      </c>
      <c r="B1390" t="s">
        <v>279</v>
      </c>
      <c r="C1390" t="s">
        <v>11</v>
      </c>
      <c r="D1390" t="s">
        <v>12</v>
      </c>
      <c r="E1390">
        <v>7418</v>
      </c>
      <c r="F1390" t="s">
        <v>13</v>
      </c>
      <c r="G1390" s="1">
        <v>45815.458310185182</v>
      </c>
      <c r="H1390" s="1">
        <v>45785.458703703705</v>
      </c>
      <c r="I1390" s="6">
        <v>35</v>
      </c>
      <c r="J1390">
        <v>254.37</v>
      </c>
      <c r="K1390">
        <v>254.37</v>
      </c>
      <c r="L1390" t="str">
        <f>VLOOKUP(A1390,[1]Sheet2!$A$2:$C$2741,3,0)</f>
        <v>Ricardo G.Silva</v>
      </c>
      <c r="M1390" t="str" cm="1">
        <f t="array" ref="M1390">IFERROR(_xlfn.IFS(AND(I1390&gt;=1,I1390&lt;=5),"1A5", AND(I1390&gt;=6,I1390&lt;=30),"6A30", AND(I1390&gt;=31,I1390&lt;=60),"31A60", AND(I1390&gt;=61,I1390&lt;=90),"61A90", AND(I1390&gt;=91,I1390&lt;=120),"91A120", AND(I1390&gt;120),"M120"), "A VENCER")</f>
        <v>31A60</v>
      </c>
    </row>
    <row r="1391" spans="1:13" x14ac:dyDescent="0.25">
      <c r="A1391">
        <f>VLOOKUP(B1391,[1]Sheet2!$B$2:$D$2741,3,0)</f>
        <v>211112132</v>
      </c>
      <c r="B1391" t="s">
        <v>279</v>
      </c>
      <c r="C1391" t="s">
        <v>11</v>
      </c>
      <c r="D1391" t="s">
        <v>12</v>
      </c>
      <c r="E1391">
        <v>7564</v>
      </c>
      <c r="F1391" t="s">
        <v>13</v>
      </c>
      <c r="G1391" s="1">
        <v>45819.427627314813</v>
      </c>
      <c r="H1391" s="1">
        <v>45789.429386574069</v>
      </c>
      <c r="I1391" s="6">
        <v>31</v>
      </c>
      <c r="J1391">
        <v>279.14</v>
      </c>
      <c r="K1391">
        <v>279.14</v>
      </c>
      <c r="L1391" t="str">
        <f>VLOOKUP(A1391,[1]Sheet2!$A$2:$C$2741,3,0)</f>
        <v>Ricardo G.Silva</v>
      </c>
      <c r="M1391" t="str" cm="1">
        <f t="array" ref="M1391">IFERROR(_xlfn.IFS(AND(I1391&gt;=1,I1391&lt;=5),"1A5", AND(I1391&gt;=6,I1391&lt;=30),"6A30", AND(I1391&gt;=31,I1391&lt;=60),"31A60", AND(I1391&gt;=61,I1391&lt;=90),"61A90", AND(I1391&gt;=91,I1391&lt;=120),"91A120", AND(I1391&gt;120),"M120"), "A VENCER")</f>
        <v>31A60</v>
      </c>
    </row>
    <row r="1392" spans="1:13" x14ac:dyDescent="0.25">
      <c r="A1392">
        <f>VLOOKUP(B1392,[1]Sheet2!$B$2:$D$2741,3,0)</f>
        <v>211112132</v>
      </c>
      <c r="B1392" t="s">
        <v>279</v>
      </c>
      <c r="C1392" t="s">
        <v>2814</v>
      </c>
      <c r="D1392">
        <v>2025</v>
      </c>
      <c r="E1392">
        <v>460</v>
      </c>
      <c r="F1392" t="s">
        <v>13</v>
      </c>
      <c r="G1392" s="1">
        <v>45826</v>
      </c>
      <c r="H1392" s="1">
        <v>45796</v>
      </c>
      <c r="I1392" s="6">
        <v>24</v>
      </c>
      <c r="J1392">
        <v>-3.42</v>
      </c>
      <c r="K1392">
        <v>-3.42</v>
      </c>
      <c r="L1392" t="str">
        <f>VLOOKUP(A1392,[1]Sheet2!$A$2:$C$2741,3,0)</f>
        <v>Ricardo G.Silva</v>
      </c>
      <c r="M1392" t="str" cm="1">
        <f t="array" ref="M1392">IFERROR(_xlfn.IFS(AND(I1392&gt;=1,I1392&lt;=5),"1A5", AND(I1392&gt;=6,I1392&lt;=30),"6A30", AND(I1392&gt;=31,I1392&lt;=60),"31A60", AND(I1392&gt;=61,I1392&lt;=90),"61A90", AND(I1392&gt;=91,I1392&lt;=120),"91A120", AND(I1392&gt;120),"M120"), "A VENCER")</f>
        <v>6A30</v>
      </c>
    </row>
    <row r="1393" spans="1:13" x14ac:dyDescent="0.25">
      <c r="A1393">
        <f>VLOOKUP(B1393,[1]Sheet2!$B$2:$D$2741,3,0)</f>
        <v>211112132</v>
      </c>
      <c r="B1393" t="s">
        <v>279</v>
      </c>
      <c r="C1393" t="s">
        <v>11</v>
      </c>
      <c r="D1393" t="s">
        <v>12</v>
      </c>
      <c r="E1393">
        <v>7964</v>
      </c>
      <c r="F1393" t="s">
        <v>13</v>
      </c>
      <c r="G1393" s="1">
        <v>45826.5462037037</v>
      </c>
      <c r="H1393" s="1">
        <v>45796.547326388885</v>
      </c>
      <c r="I1393" s="6">
        <v>24</v>
      </c>
      <c r="J1393">
        <v>461.47</v>
      </c>
      <c r="K1393">
        <v>461.47</v>
      </c>
      <c r="L1393" t="str">
        <f>VLOOKUP(A1393,[1]Sheet2!$A$2:$C$2741,3,0)</f>
        <v>Ricardo G.Silva</v>
      </c>
      <c r="M1393" t="str" cm="1">
        <f t="array" ref="M1393">IFERROR(_xlfn.IFS(AND(I1393&gt;=1,I1393&lt;=5),"1A5", AND(I1393&gt;=6,I1393&lt;=30),"6A30", AND(I1393&gt;=31,I1393&lt;=60),"31A60", AND(I1393&gt;=61,I1393&lt;=90),"61A90", AND(I1393&gt;=91,I1393&lt;=120),"91A120", AND(I1393&gt;120),"M120"), "A VENCER")</f>
        <v>6A30</v>
      </c>
    </row>
    <row r="1394" spans="1:13" x14ac:dyDescent="0.25">
      <c r="A1394">
        <f>VLOOKUP(B1394,[1]Sheet2!$B$2:$D$2741,3,0)</f>
        <v>211112132</v>
      </c>
      <c r="B1394" t="s">
        <v>279</v>
      </c>
      <c r="C1394" t="s">
        <v>11</v>
      </c>
      <c r="D1394" t="s">
        <v>12</v>
      </c>
      <c r="E1394">
        <v>8206</v>
      </c>
      <c r="F1394" t="s">
        <v>13</v>
      </c>
      <c r="G1394" s="1">
        <v>45829.435983796291</v>
      </c>
      <c r="H1394" s="1">
        <v>45799.436423611107</v>
      </c>
      <c r="I1394" s="6">
        <v>21</v>
      </c>
      <c r="J1394">
        <v>28.57</v>
      </c>
      <c r="K1394">
        <v>28.57</v>
      </c>
      <c r="L1394" t="str">
        <f>VLOOKUP(A1394,[1]Sheet2!$A$2:$C$2741,3,0)</f>
        <v>Ricardo G.Silva</v>
      </c>
      <c r="M1394" t="str" cm="1">
        <f t="array" ref="M1394">IFERROR(_xlfn.IFS(AND(I1394&gt;=1,I1394&lt;=5),"1A5", AND(I1394&gt;=6,I1394&lt;=30),"6A30", AND(I1394&gt;=31,I1394&lt;=60),"31A60", AND(I1394&gt;=61,I1394&lt;=90),"61A90", AND(I1394&gt;=91,I1394&lt;=120),"91A120", AND(I1394&gt;120),"M120"), "A VENCER")</f>
        <v>6A30</v>
      </c>
    </row>
    <row r="1395" spans="1:13" x14ac:dyDescent="0.25">
      <c r="A1395">
        <f>VLOOKUP(B1395,[1]Sheet2!$B$2:$D$2741,3,0)</f>
        <v>211112132</v>
      </c>
      <c r="B1395" t="s">
        <v>279</v>
      </c>
      <c r="C1395" t="s">
        <v>11</v>
      </c>
      <c r="D1395" t="s">
        <v>12</v>
      </c>
      <c r="E1395">
        <v>8309</v>
      </c>
      <c r="F1395" t="s">
        <v>13</v>
      </c>
      <c r="G1395" s="1">
        <v>45830.63212962963</v>
      </c>
      <c r="H1395" s="1">
        <v>45800.632326388884</v>
      </c>
      <c r="I1395" s="6">
        <v>20</v>
      </c>
      <c r="J1395">
        <v>91.08</v>
      </c>
      <c r="K1395">
        <v>91.08</v>
      </c>
      <c r="L1395" t="str">
        <f>VLOOKUP(A1395,[1]Sheet2!$A$2:$C$2741,3,0)</f>
        <v>Ricardo G.Silva</v>
      </c>
      <c r="M1395" t="str" cm="1">
        <f t="array" ref="M1395">IFERROR(_xlfn.IFS(AND(I1395&gt;=1,I1395&lt;=5),"1A5", AND(I1395&gt;=6,I1395&lt;=30),"6A30", AND(I1395&gt;=31,I1395&lt;=60),"31A60", AND(I1395&gt;=61,I1395&lt;=90),"61A90", AND(I1395&gt;=91,I1395&lt;=120),"91A120", AND(I1395&gt;120),"M120"), "A VENCER")</f>
        <v>6A30</v>
      </c>
    </row>
    <row r="1396" spans="1:13" x14ac:dyDescent="0.25">
      <c r="A1396">
        <f>VLOOKUP(B1396,[1]Sheet2!$B$2:$D$2741,3,0)</f>
        <v>211112132</v>
      </c>
      <c r="B1396" t="s">
        <v>279</v>
      </c>
      <c r="C1396" t="s">
        <v>11</v>
      </c>
      <c r="D1396" t="s">
        <v>12</v>
      </c>
      <c r="E1396">
        <v>8361</v>
      </c>
      <c r="F1396" t="s">
        <v>13</v>
      </c>
      <c r="G1396" s="1">
        <v>45833.453032407408</v>
      </c>
      <c r="H1396" s="1">
        <v>45803.453333333331</v>
      </c>
      <c r="I1396" s="6">
        <v>17</v>
      </c>
      <c r="J1396">
        <v>46.85</v>
      </c>
      <c r="K1396">
        <v>46.85</v>
      </c>
      <c r="L1396" t="str">
        <f>VLOOKUP(A1396,[1]Sheet2!$A$2:$C$2741,3,0)</f>
        <v>Ricardo G.Silva</v>
      </c>
      <c r="M1396" t="str" cm="1">
        <f t="array" ref="M1396">IFERROR(_xlfn.IFS(AND(I1396&gt;=1,I1396&lt;=5),"1A5", AND(I1396&gt;=6,I1396&lt;=30),"6A30", AND(I1396&gt;=31,I1396&lt;=60),"31A60", AND(I1396&gt;=61,I1396&lt;=90),"61A90", AND(I1396&gt;=91,I1396&lt;=120),"91A120", AND(I1396&gt;120),"M120"), "A VENCER")</f>
        <v>6A30</v>
      </c>
    </row>
    <row r="1397" spans="1:13" x14ac:dyDescent="0.25">
      <c r="A1397">
        <f>VLOOKUP(B1397,[1]Sheet2!$B$2:$D$2741,3,0)</f>
        <v>211112132</v>
      </c>
      <c r="B1397" t="s">
        <v>279</v>
      </c>
      <c r="C1397" t="s">
        <v>11</v>
      </c>
      <c r="D1397" t="s">
        <v>12</v>
      </c>
      <c r="E1397">
        <v>8932</v>
      </c>
      <c r="F1397" t="s">
        <v>13</v>
      </c>
      <c r="G1397" s="1">
        <v>45843.554664351846</v>
      </c>
      <c r="H1397" s="1">
        <v>45813.555451388886</v>
      </c>
      <c r="I1397" s="6">
        <v>7</v>
      </c>
      <c r="J1397">
        <v>116.69</v>
      </c>
      <c r="K1397">
        <v>116.69</v>
      </c>
      <c r="L1397" t="str">
        <f>VLOOKUP(A1397,[1]Sheet2!$A$2:$C$2741,3,0)</f>
        <v>Ricardo G.Silva</v>
      </c>
      <c r="M1397" t="str" cm="1">
        <f t="array" ref="M1397">IFERROR(_xlfn.IFS(AND(I1397&gt;=1,I1397&lt;=5),"1A5", AND(I1397&gt;=6,I1397&lt;=30),"6A30", AND(I1397&gt;=31,I1397&lt;=60),"31A60", AND(I1397&gt;=61,I1397&lt;=90),"61A90", AND(I1397&gt;=91,I1397&lt;=120),"91A120", AND(I1397&gt;120),"M120"), "A VENCER")</f>
        <v>6A30</v>
      </c>
    </row>
    <row r="1398" spans="1:13" x14ac:dyDescent="0.25">
      <c r="A1398">
        <f>VLOOKUP(B1398,[1]Sheet2!$B$2:$D$2741,3,0)</f>
        <v>211112132</v>
      </c>
      <c r="B1398" t="s">
        <v>279</v>
      </c>
      <c r="C1398" t="s">
        <v>11</v>
      </c>
      <c r="D1398" t="s">
        <v>12</v>
      </c>
      <c r="E1398">
        <v>8997</v>
      </c>
      <c r="F1398" t="s">
        <v>13</v>
      </c>
      <c r="G1398" s="1">
        <v>45847.440196759257</v>
      </c>
      <c r="H1398" s="1">
        <v>45817.440671296295</v>
      </c>
      <c r="I1398" s="6">
        <v>3</v>
      </c>
      <c r="J1398">
        <v>147.05000000000001</v>
      </c>
      <c r="K1398">
        <v>147.05000000000001</v>
      </c>
      <c r="L1398" t="str">
        <f>VLOOKUP(A1398,[1]Sheet2!$A$2:$C$2741,3,0)</f>
        <v>Ricardo G.Silva</v>
      </c>
      <c r="M1398" t="str" cm="1">
        <f t="array" ref="M1398">IFERROR(_xlfn.IFS(AND(I1398&gt;=1,I1398&lt;=5),"1A5", AND(I1398&gt;=6,I1398&lt;=30),"6A30", AND(I1398&gt;=31,I1398&lt;=60),"31A60", AND(I1398&gt;=61,I1398&lt;=90),"61A90", AND(I1398&gt;=91,I1398&lt;=120),"91A120", AND(I1398&gt;120),"M120"), "A VENCER")</f>
        <v>1A5</v>
      </c>
    </row>
    <row r="1399" spans="1:13" x14ac:dyDescent="0.25">
      <c r="A1399">
        <f>VLOOKUP(B1399,[1]Sheet2!$B$2:$D$2741,3,0)</f>
        <v>211112132</v>
      </c>
      <c r="B1399" t="s">
        <v>279</v>
      </c>
      <c r="C1399" t="s">
        <v>11</v>
      </c>
      <c r="D1399" t="s">
        <v>12</v>
      </c>
      <c r="E1399">
        <v>9150</v>
      </c>
      <c r="F1399" t="s">
        <v>13</v>
      </c>
      <c r="G1399" s="1">
        <v>45850.452650462961</v>
      </c>
      <c r="H1399" s="1">
        <v>45820.452986111108</v>
      </c>
      <c r="I1399" s="6">
        <v>0</v>
      </c>
      <c r="J1399">
        <v>118.11</v>
      </c>
      <c r="K1399">
        <v>118.11</v>
      </c>
      <c r="L1399" t="str">
        <f>VLOOKUP(A1399,[1]Sheet2!$A$2:$C$2741,3,0)</f>
        <v>Ricardo G.Silva</v>
      </c>
      <c r="M1399" t="str" cm="1">
        <f t="array" ref="M1399">IFERROR(_xlfn.IFS(AND(I1399&gt;=1,I1399&lt;=5),"1A5", AND(I1399&gt;=6,I1399&lt;=30),"6A30", AND(I1399&gt;=31,I1399&lt;=60),"31A60", AND(I1399&gt;=61,I1399&lt;=90),"61A90", AND(I1399&gt;=91,I1399&lt;=120),"91A120", AND(I1399&gt;120),"M120"), "A VENCER")</f>
        <v>A VENCER</v>
      </c>
    </row>
    <row r="1400" spans="1:13" x14ac:dyDescent="0.25">
      <c r="A1400">
        <f>VLOOKUP(B1400,[1]Sheet2!$B$2:$D$2741,3,0)</f>
        <v>211112132</v>
      </c>
      <c r="B1400" t="s">
        <v>279</v>
      </c>
      <c r="C1400" t="s">
        <v>11</v>
      </c>
      <c r="D1400" t="s">
        <v>12</v>
      </c>
      <c r="E1400">
        <v>9487</v>
      </c>
      <c r="F1400" t="s">
        <v>13</v>
      </c>
      <c r="G1400" s="1">
        <v>45858.48814814815</v>
      </c>
      <c r="H1400" s="1">
        <v>45828.488657407404</v>
      </c>
      <c r="I1400" s="6">
        <v>-8</v>
      </c>
      <c r="J1400">
        <v>455.89</v>
      </c>
      <c r="K1400">
        <v>455.89</v>
      </c>
      <c r="L1400" t="str">
        <f>VLOOKUP(A1400,[1]Sheet2!$A$2:$C$2741,3,0)</f>
        <v>Ricardo G.Silva</v>
      </c>
      <c r="M1400" t="str" cm="1">
        <f t="array" ref="M1400">IFERROR(_xlfn.IFS(AND(I1400&gt;=1,I1400&lt;=5),"1A5", AND(I1400&gt;=6,I1400&lt;=30),"6A30", AND(I1400&gt;=31,I1400&lt;=60),"31A60", AND(I1400&gt;=61,I1400&lt;=90),"61A90", AND(I1400&gt;=91,I1400&lt;=120),"91A120", AND(I1400&gt;120),"M120"), "A VENCER")</f>
        <v>A VENCER</v>
      </c>
    </row>
    <row r="1401" spans="1:13" x14ac:dyDescent="0.25">
      <c r="A1401">
        <f>VLOOKUP(B1401,[1]Sheet2!$B$2:$D$2741,3,0)</f>
        <v>211112132</v>
      </c>
      <c r="B1401" t="s">
        <v>279</v>
      </c>
      <c r="C1401" t="s">
        <v>11</v>
      </c>
      <c r="D1401" t="s">
        <v>12</v>
      </c>
      <c r="E1401">
        <v>9607</v>
      </c>
      <c r="F1401" t="s">
        <v>13</v>
      </c>
      <c r="G1401" s="1">
        <v>45861.482615740737</v>
      </c>
      <c r="H1401" s="1">
        <v>45831.483946759254</v>
      </c>
      <c r="I1401" s="6">
        <v>-11</v>
      </c>
      <c r="J1401">
        <v>203.45000000000002</v>
      </c>
      <c r="K1401">
        <v>203.45000000000002</v>
      </c>
      <c r="L1401" t="str">
        <f>VLOOKUP(A1401,[1]Sheet2!$A$2:$C$2741,3,0)</f>
        <v>Ricardo G.Silva</v>
      </c>
      <c r="M1401" t="str" cm="1">
        <f t="array" ref="M1401">IFERROR(_xlfn.IFS(AND(I1401&gt;=1,I1401&lt;=5),"1A5", AND(I1401&gt;=6,I1401&lt;=30),"6A30", AND(I1401&gt;=31,I1401&lt;=60),"31A60", AND(I1401&gt;=61,I1401&lt;=90),"61A90", AND(I1401&gt;=91,I1401&lt;=120),"91A120", AND(I1401&gt;120),"M120"), "A VENCER")</f>
        <v>A VENCER</v>
      </c>
    </row>
    <row r="1402" spans="1:13" x14ac:dyDescent="0.25">
      <c r="A1402">
        <f>VLOOKUP(B1402,[1]Sheet2!$B$2:$D$2741,3,0)</f>
        <v>211112132</v>
      </c>
      <c r="B1402" t="s">
        <v>279</v>
      </c>
      <c r="C1402" t="s">
        <v>11</v>
      </c>
      <c r="D1402" t="s">
        <v>12</v>
      </c>
      <c r="E1402">
        <v>10196</v>
      </c>
      <c r="F1402" t="s">
        <v>13</v>
      </c>
      <c r="G1402" s="1">
        <v>45875.461145833331</v>
      </c>
      <c r="H1402" s="1">
        <v>45845.461145833331</v>
      </c>
      <c r="I1402" s="6">
        <v>-25</v>
      </c>
      <c r="J1402">
        <v>225.16</v>
      </c>
      <c r="K1402">
        <v>225.16</v>
      </c>
      <c r="L1402" t="str">
        <f>VLOOKUP(A1402,[1]Sheet2!$A$2:$C$2741,3,0)</f>
        <v>Ricardo G.Silva</v>
      </c>
      <c r="M1402" t="str" cm="1">
        <f t="array" ref="M1402">IFERROR(_xlfn.IFS(AND(I1402&gt;=1,I1402&lt;=5),"1A5", AND(I1402&gt;=6,I1402&lt;=30),"6A30", AND(I1402&gt;=31,I1402&lt;=60),"31A60", AND(I1402&gt;=61,I1402&lt;=90),"61A90", AND(I1402&gt;=91,I1402&lt;=120),"91A120", AND(I1402&gt;120),"M120"), "A VENCER")</f>
        <v>A VENCER</v>
      </c>
    </row>
    <row r="1403" spans="1:13" x14ac:dyDescent="0.25">
      <c r="A1403">
        <f>VLOOKUP(B1403,[1]Sheet2!$B$2:$D$2741,3,0)</f>
        <v>211112145</v>
      </c>
      <c r="B1403" t="s">
        <v>281</v>
      </c>
      <c r="C1403" t="s">
        <v>11</v>
      </c>
      <c r="D1403" t="s">
        <v>12</v>
      </c>
      <c r="E1403">
        <v>2192</v>
      </c>
      <c r="F1403" t="s">
        <v>13</v>
      </c>
      <c r="G1403" s="1">
        <v>45722.428715277776</v>
      </c>
      <c r="H1403" s="1">
        <v>45692.434120370366</v>
      </c>
      <c r="I1403" s="6">
        <v>128</v>
      </c>
      <c r="J1403">
        <v>331.56</v>
      </c>
      <c r="K1403">
        <v>331.56</v>
      </c>
      <c r="L1403" t="str">
        <f>VLOOKUP(A1403,[1]Sheet2!$A$2:$C$2741,3,0)</f>
        <v>Manuel Miranda</v>
      </c>
      <c r="M1403" t="str" cm="1">
        <f t="array" ref="M1403">IFERROR(_xlfn.IFS(AND(I1403&gt;=1,I1403&lt;=5),"1A5", AND(I1403&gt;=6,I1403&lt;=30),"6A30", AND(I1403&gt;=31,I1403&lt;=60),"31A60", AND(I1403&gt;=61,I1403&lt;=90),"61A90", AND(I1403&gt;=91,I1403&lt;=120),"91A120", AND(I1403&gt;120),"M120"), "A VENCER")</f>
        <v>M120</v>
      </c>
    </row>
    <row r="1404" spans="1:13" x14ac:dyDescent="0.25">
      <c r="A1404">
        <f>VLOOKUP(B1404,[1]Sheet2!$B$2:$D$2741,3,0)</f>
        <v>211112145</v>
      </c>
      <c r="B1404" t="s">
        <v>281</v>
      </c>
      <c r="C1404" t="s">
        <v>11</v>
      </c>
      <c r="D1404" t="s">
        <v>12</v>
      </c>
      <c r="E1404">
        <v>2904</v>
      </c>
      <c r="F1404" t="s">
        <v>13</v>
      </c>
      <c r="G1404" s="1">
        <v>45732.422060185185</v>
      </c>
      <c r="H1404" s="1">
        <v>45702.423182870371</v>
      </c>
      <c r="I1404" s="6">
        <v>118</v>
      </c>
      <c r="J1404">
        <v>113.95</v>
      </c>
      <c r="K1404">
        <v>113.95</v>
      </c>
      <c r="L1404" t="str">
        <f>VLOOKUP(A1404,[1]Sheet2!$A$2:$C$2741,3,0)</f>
        <v>Manuel Miranda</v>
      </c>
      <c r="M1404" t="str" cm="1">
        <f t="array" ref="M1404">IFERROR(_xlfn.IFS(AND(I1404&gt;=1,I1404&lt;=5),"1A5", AND(I1404&gt;=6,I1404&lt;=30),"6A30", AND(I1404&gt;=31,I1404&lt;=60),"31A60", AND(I1404&gt;=61,I1404&lt;=90),"61A90", AND(I1404&gt;=91,I1404&lt;=120),"91A120", AND(I1404&gt;120),"M120"), "A VENCER")</f>
        <v>91A120</v>
      </c>
    </row>
    <row r="1405" spans="1:13" x14ac:dyDescent="0.25">
      <c r="A1405">
        <f>VLOOKUP(B1405,[1]Sheet2!$B$2:$D$2741,3,0)</f>
        <v>211112145</v>
      </c>
      <c r="B1405" t="s">
        <v>281</v>
      </c>
      <c r="C1405" t="s">
        <v>11</v>
      </c>
      <c r="D1405" t="s">
        <v>12</v>
      </c>
      <c r="E1405">
        <v>3061</v>
      </c>
      <c r="F1405" t="s">
        <v>13</v>
      </c>
      <c r="G1405" s="1">
        <v>45736.4140162037</v>
      </c>
      <c r="H1405" s="1">
        <v>45706.414965277778</v>
      </c>
      <c r="I1405" s="6">
        <v>114</v>
      </c>
      <c r="J1405">
        <v>270.94</v>
      </c>
      <c r="K1405">
        <v>270.94</v>
      </c>
      <c r="L1405" t="str">
        <f>VLOOKUP(A1405,[1]Sheet2!$A$2:$C$2741,3,0)</f>
        <v>Manuel Miranda</v>
      </c>
      <c r="M1405" t="str" cm="1">
        <f t="array" ref="M1405">IFERROR(_xlfn.IFS(AND(I1405&gt;=1,I1405&lt;=5),"1A5", AND(I1405&gt;=6,I1405&lt;=30),"6A30", AND(I1405&gt;=31,I1405&lt;=60),"31A60", AND(I1405&gt;=61,I1405&lt;=90),"61A90", AND(I1405&gt;=91,I1405&lt;=120),"91A120", AND(I1405&gt;120),"M120"), "A VENCER")</f>
        <v>91A120</v>
      </c>
    </row>
    <row r="1406" spans="1:13" x14ac:dyDescent="0.25">
      <c r="A1406">
        <f>VLOOKUP(B1406,[1]Sheet2!$B$2:$D$2741,3,0)</f>
        <v>211112145</v>
      </c>
      <c r="B1406" t="s">
        <v>281</v>
      </c>
      <c r="C1406" t="s">
        <v>11</v>
      </c>
      <c r="D1406" t="s">
        <v>282</v>
      </c>
      <c r="E1406">
        <v>46</v>
      </c>
      <c r="F1406" t="s">
        <v>13</v>
      </c>
      <c r="G1406" s="1">
        <v>45736.423298611109</v>
      </c>
      <c r="H1406" s="1">
        <v>45706.427453703705</v>
      </c>
      <c r="I1406" s="6">
        <v>114</v>
      </c>
      <c r="J1406">
        <v>1034.3900000000001</v>
      </c>
      <c r="K1406">
        <v>1034.3900000000001</v>
      </c>
      <c r="L1406" t="str">
        <f>VLOOKUP(A1406,[1]Sheet2!$A$2:$C$2741,3,0)</f>
        <v>Manuel Miranda</v>
      </c>
      <c r="M1406" t="str" cm="1">
        <f t="array" ref="M1406">IFERROR(_xlfn.IFS(AND(I1406&gt;=1,I1406&lt;=5),"1A5", AND(I1406&gt;=6,I1406&lt;=30),"6A30", AND(I1406&gt;=31,I1406&lt;=60),"31A60", AND(I1406&gt;=61,I1406&lt;=90),"61A90", AND(I1406&gt;=91,I1406&lt;=120),"91A120", AND(I1406&gt;120),"M120"), "A VENCER")</f>
        <v>91A120</v>
      </c>
    </row>
    <row r="1407" spans="1:13" x14ac:dyDescent="0.25">
      <c r="A1407">
        <f>VLOOKUP(B1407,[1]Sheet2!$B$2:$D$2741,3,0)</f>
        <v>211112147</v>
      </c>
      <c r="B1407" t="s">
        <v>284</v>
      </c>
      <c r="C1407" t="s">
        <v>11</v>
      </c>
      <c r="D1407" t="s">
        <v>12</v>
      </c>
      <c r="E1407">
        <v>8307</v>
      </c>
      <c r="F1407" t="s">
        <v>13</v>
      </c>
      <c r="G1407" s="1">
        <v>45830.630729166667</v>
      </c>
      <c r="H1407" s="1">
        <v>45800.631203703699</v>
      </c>
      <c r="I1407" s="6">
        <v>20</v>
      </c>
      <c r="J1407">
        <v>574.70000000000005</v>
      </c>
      <c r="K1407">
        <v>556.9</v>
      </c>
      <c r="L1407" t="str">
        <f>VLOOKUP(A1407,[1]Sheet2!$A$2:$C$2741,3,0)</f>
        <v>Manuel Miranda</v>
      </c>
      <c r="M1407" t="str" cm="1">
        <f t="array" ref="M1407">IFERROR(_xlfn.IFS(AND(I1407&gt;=1,I1407&lt;=5),"1A5", AND(I1407&gt;=6,I1407&lt;=30),"6A30", AND(I1407&gt;=31,I1407&lt;=60),"31A60", AND(I1407&gt;=61,I1407&lt;=90),"61A90", AND(I1407&gt;=91,I1407&lt;=120),"91A120", AND(I1407&gt;120),"M120"), "A VENCER")</f>
        <v>6A30</v>
      </c>
    </row>
    <row r="1408" spans="1:13" x14ac:dyDescent="0.25">
      <c r="A1408">
        <f>VLOOKUP(B1408,[1]Sheet2!$B$2:$D$2741,3,0)</f>
        <v>211112147</v>
      </c>
      <c r="B1408" t="s">
        <v>284</v>
      </c>
      <c r="C1408" t="s">
        <v>11</v>
      </c>
      <c r="D1408" t="s">
        <v>12</v>
      </c>
      <c r="E1408">
        <v>8367</v>
      </c>
      <c r="F1408" t="s">
        <v>13</v>
      </c>
      <c r="G1408" s="1">
        <v>45833.455162037033</v>
      </c>
      <c r="H1408" s="1">
        <v>45803.457199074073</v>
      </c>
      <c r="I1408" s="6">
        <v>17</v>
      </c>
      <c r="J1408">
        <v>434.27</v>
      </c>
      <c r="K1408">
        <v>434.27</v>
      </c>
      <c r="L1408" t="str">
        <f>VLOOKUP(A1408,[1]Sheet2!$A$2:$C$2741,3,0)</f>
        <v>Manuel Miranda</v>
      </c>
      <c r="M1408" t="str" cm="1">
        <f t="array" ref="M1408">IFERROR(_xlfn.IFS(AND(I1408&gt;=1,I1408&lt;=5),"1A5", AND(I1408&gt;=6,I1408&lt;=30),"6A30", AND(I1408&gt;=31,I1408&lt;=60),"31A60", AND(I1408&gt;=61,I1408&lt;=90),"61A90", AND(I1408&gt;=91,I1408&lt;=120),"91A120", AND(I1408&gt;120),"M120"), "A VENCER")</f>
        <v>6A30</v>
      </c>
    </row>
    <row r="1409" spans="1:13" x14ac:dyDescent="0.25">
      <c r="A1409">
        <f>VLOOKUP(B1409,[1]Sheet2!$B$2:$D$2741,3,0)</f>
        <v>211112147</v>
      </c>
      <c r="B1409" t="s">
        <v>284</v>
      </c>
      <c r="C1409" t="s">
        <v>11</v>
      </c>
      <c r="D1409" t="s">
        <v>12</v>
      </c>
      <c r="E1409">
        <v>8500</v>
      </c>
      <c r="F1409" t="s">
        <v>13</v>
      </c>
      <c r="G1409" s="1">
        <v>45835.46261574074</v>
      </c>
      <c r="H1409" s="1">
        <v>45805.463182870371</v>
      </c>
      <c r="I1409" s="6">
        <v>15</v>
      </c>
      <c r="J1409">
        <v>242.8</v>
      </c>
      <c r="K1409">
        <v>242.8</v>
      </c>
      <c r="L1409" t="str">
        <f>VLOOKUP(A1409,[1]Sheet2!$A$2:$C$2741,3,0)</f>
        <v>Manuel Miranda</v>
      </c>
      <c r="M1409" t="str" cm="1">
        <f t="array" ref="M1409">IFERROR(_xlfn.IFS(AND(I1409&gt;=1,I1409&lt;=5),"1A5", AND(I1409&gt;=6,I1409&lt;=30),"6A30", AND(I1409&gt;=31,I1409&lt;=60),"31A60", AND(I1409&gt;=61,I1409&lt;=90),"61A90", AND(I1409&gt;=91,I1409&lt;=120),"91A120", AND(I1409&gt;120),"M120"), "A VENCER")</f>
        <v>6A30</v>
      </c>
    </row>
    <row r="1410" spans="1:13" x14ac:dyDescent="0.25">
      <c r="A1410">
        <f>VLOOKUP(B1410,[1]Sheet2!$B$2:$D$2741,3,0)</f>
        <v>211112147</v>
      </c>
      <c r="B1410" t="s">
        <v>284</v>
      </c>
      <c r="C1410" t="s">
        <v>11</v>
      </c>
      <c r="D1410" t="s">
        <v>12</v>
      </c>
      <c r="E1410">
        <v>8530</v>
      </c>
      <c r="F1410" t="s">
        <v>13</v>
      </c>
      <c r="G1410" s="1">
        <v>45835.514374999999</v>
      </c>
      <c r="H1410" s="1">
        <v>45805.514687499999</v>
      </c>
      <c r="I1410" s="6">
        <v>15</v>
      </c>
      <c r="J1410">
        <v>361.40000000000003</v>
      </c>
      <c r="K1410">
        <v>361.40000000000003</v>
      </c>
      <c r="L1410" t="str">
        <f>VLOOKUP(A1410,[1]Sheet2!$A$2:$C$2741,3,0)</f>
        <v>Manuel Miranda</v>
      </c>
      <c r="M1410" t="str" cm="1">
        <f t="array" ref="M1410">IFERROR(_xlfn.IFS(AND(I1410&gt;=1,I1410&lt;=5),"1A5", AND(I1410&gt;=6,I1410&lt;=30),"6A30", AND(I1410&gt;=31,I1410&lt;=60),"31A60", AND(I1410&gt;=61,I1410&lt;=90),"61A90", AND(I1410&gt;=91,I1410&lt;=120),"91A120", AND(I1410&gt;120),"M120"), "A VENCER")</f>
        <v>6A30</v>
      </c>
    </row>
    <row r="1411" spans="1:13" x14ac:dyDescent="0.25">
      <c r="A1411">
        <f>VLOOKUP(B1411,[1]Sheet2!$B$2:$D$2741,3,0)</f>
        <v>211112147</v>
      </c>
      <c r="B1411" t="s">
        <v>284</v>
      </c>
      <c r="C1411" t="s">
        <v>11</v>
      </c>
      <c r="D1411" t="s">
        <v>12</v>
      </c>
      <c r="E1411">
        <v>8593</v>
      </c>
      <c r="F1411" t="s">
        <v>13</v>
      </c>
      <c r="G1411" s="1">
        <v>45836.480694444443</v>
      </c>
      <c r="H1411" s="1">
        <v>45806.482881944445</v>
      </c>
      <c r="I1411" s="6">
        <v>14</v>
      </c>
      <c r="J1411">
        <v>12.72</v>
      </c>
      <c r="K1411">
        <v>12.72</v>
      </c>
      <c r="L1411" t="str">
        <f>VLOOKUP(A1411,[1]Sheet2!$A$2:$C$2741,3,0)</f>
        <v>Manuel Miranda</v>
      </c>
      <c r="M1411" t="str" cm="1">
        <f t="array" ref="M1411">IFERROR(_xlfn.IFS(AND(I1411&gt;=1,I1411&lt;=5),"1A5", AND(I1411&gt;=6,I1411&lt;=30),"6A30", AND(I1411&gt;=31,I1411&lt;=60),"31A60", AND(I1411&gt;=61,I1411&lt;=90),"61A90", AND(I1411&gt;=91,I1411&lt;=120),"91A120", AND(I1411&gt;120),"M120"), "A VENCER")</f>
        <v>6A30</v>
      </c>
    </row>
    <row r="1412" spans="1:13" x14ac:dyDescent="0.25">
      <c r="A1412">
        <f>VLOOKUP(B1412,[1]Sheet2!$B$2:$D$2741,3,0)</f>
        <v>211112147</v>
      </c>
      <c r="B1412" t="s">
        <v>284</v>
      </c>
      <c r="C1412" t="s">
        <v>11</v>
      </c>
      <c r="D1412" t="s">
        <v>12</v>
      </c>
      <c r="E1412">
        <v>8673</v>
      </c>
      <c r="F1412" t="s">
        <v>13</v>
      </c>
      <c r="G1412" s="1">
        <v>45837.513414351852</v>
      </c>
      <c r="H1412" s="1">
        <v>45807.513692129629</v>
      </c>
      <c r="I1412" s="6">
        <v>13</v>
      </c>
      <c r="J1412">
        <v>419.36</v>
      </c>
      <c r="K1412">
        <v>419.36</v>
      </c>
      <c r="L1412" t="str">
        <f>VLOOKUP(A1412,[1]Sheet2!$A$2:$C$2741,3,0)</f>
        <v>Manuel Miranda</v>
      </c>
      <c r="M1412" t="str" cm="1">
        <f t="array" ref="M1412">IFERROR(_xlfn.IFS(AND(I1412&gt;=1,I1412&lt;=5),"1A5", AND(I1412&gt;=6,I1412&lt;=30),"6A30", AND(I1412&gt;=31,I1412&lt;=60),"31A60", AND(I1412&gt;=61,I1412&lt;=90),"61A90", AND(I1412&gt;=91,I1412&lt;=120),"91A120", AND(I1412&gt;120),"M120"), "A VENCER")</f>
        <v>6A30</v>
      </c>
    </row>
    <row r="1413" spans="1:13" x14ac:dyDescent="0.25">
      <c r="A1413">
        <f>VLOOKUP(B1413,[1]Sheet2!$B$2:$D$2741,3,0)</f>
        <v>211112147</v>
      </c>
      <c r="B1413" t="s">
        <v>284</v>
      </c>
      <c r="C1413" t="s">
        <v>11</v>
      </c>
      <c r="D1413" t="s">
        <v>12</v>
      </c>
      <c r="E1413">
        <v>8823</v>
      </c>
      <c r="F1413" t="s">
        <v>13</v>
      </c>
      <c r="G1413" s="1">
        <v>45842.389074074075</v>
      </c>
      <c r="H1413" s="1">
        <v>45812.389282407406</v>
      </c>
      <c r="I1413" s="6">
        <v>8</v>
      </c>
      <c r="J1413">
        <v>307.54000000000002</v>
      </c>
      <c r="K1413">
        <v>307.54000000000002</v>
      </c>
      <c r="L1413" t="str">
        <f>VLOOKUP(A1413,[1]Sheet2!$A$2:$C$2741,3,0)</f>
        <v>Manuel Miranda</v>
      </c>
      <c r="M1413" t="str" cm="1">
        <f t="array" ref="M1413">IFERROR(_xlfn.IFS(AND(I1413&gt;=1,I1413&lt;=5),"1A5", AND(I1413&gt;=6,I1413&lt;=30),"6A30", AND(I1413&gt;=31,I1413&lt;=60),"31A60", AND(I1413&gt;=61,I1413&lt;=90),"61A90", AND(I1413&gt;=91,I1413&lt;=120),"91A120", AND(I1413&gt;120),"M120"), "A VENCER")</f>
        <v>6A30</v>
      </c>
    </row>
    <row r="1414" spans="1:13" x14ac:dyDescent="0.25">
      <c r="A1414">
        <f>VLOOKUP(B1414,[1]Sheet2!$B$2:$D$2741,3,0)</f>
        <v>211112147</v>
      </c>
      <c r="B1414" t="s">
        <v>284</v>
      </c>
      <c r="C1414" t="s">
        <v>11</v>
      </c>
      <c r="D1414">
        <v>2025</v>
      </c>
      <c r="E1414">
        <v>44</v>
      </c>
      <c r="F1414" t="s">
        <v>13</v>
      </c>
      <c r="G1414" s="1">
        <v>45844.462071759255</v>
      </c>
      <c r="H1414" s="1">
        <v>45814.46293981481</v>
      </c>
      <c r="I1414" s="6">
        <v>6</v>
      </c>
      <c r="J1414">
        <v>611.59</v>
      </c>
      <c r="K1414">
        <v>611.59</v>
      </c>
      <c r="L1414" t="str">
        <f>VLOOKUP(A1414,[1]Sheet2!$A$2:$C$2741,3,0)</f>
        <v>Manuel Miranda</v>
      </c>
      <c r="M1414" t="str" cm="1">
        <f t="array" ref="M1414">IFERROR(_xlfn.IFS(AND(I1414&gt;=1,I1414&lt;=5),"1A5", AND(I1414&gt;=6,I1414&lt;=30),"6A30", AND(I1414&gt;=31,I1414&lt;=60),"31A60", AND(I1414&gt;=61,I1414&lt;=90),"61A90", AND(I1414&gt;=91,I1414&lt;=120),"91A120", AND(I1414&gt;120),"M120"), "A VENCER")</f>
        <v>6A30</v>
      </c>
    </row>
    <row r="1415" spans="1:13" x14ac:dyDescent="0.25">
      <c r="A1415">
        <f>VLOOKUP(B1415,[1]Sheet2!$B$2:$D$2741,3,0)</f>
        <v>211112147</v>
      </c>
      <c r="B1415" t="s">
        <v>284</v>
      </c>
      <c r="C1415" t="s">
        <v>11</v>
      </c>
      <c r="D1415" t="s">
        <v>12</v>
      </c>
      <c r="E1415">
        <v>9082</v>
      </c>
      <c r="F1415" t="s">
        <v>13</v>
      </c>
      <c r="G1415" s="1">
        <v>45849.530740740738</v>
      </c>
      <c r="H1415" s="1">
        <v>45819.531527777777</v>
      </c>
      <c r="I1415" s="6">
        <v>1</v>
      </c>
      <c r="J1415">
        <v>339.25</v>
      </c>
      <c r="K1415">
        <v>339.25</v>
      </c>
      <c r="L1415" t="str">
        <f>VLOOKUP(A1415,[1]Sheet2!$A$2:$C$2741,3,0)</f>
        <v>Manuel Miranda</v>
      </c>
      <c r="M1415" t="str" cm="1">
        <f t="array" ref="M1415">IFERROR(_xlfn.IFS(AND(I1415&gt;=1,I1415&lt;=5),"1A5", AND(I1415&gt;=6,I1415&lt;=30),"6A30", AND(I1415&gt;=31,I1415&lt;=60),"31A60", AND(I1415&gt;=61,I1415&lt;=90),"61A90", AND(I1415&gt;=91,I1415&lt;=120),"91A120", AND(I1415&gt;120),"M120"), "A VENCER")</f>
        <v>1A5</v>
      </c>
    </row>
    <row r="1416" spans="1:13" x14ac:dyDescent="0.25">
      <c r="A1416">
        <f>VLOOKUP(B1416,[1]Sheet2!$B$2:$D$2741,3,0)</f>
        <v>211112147</v>
      </c>
      <c r="B1416" t="s">
        <v>284</v>
      </c>
      <c r="C1416" t="s">
        <v>11</v>
      </c>
      <c r="D1416" t="s">
        <v>12</v>
      </c>
      <c r="E1416">
        <v>9250</v>
      </c>
      <c r="F1416" t="s">
        <v>13</v>
      </c>
      <c r="G1416" s="1">
        <v>45851.563842592594</v>
      </c>
      <c r="H1416" s="1">
        <v>45821.564942129626</v>
      </c>
      <c r="I1416" s="6">
        <v>-1</v>
      </c>
      <c r="J1416">
        <v>1068.04</v>
      </c>
      <c r="K1416">
        <v>1068.04</v>
      </c>
      <c r="L1416" t="str">
        <f>VLOOKUP(A1416,[1]Sheet2!$A$2:$C$2741,3,0)</f>
        <v>Manuel Miranda</v>
      </c>
      <c r="M1416" t="str" cm="1">
        <f t="array" ref="M1416">IFERROR(_xlfn.IFS(AND(I1416&gt;=1,I1416&lt;=5),"1A5", AND(I1416&gt;=6,I1416&lt;=30),"6A30", AND(I1416&gt;=31,I1416&lt;=60),"31A60", AND(I1416&gt;=61,I1416&lt;=90),"61A90", AND(I1416&gt;=91,I1416&lt;=120),"91A120", AND(I1416&gt;120),"M120"), "A VENCER")</f>
        <v>A VENCER</v>
      </c>
    </row>
    <row r="1417" spans="1:13" x14ac:dyDescent="0.25">
      <c r="A1417">
        <f>VLOOKUP(B1417,[1]Sheet2!$B$2:$D$2741,3,0)</f>
        <v>211112147</v>
      </c>
      <c r="B1417" t="s">
        <v>284</v>
      </c>
      <c r="C1417" t="s">
        <v>11</v>
      </c>
      <c r="D1417" t="s">
        <v>12</v>
      </c>
      <c r="E1417">
        <v>9313</v>
      </c>
      <c r="F1417" t="s">
        <v>13</v>
      </c>
      <c r="G1417" s="1">
        <v>45854.484178240738</v>
      </c>
      <c r="H1417" s="1">
        <v>45824.484756944439</v>
      </c>
      <c r="I1417" s="6">
        <v>-4</v>
      </c>
      <c r="J1417">
        <v>365.1</v>
      </c>
      <c r="K1417">
        <v>365.1</v>
      </c>
      <c r="L1417" t="str">
        <f>VLOOKUP(A1417,[1]Sheet2!$A$2:$C$2741,3,0)</f>
        <v>Manuel Miranda</v>
      </c>
      <c r="M1417" t="str" cm="1">
        <f t="array" ref="M1417">IFERROR(_xlfn.IFS(AND(I1417&gt;=1,I1417&lt;=5),"1A5", AND(I1417&gt;=6,I1417&lt;=30),"6A30", AND(I1417&gt;=31,I1417&lt;=60),"31A60", AND(I1417&gt;=61,I1417&lt;=90),"61A90", AND(I1417&gt;=91,I1417&lt;=120),"91A120", AND(I1417&gt;120),"M120"), "A VENCER")</f>
        <v>A VENCER</v>
      </c>
    </row>
    <row r="1418" spans="1:13" x14ac:dyDescent="0.25">
      <c r="A1418">
        <f>VLOOKUP(B1418,[1]Sheet2!$B$2:$D$2741,3,0)</f>
        <v>211112147</v>
      </c>
      <c r="B1418" t="s">
        <v>284</v>
      </c>
      <c r="C1418" t="s">
        <v>11</v>
      </c>
      <c r="D1418" t="s">
        <v>12</v>
      </c>
      <c r="E1418">
        <v>9552</v>
      </c>
      <c r="F1418" t="s">
        <v>13</v>
      </c>
      <c r="G1418" s="1">
        <v>45858.586319444439</v>
      </c>
      <c r="H1418" s="1">
        <v>45828.596261574072</v>
      </c>
      <c r="I1418" s="6">
        <v>-8</v>
      </c>
      <c r="J1418">
        <v>234.37</v>
      </c>
      <c r="K1418">
        <v>234.37</v>
      </c>
      <c r="L1418" t="str">
        <f>VLOOKUP(A1418,[1]Sheet2!$A$2:$C$2741,3,0)</f>
        <v>Manuel Miranda</v>
      </c>
      <c r="M1418" t="str" cm="1">
        <f t="array" ref="M1418">IFERROR(_xlfn.IFS(AND(I1418&gt;=1,I1418&lt;=5),"1A5", AND(I1418&gt;=6,I1418&lt;=30),"6A30", AND(I1418&gt;=31,I1418&lt;=60),"31A60", AND(I1418&gt;=61,I1418&lt;=90),"61A90", AND(I1418&gt;=91,I1418&lt;=120),"91A120", AND(I1418&gt;120),"M120"), "A VENCER")</f>
        <v>A VENCER</v>
      </c>
    </row>
    <row r="1419" spans="1:13" x14ac:dyDescent="0.25">
      <c r="A1419">
        <f>VLOOKUP(B1419,[1]Sheet2!$B$2:$D$2741,3,0)</f>
        <v>211112147</v>
      </c>
      <c r="B1419" t="s">
        <v>284</v>
      </c>
      <c r="C1419" t="s">
        <v>11</v>
      </c>
      <c r="D1419" t="s">
        <v>12</v>
      </c>
      <c r="E1419">
        <v>9553</v>
      </c>
      <c r="F1419" t="s">
        <v>13</v>
      </c>
      <c r="G1419" s="1">
        <v>45858.602407407408</v>
      </c>
      <c r="H1419" s="1">
        <v>45828.603495370371</v>
      </c>
      <c r="I1419" s="6">
        <v>-8</v>
      </c>
      <c r="J1419">
        <v>533.76</v>
      </c>
      <c r="K1419">
        <v>533.76</v>
      </c>
      <c r="L1419" t="str">
        <f>VLOOKUP(A1419,[1]Sheet2!$A$2:$C$2741,3,0)</f>
        <v>Manuel Miranda</v>
      </c>
      <c r="M1419" t="str" cm="1">
        <f t="array" ref="M1419">IFERROR(_xlfn.IFS(AND(I1419&gt;=1,I1419&lt;=5),"1A5", AND(I1419&gt;=6,I1419&lt;=30),"6A30", AND(I1419&gt;=31,I1419&lt;=60),"31A60", AND(I1419&gt;=61,I1419&lt;=90),"61A90", AND(I1419&gt;=91,I1419&lt;=120),"91A120", AND(I1419&gt;120),"M120"), "A VENCER")</f>
        <v>A VENCER</v>
      </c>
    </row>
    <row r="1420" spans="1:13" x14ac:dyDescent="0.25">
      <c r="A1420">
        <f>VLOOKUP(B1420,[1]Sheet2!$B$2:$D$2741,3,0)</f>
        <v>211112147</v>
      </c>
      <c r="B1420" t="s">
        <v>284</v>
      </c>
      <c r="C1420" t="s">
        <v>11</v>
      </c>
      <c r="D1420" t="s">
        <v>12</v>
      </c>
      <c r="E1420">
        <v>9596</v>
      </c>
      <c r="F1420" t="s">
        <v>13</v>
      </c>
      <c r="G1420" s="1">
        <v>45861.457986111112</v>
      </c>
      <c r="H1420" s="1">
        <v>45831.459444444445</v>
      </c>
      <c r="I1420" s="6">
        <v>-11</v>
      </c>
      <c r="J1420">
        <v>187.76</v>
      </c>
      <c r="K1420">
        <v>187.76</v>
      </c>
      <c r="L1420" t="str">
        <f>VLOOKUP(A1420,[1]Sheet2!$A$2:$C$2741,3,0)</f>
        <v>Manuel Miranda</v>
      </c>
      <c r="M1420" t="str" cm="1">
        <f t="array" ref="M1420">IFERROR(_xlfn.IFS(AND(I1420&gt;=1,I1420&lt;=5),"1A5", AND(I1420&gt;=6,I1420&lt;=30),"6A30", AND(I1420&gt;=31,I1420&lt;=60),"31A60", AND(I1420&gt;=61,I1420&lt;=90),"61A90", AND(I1420&gt;=91,I1420&lt;=120),"91A120", AND(I1420&gt;120),"M120"), "A VENCER")</f>
        <v>A VENCER</v>
      </c>
    </row>
    <row r="1421" spans="1:13" x14ac:dyDescent="0.25">
      <c r="A1421">
        <f>VLOOKUP(B1421,[1]Sheet2!$B$2:$D$2741,3,0)</f>
        <v>211112147</v>
      </c>
      <c r="B1421" t="s">
        <v>284</v>
      </c>
      <c r="C1421" t="s">
        <v>11</v>
      </c>
      <c r="D1421" t="s">
        <v>12</v>
      </c>
      <c r="E1421">
        <v>9702</v>
      </c>
      <c r="F1421" t="s">
        <v>13</v>
      </c>
      <c r="G1421" s="1">
        <v>45863.498495370368</v>
      </c>
      <c r="H1421" s="1">
        <v>45833.499780092592</v>
      </c>
      <c r="I1421" s="6">
        <v>-13</v>
      </c>
      <c r="J1421">
        <v>625.55000000000007</v>
      </c>
      <c r="K1421">
        <v>625.55000000000007</v>
      </c>
      <c r="L1421" t="str">
        <f>VLOOKUP(A1421,[1]Sheet2!$A$2:$C$2741,3,0)</f>
        <v>Manuel Miranda</v>
      </c>
      <c r="M1421" t="str" cm="1">
        <f t="array" ref="M1421">IFERROR(_xlfn.IFS(AND(I1421&gt;=1,I1421&lt;=5),"1A5", AND(I1421&gt;=6,I1421&lt;=30),"6A30", AND(I1421&gt;=31,I1421&lt;=60),"31A60", AND(I1421&gt;=61,I1421&lt;=90),"61A90", AND(I1421&gt;=91,I1421&lt;=120),"91A120", AND(I1421&gt;120),"M120"), "A VENCER")</f>
        <v>A VENCER</v>
      </c>
    </row>
    <row r="1422" spans="1:13" x14ac:dyDescent="0.25">
      <c r="A1422">
        <f>VLOOKUP(B1422,[1]Sheet2!$B$2:$D$2741,3,0)</f>
        <v>211112147</v>
      </c>
      <c r="B1422" t="s">
        <v>284</v>
      </c>
      <c r="C1422" t="s">
        <v>11</v>
      </c>
      <c r="D1422" t="s">
        <v>12</v>
      </c>
      <c r="E1422">
        <v>9817</v>
      </c>
      <c r="F1422" t="s">
        <v>13</v>
      </c>
      <c r="G1422" s="1">
        <v>45865.359097222223</v>
      </c>
      <c r="H1422" s="1">
        <v>45835.359756944439</v>
      </c>
      <c r="I1422" s="6">
        <v>-15</v>
      </c>
      <c r="J1422">
        <v>491.36</v>
      </c>
      <c r="K1422">
        <v>491.36</v>
      </c>
      <c r="L1422" t="str">
        <f>VLOOKUP(A1422,[1]Sheet2!$A$2:$C$2741,3,0)</f>
        <v>Manuel Miranda</v>
      </c>
      <c r="M1422" t="str" cm="1">
        <f t="array" ref="M1422">IFERROR(_xlfn.IFS(AND(I1422&gt;=1,I1422&lt;=5),"1A5", AND(I1422&gt;=6,I1422&lt;=30),"6A30", AND(I1422&gt;=31,I1422&lt;=60),"31A60", AND(I1422&gt;=61,I1422&lt;=90),"61A90", AND(I1422&gt;=91,I1422&lt;=120),"91A120", AND(I1422&gt;120),"M120"), "A VENCER")</f>
        <v>A VENCER</v>
      </c>
    </row>
    <row r="1423" spans="1:13" x14ac:dyDescent="0.25">
      <c r="A1423">
        <f>VLOOKUP(B1423,[1]Sheet2!$B$2:$D$2741,3,0)</f>
        <v>211112147</v>
      </c>
      <c r="B1423" t="s">
        <v>284</v>
      </c>
      <c r="C1423" t="s">
        <v>11</v>
      </c>
      <c r="D1423" t="s">
        <v>12</v>
      </c>
      <c r="E1423">
        <v>9868</v>
      </c>
      <c r="F1423" t="s">
        <v>13</v>
      </c>
      <c r="G1423" s="1">
        <v>45865.475717592592</v>
      </c>
      <c r="H1423" s="1">
        <v>45835.4758912037</v>
      </c>
      <c r="I1423" s="6">
        <v>-15</v>
      </c>
      <c r="J1423">
        <v>209.52</v>
      </c>
      <c r="K1423">
        <v>209.52</v>
      </c>
      <c r="L1423" t="str">
        <f>VLOOKUP(A1423,[1]Sheet2!$A$2:$C$2741,3,0)</f>
        <v>Manuel Miranda</v>
      </c>
      <c r="M1423" t="str" cm="1">
        <f t="array" ref="M1423">IFERROR(_xlfn.IFS(AND(I1423&gt;=1,I1423&lt;=5),"1A5", AND(I1423&gt;=6,I1423&lt;=30),"6A30", AND(I1423&gt;=31,I1423&lt;=60),"31A60", AND(I1423&gt;=61,I1423&lt;=90),"61A90", AND(I1423&gt;=91,I1423&lt;=120),"91A120", AND(I1423&gt;120),"M120"), "A VENCER")</f>
        <v>A VENCER</v>
      </c>
    </row>
    <row r="1424" spans="1:13" x14ac:dyDescent="0.25">
      <c r="A1424">
        <f>VLOOKUP(B1424,[1]Sheet2!$B$2:$D$2741,3,0)</f>
        <v>211112147</v>
      </c>
      <c r="B1424" t="s">
        <v>284</v>
      </c>
      <c r="C1424" t="s">
        <v>11</v>
      </c>
      <c r="D1424" t="s">
        <v>12</v>
      </c>
      <c r="E1424">
        <v>9988</v>
      </c>
      <c r="F1424" t="s">
        <v>13</v>
      </c>
      <c r="G1424" s="1">
        <v>45870.444861111107</v>
      </c>
      <c r="H1424" s="1">
        <v>45840.444872685184</v>
      </c>
      <c r="I1424" s="6">
        <v>-20</v>
      </c>
      <c r="J1424">
        <v>723.61</v>
      </c>
      <c r="K1424">
        <v>723.61</v>
      </c>
      <c r="L1424" t="str">
        <f>VLOOKUP(A1424,[1]Sheet2!$A$2:$C$2741,3,0)</f>
        <v>Manuel Miranda</v>
      </c>
      <c r="M1424" t="str" cm="1">
        <f t="array" ref="M1424">IFERROR(_xlfn.IFS(AND(I1424&gt;=1,I1424&lt;=5),"1A5", AND(I1424&gt;=6,I1424&lt;=30),"6A30", AND(I1424&gt;=31,I1424&lt;=60),"31A60", AND(I1424&gt;=61,I1424&lt;=90),"61A90", AND(I1424&gt;=91,I1424&lt;=120),"91A120", AND(I1424&gt;120),"M120"), "A VENCER")</f>
        <v>A VENCER</v>
      </c>
    </row>
    <row r="1425" spans="1:13" x14ac:dyDescent="0.25">
      <c r="A1425">
        <f>VLOOKUP(B1425,[1]Sheet2!$B$2:$D$2741,3,0)</f>
        <v>211112147</v>
      </c>
      <c r="B1425" t="s">
        <v>284</v>
      </c>
      <c r="C1425" t="s">
        <v>11</v>
      </c>
      <c r="D1425" t="s">
        <v>12</v>
      </c>
      <c r="E1425">
        <v>10172</v>
      </c>
      <c r="F1425" t="s">
        <v>13</v>
      </c>
      <c r="G1425" s="1">
        <v>45872.522650462961</v>
      </c>
      <c r="H1425" s="1">
        <v>45842.522662037038</v>
      </c>
      <c r="I1425" s="6">
        <v>-22</v>
      </c>
      <c r="J1425">
        <v>959.48</v>
      </c>
      <c r="K1425">
        <v>959.48</v>
      </c>
      <c r="L1425" t="str">
        <f>VLOOKUP(A1425,[1]Sheet2!$A$2:$C$2741,3,0)</f>
        <v>Manuel Miranda</v>
      </c>
      <c r="M1425" t="str" cm="1">
        <f t="array" ref="M1425">IFERROR(_xlfn.IFS(AND(I1425&gt;=1,I1425&lt;=5),"1A5", AND(I1425&gt;=6,I1425&lt;=30),"6A30", AND(I1425&gt;=31,I1425&lt;=60),"31A60", AND(I1425&gt;=61,I1425&lt;=90),"61A90", AND(I1425&gt;=91,I1425&lt;=120),"91A120", AND(I1425&gt;120),"M120"), "A VENCER")</f>
        <v>A VENCER</v>
      </c>
    </row>
    <row r="1426" spans="1:13" x14ac:dyDescent="0.25">
      <c r="A1426">
        <f>VLOOKUP(B1426,[1]Sheet2!$B$2:$D$2741,3,0)</f>
        <v>211112147</v>
      </c>
      <c r="B1426" t="s">
        <v>284</v>
      </c>
      <c r="C1426" t="s">
        <v>11</v>
      </c>
      <c r="D1426" t="s">
        <v>12</v>
      </c>
      <c r="E1426">
        <v>10177</v>
      </c>
      <c r="F1426" t="s">
        <v>13</v>
      </c>
      <c r="G1426" s="1">
        <v>45872.534652777773</v>
      </c>
      <c r="H1426" s="1">
        <v>45842.534652777773</v>
      </c>
      <c r="I1426" s="6">
        <v>-22</v>
      </c>
      <c r="J1426">
        <v>17</v>
      </c>
      <c r="K1426">
        <v>17</v>
      </c>
      <c r="L1426" t="str">
        <f>VLOOKUP(A1426,[1]Sheet2!$A$2:$C$2741,3,0)</f>
        <v>Manuel Miranda</v>
      </c>
      <c r="M1426" t="str" cm="1">
        <f t="array" ref="M1426">IFERROR(_xlfn.IFS(AND(I1426&gt;=1,I1426&lt;=5),"1A5", AND(I1426&gt;=6,I1426&lt;=30),"6A30", AND(I1426&gt;=31,I1426&lt;=60),"31A60", AND(I1426&gt;=61,I1426&lt;=90),"61A90", AND(I1426&gt;=91,I1426&lt;=120),"91A120", AND(I1426&gt;120),"M120"), "A VENCER")</f>
        <v>A VENCER</v>
      </c>
    </row>
    <row r="1427" spans="1:13" x14ac:dyDescent="0.25">
      <c r="A1427">
        <f>VLOOKUP(B1427,[1]Sheet2!$B$2:$D$2741,3,0)</f>
        <v>211112147</v>
      </c>
      <c r="B1427" t="s">
        <v>284</v>
      </c>
      <c r="C1427" t="s">
        <v>11</v>
      </c>
      <c r="D1427" t="s">
        <v>12</v>
      </c>
      <c r="E1427">
        <v>10470</v>
      </c>
      <c r="F1427" t="s">
        <v>13</v>
      </c>
      <c r="G1427" s="1">
        <v>45879.406493055554</v>
      </c>
      <c r="H1427" s="1">
        <v>45849.406504629631</v>
      </c>
      <c r="I1427" s="6">
        <v>-29</v>
      </c>
      <c r="J1427">
        <v>1181.72</v>
      </c>
      <c r="K1427">
        <v>1181.72</v>
      </c>
      <c r="L1427" t="str">
        <f>VLOOKUP(A1427,[1]Sheet2!$A$2:$C$2741,3,0)</f>
        <v>Manuel Miranda</v>
      </c>
      <c r="M1427" t="str" cm="1">
        <f t="array" ref="M1427">IFERROR(_xlfn.IFS(AND(I1427&gt;=1,I1427&lt;=5),"1A5", AND(I1427&gt;=6,I1427&lt;=30),"6A30", AND(I1427&gt;=31,I1427&lt;=60),"31A60", AND(I1427&gt;=61,I1427&lt;=90),"61A90", AND(I1427&gt;=91,I1427&lt;=120),"91A120", AND(I1427&gt;120),"M120"), "A VENCER")</f>
        <v>A VENCER</v>
      </c>
    </row>
    <row r="1428" spans="1:13" x14ac:dyDescent="0.25">
      <c r="A1428">
        <f>VLOOKUP(B1428,[1]Sheet2!$B$2:$D$2741,3,0)</f>
        <v>211112151</v>
      </c>
      <c r="B1428" t="s">
        <v>285</v>
      </c>
      <c r="C1428" t="s">
        <v>2814</v>
      </c>
      <c r="D1428" t="s">
        <v>91</v>
      </c>
      <c r="E1428">
        <v>14</v>
      </c>
      <c r="F1428" t="s">
        <v>13</v>
      </c>
      <c r="G1428" s="1">
        <v>45627</v>
      </c>
      <c r="H1428" s="1">
        <v>45567</v>
      </c>
      <c r="I1428" s="6">
        <v>223</v>
      </c>
      <c r="J1428">
        <v>-463.01</v>
      </c>
      <c r="K1428">
        <v>-459.04</v>
      </c>
      <c r="L1428" t="str">
        <f>VLOOKUP(A1428,[1]Sheet2!$A$2:$C$2741,3,0)</f>
        <v>Vânia Silva</v>
      </c>
      <c r="M1428" t="str" cm="1">
        <f t="array" ref="M1428">IFERROR(_xlfn.IFS(AND(I1428&gt;=1,I1428&lt;=5),"1A5", AND(I1428&gt;=6,I1428&lt;=30),"6A30", AND(I1428&gt;=31,I1428&lt;=60),"31A60", AND(I1428&gt;=61,I1428&lt;=90),"61A90", AND(I1428&gt;=91,I1428&lt;=120),"91A120", AND(I1428&gt;120),"M120"), "A VENCER")</f>
        <v>M120</v>
      </c>
    </row>
    <row r="1429" spans="1:13" x14ac:dyDescent="0.25">
      <c r="A1429">
        <f>VLOOKUP(B1429,[1]Sheet2!$B$2:$D$2741,3,0)</f>
        <v>211112151</v>
      </c>
      <c r="B1429" t="s">
        <v>285</v>
      </c>
      <c r="C1429" t="s">
        <v>2817</v>
      </c>
      <c r="D1429" t="s">
        <v>24</v>
      </c>
      <c r="E1429" t="s">
        <v>2859</v>
      </c>
      <c r="F1429" t="s">
        <v>13</v>
      </c>
      <c r="G1429" s="1">
        <v>45629</v>
      </c>
      <c r="H1429" s="1">
        <v>45569</v>
      </c>
      <c r="I1429" s="6">
        <v>221</v>
      </c>
      <c r="J1429">
        <v>-39741.590000000004</v>
      </c>
      <c r="K1429">
        <v>-2522.2600000000002</v>
      </c>
      <c r="L1429" t="str">
        <f>VLOOKUP(A1429,[1]Sheet2!$A$2:$C$2741,3,0)</f>
        <v>Vânia Silva</v>
      </c>
      <c r="M1429" t="str" cm="1">
        <f t="array" ref="M1429">IFERROR(_xlfn.IFS(AND(I1429&gt;=1,I1429&lt;=5),"1A5", AND(I1429&gt;=6,I1429&lt;=30),"6A30", AND(I1429&gt;=31,I1429&lt;=60),"31A60", AND(I1429&gt;=61,I1429&lt;=90),"61A90", AND(I1429&gt;=91,I1429&lt;=120),"91A120", AND(I1429&gt;120),"M120"), "A VENCER")</f>
        <v>M120</v>
      </c>
    </row>
    <row r="1430" spans="1:13" x14ac:dyDescent="0.25">
      <c r="A1430">
        <f>VLOOKUP(B1430,[1]Sheet2!$B$2:$D$2741,3,0)</f>
        <v>211112151</v>
      </c>
      <c r="B1430" t="s">
        <v>285</v>
      </c>
      <c r="C1430" t="s">
        <v>2814</v>
      </c>
      <c r="D1430">
        <v>2025</v>
      </c>
      <c r="E1430">
        <v>331</v>
      </c>
      <c r="F1430" t="s">
        <v>13</v>
      </c>
      <c r="G1430" s="1">
        <v>45816</v>
      </c>
      <c r="H1430" s="1">
        <v>45756</v>
      </c>
      <c r="I1430" s="6">
        <v>34</v>
      </c>
      <c r="J1430">
        <v>-2377.96</v>
      </c>
      <c r="K1430">
        <v>-2377.96</v>
      </c>
      <c r="L1430" t="str">
        <f>VLOOKUP(A1430,[1]Sheet2!$A$2:$C$2741,3,0)</f>
        <v>Vânia Silva</v>
      </c>
      <c r="M1430" t="str" cm="1">
        <f t="array" ref="M1430">IFERROR(_xlfn.IFS(AND(I1430&gt;=1,I1430&lt;=5),"1A5", AND(I1430&gt;=6,I1430&lt;=30),"6A30", AND(I1430&gt;=31,I1430&lt;=60),"31A60", AND(I1430&gt;=61,I1430&lt;=90),"61A90", AND(I1430&gt;=91,I1430&lt;=120),"91A120", AND(I1430&gt;120),"M120"), "A VENCER")</f>
        <v>31A60</v>
      </c>
    </row>
    <row r="1431" spans="1:13" x14ac:dyDescent="0.25">
      <c r="A1431">
        <f>VLOOKUP(B1431,[1]Sheet2!$B$2:$D$2741,3,0)</f>
        <v>211112151</v>
      </c>
      <c r="B1431" t="s">
        <v>285</v>
      </c>
      <c r="C1431" t="s">
        <v>2814</v>
      </c>
      <c r="D1431">
        <v>2025</v>
      </c>
      <c r="E1431">
        <v>332</v>
      </c>
      <c r="F1431" t="s">
        <v>13</v>
      </c>
      <c r="G1431" s="1">
        <v>45816</v>
      </c>
      <c r="H1431" s="1">
        <v>45756</v>
      </c>
      <c r="I1431" s="6">
        <v>34</v>
      </c>
      <c r="J1431">
        <v>-1248.79</v>
      </c>
      <c r="K1431">
        <v>-1248.79</v>
      </c>
      <c r="L1431" t="str">
        <f>VLOOKUP(A1431,[1]Sheet2!$A$2:$C$2741,3,0)</f>
        <v>Vânia Silva</v>
      </c>
      <c r="M1431" t="str" cm="1">
        <f t="array" ref="M1431">IFERROR(_xlfn.IFS(AND(I1431&gt;=1,I1431&lt;=5),"1A5", AND(I1431&gt;=6,I1431&lt;=30),"6A30", AND(I1431&gt;=31,I1431&lt;=60),"31A60", AND(I1431&gt;=61,I1431&lt;=90),"61A90", AND(I1431&gt;=91,I1431&lt;=120),"91A120", AND(I1431&gt;120),"M120"), "A VENCER")</f>
        <v>31A60</v>
      </c>
    </row>
    <row r="1432" spans="1:13" x14ac:dyDescent="0.25">
      <c r="A1432">
        <f>VLOOKUP(B1432,[1]Sheet2!$B$2:$D$2741,3,0)</f>
        <v>211112151</v>
      </c>
      <c r="B1432" t="s">
        <v>285</v>
      </c>
      <c r="C1432" t="s">
        <v>11</v>
      </c>
      <c r="D1432" t="s">
        <v>12</v>
      </c>
      <c r="E1432">
        <v>8893</v>
      </c>
      <c r="F1432" t="s">
        <v>13</v>
      </c>
      <c r="G1432" s="1">
        <v>45873.43032407407</v>
      </c>
      <c r="H1432" s="1">
        <v>45813.430856481478</v>
      </c>
      <c r="I1432" s="6">
        <v>-23</v>
      </c>
      <c r="J1432">
        <v>3413.67</v>
      </c>
      <c r="K1432">
        <v>3413.67</v>
      </c>
      <c r="L1432" t="str">
        <f>VLOOKUP(A1432,[1]Sheet2!$A$2:$C$2741,3,0)</f>
        <v>Vânia Silva</v>
      </c>
      <c r="M1432" t="str" cm="1">
        <f t="array" ref="M1432">IFERROR(_xlfn.IFS(AND(I1432&gt;=1,I1432&lt;=5),"1A5", AND(I1432&gt;=6,I1432&lt;=30),"6A30", AND(I1432&gt;=31,I1432&lt;=60),"31A60", AND(I1432&gt;=61,I1432&lt;=90),"61A90", AND(I1432&gt;=91,I1432&lt;=120),"91A120", AND(I1432&gt;120),"M120"), "A VENCER")</f>
        <v>A VENCER</v>
      </c>
    </row>
    <row r="1433" spans="1:13" x14ac:dyDescent="0.25">
      <c r="A1433">
        <f>VLOOKUP(B1433,[1]Sheet2!$B$2:$D$2741,3,0)</f>
        <v>211112151</v>
      </c>
      <c r="B1433" t="s">
        <v>285</v>
      </c>
      <c r="C1433" t="s">
        <v>11</v>
      </c>
      <c r="D1433" t="s">
        <v>12</v>
      </c>
      <c r="E1433">
        <v>8894</v>
      </c>
      <c r="F1433" t="s">
        <v>13</v>
      </c>
      <c r="G1433" s="1">
        <v>45873.431076388886</v>
      </c>
      <c r="H1433" s="1">
        <v>45813.431388888886</v>
      </c>
      <c r="I1433" s="6">
        <v>-23</v>
      </c>
      <c r="J1433">
        <v>2973.26</v>
      </c>
      <c r="K1433">
        <v>2973.26</v>
      </c>
      <c r="L1433" t="str">
        <f>VLOOKUP(A1433,[1]Sheet2!$A$2:$C$2741,3,0)</f>
        <v>Vânia Silva</v>
      </c>
      <c r="M1433" t="str" cm="1">
        <f t="array" ref="M1433">IFERROR(_xlfn.IFS(AND(I1433&gt;=1,I1433&lt;=5),"1A5", AND(I1433&gt;=6,I1433&lt;=30),"6A30", AND(I1433&gt;=31,I1433&lt;=60),"31A60", AND(I1433&gt;=61,I1433&lt;=90),"61A90", AND(I1433&gt;=91,I1433&lt;=120),"91A120", AND(I1433&gt;120),"M120"), "A VENCER")</f>
        <v>A VENCER</v>
      </c>
    </row>
    <row r="1434" spans="1:13" x14ac:dyDescent="0.25">
      <c r="A1434">
        <f>VLOOKUP(B1434,[1]Sheet2!$B$2:$D$2741,3,0)</f>
        <v>211112151</v>
      </c>
      <c r="B1434" t="s">
        <v>285</v>
      </c>
      <c r="C1434" t="s">
        <v>11</v>
      </c>
      <c r="D1434" t="s">
        <v>12</v>
      </c>
      <c r="E1434">
        <v>9177</v>
      </c>
      <c r="F1434" t="s">
        <v>13</v>
      </c>
      <c r="G1434" s="1">
        <v>45880.637939814813</v>
      </c>
      <c r="H1434" s="1">
        <v>45820.639421296291</v>
      </c>
      <c r="I1434" s="6">
        <v>-30</v>
      </c>
      <c r="J1434">
        <v>3277.76</v>
      </c>
      <c r="K1434">
        <v>3277.76</v>
      </c>
      <c r="L1434" t="str">
        <f>VLOOKUP(A1434,[1]Sheet2!$A$2:$C$2741,3,0)</f>
        <v>Vânia Silva</v>
      </c>
      <c r="M1434" t="str" cm="1">
        <f t="array" ref="M1434">IFERROR(_xlfn.IFS(AND(I1434&gt;=1,I1434&lt;=5),"1A5", AND(I1434&gt;=6,I1434&lt;=30),"6A30", AND(I1434&gt;=31,I1434&lt;=60),"31A60", AND(I1434&gt;=61,I1434&lt;=90),"61A90", AND(I1434&gt;=91,I1434&lt;=120),"91A120", AND(I1434&gt;120),"M120"), "A VENCER")</f>
        <v>A VENCER</v>
      </c>
    </row>
    <row r="1435" spans="1:13" x14ac:dyDescent="0.25">
      <c r="A1435">
        <f>VLOOKUP(B1435,[1]Sheet2!$B$2:$D$2741,3,0)</f>
        <v>211112151</v>
      </c>
      <c r="B1435" t="s">
        <v>285</v>
      </c>
      <c r="C1435" t="s">
        <v>11</v>
      </c>
      <c r="D1435" t="s">
        <v>12</v>
      </c>
      <c r="E1435">
        <v>9560</v>
      </c>
      <c r="F1435" t="s">
        <v>13</v>
      </c>
      <c r="G1435" s="1">
        <v>45888.627025462964</v>
      </c>
      <c r="H1435" s="1">
        <v>45828.628541666665</v>
      </c>
      <c r="I1435" s="6">
        <v>-38</v>
      </c>
      <c r="J1435">
        <v>2976.7400000000002</v>
      </c>
      <c r="K1435">
        <v>2976.7400000000002</v>
      </c>
      <c r="L1435" t="str">
        <f>VLOOKUP(A1435,[1]Sheet2!$A$2:$C$2741,3,0)</f>
        <v>Vânia Silva</v>
      </c>
      <c r="M1435" t="str" cm="1">
        <f t="array" ref="M1435">IFERROR(_xlfn.IFS(AND(I1435&gt;=1,I1435&lt;=5),"1A5", AND(I1435&gt;=6,I1435&lt;=30),"6A30", AND(I1435&gt;=31,I1435&lt;=60),"31A60", AND(I1435&gt;=61,I1435&lt;=90),"61A90", AND(I1435&gt;=91,I1435&lt;=120),"91A120", AND(I1435&gt;120),"M120"), "A VENCER")</f>
        <v>A VENCER</v>
      </c>
    </row>
    <row r="1436" spans="1:13" x14ac:dyDescent="0.25">
      <c r="A1436">
        <f>VLOOKUP(B1436,[1]Sheet2!$B$2:$D$2741,3,0)</f>
        <v>211112151</v>
      </c>
      <c r="B1436" t="s">
        <v>285</v>
      </c>
      <c r="C1436" t="s">
        <v>11</v>
      </c>
      <c r="D1436" t="s">
        <v>282</v>
      </c>
      <c r="E1436">
        <v>123</v>
      </c>
      <c r="F1436" t="s">
        <v>13</v>
      </c>
      <c r="G1436" s="1">
        <v>45888.628900462958</v>
      </c>
      <c r="H1436" s="1">
        <v>45828.673252314809</v>
      </c>
      <c r="I1436" s="6">
        <v>-38</v>
      </c>
      <c r="J1436">
        <v>1721.02</v>
      </c>
      <c r="K1436">
        <v>1721.02</v>
      </c>
      <c r="L1436" t="str">
        <f>VLOOKUP(A1436,[1]Sheet2!$A$2:$C$2741,3,0)</f>
        <v>Vânia Silva</v>
      </c>
      <c r="M1436" t="str" cm="1">
        <f t="array" ref="M1436">IFERROR(_xlfn.IFS(AND(I1436&gt;=1,I1436&lt;=5),"1A5", AND(I1436&gt;=6,I1436&lt;=30),"6A30", AND(I1436&gt;=31,I1436&lt;=60),"31A60", AND(I1436&gt;=61,I1436&lt;=90),"61A90", AND(I1436&gt;=91,I1436&lt;=120),"91A120", AND(I1436&gt;120),"M120"), "A VENCER")</f>
        <v>A VENCER</v>
      </c>
    </row>
    <row r="1437" spans="1:13" x14ac:dyDescent="0.25">
      <c r="A1437">
        <f>VLOOKUP(B1437,[1]Sheet2!$B$2:$D$2741,3,0)</f>
        <v>211112151</v>
      </c>
      <c r="B1437" t="s">
        <v>285</v>
      </c>
      <c r="C1437" t="s">
        <v>11</v>
      </c>
      <c r="D1437" t="s">
        <v>12</v>
      </c>
      <c r="E1437">
        <v>9800</v>
      </c>
      <c r="F1437" t="s">
        <v>13</v>
      </c>
      <c r="G1437" s="1">
        <v>45894.651828703703</v>
      </c>
      <c r="H1437" s="1">
        <v>45834.65211805555</v>
      </c>
      <c r="I1437" s="6">
        <v>-44</v>
      </c>
      <c r="J1437">
        <v>617.68000000000006</v>
      </c>
      <c r="K1437">
        <v>617.68000000000006</v>
      </c>
      <c r="L1437" t="str">
        <f>VLOOKUP(A1437,[1]Sheet2!$A$2:$C$2741,3,0)</f>
        <v>Vânia Silva</v>
      </c>
      <c r="M1437" t="str" cm="1">
        <f t="array" ref="M1437">IFERROR(_xlfn.IFS(AND(I1437&gt;=1,I1437&lt;=5),"1A5", AND(I1437&gt;=6,I1437&lt;=30),"6A30", AND(I1437&gt;=31,I1437&lt;=60),"31A60", AND(I1437&gt;=61,I1437&lt;=90),"61A90", AND(I1437&gt;=91,I1437&lt;=120),"91A120", AND(I1437&gt;120),"M120"), "A VENCER")</f>
        <v>A VENCER</v>
      </c>
    </row>
    <row r="1438" spans="1:13" x14ac:dyDescent="0.25">
      <c r="A1438">
        <f>VLOOKUP(B1438,[1]Sheet2!$B$2:$D$2741,3,0)</f>
        <v>211112151</v>
      </c>
      <c r="B1438" t="s">
        <v>285</v>
      </c>
      <c r="C1438" t="s">
        <v>11</v>
      </c>
      <c r="D1438" t="s">
        <v>12</v>
      </c>
      <c r="E1438">
        <v>9801</v>
      </c>
      <c r="F1438" t="s">
        <v>13</v>
      </c>
      <c r="G1438" s="1">
        <v>45894.653275462959</v>
      </c>
      <c r="H1438" s="1">
        <v>45834.653495370367</v>
      </c>
      <c r="I1438" s="6">
        <v>-44</v>
      </c>
      <c r="J1438">
        <v>1272.99</v>
      </c>
      <c r="K1438">
        <v>1272.99</v>
      </c>
      <c r="L1438" t="str">
        <f>VLOOKUP(A1438,[1]Sheet2!$A$2:$C$2741,3,0)</f>
        <v>Vânia Silva</v>
      </c>
      <c r="M1438" t="str" cm="1">
        <f t="array" ref="M1438">IFERROR(_xlfn.IFS(AND(I1438&gt;=1,I1438&lt;=5),"1A5", AND(I1438&gt;=6,I1438&lt;=30),"6A30", AND(I1438&gt;=31,I1438&lt;=60),"31A60", AND(I1438&gt;=61,I1438&lt;=90),"61A90", AND(I1438&gt;=91,I1438&lt;=120),"91A120", AND(I1438&gt;120),"M120"), "A VENCER")</f>
        <v>A VENCER</v>
      </c>
    </row>
    <row r="1439" spans="1:13" x14ac:dyDescent="0.25">
      <c r="A1439">
        <f>VLOOKUP(B1439,[1]Sheet2!$B$2:$D$2741,3,0)</f>
        <v>211112151</v>
      </c>
      <c r="B1439" t="s">
        <v>285</v>
      </c>
      <c r="C1439" t="s">
        <v>11</v>
      </c>
      <c r="D1439" t="s">
        <v>12</v>
      </c>
      <c r="E1439">
        <v>9911</v>
      </c>
      <c r="F1439" t="s">
        <v>13</v>
      </c>
      <c r="G1439" s="1">
        <v>45898.70108796296</v>
      </c>
      <c r="H1439" s="1">
        <v>45838.702037037037</v>
      </c>
      <c r="I1439" s="6">
        <v>-48</v>
      </c>
      <c r="J1439">
        <v>2730.67</v>
      </c>
      <c r="K1439">
        <v>2730.67</v>
      </c>
      <c r="L1439" t="str">
        <f>VLOOKUP(A1439,[1]Sheet2!$A$2:$C$2741,3,0)</f>
        <v>Vânia Silva</v>
      </c>
      <c r="M1439" t="str" cm="1">
        <f t="array" ref="M1439">IFERROR(_xlfn.IFS(AND(I1439&gt;=1,I1439&lt;=5),"1A5", AND(I1439&gt;=6,I1439&lt;=30),"6A30", AND(I1439&gt;=31,I1439&lt;=60),"31A60", AND(I1439&gt;=61,I1439&lt;=90),"61A90", AND(I1439&gt;=91,I1439&lt;=120),"91A120", AND(I1439&gt;120),"M120"), "A VENCER")</f>
        <v>A VENCER</v>
      </c>
    </row>
    <row r="1440" spans="1:13" x14ac:dyDescent="0.25">
      <c r="A1440">
        <f>VLOOKUP(B1440,[1]Sheet2!$B$2:$D$2741,3,0)</f>
        <v>211112151</v>
      </c>
      <c r="B1440" t="s">
        <v>285</v>
      </c>
      <c r="C1440" t="s">
        <v>11</v>
      </c>
      <c r="D1440" t="s">
        <v>12</v>
      </c>
      <c r="E1440">
        <v>10234</v>
      </c>
      <c r="F1440" t="s">
        <v>13</v>
      </c>
      <c r="G1440" s="1">
        <v>45905.634965277779</v>
      </c>
      <c r="H1440" s="1">
        <v>45845.635636574072</v>
      </c>
      <c r="I1440" s="6">
        <v>-55</v>
      </c>
      <c r="J1440">
        <v>2189.11</v>
      </c>
      <c r="K1440">
        <v>2189.11</v>
      </c>
      <c r="L1440" t="str">
        <f>VLOOKUP(A1440,[1]Sheet2!$A$2:$C$2741,3,0)</f>
        <v>Vânia Silva</v>
      </c>
      <c r="M1440" t="str" cm="1">
        <f t="array" ref="M1440">IFERROR(_xlfn.IFS(AND(I1440&gt;=1,I1440&lt;=5),"1A5", AND(I1440&gt;=6,I1440&lt;=30),"6A30", AND(I1440&gt;=31,I1440&lt;=60),"31A60", AND(I1440&gt;=61,I1440&lt;=90),"61A90", AND(I1440&gt;=91,I1440&lt;=120),"91A120", AND(I1440&gt;120),"M120"), "A VENCER")</f>
        <v>A VENCER</v>
      </c>
    </row>
    <row r="1441" spans="1:13" x14ac:dyDescent="0.25">
      <c r="A1441">
        <f>VLOOKUP(B1441,[1]Sheet2!$B$2:$D$2741,3,0)</f>
        <v>211112165</v>
      </c>
      <c r="B1441" t="s">
        <v>288</v>
      </c>
      <c r="C1441" t="s">
        <v>11</v>
      </c>
      <c r="D1441" t="s">
        <v>12</v>
      </c>
      <c r="E1441">
        <v>9826</v>
      </c>
      <c r="F1441" t="s">
        <v>13</v>
      </c>
      <c r="G1441" s="1">
        <v>45850.392222222217</v>
      </c>
      <c r="H1441" s="1">
        <v>45835.395104166666</v>
      </c>
      <c r="I1441" s="6">
        <v>0</v>
      </c>
      <c r="J1441">
        <v>161.15</v>
      </c>
      <c r="K1441">
        <v>161.15</v>
      </c>
      <c r="L1441" t="str">
        <f>VLOOKUP(A1441,[1]Sheet2!$A$2:$C$2741,3,0)</f>
        <v>Manuel Miranda</v>
      </c>
      <c r="M1441" t="str" cm="1">
        <f t="array" ref="M1441">IFERROR(_xlfn.IFS(AND(I1441&gt;=1,I1441&lt;=5),"1A5", AND(I1441&gt;=6,I1441&lt;=30),"6A30", AND(I1441&gt;=31,I1441&lt;=60),"31A60", AND(I1441&gt;=61,I1441&lt;=90),"61A90", AND(I1441&gt;=91,I1441&lt;=120),"91A120", AND(I1441&gt;120),"M120"), "A VENCER")</f>
        <v>A VENCER</v>
      </c>
    </row>
    <row r="1442" spans="1:13" x14ac:dyDescent="0.25">
      <c r="A1442">
        <f>VLOOKUP(B1442,[1]Sheet2!$B$2:$D$2741,3,0)</f>
        <v>211112166</v>
      </c>
      <c r="B1442" t="s">
        <v>2397</v>
      </c>
      <c r="C1442" t="s">
        <v>11</v>
      </c>
      <c r="D1442" t="s">
        <v>12</v>
      </c>
      <c r="E1442">
        <v>7829</v>
      </c>
      <c r="F1442" t="s">
        <v>13</v>
      </c>
      <c r="G1442" s="1">
        <v>45852.51222222222</v>
      </c>
      <c r="H1442" s="1">
        <v>45792.512337962959</v>
      </c>
      <c r="I1442" s="6">
        <v>-2</v>
      </c>
      <c r="J1442">
        <v>1804.88</v>
      </c>
      <c r="K1442">
        <v>1804.88</v>
      </c>
      <c r="L1442" t="str">
        <f>VLOOKUP(A1442,[1]Sheet2!$A$2:$C$2741,3,0)</f>
        <v>Vânia Silva</v>
      </c>
      <c r="M1442" t="str" cm="1">
        <f t="array" ref="M1442">IFERROR(_xlfn.IFS(AND(I1442&gt;=1,I1442&lt;=5),"1A5", AND(I1442&gt;=6,I1442&lt;=30),"6A30", AND(I1442&gt;=31,I1442&lt;=60),"31A60", AND(I1442&gt;=61,I1442&lt;=90),"61A90", AND(I1442&gt;=91,I1442&lt;=120),"91A120", AND(I1442&gt;120),"M120"), "A VENCER")</f>
        <v>A VENCER</v>
      </c>
    </row>
    <row r="1443" spans="1:13" x14ac:dyDescent="0.25">
      <c r="A1443">
        <f>VLOOKUP(B1443,[1]Sheet2!$B$2:$D$2741,3,0)</f>
        <v>211112176</v>
      </c>
      <c r="B1443" t="s">
        <v>290</v>
      </c>
      <c r="C1443" t="s">
        <v>11</v>
      </c>
      <c r="D1443" t="s">
        <v>12</v>
      </c>
      <c r="E1443">
        <v>10224</v>
      </c>
      <c r="F1443" t="s">
        <v>13</v>
      </c>
      <c r="G1443" s="1">
        <v>45875.490474537037</v>
      </c>
      <c r="H1443" s="1">
        <v>45845.490474537037</v>
      </c>
      <c r="I1443" s="6">
        <v>-25</v>
      </c>
      <c r="J1443">
        <v>73.38</v>
      </c>
      <c r="K1443">
        <v>73.38</v>
      </c>
      <c r="L1443" t="str">
        <f>VLOOKUP(A1443,[1]Sheet2!$A$2:$C$2741,3,0)</f>
        <v>Manuel Miranda</v>
      </c>
      <c r="M1443" t="str" cm="1">
        <f t="array" ref="M1443">IFERROR(_xlfn.IFS(AND(I1443&gt;=1,I1443&lt;=5),"1A5", AND(I1443&gt;=6,I1443&lt;=30),"6A30", AND(I1443&gt;=31,I1443&lt;=60),"31A60", AND(I1443&gt;=61,I1443&lt;=90),"61A90", AND(I1443&gt;=91,I1443&lt;=120),"91A120", AND(I1443&gt;120),"M120"), "A VENCER")</f>
        <v>A VENCER</v>
      </c>
    </row>
    <row r="1444" spans="1:13" x14ac:dyDescent="0.25">
      <c r="A1444">
        <f>VLOOKUP(B1444,[1]Sheet2!$B$2:$D$2741,3,0)</f>
        <v>211112177</v>
      </c>
      <c r="B1444" t="s">
        <v>291</v>
      </c>
      <c r="C1444" t="s">
        <v>11</v>
      </c>
      <c r="D1444" t="s">
        <v>12</v>
      </c>
      <c r="E1444">
        <v>1652</v>
      </c>
      <c r="F1444" t="s">
        <v>13</v>
      </c>
      <c r="G1444" s="1">
        <v>45714.42356481481</v>
      </c>
      <c r="H1444" s="1">
        <v>45684.428877314815</v>
      </c>
      <c r="I1444" s="6">
        <v>136</v>
      </c>
      <c r="J1444">
        <v>3027.42</v>
      </c>
      <c r="K1444">
        <v>3027.42</v>
      </c>
      <c r="L1444" t="str">
        <f>VLOOKUP(A1444,[1]Sheet2!$A$2:$C$2741,3,0)</f>
        <v>Ricardo G.Silva</v>
      </c>
      <c r="M1444" t="str" cm="1">
        <f t="array" ref="M1444">IFERROR(_xlfn.IFS(AND(I1444&gt;=1,I1444&lt;=5),"1A5", AND(I1444&gt;=6,I1444&lt;=30),"6A30", AND(I1444&gt;=31,I1444&lt;=60),"31A60", AND(I1444&gt;=61,I1444&lt;=90),"61A90", AND(I1444&gt;=91,I1444&lt;=120),"91A120", AND(I1444&gt;120),"M120"), "A VENCER")</f>
        <v>M120</v>
      </c>
    </row>
    <row r="1445" spans="1:13" x14ac:dyDescent="0.25">
      <c r="A1445">
        <f>VLOOKUP(B1445,[1]Sheet2!$B$2:$D$2741,3,0)</f>
        <v>211112177</v>
      </c>
      <c r="B1445" t="s">
        <v>291</v>
      </c>
      <c r="C1445" t="s">
        <v>11</v>
      </c>
      <c r="D1445" t="s">
        <v>12</v>
      </c>
      <c r="E1445">
        <v>1766</v>
      </c>
      <c r="F1445" t="s">
        <v>13</v>
      </c>
      <c r="G1445" s="1">
        <v>45715.554560185185</v>
      </c>
      <c r="H1445" s="1">
        <v>45685.557303240741</v>
      </c>
      <c r="I1445" s="6">
        <v>135</v>
      </c>
      <c r="J1445">
        <v>3239.9</v>
      </c>
      <c r="K1445">
        <v>3239.9</v>
      </c>
      <c r="L1445" t="str">
        <f>VLOOKUP(A1445,[1]Sheet2!$A$2:$C$2741,3,0)</f>
        <v>Ricardo G.Silva</v>
      </c>
      <c r="M1445" t="str" cm="1">
        <f t="array" ref="M1445">IFERROR(_xlfn.IFS(AND(I1445&gt;=1,I1445&lt;=5),"1A5", AND(I1445&gt;=6,I1445&lt;=30),"6A30", AND(I1445&gt;=31,I1445&lt;=60),"31A60", AND(I1445&gt;=61,I1445&lt;=90),"61A90", AND(I1445&gt;=91,I1445&lt;=120),"91A120", AND(I1445&gt;120),"M120"), "A VENCER")</f>
        <v>M120</v>
      </c>
    </row>
    <row r="1446" spans="1:13" x14ac:dyDescent="0.25">
      <c r="A1446">
        <f>VLOOKUP(B1446,[1]Sheet2!$B$2:$D$2741,3,0)</f>
        <v>211112177</v>
      </c>
      <c r="B1446" t="s">
        <v>291</v>
      </c>
      <c r="C1446" t="s">
        <v>11</v>
      </c>
      <c r="D1446" t="s">
        <v>12</v>
      </c>
      <c r="E1446">
        <v>1872</v>
      </c>
      <c r="F1446" t="s">
        <v>13</v>
      </c>
      <c r="G1446" s="1">
        <v>45716.524247685185</v>
      </c>
      <c r="H1446" s="1">
        <v>45686.528773148144</v>
      </c>
      <c r="I1446" s="6">
        <v>134</v>
      </c>
      <c r="J1446">
        <v>2005.4</v>
      </c>
      <c r="K1446">
        <v>2005.4</v>
      </c>
      <c r="L1446" t="str">
        <f>VLOOKUP(A1446,[1]Sheet2!$A$2:$C$2741,3,0)</f>
        <v>Ricardo G.Silva</v>
      </c>
      <c r="M1446" t="str" cm="1">
        <f t="array" ref="M1446">IFERROR(_xlfn.IFS(AND(I1446&gt;=1,I1446&lt;=5),"1A5", AND(I1446&gt;=6,I1446&lt;=30),"6A30", AND(I1446&gt;=31,I1446&lt;=60),"31A60", AND(I1446&gt;=61,I1446&lt;=90),"61A90", AND(I1446&gt;=91,I1446&lt;=120),"91A120", AND(I1446&gt;120),"M120"), "A VENCER")</f>
        <v>M120</v>
      </c>
    </row>
    <row r="1447" spans="1:13" x14ac:dyDescent="0.25">
      <c r="A1447">
        <f>VLOOKUP(B1447,[1]Sheet2!$B$2:$D$2741,3,0)</f>
        <v>211112180</v>
      </c>
      <c r="B1447" t="s">
        <v>292</v>
      </c>
      <c r="C1447" t="s">
        <v>62</v>
      </c>
      <c r="D1447" t="s">
        <v>24</v>
      </c>
      <c r="E1447" t="s">
        <v>293</v>
      </c>
      <c r="F1447" t="s">
        <v>13</v>
      </c>
      <c r="G1447" s="1">
        <v>45402</v>
      </c>
      <c r="H1447" s="1">
        <v>45372</v>
      </c>
      <c r="I1447" s="6">
        <v>448</v>
      </c>
      <c r="J1447">
        <v>491.84000000000003</v>
      </c>
      <c r="K1447">
        <v>384.93</v>
      </c>
      <c r="L1447" t="str">
        <f>VLOOKUP(A1447,[1]Sheet2!$A$2:$C$2741,3,0)</f>
        <v>Contencioso</v>
      </c>
      <c r="M1447" t="str" cm="1">
        <f t="array" ref="M1447">IFERROR(_xlfn.IFS(AND(I1447&gt;=1,I1447&lt;=5),"1A5", AND(I1447&gt;=6,I1447&lt;=30),"6A30", AND(I1447&gt;=31,I1447&lt;=60),"31A60", AND(I1447&gt;=61,I1447&lt;=90),"61A90", AND(I1447&gt;=91,I1447&lt;=120),"91A120", AND(I1447&gt;120),"M120"), "A VENCER")</f>
        <v>M120</v>
      </c>
    </row>
    <row r="1448" spans="1:13" x14ac:dyDescent="0.25">
      <c r="A1448">
        <f>VLOOKUP(B1448,[1]Sheet2!$B$2:$D$2741,3,0)</f>
        <v>211112180</v>
      </c>
      <c r="B1448" t="s">
        <v>292</v>
      </c>
      <c r="C1448" t="s">
        <v>62</v>
      </c>
      <c r="D1448" t="s">
        <v>24</v>
      </c>
      <c r="E1448" t="s">
        <v>294</v>
      </c>
      <c r="F1448" t="s">
        <v>13</v>
      </c>
      <c r="G1448" s="1">
        <v>45407</v>
      </c>
      <c r="H1448" s="1">
        <v>45377</v>
      </c>
      <c r="I1448" s="6">
        <v>443</v>
      </c>
      <c r="J1448">
        <v>1352.23</v>
      </c>
      <c r="K1448">
        <v>1352.23</v>
      </c>
      <c r="L1448" t="str">
        <f>VLOOKUP(A1448,[1]Sheet2!$A$2:$C$2741,3,0)</f>
        <v>Contencioso</v>
      </c>
      <c r="M1448" t="str" cm="1">
        <f t="array" ref="M1448">IFERROR(_xlfn.IFS(AND(I1448&gt;=1,I1448&lt;=5),"1A5", AND(I1448&gt;=6,I1448&lt;=30),"6A30", AND(I1448&gt;=31,I1448&lt;=60),"31A60", AND(I1448&gt;=61,I1448&lt;=90),"61A90", AND(I1448&gt;=91,I1448&lt;=120),"91A120", AND(I1448&gt;120),"M120"), "A VENCER")</f>
        <v>M120</v>
      </c>
    </row>
    <row r="1449" spans="1:13" x14ac:dyDescent="0.25">
      <c r="A1449">
        <f>VLOOKUP(B1449,[1]Sheet2!$B$2:$D$2741,3,0)</f>
        <v>211112180</v>
      </c>
      <c r="B1449" t="s">
        <v>292</v>
      </c>
      <c r="C1449" t="s">
        <v>2817</v>
      </c>
      <c r="D1449" t="s">
        <v>24</v>
      </c>
      <c r="E1449" t="s">
        <v>2825</v>
      </c>
      <c r="F1449" t="s">
        <v>13</v>
      </c>
      <c r="G1449" s="1">
        <v>45407</v>
      </c>
      <c r="H1449" s="1">
        <v>45377</v>
      </c>
      <c r="I1449" s="6">
        <v>443</v>
      </c>
      <c r="J1449">
        <v>-23.64</v>
      </c>
      <c r="K1449">
        <v>-23.64</v>
      </c>
      <c r="L1449" t="str">
        <f>VLOOKUP(A1449,[1]Sheet2!$A$2:$C$2741,3,0)</f>
        <v>Contencioso</v>
      </c>
      <c r="M1449" t="str" cm="1">
        <f t="array" ref="M1449">IFERROR(_xlfn.IFS(AND(I1449&gt;=1,I1449&lt;=5),"1A5", AND(I1449&gt;=6,I1449&lt;=30),"6A30", AND(I1449&gt;=31,I1449&lt;=60),"31A60", AND(I1449&gt;=61,I1449&lt;=90),"61A90", AND(I1449&gt;=91,I1449&lt;=120),"91A120", AND(I1449&gt;120),"M120"), "A VENCER")</f>
        <v>M120</v>
      </c>
    </row>
    <row r="1450" spans="1:13" x14ac:dyDescent="0.25">
      <c r="A1450">
        <f>VLOOKUP(B1450,[1]Sheet2!$B$2:$D$2741,3,0)</f>
        <v>211112180</v>
      </c>
      <c r="B1450" t="s">
        <v>292</v>
      </c>
      <c r="C1450" t="s">
        <v>62</v>
      </c>
      <c r="D1450" t="s">
        <v>24</v>
      </c>
      <c r="E1450" t="s">
        <v>295</v>
      </c>
      <c r="F1450" t="s">
        <v>13</v>
      </c>
      <c r="G1450" s="1">
        <v>45409</v>
      </c>
      <c r="H1450" s="1">
        <v>45379</v>
      </c>
      <c r="I1450" s="6">
        <v>441</v>
      </c>
      <c r="J1450">
        <v>320.7</v>
      </c>
      <c r="K1450">
        <v>320.7</v>
      </c>
      <c r="L1450" t="str">
        <f>VLOOKUP(A1450,[1]Sheet2!$A$2:$C$2741,3,0)</f>
        <v>Contencioso</v>
      </c>
      <c r="M1450" t="str" cm="1">
        <f t="array" ref="M1450">IFERROR(_xlfn.IFS(AND(I1450&gt;=1,I1450&lt;=5),"1A5", AND(I1450&gt;=6,I1450&lt;=30),"6A30", AND(I1450&gt;=31,I1450&lt;=60),"31A60", AND(I1450&gt;=61,I1450&lt;=90),"61A90", AND(I1450&gt;=91,I1450&lt;=120),"91A120", AND(I1450&gt;120),"M120"), "A VENCER")</f>
        <v>M120</v>
      </c>
    </row>
    <row r="1451" spans="1:13" x14ac:dyDescent="0.25">
      <c r="A1451">
        <f>VLOOKUP(B1451,[1]Sheet2!$B$2:$D$2741,3,0)</f>
        <v>211112180</v>
      </c>
      <c r="B1451" t="s">
        <v>292</v>
      </c>
      <c r="C1451" t="s">
        <v>62</v>
      </c>
      <c r="D1451" t="s">
        <v>24</v>
      </c>
      <c r="E1451" t="s">
        <v>296</v>
      </c>
      <c r="F1451" t="s">
        <v>13</v>
      </c>
      <c r="G1451" s="1">
        <v>45410</v>
      </c>
      <c r="H1451" s="1">
        <v>45380</v>
      </c>
      <c r="I1451" s="6">
        <v>440</v>
      </c>
      <c r="J1451">
        <v>317.35000000000002</v>
      </c>
      <c r="K1451">
        <v>317.35000000000002</v>
      </c>
      <c r="L1451" t="str">
        <f>VLOOKUP(A1451,[1]Sheet2!$A$2:$C$2741,3,0)</f>
        <v>Contencioso</v>
      </c>
      <c r="M1451" t="str" cm="1">
        <f t="array" ref="M1451">IFERROR(_xlfn.IFS(AND(I1451&gt;=1,I1451&lt;=5),"1A5", AND(I1451&gt;=6,I1451&lt;=30),"6A30", AND(I1451&gt;=31,I1451&lt;=60),"31A60", AND(I1451&gt;=61,I1451&lt;=90),"61A90", AND(I1451&gt;=91,I1451&lt;=120),"91A120", AND(I1451&gt;120),"M120"), "A VENCER")</f>
        <v>M120</v>
      </c>
    </row>
    <row r="1452" spans="1:13" x14ac:dyDescent="0.25">
      <c r="A1452">
        <f>VLOOKUP(B1452,[1]Sheet2!$B$2:$D$2741,3,0)</f>
        <v>211112180</v>
      </c>
      <c r="B1452" t="s">
        <v>292</v>
      </c>
      <c r="C1452" t="s">
        <v>62</v>
      </c>
      <c r="D1452" t="s">
        <v>24</v>
      </c>
      <c r="E1452" t="s">
        <v>297</v>
      </c>
      <c r="F1452" t="s">
        <v>13</v>
      </c>
      <c r="G1452" s="1">
        <v>45414</v>
      </c>
      <c r="H1452" s="1">
        <v>45384</v>
      </c>
      <c r="I1452" s="6">
        <v>436</v>
      </c>
      <c r="J1452">
        <v>393.14</v>
      </c>
      <c r="K1452">
        <v>393.14</v>
      </c>
      <c r="L1452" t="str">
        <f>VLOOKUP(A1452,[1]Sheet2!$A$2:$C$2741,3,0)</f>
        <v>Contencioso</v>
      </c>
      <c r="M1452" t="str" cm="1">
        <f t="array" ref="M1452">IFERROR(_xlfn.IFS(AND(I1452&gt;=1,I1452&lt;=5),"1A5", AND(I1452&gt;=6,I1452&lt;=30),"6A30", AND(I1452&gt;=31,I1452&lt;=60),"31A60", AND(I1452&gt;=61,I1452&lt;=90),"61A90", AND(I1452&gt;=91,I1452&lt;=120),"91A120", AND(I1452&gt;120),"M120"), "A VENCER")</f>
        <v>M120</v>
      </c>
    </row>
    <row r="1453" spans="1:13" x14ac:dyDescent="0.25">
      <c r="A1453">
        <f>VLOOKUP(B1453,[1]Sheet2!$B$2:$D$2741,3,0)</f>
        <v>211112180</v>
      </c>
      <c r="B1453" t="s">
        <v>292</v>
      </c>
      <c r="C1453" t="s">
        <v>62</v>
      </c>
      <c r="D1453" t="s">
        <v>24</v>
      </c>
      <c r="E1453" t="s">
        <v>298</v>
      </c>
      <c r="F1453" t="s">
        <v>13</v>
      </c>
      <c r="G1453" s="1">
        <v>45414</v>
      </c>
      <c r="H1453" s="1">
        <v>45384</v>
      </c>
      <c r="I1453" s="6">
        <v>436</v>
      </c>
      <c r="J1453">
        <v>987.06000000000006</v>
      </c>
      <c r="K1453">
        <v>987.06000000000006</v>
      </c>
      <c r="L1453" t="str">
        <f>VLOOKUP(A1453,[1]Sheet2!$A$2:$C$2741,3,0)</f>
        <v>Contencioso</v>
      </c>
      <c r="M1453" t="str" cm="1">
        <f t="array" ref="M1453">IFERROR(_xlfn.IFS(AND(I1453&gt;=1,I1453&lt;=5),"1A5", AND(I1453&gt;=6,I1453&lt;=30),"6A30", AND(I1453&gt;=31,I1453&lt;=60),"31A60", AND(I1453&gt;=61,I1453&lt;=90),"61A90", AND(I1453&gt;=91,I1453&lt;=120),"91A120", AND(I1453&gt;120),"M120"), "A VENCER")</f>
        <v>M120</v>
      </c>
    </row>
    <row r="1454" spans="1:13" x14ac:dyDescent="0.25">
      <c r="A1454">
        <f>VLOOKUP(B1454,[1]Sheet2!$B$2:$D$2741,3,0)</f>
        <v>211112180</v>
      </c>
      <c r="B1454" t="s">
        <v>292</v>
      </c>
      <c r="C1454" t="s">
        <v>62</v>
      </c>
      <c r="D1454" t="s">
        <v>24</v>
      </c>
      <c r="E1454" t="s">
        <v>299</v>
      </c>
      <c r="F1454" t="s">
        <v>13</v>
      </c>
      <c r="G1454" s="1">
        <v>45416</v>
      </c>
      <c r="H1454" s="1">
        <v>45386</v>
      </c>
      <c r="I1454" s="6">
        <v>434</v>
      </c>
      <c r="J1454">
        <v>492.79</v>
      </c>
      <c r="K1454">
        <v>492.79</v>
      </c>
      <c r="L1454" t="str">
        <f>VLOOKUP(A1454,[1]Sheet2!$A$2:$C$2741,3,0)</f>
        <v>Contencioso</v>
      </c>
      <c r="M1454" t="str" cm="1">
        <f t="array" ref="M1454">IFERROR(_xlfn.IFS(AND(I1454&gt;=1,I1454&lt;=5),"1A5", AND(I1454&gt;=6,I1454&lt;=30),"6A30", AND(I1454&gt;=31,I1454&lt;=60),"31A60", AND(I1454&gt;=61,I1454&lt;=90),"61A90", AND(I1454&gt;=91,I1454&lt;=120),"91A120", AND(I1454&gt;120),"M120"), "A VENCER")</f>
        <v>M120</v>
      </c>
    </row>
    <row r="1455" spans="1:13" x14ac:dyDescent="0.25">
      <c r="A1455">
        <f>VLOOKUP(B1455,[1]Sheet2!$B$2:$D$2741,3,0)</f>
        <v>211112180</v>
      </c>
      <c r="B1455" t="s">
        <v>292</v>
      </c>
      <c r="C1455" t="s">
        <v>2817</v>
      </c>
      <c r="D1455" t="s">
        <v>24</v>
      </c>
      <c r="E1455" t="s">
        <v>2826</v>
      </c>
      <c r="F1455" t="s">
        <v>13</v>
      </c>
      <c r="G1455" s="1">
        <v>45416</v>
      </c>
      <c r="H1455" s="1">
        <v>45386</v>
      </c>
      <c r="I1455" s="6">
        <v>434</v>
      </c>
      <c r="J1455">
        <v>-6.76</v>
      </c>
      <c r="K1455">
        <v>-6.76</v>
      </c>
      <c r="L1455" t="str">
        <f>VLOOKUP(A1455,[1]Sheet2!$A$2:$C$2741,3,0)</f>
        <v>Contencioso</v>
      </c>
      <c r="M1455" t="str" cm="1">
        <f t="array" ref="M1455">IFERROR(_xlfn.IFS(AND(I1455&gt;=1,I1455&lt;=5),"1A5", AND(I1455&gt;=6,I1455&lt;=30),"6A30", AND(I1455&gt;=31,I1455&lt;=60),"31A60", AND(I1455&gt;=61,I1455&lt;=90),"61A90", AND(I1455&gt;=91,I1455&lt;=120),"91A120", AND(I1455&gt;120),"M120"), "A VENCER")</f>
        <v>M120</v>
      </c>
    </row>
    <row r="1456" spans="1:13" x14ac:dyDescent="0.25">
      <c r="A1456">
        <f>VLOOKUP(B1456,[1]Sheet2!$B$2:$D$2741,3,0)</f>
        <v>211112180</v>
      </c>
      <c r="B1456" t="s">
        <v>292</v>
      </c>
      <c r="C1456" t="s">
        <v>62</v>
      </c>
      <c r="D1456" t="s">
        <v>24</v>
      </c>
      <c r="E1456" t="s">
        <v>300</v>
      </c>
      <c r="F1456" t="s">
        <v>13</v>
      </c>
      <c r="G1456" s="1">
        <v>45417</v>
      </c>
      <c r="H1456" s="1">
        <v>45387</v>
      </c>
      <c r="I1456" s="6">
        <v>433</v>
      </c>
      <c r="J1456">
        <v>369.55</v>
      </c>
      <c r="K1456">
        <v>369.55</v>
      </c>
      <c r="L1456" t="str">
        <f>VLOOKUP(A1456,[1]Sheet2!$A$2:$C$2741,3,0)</f>
        <v>Contencioso</v>
      </c>
      <c r="M1456" t="str" cm="1">
        <f t="array" ref="M1456">IFERROR(_xlfn.IFS(AND(I1456&gt;=1,I1456&lt;=5),"1A5", AND(I1456&gt;=6,I1456&lt;=30),"6A30", AND(I1456&gt;=31,I1456&lt;=60),"31A60", AND(I1456&gt;=61,I1456&lt;=90),"61A90", AND(I1456&gt;=91,I1456&lt;=120),"91A120", AND(I1456&gt;120),"M120"), "A VENCER")</f>
        <v>M120</v>
      </c>
    </row>
    <row r="1457" spans="1:13" x14ac:dyDescent="0.25">
      <c r="A1457">
        <f>VLOOKUP(B1457,[1]Sheet2!$B$2:$D$2741,3,0)</f>
        <v>211112180</v>
      </c>
      <c r="B1457" t="s">
        <v>292</v>
      </c>
      <c r="C1457" t="s">
        <v>62</v>
      </c>
      <c r="D1457" t="s">
        <v>24</v>
      </c>
      <c r="E1457" t="s">
        <v>301</v>
      </c>
      <c r="F1457" t="s">
        <v>13</v>
      </c>
      <c r="G1457" s="1">
        <v>45422</v>
      </c>
      <c r="H1457" s="1">
        <v>45392</v>
      </c>
      <c r="I1457" s="6">
        <v>428</v>
      </c>
      <c r="J1457">
        <v>416.22</v>
      </c>
      <c r="K1457">
        <v>416.22</v>
      </c>
      <c r="L1457" t="str">
        <f>VLOOKUP(A1457,[1]Sheet2!$A$2:$C$2741,3,0)</f>
        <v>Contencioso</v>
      </c>
      <c r="M1457" t="str" cm="1">
        <f t="array" ref="M1457">IFERROR(_xlfn.IFS(AND(I1457&gt;=1,I1457&lt;=5),"1A5", AND(I1457&gt;=6,I1457&lt;=30),"6A30", AND(I1457&gt;=31,I1457&lt;=60),"31A60", AND(I1457&gt;=61,I1457&lt;=90),"61A90", AND(I1457&gt;=91,I1457&lt;=120),"91A120", AND(I1457&gt;120),"M120"), "A VENCER")</f>
        <v>M120</v>
      </c>
    </row>
    <row r="1458" spans="1:13" x14ac:dyDescent="0.25">
      <c r="A1458">
        <f>VLOOKUP(B1458,[1]Sheet2!$B$2:$D$2741,3,0)</f>
        <v>211112180</v>
      </c>
      <c r="B1458" t="s">
        <v>292</v>
      </c>
      <c r="C1458" t="s">
        <v>62</v>
      </c>
      <c r="D1458" t="s">
        <v>24</v>
      </c>
      <c r="E1458" t="s">
        <v>302</v>
      </c>
      <c r="F1458" t="s">
        <v>13</v>
      </c>
      <c r="G1458" s="1">
        <v>45424</v>
      </c>
      <c r="H1458" s="1">
        <v>45394</v>
      </c>
      <c r="I1458" s="6">
        <v>426</v>
      </c>
      <c r="J1458">
        <v>732.56000000000006</v>
      </c>
      <c r="K1458">
        <v>732.56000000000006</v>
      </c>
      <c r="L1458" t="str">
        <f>VLOOKUP(A1458,[1]Sheet2!$A$2:$C$2741,3,0)</f>
        <v>Contencioso</v>
      </c>
      <c r="M1458" t="str" cm="1">
        <f t="array" ref="M1458">IFERROR(_xlfn.IFS(AND(I1458&gt;=1,I1458&lt;=5),"1A5", AND(I1458&gt;=6,I1458&lt;=30),"6A30", AND(I1458&gt;=31,I1458&lt;=60),"31A60", AND(I1458&gt;=61,I1458&lt;=90),"61A90", AND(I1458&gt;=91,I1458&lt;=120),"91A120", AND(I1458&gt;120),"M120"), "A VENCER")</f>
        <v>M120</v>
      </c>
    </row>
    <row r="1459" spans="1:13" x14ac:dyDescent="0.25">
      <c r="A1459">
        <f>VLOOKUP(B1459,[1]Sheet2!$B$2:$D$2741,3,0)</f>
        <v>211112180</v>
      </c>
      <c r="B1459" t="s">
        <v>292</v>
      </c>
      <c r="C1459" t="s">
        <v>62</v>
      </c>
      <c r="D1459" t="s">
        <v>24</v>
      </c>
      <c r="E1459" t="s">
        <v>303</v>
      </c>
      <c r="F1459" t="s">
        <v>13</v>
      </c>
      <c r="G1459" s="1">
        <v>45429</v>
      </c>
      <c r="H1459" s="1">
        <v>45399</v>
      </c>
      <c r="I1459" s="6">
        <v>421</v>
      </c>
      <c r="J1459">
        <v>339.5</v>
      </c>
      <c r="K1459">
        <v>339.5</v>
      </c>
      <c r="L1459" t="str">
        <f>VLOOKUP(A1459,[1]Sheet2!$A$2:$C$2741,3,0)</f>
        <v>Contencioso</v>
      </c>
      <c r="M1459" t="str" cm="1">
        <f t="array" ref="M1459">IFERROR(_xlfn.IFS(AND(I1459&gt;=1,I1459&lt;=5),"1A5", AND(I1459&gt;=6,I1459&lt;=30),"6A30", AND(I1459&gt;=31,I1459&lt;=60),"31A60", AND(I1459&gt;=61,I1459&lt;=90),"61A90", AND(I1459&gt;=91,I1459&lt;=120),"91A120", AND(I1459&gt;120),"M120"), "A VENCER")</f>
        <v>M120</v>
      </c>
    </row>
    <row r="1460" spans="1:13" x14ac:dyDescent="0.25">
      <c r="A1460">
        <f>VLOOKUP(B1460,[1]Sheet2!$B$2:$D$2741,3,0)</f>
        <v>211112180</v>
      </c>
      <c r="B1460" t="s">
        <v>292</v>
      </c>
      <c r="C1460" t="s">
        <v>62</v>
      </c>
      <c r="D1460" t="s">
        <v>24</v>
      </c>
      <c r="E1460" t="s">
        <v>304</v>
      </c>
      <c r="F1460" t="s">
        <v>13</v>
      </c>
      <c r="G1460" s="1">
        <v>45436</v>
      </c>
      <c r="H1460" s="1">
        <v>45406</v>
      </c>
      <c r="I1460" s="6">
        <v>414</v>
      </c>
      <c r="J1460">
        <v>148.75</v>
      </c>
      <c r="K1460">
        <v>148.75</v>
      </c>
      <c r="L1460" t="str">
        <f>VLOOKUP(A1460,[1]Sheet2!$A$2:$C$2741,3,0)</f>
        <v>Contencioso</v>
      </c>
      <c r="M1460" t="str" cm="1">
        <f t="array" ref="M1460">IFERROR(_xlfn.IFS(AND(I1460&gt;=1,I1460&lt;=5),"1A5", AND(I1460&gt;=6,I1460&lt;=30),"6A30", AND(I1460&gt;=31,I1460&lt;=60),"31A60", AND(I1460&gt;=61,I1460&lt;=90),"61A90", AND(I1460&gt;=91,I1460&lt;=120),"91A120", AND(I1460&gt;120),"M120"), "A VENCER")</f>
        <v>M120</v>
      </c>
    </row>
    <row r="1461" spans="1:13" x14ac:dyDescent="0.25">
      <c r="A1461">
        <f>VLOOKUP(B1461,[1]Sheet2!$B$2:$D$2741,3,0)</f>
        <v>211112183</v>
      </c>
      <c r="B1461" t="s">
        <v>306</v>
      </c>
      <c r="C1461" t="s">
        <v>2814</v>
      </c>
      <c r="D1461">
        <v>2025</v>
      </c>
      <c r="E1461">
        <v>14</v>
      </c>
      <c r="F1461" t="s">
        <v>13</v>
      </c>
      <c r="G1461" s="1">
        <v>45693</v>
      </c>
      <c r="H1461" s="1">
        <v>45663</v>
      </c>
      <c r="I1461" s="6">
        <v>157</v>
      </c>
      <c r="J1461">
        <v>-4385.22</v>
      </c>
      <c r="K1461">
        <v>-782.21</v>
      </c>
      <c r="L1461" t="str">
        <f>VLOOKUP(A1461,[1]Sheet2!$A$2:$C$2741,3,0)</f>
        <v>Vânia Silva</v>
      </c>
      <c r="M1461" t="str" cm="1">
        <f t="array" ref="M1461">IFERROR(_xlfn.IFS(AND(I1461&gt;=1,I1461&lt;=5),"1A5", AND(I1461&gt;=6,I1461&lt;=30),"6A30", AND(I1461&gt;=31,I1461&lt;=60),"31A60", AND(I1461&gt;=61,I1461&lt;=90),"61A90", AND(I1461&gt;=91,I1461&lt;=120),"91A120", AND(I1461&gt;120),"M120"), "A VENCER")</f>
        <v>M120</v>
      </c>
    </row>
    <row r="1462" spans="1:13" x14ac:dyDescent="0.25">
      <c r="A1462">
        <f>VLOOKUP(B1462,[1]Sheet2!$B$2:$D$2741,3,0)</f>
        <v>211112184</v>
      </c>
      <c r="B1462" t="s">
        <v>307</v>
      </c>
      <c r="C1462" t="s">
        <v>11</v>
      </c>
      <c r="D1462" t="s">
        <v>12</v>
      </c>
      <c r="E1462">
        <v>9658</v>
      </c>
      <c r="F1462" t="s">
        <v>13</v>
      </c>
      <c r="G1462" s="1">
        <v>45833.396666666667</v>
      </c>
      <c r="H1462" s="1">
        <v>45833.396666666667</v>
      </c>
      <c r="I1462" s="6">
        <v>17</v>
      </c>
      <c r="J1462">
        <v>102.66</v>
      </c>
      <c r="K1462">
        <v>102.66</v>
      </c>
      <c r="L1462" t="str">
        <f>VLOOKUP(A1462,[1]Sheet2!$A$2:$C$2741,3,0)</f>
        <v>Paulo Costa</v>
      </c>
      <c r="M1462" t="str" cm="1">
        <f t="array" ref="M1462">IFERROR(_xlfn.IFS(AND(I1462&gt;=1,I1462&lt;=5),"1A5", AND(I1462&gt;=6,I1462&lt;=30),"6A30", AND(I1462&gt;=31,I1462&lt;=60),"31A60", AND(I1462&gt;=61,I1462&lt;=90),"61A90", AND(I1462&gt;=91,I1462&lt;=120),"91A120", AND(I1462&gt;120),"M120"), "A VENCER")</f>
        <v>6A30</v>
      </c>
    </row>
    <row r="1463" spans="1:13" x14ac:dyDescent="0.25">
      <c r="A1463">
        <f>VLOOKUP(B1463,[1]Sheet2!$B$2:$D$2741,3,0)</f>
        <v>211112191</v>
      </c>
      <c r="B1463" t="s">
        <v>308</v>
      </c>
      <c r="C1463" t="s">
        <v>2814</v>
      </c>
      <c r="D1463">
        <v>2025</v>
      </c>
      <c r="E1463">
        <v>533</v>
      </c>
      <c r="F1463" t="s">
        <v>13</v>
      </c>
      <c r="G1463" s="1">
        <v>45843</v>
      </c>
      <c r="H1463" s="1">
        <v>45813</v>
      </c>
      <c r="I1463" s="6">
        <v>7</v>
      </c>
      <c r="J1463">
        <v>-734.18000000000006</v>
      </c>
      <c r="K1463">
        <v>-734.18000000000006</v>
      </c>
      <c r="L1463" t="str">
        <f>VLOOKUP(A1463,[1]Sheet2!$A$2:$C$2741,3,0)</f>
        <v>Pedro Fonseca</v>
      </c>
      <c r="M1463" t="str" cm="1">
        <f t="array" ref="M1463">IFERROR(_xlfn.IFS(AND(I1463&gt;=1,I1463&lt;=5),"1A5", AND(I1463&gt;=6,I1463&lt;=30),"6A30", AND(I1463&gt;=31,I1463&lt;=60),"31A60", AND(I1463&gt;=61,I1463&lt;=90),"61A90", AND(I1463&gt;=91,I1463&lt;=120),"91A120", AND(I1463&gt;120),"M120"), "A VENCER")</f>
        <v>6A30</v>
      </c>
    </row>
    <row r="1464" spans="1:13" x14ac:dyDescent="0.25">
      <c r="A1464">
        <f>VLOOKUP(B1464,[1]Sheet2!$B$2:$D$2741,3,0)</f>
        <v>211112191</v>
      </c>
      <c r="B1464" t="s">
        <v>308</v>
      </c>
      <c r="C1464" t="s">
        <v>11</v>
      </c>
      <c r="D1464" t="s">
        <v>12</v>
      </c>
      <c r="E1464">
        <v>8913</v>
      </c>
      <c r="F1464" t="s">
        <v>13</v>
      </c>
      <c r="G1464" s="1">
        <v>45843.510532407403</v>
      </c>
      <c r="H1464" s="1">
        <v>45813.516956018517</v>
      </c>
      <c r="I1464" s="6">
        <v>7</v>
      </c>
      <c r="J1464">
        <v>1984.14</v>
      </c>
      <c r="K1464">
        <v>1984.14</v>
      </c>
      <c r="L1464" t="str">
        <f>VLOOKUP(A1464,[1]Sheet2!$A$2:$C$2741,3,0)</f>
        <v>Pedro Fonseca</v>
      </c>
      <c r="M1464" t="str" cm="1">
        <f t="array" ref="M1464">IFERROR(_xlfn.IFS(AND(I1464&gt;=1,I1464&lt;=5),"1A5", AND(I1464&gt;=6,I1464&lt;=30),"6A30", AND(I1464&gt;=31,I1464&lt;=60),"31A60", AND(I1464&gt;=61,I1464&lt;=90),"61A90", AND(I1464&gt;=91,I1464&lt;=120),"91A120", AND(I1464&gt;120),"M120"), "A VENCER")</f>
        <v>6A30</v>
      </c>
    </row>
    <row r="1465" spans="1:13" x14ac:dyDescent="0.25">
      <c r="A1465">
        <f>VLOOKUP(B1465,[1]Sheet2!$B$2:$D$2741,3,0)</f>
        <v>211112191</v>
      </c>
      <c r="B1465" t="s">
        <v>308</v>
      </c>
      <c r="C1465" t="s">
        <v>11</v>
      </c>
      <c r="D1465" t="s">
        <v>12</v>
      </c>
      <c r="E1465">
        <v>9776</v>
      </c>
      <c r="F1465" t="s">
        <v>13</v>
      </c>
      <c r="G1465" s="1">
        <v>45864.450636574074</v>
      </c>
      <c r="H1465" s="1">
        <v>45834.453518518516</v>
      </c>
      <c r="I1465" s="6">
        <v>-14</v>
      </c>
      <c r="J1465">
        <v>336.92</v>
      </c>
      <c r="K1465">
        <v>336.92</v>
      </c>
      <c r="L1465" t="str">
        <f>VLOOKUP(A1465,[1]Sheet2!$A$2:$C$2741,3,0)</f>
        <v>Pedro Fonseca</v>
      </c>
      <c r="M1465" t="str" cm="1">
        <f t="array" ref="M1465">IFERROR(_xlfn.IFS(AND(I1465&gt;=1,I1465&lt;=5),"1A5", AND(I1465&gt;=6,I1465&lt;=30),"6A30", AND(I1465&gt;=31,I1465&lt;=60),"31A60", AND(I1465&gt;=61,I1465&lt;=90),"61A90", AND(I1465&gt;=91,I1465&lt;=120),"91A120", AND(I1465&gt;120),"M120"), "A VENCER")</f>
        <v>A VENCER</v>
      </c>
    </row>
    <row r="1466" spans="1:13" x14ac:dyDescent="0.25">
      <c r="A1466">
        <f>VLOOKUP(B1466,[1]Sheet2!$B$2:$D$2741,3,0)</f>
        <v>211112191</v>
      </c>
      <c r="B1466" t="s">
        <v>308</v>
      </c>
      <c r="C1466" t="s">
        <v>11</v>
      </c>
      <c r="D1466" t="s">
        <v>12</v>
      </c>
      <c r="E1466">
        <v>10069</v>
      </c>
      <c r="F1466" t="s">
        <v>13</v>
      </c>
      <c r="G1466" s="1">
        <v>45871.534467592588</v>
      </c>
      <c r="H1466" s="1">
        <v>45841.534479166665</v>
      </c>
      <c r="I1466" s="6">
        <v>-21</v>
      </c>
      <c r="J1466">
        <v>444.66</v>
      </c>
      <c r="K1466">
        <v>444.66</v>
      </c>
      <c r="L1466" t="str">
        <f>VLOOKUP(A1466,[1]Sheet2!$A$2:$C$2741,3,0)</f>
        <v>Pedro Fonseca</v>
      </c>
      <c r="M1466" t="str" cm="1">
        <f t="array" ref="M1466">IFERROR(_xlfn.IFS(AND(I1466&gt;=1,I1466&lt;=5),"1A5", AND(I1466&gt;=6,I1466&lt;=30),"6A30", AND(I1466&gt;=31,I1466&lt;=60),"31A60", AND(I1466&gt;=61,I1466&lt;=90),"61A90", AND(I1466&gt;=91,I1466&lt;=120),"91A120", AND(I1466&gt;120),"M120"), "A VENCER")</f>
        <v>A VENCER</v>
      </c>
    </row>
    <row r="1467" spans="1:13" x14ac:dyDescent="0.25">
      <c r="A1467">
        <f>VLOOKUP(B1467,[1]Sheet2!$B$2:$D$2741,3,0)</f>
        <v>211112191</v>
      </c>
      <c r="B1467" t="s">
        <v>308</v>
      </c>
      <c r="C1467" t="s">
        <v>11</v>
      </c>
      <c r="D1467" t="s">
        <v>12</v>
      </c>
      <c r="E1467">
        <v>10257</v>
      </c>
      <c r="F1467" t="s">
        <v>13</v>
      </c>
      <c r="G1467" s="1">
        <v>45876.39362268518</v>
      </c>
      <c r="H1467" s="1">
        <v>45846.39362268518</v>
      </c>
      <c r="I1467" s="6">
        <v>-26</v>
      </c>
      <c r="J1467">
        <v>172.99</v>
      </c>
      <c r="K1467">
        <v>172.99</v>
      </c>
      <c r="L1467" t="str">
        <f>VLOOKUP(A1467,[1]Sheet2!$A$2:$C$2741,3,0)</f>
        <v>Pedro Fonseca</v>
      </c>
      <c r="M1467" t="str" cm="1">
        <f t="array" ref="M1467">IFERROR(_xlfn.IFS(AND(I1467&gt;=1,I1467&lt;=5),"1A5", AND(I1467&gt;=6,I1467&lt;=30),"6A30", AND(I1467&gt;=31,I1467&lt;=60),"31A60", AND(I1467&gt;=61,I1467&lt;=90),"61A90", AND(I1467&gt;=91,I1467&lt;=120),"91A120", AND(I1467&gt;120),"M120"), "A VENCER")</f>
        <v>A VENCER</v>
      </c>
    </row>
    <row r="1468" spans="1:13" x14ac:dyDescent="0.25">
      <c r="A1468">
        <f>VLOOKUP(B1468,[1]Sheet2!$B$2:$D$2741,3,0)</f>
        <v>211112191</v>
      </c>
      <c r="B1468" t="s">
        <v>308</v>
      </c>
      <c r="C1468" t="s">
        <v>11</v>
      </c>
      <c r="D1468" t="s">
        <v>12</v>
      </c>
      <c r="E1468">
        <v>10272</v>
      </c>
      <c r="F1468" t="s">
        <v>13</v>
      </c>
      <c r="G1468" s="1">
        <v>45876.423217592594</v>
      </c>
      <c r="H1468" s="1">
        <v>45846.423217592594</v>
      </c>
      <c r="I1468" s="6">
        <v>-26</v>
      </c>
      <c r="J1468">
        <v>199.31</v>
      </c>
      <c r="K1468">
        <v>199.31</v>
      </c>
      <c r="L1468" t="str">
        <f>VLOOKUP(A1468,[1]Sheet2!$A$2:$C$2741,3,0)</f>
        <v>Pedro Fonseca</v>
      </c>
      <c r="M1468" t="str" cm="1">
        <f t="array" ref="M1468">IFERROR(_xlfn.IFS(AND(I1468&gt;=1,I1468&lt;=5),"1A5", AND(I1468&gt;=6,I1468&lt;=30),"6A30", AND(I1468&gt;=31,I1468&lt;=60),"31A60", AND(I1468&gt;=61,I1468&lt;=90),"61A90", AND(I1468&gt;=91,I1468&lt;=120),"91A120", AND(I1468&gt;120),"M120"), "A VENCER")</f>
        <v>A VENCER</v>
      </c>
    </row>
    <row r="1469" spans="1:13" x14ac:dyDescent="0.25">
      <c r="A1469">
        <f>VLOOKUP(B1469,[1]Sheet2!$B$2:$D$2741,3,0)</f>
        <v>211112191</v>
      </c>
      <c r="B1469" t="s">
        <v>308</v>
      </c>
      <c r="C1469" t="s">
        <v>11</v>
      </c>
      <c r="D1469" t="s">
        <v>12</v>
      </c>
      <c r="E1469">
        <v>10393</v>
      </c>
      <c r="F1469" t="s">
        <v>13</v>
      </c>
      <c r="G1469" s="1">
        <v>45878.3665162037</v>
      </c>
      <c r="H1469" s="1">
        <v>45848.3665162037</v>
      </c>
      <c r="I1469" s="6">
        <v>-28</v>
      </c>
      <c r="J1469">
        <v>593.08000000000004</v>
      </c>
      <c r="K1469">
        <v>593.08000000000004</v>
      </c>
      <c r="L1469" t="str">
        <f>VLOOKUP(A1469,[1]Sheet2!$A$2:$C$2741,3,0)</f>
        <v>Pedro Fonseca</v>
      </c>
      <c r="M1469" t="str" cm="1">
        <f t="array" ref="M1469">IFERROR(_xlfn.IFS(AND(I1469&gt;=1,I1469&lt;=5),"1A5", AND(I1469&gt;=6,I1469&lt;=30),"6A30", AND(I1469&gt;=31,I1469&lt;=60),"31A60", AND(I1469&gt;=61,I1469&lt;=90),"61A90", AND(I1469&gt;=91,I1469&lt;=120),"91A120", AND(I1469&gt;120),"M120"), "A VENCER")</f>
        <v>A VENCER</v>
      </c>
    </row>
    <row r="1470" spans="1:13" x14ac:dyDescent="0.25">
      <c r="A1470">
        <f>VLOOKUP(B1470,[1]Sheet2!$B$2:$D$2741,3,0)</f>
        <v>211112191</v>
      </c>
      <c r="B1470" t="s">
        <v>308</v>
      </c>
      <c r="C1470" t="s">
        <v>11</v>
      </c>
      <c r="D1470" t="s">
        <v>12</v>
      </c>
      <c r="E1470">
        <v>10400</v>
      </c>
      <c r="F1470" t="s">
        <v>13</v>
      </c>
      <c r="G1470" s="1">
        <v>45878.404583333329</v>
      </c>
      <c r="H1470" s="1">
        <v>45848.404583333329</v>
      </c>
      <c r="I1470" s="6">
        <v>-28</v>
      </c>
      <c r="J1470">
        <v>48.77</v>
      </c>
      <c r="K1470">
        <v>48.77</v>
      </c>
      <c r="L1470" t="str">
        <f>VLOOKUP(A1470,[1]Sheet2!$A$2:$C$2741,3,0)</f>
        <v>Pedro Fonseca</v>
      </c>
      <c r="M1470" t="str" cm="1">
        <f t="array" ref="M1470">IFERROR(_xlfn.IFS(AND(I1470&gt;=1,I1470&lt;=5),"1A5", AND(I1470&gt;=6,I1470&lt;=30),"6A30", AND(I1470&gt;=31,I1470&lt;=60),"31A60", AND(I1470&gt;=61,I1470&lt;=90),"61A90", AND(I1470&gt;=91,I1470&lt;=120),"91A120", AND(I1470&gt;120),"M120"), "A VENCER")</f>
        <v>A VENCER</v>
      </c>
    </row>
    <row r="1471" spans="1:13" x14ac:dyDescent="0.25">
      <c r="A1471">
        <f>VLOOKUP(B1471,[1]Sheet2!$B$2:$D$2741,3,0)</f>
        <v>211112191</v>
      </c>
      <c r="B1471" t="s">
        <v>308</v>
      </c>
      <c r="C1471" t="s">
        <v>11</v>
      </c>
      <c r="D1471" t="s">
        <v>12</v>
      </c>
      <c r="E1471">
        <v>10463</v>
      </c>
      <c r="F1471" t="s">
        <v>13</v>
      </c>
      <c r="G1471" s="1">
        <v>45879.383159722223</v>
      </c>
      <c r="H1471" s="1">
        <v>45849.383159722223</v>
      </c>
      <c r="I1471" s="6">
        <v>-29</v>
      </c>
      <c r="J1471">
        <v>345.14</v>
      </c>
      <c r="K1471">
        <v>345.14</v>
      </c>
      <c r="L1471" t="str">
        <f>VLOOKUP(A1471,[1]Sheet2!$A$2:$C$2741,3,0)</f>
        <v>Pedro Fonseca</v>
      </c>
      <c r="M1471" t="str" cm="1">
        <f t="array" ref="M1471">IFERROR(_xlfn.IFS(AND(I1471&gt;=1,I1471&lt;=5),"1A5", AND(I1471&gt;=6,I1471&lt;=30),"6A30", AND(I1471&gt;=31,I1471&lt;=60),"31A60", AND(I1471&gt;=61,I1471&lt;=90),"61A90", AND(I1471&gt;=91,I1471&lt;=120),"91A120", AND(I1471&gt;120),"M120"), "A VENCER")</f>
        <v>A VENCER</v>
      </c>
    </row>
    <row r="1472" spans="1:13" x14ac:dyDescent="0.25">
      <c r="A1472">
        <f>VLOOKUP(B1472,[1]Sheet2!$B$2:$D$2741,3,0)</f>
        <v>211112193</v>
      </c>
      <c r="B1472" t="s">
        <v>309</v>
      </c>
      <c r="C1472" t="s">
        <v>11</v>
      </c>
      <c r="D1472" t="s">
        <v>12</v>
      </c>
      <c r="E1472">
        <v>7996</v>
      </c>
      <c r="F1472" t="s">
        <v>13</v>
      </c>
      <c r="G1472" s="1">
        <v>45826.653645833328</v>
      </c>
      <c r="H1472" s="1">
        <v>45796.65489583333</v>
      </c>
      <c r="I1472" s="6">
        <v>24</v>
      </c>
      <c r="J1472">
        <v>25.04</v>
      </c>
      <c r="K1472">
        <v>25.04</v>
      </c>
      <c r="L1472" t="str">
        <f>VLOOKUP(A1472,[1]Sheet2!$A$2:$C$2741,3,0)</f>
        <v>Pedro Fonseca</v>
      </c>
      <c r="M1472" t="str" cm="1">
        <f t="array" ref="M1472">IFERROR(_xlfn.IFS(AND(I1472&gt;=1,I1472&lt;=5),"1A5", AND(I1472&gt;=6,I1472&lt;=30),"6A30", AND(I1472&gt;=31,I1472&lt;=60),"31A60", AND(I1472&gt;=61,I1472&lt;=90),"61A90", AND(I1472&gt;=91,I1472&lt;=120),"91A120", AND(I1472&gt;120),"M120"), "A VENCER")</f>
        <v>6A30</v>
      </c>
    </row>
    <row r="1473" spans="1:13" x14ac:dyDescent="0.25">
      <c r="A1473">
        <f>VLOOKUP(B1473,[1]Sheet2!$B$2:$D$2741,3,0)</f>
        <v>211112193</v>
      </c>
      <c r="B1473" t="s">
        <v>309</v>
      </c>
      <c r="C1473" t="s">
        <v>11</v>
      </c>
      <c r="D1473" t="s">
        <v>12</v>
      </c>
      <c r="E1473">
        <v>8305</v>
      </c>
      <c r="F1473" t="s">
        <v>13</v>
      </c>
      <c r="G1473" s="1">
        <v>45830.629085648143</v>
      </c>
      <c r="H1473" s="1">
        <v>45800.629490740735</v>
      </c>
      <c r="I1473" s="6">
        <v>20</v>
      </c>
      <c r="J1473">
        <v>20.330000000000002</v>
      </c>
      <c r="K1473">
        <v>20.330000000000002</v>
      </c>
      <c r="L1473" t="str">
        <f>VLOOKUP(A1473,[1]Sheet2!$A$2:$C$2741,3,0)</f>
        <v>Pedro Fonseca</v>
      </c>
      <c r="M1473" t="str" cm="1">
        <f t="array" ref="M1473">IFERROR(_xlfn.IFS(AND(I1473&gt;=1,I1473&lt;=5),"1A5", AND(I1473&gt;=6,I1473&lt;=30),"6A30", AND(I1473&gt;=31,I1473&lt;=60),"31A60", AND(I1473&gt;=61,I1473&lt;=90),"61A90", AND(I1473&gt;=91,I1473&lt;=120),"91A120", AND(I1473&gt;120),"M120"), "A VENCER")</f>
        <v>6A30</v>
      </c>
    </row>
    <row r="1474" spans="1:13" x14ac:dyDescent="0.25">
      <c r="A1474">
        <f>VLOOKUP(B1474,[1]Sheet2!$B$2:$D$2741,3,0)</f>
        <v>211112193</v>
      </c>
      <c r="B1474" t="s">
        <v>309</v>
      </c>
      <c r="C1474" t="s">
        <v>11</v>
      </c>
      <c r="D1474" t="s">
        <v>12</v>
      </c>
      <c r="E1474">
        <v>8456</v>
      </c>
      <c r="F1474" t="s">
        <v>13</v>
      </c>
      <c r="G1474" s="1">
        <v>45834.538206018515</v>
      </c>
      <c r="H1474" s="1">
        <v>45804.5393287037</v>
      </c>
      <c r="I1474" s="6">
        <v>16</v>
      </c>
      <c r="J1474">
        <v>8.26</v>
      </c>
      <c r="K1474">
        <v>8.26</v>
      </c>
      <c r="L1474" t="str">
        <f>VLOOKUP(A1474,[1]Sheet2!$A$2:$C$2741,3,0)</f>
        <v>Pedro Fonseca</v>
      </c>
      <c r="M1474" t="str" cm="1">
        <f t="array" ref="M1474">IFERROR(_xlfn.IFS(AND(I1474&gt;=1,I1474&lt;=5),"1A5", AND(I1474&gt;=6,I1474&lt;=30),"6A30", AND(I1474&gt;=31,I1474&lt;=60),"31A60", AND(I1474&gt;=61,I1474&lt;=90),"61A90", AND(I1474&gt;=91,I1474&lt;=120),"91A120", AND(I1474&gt;120),"M120"), "A VENCER")</f>
        <v>6A30</v>
      </c>
    </row>
    <row r="1475" spans="1:13" x14ac:dyDescent="0.25">
      <c r="A1475">
        <f>VLOOKUP(B1475,[1]Sheet2!$B$2:$D$2741,3,0)</f>
        <v>211112193</v>
      </c>
      <c r="B1475" t="s">
        <v>309</v>
      </c>
      <c r="C1475" t="s">
        <v>11</v>
      </c>
      <c r="D1475" t="s">
        <v>12</v>
      </c>
      <c r="E1475">
        <v>8547</v>
      </c>
      <c r="F1475" t="s">
        <v>13</v>
      </c>
      <c r="G1475" s="1">
        <v>45835.596400462964</v>
      </c>
      <c r="H1475" s="1">
        <v>45805.596990740742</v>
      </c>
      <c r="I1475" s="6">
        <v>15</v>
      </c>
      <c r="J1475">
        <v>23.88</v>
      </c>
      <c r="K1475">
        <v>23.88</v>
      </c>
      <c r="L1475" t="str">
        <f>VLOOKUP(A1475,[1]Sheet2!$A$2:$C$2741,3,0)</f>
        <v>Pedro Fonseca</v>
      </c>
      <c r="M1475" t="str" cm="1">
        <f t="array" ref="M1475">IFERROR(_xlfn.IFS(AND(I1475&gt;=1,I1475&lt;=5),"1A5", AND(I1475&gt;=6,I1475&lt;=30),"6A30", AND(I1475&gt;=31,I1475&lt;=60),"31A60", AND(I1475&gt;=61,I1475&lt;=90),"61A90", AND(I1475&gt;=91,I1475&lt;=120),"91A120", AND(I1475&gt;120),"M120"), "A VENCER")</f>
        <v>6A30</v>
      </c>
    </row>
    <row r="1476" spans="1:13" x14ac:dyDescent="0.25">
      <c r="A1476">
        <f>VLOOKUP(B1476,[1]Sheet2!$B$2:$D$2741,3,0)</f>
        <v>211112193</v>
      </c>
      <c r="B1476" t="s">
        <v>309</v>
      </c>
      <c r="C1476" t="s">
        <v>11</v>
      </c>
      <c r="D1476" t="s">
        <v>12</v>
      </c>
      <c r="E1476">
        <v>8682</v>
      </c>
      <c r="F1476" t="s">
        <v>13</v>
      </c>
      <c r="G1476" s="1">
        <v>45837.590474537035</v>
      </c>
      <c r="H1476" s="1">
        <v>45807.591157407405</v>
      </c>
      <c r="I1476" s="6">
        <v>13</v>
      </c>
      <c r="J1476">
        <v>25.26</v>
      </c>
      <c r="K1476">
        <v>25.26</v>
      </c>
      <c r="L1476" t="str">
        <f>VLOOKUP(A1476,[1]Sheet2!$A$2:$C$2741,3,0)</f>
        <v>Pedro Fonseca</v>
      </c>
      <c r="M1476" t="str" cm="1">
        <f t="array" ref="M1476">IFERROR(_xlfn.IFS(AND(I1476&gt;=1,I1476&lt;=5),"1A5", AND(I1476&gt;=6,I1476&lt;=30),"6A30", AND(I1476&gt;=31,I1476&lt;=60),"31A60", AND(I1476&gt;=61,I1476&lt;=90),"61A90", AND(I1476&gt;=91,I1476&lt;=120),"91A120", AND(I1476&gt;120),"M120"), "A VENCER")</f>
        <v>6A30</v>
      </c>
    </row>
    <row r="1477" spans="1:13" x14ac:dyDescent="0.25">
      <c r="A1477">
        <f>VLOOKUP(B1477,[1]Sheet2!$B$2:$D$2741,3,0)</f>
        <v>211112193</v>
      </c>
      <c r="B1477" t="s">
        <v>309</v>
      </c>
      <c r="C1477" t="s">
        <v>11</v>
      </c>
      <c r="D1477" t="s">
        <v>12</v>
      </c>
      <c r="E1477">
        <v>8942</v>
      </c>
      <c r="F1477" t="s">
        <v>13</v>
      </c>
      <c r="G1477" s="1">
        <v>45843.600717592592</v>
      </c>
      <c r="H1477" s="1">
        <v>45813.601770833331</v>
      </c>
      <c r="I1477" s="6">
        <v>7</v>
      </c>
      <c r="J1477">
        <v>32.630000000000003</v>
      </c>
      <c r="K1477">
        <v>32.630000000000003</v>
      </c>
      <c r="L1477" t="str">
        <f>VLOOKUP(A1477,[1]Sheet2!$A$2:$C$2741,3,0)</f>
        <v>Pedro Fonseca</v>
      </c>
      <c r="M1477" t="str" cm="1">
        <f t="array" ref="M1477">IFERROR(_xlfn.IFS(AND(I1477&gt;=1,I1477&lt;=5),"1A5", AND(I1477&gt;=6,I1477&lt;=30),"6A30", AND(I1477&gt;=31,I1477&lt;=60),"31A60", AND(I1477&gt;=61,I1477&lt;=90),"61A90", AND(I1477&gt;=91,I1477&lt;=120),"91A120", AND(I1477&gt;120),"M120"), "A VENCER")</f>
        <v>6A30</v>
      </c>
    </row>
    <row r="1478" spans="1:13" x14ac:dyDescent="0.25">
      <c r="A1478">
        <f>VLOOKUP(B1478,[1]Sheet2!$B$2:$D$2741,3,0)</f>
        <v>211112193</v>
      </c>
      <c r="B1478" t="s">
        <v>309</v>
      </c>
      <c r="C1478" t="s">
        <v>11</v>
      </c>
      <c r="D1478" t="s">
        <v>12</v>
      </c>
      <c r="E1478">
        <v>9106</v>
      </c>
      <c r="F1478" t="s">
        <v>13</v>
      </c>
      <c r="G1478" s="1">
        <v>45849.597685185181</v>
      </c>
      <c r="H1478" s="1">
        <v>45819.598425925928</v>
      </c>
      <c r="I1478" s="6">
        <v>1</v>
      </c>
      <c r="J1478">
        <v>61.77</v>
      </c>
      <c r="K1478">
        <v>61.77</v>
      </c>
      <c r="L1478" t="str">
        <f>VLOOKUP(A1478,[1]Sheet2!$A$2:$C$2741,3,0)</f>
        <v>Pedro Fonseca</v>
      </c>
      <c r="M1478" t="str" cm="1">
        <f t="array" ref="M1478">IFERROR(_xlfn.IFS(AND(I1478&gt;=1,I1478&lt;=5),"1A5", AND(I1478&gt;=6,I1478&lt;=30),"6A30", AND(I1478&gt;=31,I1478&lt;=60),"31A60", AND(I1478&gt;=61,I1478&lt;=90),"61A90", AND(I1478&gt;=91,I1478&lt;=120),"91A120", AND(I1478&gt;120),"M120"), "A VENCER")</f>
        <v>1A5</v>
      </c>
    </row>
    <row r="1479" spans="1:13" x14ac:dyDescent="0.25">
      <c r="A1479">
        <f>VLOOKUP(B1479,[1]Sheet2!$B$2:$D$2741,3,0)</f>
        <v>211112193</v>
      </c>
      <c r="B1479" t="s">
        <v>309</v>
      </c>
      <c r="C1479" t="s">
        <v>11</v>
      </c>
      <c r="D1479" t="s">
        <v>12</v>
      </c>
      <c r="E1479">
        <v>9260</v>
      </c>
      <c r="F1479" t="s">
        <v>13</v>
      </c>
      <c r="G1479" s="1">
        <v>45851.592442129629</v>
      </c>
      <c r="H1479" s="1">
        <v>45821.593634259254</v>
      </c>
      <c r="I1479" s="6">
        <v>-1</v>
      </c>
      <c r="J1479">
        <v>25.23</v>
      </c>
      <c r="K1479">
        <v>25.23</v>
      </c>
      <c r="L1479" t="str">
        <f>VLOOKUP(A1479,[1]Sheet2!$A$2:$C$2741,3,0)</f>
        <v>Pedro Fonseca</v>
      </c>
      <c r="M1479" t="str" cm="1">
        <f t="array" ref="M1479">IFERROR(_xlfn.IFS(AND(I1479&gt;=1,I1479&lt;=5),"1A5", AND(I1479&gt;=6,I1479&lt;=30),"6A30", AND(I1479&gt;=31,I1479&lt;=60),"31A60", AND(I1479&gt;=61,I1479&lt;=90),"61A90", AND(I1479&gt;=91,I1479&lt;=120),"91A120", AND(I1479&gt;120),"M120"), "A VENCER")</f>
        <v>A VENCER</v>
      </c>
    </row>
    <row r="1480" spans="1:13" x14ac:dyDescent="0.25">
      <c r="A1480">
        <f>VLOOKUP(B1480,[1]Sheet2!$B$2:$D$2741,3,0)</f>
        <v>211112193</v>
      </c>
      <c r="B1480" t="s">
        <v>309</v>
      </c>
      <c r="C1480" t="s">
        <v>11</v>
      </c>
      <c r="D1480" t="s">
        <v>12</v>
      </c>
      <c r="E1480">
        <v>9444</v>
      </c>
      <c r="F1480" t="s">
        <v>13</v>
      </c>
      <c r="G1480" s="1">
        <v>45856.570509259254</v>
      </c>
      <c r="H1480" s="1">
        <v>45826.571087962962</v>
      </c>
      <c r="I1480" s="6">
        <v>-6</v>
      </c>
      <c r="J1480">
        <v>6.4</v>
      </c>
      <c r="K1480">
        <v>6.4</v>
      </c>
      <c r="L1480" t="str">
        <f>VLOOKUP(A1480,[1]Sheet2!$A$2:$C$2741,3,0)</f>
        <v>Pedro Fonseca</v>
      </c>
      <c r="M1480" t="str" cm="1">
        <f t="array" ref="M1480">IFERROR(_xlfn.IFS(AND(I1480&gt;=1,I1480&lt;=5),"1A5", AND(I1480&gt;=6,I1480&lt;=30),"6A30", AND(I1480&gt;=31,I1480&lt;=60),"31A60", AND(I1480&gt;=61,I1480&lt;=90),"61A90", AND(I1480&gt;=91,I1480&lt;=120),"91A120", AND(I1480&gt;120),"M120"), "A VENCER")</f>
        <v>A VENCER</v>
      </c>
    </row>
    <row r="1481" spans="1:13" x14ac:dyDescent="0.25">
      <c r="A1481">
        <f>VLOOKUP(B1481,[1]Sheet2!$B$2:$D$2741,3,0)</f>
        <v>211112193</v>
      </c>
      <c r="B1481" t="s">
        <v>309</v>
      </c>
      <c r="C1481" t="s">
        <v>11</v>
      </c>
      <c r="D1481" t="s">
        <v>12</v>
      </c>
      <c r="E1481">
        <v>9556</v>
      </c>
      <c r="F1481" t="s">
        <v>13</v>
      </c>
      <c r="G1481" s="1">
        <v>45858.609317129631</v>
      </c>
      <c r="H1481" s="1">
        <v>45828.610983796294</v>
      </c>
      <c r="I1481" s="6">
        <v>-8</v>
      </c>
      <c r="J1481">
        <v>18.740000000000002</v>
      </c>
      <c r="K1481">
        <v>18.740000000000002</v>
      </c>
      <c r="L1481" t="str">
        <f>VLOOKUP(A1481,[1]Sheet2!$A$2:$C$2741,3,0)</f>
        <v>Pedro Fonseca</v>
      </c>
      <c r="M1481" t="str" cm="1">
        <f t="array" ref="M1481">IFERROR(_xlfn.IFS(AND(I1481&gt;=1,I1481&lt;=5),"1A5", AND(I1481&gt;=6,I1481&lt;=30),"6A30", AND(I1481&gt;=31,I1481&lt;=60),"31A60", AND(I1481&gt;=61,I1481&lt;=90),"61A90", AND(I1481&gt;=91,I1481&lt;=120),"91A120", AND(I1481&gt;120),"M120"), "A VENCER")</f>
        <v>A VENCER</v>
      </c>
    </row>
    <row r="1482" spans="1:13" x14ac:dyDescent="0.25">
      <c r="A1482">
        <f>VLOOKUP(B1482,[1]Sheet2!$B$2:$D$2741,3,0)</f>
        <v>211112193</v>
      </c>
      <c r="B1482" t="s">
        <v>309</v>
      </c>
      <c r="C1482" t="s">
        <v>11</v>
      </c>
      <c r="D1482" t="s">
        <v>12</v>
      </c>
      <c r="E1482">
        <v>9723</v>
      </c>
      <c r="F1482" t="s">
        <v>13</v>
      </c>
      <c r="G1482" s="1">
        <v>45863.603032407409</v>
      </c>
      <c r="H1482" s="1">
        <v>45833.603680555556</v>
      </c>
      <c r="I1482" s="6">
        <v>-13</v>
      </c>
      <c r="J1482">
        <v>21.48</v>
      </c>
      <c r="K1482">
        <v>21.48</v>
      </c>
      <c r="L1482" t="str">
        <f>VLOOKUP(A1482,[1]Sheet2!$A$2:$C$2741,3,0)</f>
        <v>Pedro Fonseca</v>
      </c>
      <c r="M1482" t="str" cm="1">
        <f t="array" ref="M1482">IFERROR(_xlfn.IFS(AND(I1482&gt;=1,I1482&lt;=5),"1A5", AND(I1482&gt;=6,I1482&lt;=30),"6A30", AND(I1482&gt;=31,I1482&lt;=60),"31A60", AND(I1482&gt;=61,I1482&lt;=90),"61A90", AND(I1482&gt;=91,I1482&lt;=120),"91A120", AND(I1482&gt;120),"M120"), "A VENCER")</f>
        <v>A VENCER</v>
      </c>
    </row>
    <row r="1483" spans="1:13" x14ac:dyDescent="0.25">
      <c r="A1483">
        <f>VLOOKUP(B1483,[1]Sheet2!$B$2:$D$2741,3,0)</f>
        <v>211112193</v>
      </c>
      <c r="B1483" t="s">
        <v>309</v>
      </c>
      <c r="C1483" t="s">
        <v>11</v>
      </c>
      <c r="D1483" t="s">
        <v>12</v>
      </c>
      <c r="E1483">
        <v>10077</v>
      </c>
      <c r="F1483" t="s">
        <v>13</v>
      </c>
      <c r="G1483" s="1">
        <v>45871.613078703704</v>
      </c>
      <c r="H1483" s="1">
        <v>45841.614953703705</v>
      </c>
      <c r="I1483" s="6">
        <v>-21</v>
      </c>
      <c r="J1483">
        <v>34.47</v>
      </c>
      <c r="K1483">
        <v>34.47</v>
      </c>
      <c r="L1483" t="str">
        <f>VLOOKUP(A1483,[1]Sheet2!$A$2:$C$2741,3,0)</f>
        <v>Pedro Fonseca</v>
      </c>
      <c r="M1483" t="str" cm="1">
        <f t="array" ref="M1483">IFERROR(_xlfn.IFS(AND(I1483&gt;=1,I1483&lt;=5),"1A5", AND(I1483&gt;=6,I1483&lt;=30),"6A30", AND(I1483&gt;=31,I1483&lt;=60),"31A60", AND(I1483&gt;=61,I1483&lt;=90),"61A90", AND(I1483&gt;=91,I1483&lt;=120),"91A120", AND(I1483&gt;120),"M120"), "A VENCER")</f>
        <v>A VENCER</v>
      </c>
    </row>
    <row r="1484" spans="1:13" x14ac:dyDescent="0.25">
      <c r="A1484">
        <f>VLOOKUP(B1484,[1]Sheet2!$B$2:$D$2741,3,0)</f>
        <v>211112193</v>
      </c>
      <c r="B1484" t="s">
        <v>309</v>
      </c>
      <c r="C1484" t="s">
        <v>11</v>
      </c>
      <c r="D1484" t="s">
        <v>12</v>
      </c>
      <c r="E1484">
        <v>10230</v>
      </c>
      <c r="F1484" t="s">
        <v>13</v>
      </c>
      <c r="G1484" s="1">
        <v>45875.605995370366</v>
      </c>
      <c r="H1484" s="1">
        <v>45845.607187499998</v>
      </c>
      <c r="I1484" s="6">
        <v>-25</v>
      </c>
      <c r="J1484">
        <v>22.09</v>
      </c>
      <c r="K1484">
        <v>22.09</v>
      </c>
      <c r="L1484" t="str">
        <f>VLOOKUP(A1484,[1]Sheet2!$A$2:$C$2741,3,0)</f>
        <v>Pedro Fonseca</v>
      </c>
      <c r="M1484" t="str" cm="1">
        <f t="array" ref="M1484">IFERROR(_xlfn.IFS(AND(I1484&gt;=1,I1484&lt;=5),"1A5", AND(I1484&gt;=6,I1484&lt;=30),"6A30", AND(I1484&gt;=31,I1484&lt;=60),"31A60", AND(I1484&gt;=61,I1484&lt;=90),"61A90", AND(I1484&gt;=91,I1484&lt;=120),"91A120", AND(I1484&gt;120),"M120"), "A VENCER")</f>
        <v>A VENCER</v>
      </c>
    </row>
    <row r="1485" spans="1:13" x14ac:dyDescent="0.25">
      <c r="A1485">
        <f>VLOOKUP(B1485,[1]Sheet2!$B$2:$D$2741,3,0)</f>
        <v>211112198</v>
      </c>
      <c r="B1485" t="s">
        <v>310</v>
      </c>
      <c r="C1485" t="s">
        <v>11</v>
      </c>
      <c r="D1485" t="s">
        <v>12</v>
      </c>
      <c r="E1485">
        <v>8999</v>
      </c>
      <c r="F1485" t="s">
        <v>13</v>
      </c>
      <c r="G1485" s="1">
        <v>45847.441122685181</v>
      </c>
      <c r="H1485" s="1">
        <v>45817.441388888888</v>
      </c>
      <c r="I1485" s="6">
        <v>3</v>
      </c>
      <c r="J1485">
        <v>340.13</v>
      </c>
      <c r="K1485">
        <v>340.13</v>
      </c>
      <c r="L1485" t="str">
        <f>VLOOKUP(A1485,[1]Sheet2!$A$2:$C$2741,3,0)</f>
        <v>Ricardo G.Silva</v>
      </c>
      <c r="M1485" t="str" cm="1">
        <f t="array" ref="M1485">IFERROR(_xlfn.IFS(AND(I1485&gt;=1,I1485&lt;=5),"1A5", AND(I1485&gt;=6,I1485&lt;=30),"6A30", AND(I1485&gt;=31,I1485&lt;=60),"31A60", AND(I1485&gt;=61,I1485&lt;=90),"61A90", AND(I1485&gt;=91,I1485&lt;=120),"91A120", AND(I1485&gt;120),"M120"), "A VENCER")</f>
        <v>1A5</v>
      </c>
    </row>
    <row r="1486" spans="1:13" x14ac:dyDescent="0.25">
      <c r="A1486">
        <f>VLOOKUP(B1486,[1]Sheet2!$B$2:$D$2741,3,0)</f>
        <v>211112198</v>
      </c>
      <c r="B1486" t="s">
        <v>310</v>
      </c>
      <c r="C1486" t="s">
        <v>11</v>
      </c>
      <c r="D1486" t="s">
        <v>12</v>
      </c>
      <c r="E1486">
        <v>10217</v>
      </c>
      <c r="F1486" t="s">
        <v>13</v>
      </c>
      <c r="G1486" s="1">
        <v>45875.486840277779</v>
      </c>
      <c r="H1486" s="1">
        <v>45845.486840277779</v>
      </c>
      <c r="I1486" s="6">
        <v>-25</v>
      </c>
      <c r="J1486">
        <v>187.19</v>
      </c>
      <c r="K1486">
        <v>187.19</v>
      </c>
      <c r="L1486" t="str">
        <f>VLOOKUP(A1486,[1]Sheet2!$A$2:$C$2741,3,0)</f>
        <v>Ricardo G.Silva</v>
      </c>
      <c r="M1486" t="str" cm="1">
        <f t="array" ref="M1486">IFERROR(_xlfn.IFS(AND(I1486&gt;=1,I1486&lt;=5),"1A5", AND(I1486&gt;=6,I1486&lt;=30),"6A30", AND(I1486&gt;=31,I1486&lt;=60),"31A60", AND(I1486&gt;=61,I1486&lt;=90),"61A90", AND(I1486&gt;=91,I1486&lt;=120),"91A120", AND(I1486&gt;120),"M120"), "A VENCER")</f>
        <v>A VENCER</v>
      </c>
    </row>
    <row r="1487" spans="1:13" x14ac:dyDescent="0.25">
      <c r="A1487">
        <f>VLOOKUP(B1487,[1]Sheet2!$B$2:$D$2741,3,0)</f>
        <v>211112203</v>
      </c>
      <c r="B1487" t="s">
        <v>311</v>
      </c>
      <c r="C1487" t="s">
        <v>11</v>
      </c>
      <c r="D1487" t="s">
        <v>19</v>
      </c>
      <c r="E1487">
        <v>1866</v>
      </c>
      <c r="F1487" t="s">
        <v>13</v>
      </c>
      <c r="G1487" s="1">
        <v>45498.602037037032</v>
      </c>
      <c r="H1487" s="1">
        <v>45498.602037037032</v>
      </c>
      <c r="I1487" s="6">
        <v>352</v>
      </c>
      <c r="J1487">
        <v>1845</v>
      </c>
      <c r="K1487">
        <v>1845</v>
      </c>
      <c r="L1487" t="str">
        <f>VLOOKUP(A1487,[1]Sheet2!$A$2:$C$2741,3,0)</f>
        <v>Bracar</v>
      </c>
      <c r="M1487" t="str" cm="1">
        <f t="array" ref="M1487">IFERROR(_xlfn.IFS(AND(I1487&gt;=1,I1487&lt;=5),"1A5", AND(I1487&gt;=6,I1487&lt;=30),"6A30", AND(I1487&gt;=31,I1487&lt;=60),"31A60", AND(I1487&gt;=61,I1487&lt;=90),"61A90", AND(I1487&gt;=91,I1487&lt;=120),"91A120", AND(I1487&gt;120),"M120"), "A VENCER")</f>
        <v>M120</v>
      </c>
    </row>
    <row r="1488" spans="1:13" x14ac:dyDescent="0.25">
      <c r="A1488">
        <f>VLOOKUP(B1488,[1]Sheet2!$B$2:$D$2741,3,0)</f>
        <v>211112203</v>
      </c>
      <c r="B1488" t="s">
        <v>311</v>
      </c>
      <c r="C1488" t="s">
        <v>11</v>
      </c>
      <c r="D1488" t="s">
        <v>19</v>
      </c>
      <c r="E1488">
        <v>7033</v>
      </c>
      <c r="F1488" t="s">
        <v>13</v>
      </c>
      <c r="G1488" s="1">
        <v>45575.372974537036</v>
      </c>
      <c r="H1488" s="1">
        <v>45575.372974537036</v>
      </c>
      <c r="I1488" s="6">
        <v>275</v>
      </c>
      <c r="J1488">
        <v>3519.2000000000003</v>
      </c>
      <c r="K1488">
        <v>3519.2000000000003</v>
      </c>
      <c r="L1488" t="str">
        <f>VLOOKUP(A1488,[1]Sheet2!$A$2:$C$2741,3,0)</f>
        <v>Bracar</v>
      </c>
      <c r="M1488" t="str" cm="1">
        <f t="array" ref="M1488">IFERROR(_xlfn.IFS(AND(I1488&gt;=1,I1488&lt;=5),"1A5", AND(I1488&gt;=6,I1488&lt;=30),"6A30", AND(I1488&gt;=31,I1488&lt;=60),"31A60", AND(I1488&gt;=61,I1488&lt;=90),"61A90", AND(I1488&gt;=91,I1488&lt;=120),"91A120", AND(I1488&gt;120),"M120"), "A VENCER")</f>
        <v>M120</v>
      </c>
    </row>
    <row r="1489" spans="1:13" x14ac:dyDescent="0.25">
      <c r="A1489">
        <f>VLOOKUP(B1489,[1]Sheet2!$B$2:$D$2741,3,0)</f>
        <v>211112203</v>
      </c>
      <c r="B1489" t="s">
        <v>311</v>
      </c>
      <c r="C1489" t="s">
        <v>11</v>
      </c>
      <c r="D1489" t="s">
        <v>19</v>
      </c>
      <c r="E1489">
        <v>12142</v>
      </c>
      <c r="F1489" t="s">
        <v>13</v>
      </c>
      <c r="G1489" s="1">
        <v>45653.467037037037</v>
      </c>
      <c r="H1489" s="1">
        <v>45653.467037037037</v>
      </c>
      <c r="I1489" s="6">
        <v>197</v>
      </c>
      <c r="J1489">
        <v>947.1</v>
      </c>
      <c r="K1489">
        <v>947.1</v>
      </c>
      <c r="L1489" t="str">
        <f>VLOOKUP(A1489,[1]Sheet2!$A$2:$C$2741,3,0)</f>
        <v>Bracar</v>
      </c>
      <c r="M1489" t="str" cm="1">
        <f t="array" ref="M1489">IFERROR(_xlfn.IFS(AND(I1489&gt;=1,I1489&lt;=5),"1A5", AND(I1489&gt;=6,I1489&lt;=30),"6A30", AND(I1489&gt;=31,I1489&lt;=60),"31A60", AND(I1489&gt;=61,I1489&lt;=90),"61A90", AND(I1489&gt;=91,I1489&lt;=120),"91A120", AND(I1489&gt;120),"M120"), "A VENCER")</f>
        <v>M120</v>
      </c>
    </row>
    <row r="1490" spans="1:13" x14ac:dyDescent="0.25">
      <c r="A1490">
        <f>VLOOKUP(B1490,[1]Sheet2!$B$2:$D$2741,3,0)</f>
        <v>211112216</v>
      </c>
      <c r="B1490" t="s">
        <v>312</v>
      </c>
      <c r="C1490" t="s">
        <v>2814</v>
      </c>
      <c r="D1490">
        <v>2025</v>
      </c>
      <c r="E1490">
        <v>436</v>
      </c>
      <c r="F1490" t="s">
        <v>13</v>
      </c>
      <c r="G1490" s="1">
        <v>45816</v>
      </c>
      <c r="H1490" s="1">
        <v>45786</v>
      </c>
      <c r="I1490" s="6">
        <v>34</v>
      </c>
      <c r="J1490">
        <v>-141.39000000000001</v>
      </c>
      <c r="K1490">
        <v>-119.69</v>
      </c>
      <c r="L1490" t="str">
        <f>VLOOKUP(A1490,[1]Sheet2!$A$2:$C$2741,3,0)</f>
        <v>Vânia Silva</v>
      </c>
      <c r="M1490" t="str" cm="1">
        <f t="array" ref="M1490">IFERROR(_xlfn.IFS(AND(I1490&gt;=1,I1490&lt;=5),"1A5", AND(I1490&gt;=6,I1490&lt;=30),"6A30", AND(I1490&gt;=31,I1490&lt;=60),"31A60", AND(I1490&gt;=61,I1490&lt;=90),"61A90", AND(I1490&gt;=91,I1490&lt;=120),"91A120", AND(I1490&gt;120),"M120"), "A VENCER")</f>
        <v>31A60</v>
      </c>
    </row>
    <row r="1491" spans="1:13" x14ac:dyDescent="0.25">
      <c r="A1491">
        <f>VLOOKUP(B1491,[1]Sheet2!$B$2:$D$2741,3,0)</f>
        <v>211112216</v>
      </c>
      <c r="B1491" t="s">
        <v>312</v>
      </c>
      <c r="C1491" t="s">
        <v>11</v>
      </c>
      <c r="D1491" t="s">
        <v>12</v>
      </c>
      <c r="E1491">
        <v>8763</v>
      </c>
      <c r="F1491" t="s">
        <v>13</v>
      </c>
      <c r="G1491" s="1">
        <v>45841.406585648147</v>
      </c>
      <c r="H1491" s="1">
        <v>45811.406979166662</v>
      </c>
      <c r="I1491" s="6">
        <v>9</v>
      </c>
      <c r="J1491">
        <v>808.13</v>
      </c>
      <c r="K1491">
        <v>808.13</v>
      </c>
      <c r="L1491" t="str">
        <f>VLOOKUP(A1491,[1]Sheet2!$A$2:$C$2741,3,0)</f>
        <v>Vânia Silva</v>
      </c>
      <c r="M1491" t="str" cm="1">
        <f t="array" ref="M1491">IFERROR(_xlfn.IFS(AND(I1491&gt;=1,I1491&lt;=5),"1A5", AND(I1491&gt;=6,I1491&lt;=30),"6A30", AND(I1491&gt;=31,I1491&lt;=60),"31A60", AND(I1491&gt;=61,I1491&lt;=90),"61A90", AND(I1491&gt;=91,I1491&lt;=120),"91A120", AND(I1491&gt;120),"M120"), "A VENCER")</f>
        <v>6A30</v>
      </c>
    </row>
    <row r="1492" spans="1:13" x14ac:dyDescent="0.25">
      <c r="A1492">
        <f>VLOOKUP(B1492,[1]Sheet2!$B$2:$D$2741,3,0)</f>
        <v>211112216</v>
      </c>
      <c r="B1492" t="s">
        <v>312</v>
      </c>
      <c r="C1492" t="s">
        <v>11</v>
      </c>
      <c r="D1492" t="s">
        <v>282</v>
      </c>
      <c r="E1492">
        <v>122</v>
      </c>
      <c r="F1492" t="s">
        <v>13</v>
      </c>
      <c r="G1492" s="1">
        <v>45858.629687499997</v>
      </c>
      <c r="H1492" s="1">
        <v>45828.63045138889</v>
      </c>
      <c r="I1492" s="6">
        <v>-8</v>
      </c>
      <c r="J1492">
        <v>675.35</v>
      </c>
      <c r="K1492">
        <v>675.35</v>
      </c>
      <c r="L1492" t="str">
        <f>VLOOKUP(A1492,[1]Sheet2!$A$2:$C$2741,3,0)</f>
        <v>Vânia Silva</v>
      </c>
      <c r="M1492" t="str" cm="1">
        <f t="array" ref="M1492">IFERROR(_xlfn.IFS(AND(I1492&gt;=1,I1492&lt;=5),"1A5", AND(I1492&gt;=6,I1492&lt;=30),"6A30", AND(I1492&gt;=31,I1492&lt;=60),"31A60", AND(I1492&gt;=61,I1492&lt;=90),"61A90", AND(I1492&gt;=91,I1492&lt;=120),"91A120", AND(I1492&gt;120),"M120"), "A VENCER")</f>
        <v>A VENCER</v>
      </c>
    </row>
    <row r="1493" spans="1:13" x14ac:dyDescent="0.25">
      <c r="A1493">
        <f>VLOOKUP(B1493,[1]Sheet2!$B$2:$D$2741,3,0)</f>
        <v>211112216</v>
      </c>
      <c r="B1493" t="s">
        <v>312</v>
      </c>
      <c r="C1493" t="s">
        <v>11</v>
      </c>
      <c r="D1493" t="s">
        <v>12</v>
      </c>
      <c r="E1493">
        <v>9924</v>
      </c>
      <c r="F1493" t="s">
        <v>13</v>
      </c>
      <c r="G1493" s="1">
        <v>45869.354363425926</v>
      </c>
      <c r="H1493" s="1">
        <v>45839.356215277774</v>
      </c>
      <c r="I1493" s="6">
        <v>-19</v>
      </c>
      <c r="J1493">
        <v>574.62</v>
      </c>
      <c r="K1493">
        <v>574.62</v>
      </c>
      <c r="L1493" t="str">
        <f>VLOOKUP(A1493,[1]Sheet2!$A$2:$C$2741,3,0)</f>
        <v>Vânia Silva</v>
      </c>
      <c r="M1493" t="str" cm="1">
        <f t="array" ref="M1493">IFERROR(_xlfn.IFS(AND(I1493&gt;=1,I1493&lt;=5),"1A5", AND(I1493&gt;=6,I1493&lt;=30),"6A30", AND(I1493&gt;=31,I1493&lt;=60),"31A60", AND(I1493&gt;=61,I1493&lt;=90),"61A90", AND(I1493&gt;=91,I1493&lt;=120),"91A120", AND(I1493&gt;120),"M120"), "A VENCER")</f>
        <v>A VENCER</v>
      </c>
    </row>
    <row r="1494" spans="1:13" x14ac:dyDescent="0.25">
      <c r="A1494">
        <f>VLOOKUP(B1494,[1]Sheet2!$B$2:$D$2741,3,0)</f>
        <v>211112216</v>
      </c>
      <c r="B1494" t="s">
        <v>312</v>
      </c>
      <c r="C1494" t="s">
        <v>2817</v>
      </c>
      <c r="D1494" t="s">
        <v>24</v>
      </c>
      <c r="E1494" t="s">
        <v>2822</v>
      </c>
      <c r="F1494" t="s">
        <v>13</v>
      </c>
      <c r="G1494" s="1">
        <v>45876</v>
      </c>
      <c r="H1494" s="1">
        <v>45846</v>
      </c>
      <c r="I1494" s="6">
        <v>-26</v>
      </c>
      <c r="J1494">
        <v>-544.9</v>
      </c>
      <c r="K1494">
        <v>-544.9</v>
      </c>
      <c r="L1494" t="str">
        <f>VLOOKUP(A1494,[1]Sheet2!$A$2:$C$2741,3,0)</f>
        <v>Vânia Silva</v>
      </c>
      <c r="M1494" t="str" cm="1">
        <f t="array" ref="M1494">IFERROR(_xlfn.IFS(AND(I1494&gt;=1,I1494&lt;=5),"1A5", AND(I1494&gt;=6,I1494&lt;=30),"6A30", AND(I1494&gt;=31,I1494&lt;=60),"31A60", AND(I1494&gt;=61,I1494&lt;=90),"61A90", AND(I1494&gt;=91,I1494&lt;=120),"91A120", AND(I1494&gt;120),"M120"), "A VENCER")</f>
        <v>A VENCER</v>
      </c>
    </row>
    <row r="1495" spans="1:13" x14ac:dyDescent="0.25">
      <c r="A1495">
        <f>VLOOKUP(B1495,[1]Sheet2!$B$2:$D$2741,3,0)</f>
        <v>211112217</v>
      </c>
      <c r="B1495" t="s">
        <v>313</v>
      </c>
      <c r="C1495" t="s">
        <v>11</v>
      </c>
      <c r="D1495" t="s">
        <v>12</v>
      </c>
      <c r="E1495">
        <v>10040</v>
      </c>
      <c r="F1495" t="s">
        <v>13</v>
      </c>
      <c r="G1495" s="1">
        <v>45856.497858796298</v>
      </c>
      <c r="H1495" s="1">
        <v>45841.497870370367</v>
      </c>
      <c r="I1495" s="6">
        <v>-6</v>
      </c>
      <c r="J1495">
        <v>279.45</v>
      </c>
      <c r="K1495">
        <v>279.45</v>
      </c>
      <c r="L1495" t="str">
        <f>VLOOKUP(A1495,[1]Sheet2!$A$2:$C$2741,3,0)</f>
        <v>Pedro Fonseca</v>
      </c>
      <c r="M1495" t="str" cm="1">
        <f t="array" ref="M1495">IFERROR(_xlfn.IFS(AND(I1495&gt;=1,I1495&lt;=5),"1A5", AND(I1495&gt;=6,I1495&lt;=30),"6A30", AND(I1495&gt;=31,I1495&lt;=60),"31A60", AND(I1495&gt;=61,I1495&lt;=90),"61A90", AND(I1495&gt;=91,I1495&lt;=120),"91A120", AND(I1495&gt;120),"M120"), "A VENCER")</f>
        <v>A VENCER</v>
      </c>
    </row>
    <row r="1496" spans="1:13" x14ac:dyDescent="0.25">
      <c r="A1496">
        <f>VLOOKUP(B1496,[1]Sheet2!$B$2:$D$2741,3,0)</f>
        <v>211112217</v>
      </c>
      <c r="B1496" t="s">
        <v>313</v>
      </c>
      <c r="C1496" t="s">
        <v>11</v>
      </c>
      <c r="D1496" t="s">
        <v>12</v>
      </c>
      <c r="E1496">
        <v>10320</v>
      </c>
      <c r="F1496" t="s">
        <v>13</v>
      </c>
      <c r="G1496" s="1">
        <v>45862.411678240736</v>
      </c>
      <c r="H1496" s="1">
        <v>45847.411689814813</v>
      </c>
      <c r="I1496" s="6">
        <v>-12</v>
      </c>
      <c r="J1496">
        <v>293.34000000000003</v>
      </c>
      <c r="K1496">
        <v>293.34000000000003</v>
      </c>
      <c r="L1496" t="str">
        <f>VLOOKUP(A1496,[1]Sheet2!$A$2:$C$2741,3,0)</f>
        <v>Pedro Fonseca</v>
      </c>
      <c r="M1496" t="str" cm="1">
        <f t="array" ref="M1496">IFERROR(_xlfn.IFS(AND(I1496&gt;=1,I1496&lt;=5),"1A5", AND(I1496&gt;=6,I1496&lt;=30),"6A30", AND(I1496&gt;=31,I1496&lt;=60),"31A60", AND(I1496&gt;=61,I1496&lt;=90),"61A90", AND(I1496&gt;=91,I1496&lt;=120),"91A120", AND(I1496&gt;120),"M120"), "A VENCER")</f>
        <v>A VENCER</v>
      </c>
    </row>
    <row r="1497" spans="1:13" x14ac:dyDescent="0.25">
      <c r="A1497">
        <f>VLOOKUP(B1497,[1]Sheet2!$B$2:$D$2741,3,0)</f>
        <v>211112221</v>
      </c>
      <c r="B1497" t="s">
        <v>314</v>
      </c>
      <c r="C1497" t="s">
        <v>2814</v>
      </c>
      <c r="D1497">
        <v>2025</v>
      </c>
      <c r="E1497">
        <v>86</v>
      </c>
      <c r="F1497" t="s">
        <v>13</v>
      </c>
      <c r="G1497" s="1">
        <v>45722</v>
      </c>
      <c r="H1497" s="1">
        <v>45692</v>
      </c>
      <c r="I1497" s="6">
        <v>128</v>
      </c>
      <c r="J1497">
        <v>-15.51</v>
      </c>
      <c r="K1497">
        <v>-14.33</v>
      </c>
      <c r="L1497" t="str">
        <f>VLOOKUP(A1497,[1]Sheet2!$A$2:$C$2741,3,0)</f>
        <v>Bruno Brito</v>
      </c>
      <c r="M1497" t="str" cm="1">
        <f t="array" ref="M1497">IFERROR(_xlfn.IFS(AND(I1497&gt;=1,I1497&lt;=5),"1A5", AND(I1497&gt;=6,I1497&lt;=30),"6A30", AND(I1497&gt;=31,I1497&lt;=60),"31A60", AND(I1497&gt;=61,I1497&lt;=90),"61A90", AND(I1497&gt;=91,I1497&lt;=120),"91A120", AND(I1497&gt;120),"M120"), "A VENCER")</f>
        <v>M120</v>
      </c>
    </row>
    <row r="1498" spans="1:13" x14ac:dyDescent="0.25">
      <c r="A1498">
        <f>VLOOKUP(B1498,[1]Sheet2!$B$2:$D$2741,3,0)</f>
        <v>211112221</v>
      </c>
      <c r="B1498" t="s">
        <v>314</v>
      </c>
      <c r="C1498" t="s">
        <v>2814</v>
      </c>
      <c r="D1498">
        <v>2025</v>
      </c>
      <c r="E1498">
        <v>529</v>
      </c>
      <c r="F1498" t="s">
        <v>13</v>
      </c>
      <c r="G1498" s="1">
        <v>45842</v>
      </c>
      <c r="H1498" s="1">
        <v>45812</v>
      </c>
      <c r="I1498" s="6">
        <v>8</v>
      </c>
      <c r="J1498">
        <v>-73.040000000000006</v>
      </c>
      <c r="K1498">
        <v>-0.6</v>
      </c>
      <c r="L1498" t="str">
        <f>VLOOKUP(A1498,[1]Sheet2!$A$2:$C$2741,3,0)</f>
        <v>Bruno Brito</v>
      </c>
      <c r="M1498" t="str" cm="1">
        <f t="array" ref="M1498">IFERROR(_xlfn.IFS(AND(I1498&gt;=1,I1498&lt;=5),"1A5", AND(I1498&gt;=6,I1498&lt;=30),"6A30", AND(I1498&gt;=31,I1498&lt;=60),"31A60", AND(I1498&gt;=61,I1498&lt;=90),"61A90", AND(I1498&gt;=91,I1498&lt;=120),"91A120", AND(I1498&gt;120),"M120"), "A VENCER")</f>
        <v>6A30</v>
      </c>
    </row>
    <row r="1499" spans="1:13" x14ac:dyDescent="0.25">
      <c r="A1499">
        <f>VLOOKUP(B1499,[1]Sheet2!$B$2:$D$2741,3,0)</f>
        <v>211112221</v>
      </c>
      <c r="B1499" t="s">
        <v>314</v>
      </c>
      <c r="C1499" t="s">
        <v>2814</v>
      </c>
      <c r="D1499">
        <v>2025</v>
      </c>
      <c r="E1499">
        <v>549</v>
      </c>
      <c r="F1499" t="s">
        <v>13</v>
      </c>
      <c r="G1499" s="1">
        <v>45849</v>
      </c>
      <c r="H1499" s="1">
        <v>45819</v>
      </c>
      <c r="I1499" s="6">
        <v>1</v>
      </c>
      <c r="J1499">
        <v>-13.27</v>
      </c>
      <c r="K1499">
        <v>-13.27</v>
      </c>
      <c r="L1499" t="str">
        <f>VLOOKUP(A1499,[1]Sheet2!$A$2:$C$2741,3,0)</f>
        <v>Bruno Brito</v>
      </c>
      <c r="M1499" t="str" cm="1">
        <f t="array" ref="M1499">IFERROR(_xlfn.IFS(AND(I1499&gt;=1,I1499&lt;=5),"1A5", AND(I1499&gt;=6,I1499&lt;=30),"6A30", AND(I1499&gt;=31,I1499&lt;=60),"31A60", AND(I1499&gt;=61,I1499&lt;=90),"61A90", AND(I1499&gt;=91,I1499&lt;=120),"91A120", AND(I1499&gt;120),"M120"), "A VENCER")</f>
        <v>1A5</v>
      </c>
    </row>
    <row r="1500" spans="1:13" x14ac:dyDescent="0.25">
      <c r="A1500">
        <f>VLOOKUP(B1500,[1]Sheet2!$B$2:$D$2741,3,0)</f>
        <v>211112221</v>
      </c>
      <c r="B1500" t="s">
        <v>314</v>
      </c>
      <c r="C1500" t="s">
        <v>11</v>
      </c>
      <c r="D1500" t="s">
        <v>12</v>
      </c>
      <c r="E1500">
        <v>9036</v>
      </c>
      <c r="F1500" t="s">
        <v>13</v>
      </c>
      <c r="G1500" s="1">
        <v>45849.314687499995</v>
      </c>
      <c r="H1500" s="1">
        <v>45819.317083333328</v>
      </c>
      <c r="I1500" s="6">
        <v>1</v>
      </c>
      <c r="J1500">
        <v>276.01</v>
      </c>
      <c r="K1500">
        <v>276.01</v>
      </c>
      <c r="L1500" t="str">
        <f>VLOOKUP(A1500,[1]Sheet2!$A$2:$C$2741,3,0)</f>
        <v>Bruno Brito</v>
      </c>
      <c r="M1500" t="str" cm="1">
        <f t="array" ref="M1500">IFERROR(_xlfn.IFS(AND(I1500&gt;=1,I1500&lt;=5),"1A5", AND(I1500&gt;=6,I1500&lt;=30),"6A30", AND(I1500&gt;=31,I1500&lt;=60),"31A60", AND(I1500&gt;=61,I1500&lt;=90),"61A90", AND(I1500&gt;=91,I1500&lt;=120),"91A120", AND(I1500&gt;120),"M120"), "A VENCER")</f>
        <v>1A5</v>
      </c>
    </row>
    <row r="1501" spans="1:13" x14ac:dyDescent="0.25">
      <c r="A1501">
        <f>VLOOKUP(B1501,[1]Sheet2!$B$2:$D$2741,3,0)</f>
        <v>211112221</v>
      </c>
      <c r="B1501" t="s">
        <v>314</v>
      </c>
      <c r="C1501" t="s">
        <v>11</v>
      </c>
      <c r="D1501" t="s">
        <v>12</v>
      </c>
      <c r="E1501">
        <v>9407</v>
      </c>
      <c r="F1501" t="s">
        <v>13</v>
      </c>
      <c r="G1501" s="1">
        <v>45856.40924768518</v>
      </c>
      <c r="H1501" s="1">
        <v>45826.409803240742</v>
      </c>
      <c r="I1501" s="6">
        <v>-6</v>
      </c>
      <c r="J1501">
        <v>329.15000000000003</v>
      </c>
      <c r="K1501">
        <v>329.15000000000003</v>
      </c>
      <c r="L1501" t="str">
        <f>VLOOKUP(A1501,[1]Sheet2!$A$2:$C$2741,3,0)</f>
        <v>Bruno Brito</v>
      </c>
      <c r="M1501" t="str" cm="1">
        <f t="array" ref="M1501">IFERROR(_xlfn.IFS(AND(I1501&gt;=1,I1501&lt;=5),"1A5", AND(I1501&gt;=6,I1501&lt;=30),"6A30", AND(I1501&gt;=31,I1501&lt;=60),"31A60", AND(I1501&gt;=61,I1501&lt;=90),"61A90", AND(I1501&gt;=91,I1501&lt;=120),"91A120", AND(I1501&gt;120),"M120"), "A VENCER")</f>
        <v>A VENCER</v>
      </c>
    </row>
    <row r="1502" spans="1:13" x14ac:dyDescent="0.25">
      <c r="A1502">
        <f>VLOOKUP(B1502,[1]Sheet2!$B$2:$D$2741,3,0)</f>
        <v>211112221</v>
      </c>
      <c r="B1502" t="s">
        <v>314</v>
      </c>
      <c r="C1502" t="s">
        <v>2814</v>
      </c>
      <c r="D1502">
        <v>2025</v>
      </c>
      <c r="E1502">
        <v>585</v>
      </c>
      <c r="F1502" t="s">
        <v>13</v>
      </c>
      <c r="G1502" s="1">
        <v>45863</v>
      </c>
      <c r="H1502" s="1">
        <v>45833</v>
      </c>
      <c r="I1502" s="6">
        <v>-13</v>
      </c>
      <c r="J1502">
        <v>-30.16</v>
      </c>
      <c r="K1502">
        <v>-30.16</v>
      </c>
      <c r="L1502" t="str">
        <f>VLOOKUP(A1502,[1]Sheet2!$A$2:$C$2741,3,0)</f>
        <v>Bruno Brito</v>
      </c>
      <c r="M1502" t="str" cm="1">
        <f t="array" ref="M1502">IFERROR(_xlfn.IFS(AND(I1502&gt;=1,I1502&lt;=5),"1A5", AND(I1502&gt;=6,I1502&lt;=30),"6A30", AND(I1502&gt;=31,I1502&lt;=60),"31A60", AND(I1502&gt;=61,I1502&lt;=90),"61A90", AND(I1502&gt;=91,I1502&lt;=120),"91A120", AND(I1502&gt;120),"M120"), "A VENCER")</f>
        <v>A VENCER</v>
      </c>
    </row>
    <row r="1503" spans="1:13" x14ac:dyDescent="0.25">
      <c r="A1503">
        <f>VLOOKUP(B1503,[1]Sheet2!$B$2:$D$2741,3,0)</f>
        <v>211112221</v>
      </c>
      <c r="B1503" t="s">
        <v>314</v>
      </c>
      <c r="C1503" t="s">
        <v>11</v>
      </c>
      <c r="D1503" t="s">
        <v>12</v>
      </c>
      <c r="E1503">
        <v>9662</v>
      </c>
      <c r="F1503" t="s">
        <v>13</v>
      </c>
      <c r="G1503" s="1">
        <v>45863.403796296298</v>
      </c>
      <c r="H1503" s="1">
        <v>45833.404675925922</v>
      </c>
      <c r="I1503" s="6">
        <v>-13</v>
      </c>
      <c r="J1503">
        <v>369.25</v>
      </c>
      <c r="K1503">
        <v>369.25</v>
      </c>
      <c r="L1503" t="str">
        <f>VLOOKUP(A1503,[1]Sheet2!$A$2:$C$2741,3,0)</f>
        <v>Bruno Brito</v>
      </c>
      <c r="M1503" t="str" cm="1">
        <f t="array" ref="M1503">IFERROR(_xlfn.IFS(AND(I1503&gt;=1,I1503&lt;=5),"1A5", AND(I1503&gt;=6,I1503&lt;=30),"6A30", AND(I1503&gt;=31,I1503&lt;=60),"31A60", AND(I1503&gt;=61,I1503&lt;=90),"61A90", AND(I1503&gt;=91,I1503&lt;=120),"91A120", AND(I1503&gt;120),"M120"), "A VENCER")</f>
        <v>A VENCER</v>
      </c>
    </row>
    <row r="1504" spans="1:13" x14ac:dyDescent="0.25">
      <c r="A1504">
        <f>VLOOKUP(B1504,[1]Sheet2!$B$2:$D$2741,3,0)</f>
        <v>211112221</v>
      </c>
      <c r="B1504" t="s">
        <v>314</v>
      </c>
      <c r="C1504" t="s">
        <v>11</v>
      </c>
      <c r="D1504" t="s">
        <v>12</v>
      </c>
      <c r="E1504">
        <v>9822</v>
      </c>
      <c r="F1504" t="s">
        <v>13</v>
      </c>
      <c r="G1504" s="1">
        <v>45865.375543981478</v>
      </c>
      <c r="H1504" s="1">
        <v>45835.375856481478</v>
      </c>
      <c r="I1504" s="6">
        <v>-15</v>
      </c>
      <c r="J1504">
        <v>76.900000000000006</v>
      </c>
      <c r="K1504">
        <v>76.900000000000006</v>
      </c>
      <c r="L1504" t="str">
        <f>VLOOKUP(A1504,[1]Sheet2!$A$2:$C$2741,3,0)</f>
        <v>Bruno Brito</v>
      </c>
      <c r="M1504" t="str" cm="1">
        <f t="array" ref="M1504">IFERROR(_xlfn.IFS(AND(I1504&gt;=1,I1504&lt;=5),"1A5", AND(I1504&gt;=6,I1504&lt;=30),"6A30", AND(I1504&gt;=31,I1504&lt;=60),"31A60", AND(I1504&gt;=61,I1504&lt;=90),"61A90", AND(I1504&gt;=91,I1504&lt;=120),"91A120", AND(I1504&gt;120),"M120"), "A VENCER")</f>
        <v>A VENCER</v>
      </c>
    </row>
    <row r="1505" spans="1:13" x14ac:dyDescent="0.25">
      <c r="A1505">
        <f>VLOOKUP(B1505,[1]Sheet2!$B$2:$D$2741,3,0)</f>
        <v>211112221</v>
      </c>
      <c r="B1505" t="s">
        <v>314</v>
      </c>
      <c r="C1505" t="s">
        <v>11</v>
      </c>
      <c r="D1505" t="s">
        <v>12</v>
      </c>
      <c r="E1505">
        <v>9946</v>
      </c>
      <c r="F1505" t="s">
        <v>13</v>
      </c>
      <c r="G1505" s="1">
        <v>45870.326562499999</v>
      </c>
      <c r="H1505" s="1">
        <v>45840.327430555553</v>
      </c>
      <c r="I1505" s="6">
        <v>-20</v>
      </c>
      <c r="J1505">
        <v>220.82</v>
      </c>
      <c r="K1505">
        <v>220.82</v>
      </c>
      <c r="L1505" t="str">
        <f>VLOOKUP(A1505,[1]Sheet2!$A$2:$C$2741,3,0)</f>
        <v>Bruno Brito</v>
      </c>
      <c r="M1505" t="str" cm="1">
        <f t="array" ref="M1505">IFERROR(_xlfn.IFS(AND(I1505&gt;=1,I1505&lt;=5),"1A5", AND(I1505&gt;=6,I1505&lt;=30),"6A30", AND(I1505&gt;=31,I1505&lt;=60),"31A60", AND(I1505&gt;=61,I1505&lt;=90),"61A90", AND(I1505&gt;=91,I1505&lt;=120),"91A120", AND(I1505&gt;120),"M120"), "A VENCER")</f>
        <v>A VENCER</v>
      </c>
    </row>
    <row r="1506" spans="1:13" x14ac:dyDescent="0.25">
      <c r="A1506">
        <f>VLOOKUP(B1506,[1]Sheet2!$B$2:$D$2741,3,0)</f>
        <v>211112221</v>
      </c>
      <c r="B1506" t="s">
        <v>314</v>
      </c>
      <c r="C1506" t="s">
        <v>11</v>
      </c>
      <c r="D1506" t="s">
        <v>12</v>
      </c>
      <c r="E1506">
        <v>10136</v>
      </c>
      <c r="F1506" t="s">
        <v>13</v>
      </c>
      <c r="G1506" s="1">
        <v>45872.453599537032</v>
      </c>
      <c r="H1506" s="1">
        <v>45842.453599537032</v>
      </c>
      <c r="I1506" s="6">
        <v>-22</v>
      </c>
      <c r="J1506">
        <v>61.75</v>
      </c>
      <c r="K1506">
        <v>61.75</v>
      </c>
      <c r="L1506" t="str">
        <f>VLOOKUP(A1506,[1]Sheet2!$A$2:$C$2741,3,0)</f>
        <v>Bruno Brito</v>
      </c>
      <c r="M1506" t="str" cm="1">
        <f t="array" ref="M1506">IFERROR(_xlfn.IFS(AND(I1506&gt;=1,I1506&lt;=5),"1A5", AND(I1506&gt;=6,I1506&lt;=30),"6A30", AND(I1506&gt;=31,I1506&lt;=60),"31A60", AND(I1506&gt;=61,I1506&lt;=90),"61A90", AND(I1506&gt;=91,I1506&lt;=120),"91A120", AND(I1506&gt;120),"M120"), "A VENCER")</f>
        <v>A VENCER</v>
      </c>
    </row>
    <row r="1507" spans="1:13" x14ac:dyDescent="0.25">
      <c r="A1507">
        <f>VLOOKUP(B1507,[1]Sheet2!$B$2:$D$2741,3,0)</f>
        <v>211112221</v>
      </c>
      <c r="B1507" t="s">
        <v>314</v>
      </c>
      <c r="C1507" t="s">
        <v>11</v>
      </c>
      <c r="D1507" t="s">
        <v>12</v>
      </c>
      <c r="E1507">
        <v>10298</v>
      </c>
      <c r="F1507" t="s">
        <v>13</v>
      </c>
      <c r="G1507" s="1">
        <v>45877.380624999998</v>
      </c>
      <c r="H1507" s="1">
        <v>45847.380624999998</v>
      </c>
      <c r="I1507" s="6">
        <v>-27</v>
      </c>
      <c r="J1507">
        <v>314.17</v>
      </c>
      <c r="K1507">
        <v>314.17</v>
      </c>
      <c r="L1507" t="str">
        <f>VLOOKUP(A1507,[1]Sheet2!$A$2:$C$2741,3,0)</f>
        <v>Bruno Brito</v>
      </c>
      <c r="M1507" t="str" cm="1">
        <f t="array" ref="M1507">IFERROR(_xlfn.IFS(AND(I1507&gt;=1,I1507&lt;=5),"1A5", AND(I1507&gt;=6,I1507&lt;=30),"6A30", AND(I1507&gt;=31,I1507&lt;=60),"31A60", AND(I1507&gt;=61,I1507&lt;=90),"61A90", AND(I1507&gt;=91,I1507&lt;=120),"91A120", AND(I1507&gt;120),"M120"), "A VENCER")</f>
        <v>A VENCER</v>
      </c>
    </row>
    <row r="1508" spans="1:13" x14ac:dyDescent="0.25">
      <c r="A1508">
        <f>VLOOKUP(B1508,[1]Sheet2!$B$2:$D$2741,3,0)</f>
        <v>211112232</v>
      </c>
      <c r="B1508" t="s">
        <v>315</v>
      </c>
      <c r="C1508" t="s">
        <v>62</v>
      </c>
      <c r="D1508" t="s">
        <v>24</v>
      </c>
      <c r="E1508" t="s">
        <v>316</v>
      </c>
      <c r="F1508" t="s">
        <v>13</v>
      </c>
      <c r="G1508" s="1">
        <v>45493</v>
      </c>
      <c r="H1508" s="1">
        <v>45463</v>
      </c>
      <c r="I1508" s="6">
        <v>357</v>
      </c>
      <c r="J1508">
        <v>557.08000000000004</v>
      </c>
      <c r="K1508">
        <v>557.08000000000004</v>
      </c>
      <c r="L1508" t="str">
        <f>VLOOKUP(A1508,[1]Sheet2!$A$2:$C$2741,3,0)</f>
        <v>Contencioso</v>
      </c>
      <c r="M1508" t="str" cm="1">
        <f t="array" ref="M1508">IFERROR(_xlfn.IFS(AND(I1508&gt;=1,I1508&lt;=5),"1A5", AND(I1508&gt;=6,I1508&lt;=30),"6A30", AND(I1508&gt;=31,I1508&lt;=60),"31A60", AND(I1508&gt;=61,I1508&lt;=90),"61A90", AND(I1508&gt;=91,I1508&lt;=120),"91A120", AND(I1508&gt;120),"M120"), "A VENCER")</f>
        <v>M120</v>
      </c>
    </row>
    <row r="1509" spans="1:13" x14ac:dyDescent="0.25">
      <c r="A1509">
        <f>VLOOKUP(B1509,[1]Sheet2!$B$2:$D$2741,3,0)</f>
        <v>211112232</v>
      </c>
      <c r="B1509" t="s">
        <v>315</v>
      </c>
      <c r="C1509" t="s">
        <v>11</v>
      </c>
      <c r="D1509" t="s">
        <v>19</v>
      </c>
      <c r="E1509">
        <v>1792</v>
      </c>
      <c r="F1509" t="s">
        <v>13</v>
      </c>
      <c r="G1509" s="1">
        <v>45528.350104166668</v>
      </c>
      <c r="H1509" s="1">
        <v>45498.352002314816</v>
      </c>
      <c r="I1509" s="6">
        <v>322</v>
      </c>
      <c r="J1509">
        <v>368.73</v>
      </c>
      <c r="K1509">
        <v>368.73</v>
      </c>
      <c r="L1509" t="str">
        <f>VLOOKUP(A1509,[1]Sheet2!$A$2:$C$2741,3,0)</f>
        <v>Contencioso</v>
      </c>
      <c r="M1509" t="str" cm="1">
        <f t="array" ref="M1509">IFERROR(_xlfn.IFS(AND(I1509&gt;=1,I1509&lt;=5),"1A5", AND(I1509&gt;=6,I1509&lt;=30),"6A30", AND(I1509&gt;=31,I1509&lt;=60),"31A60", AND(I1509&gt;=61,I1509&lt;=90),"61A90", AND(I1509&gt;=91,I1509&lt;=120),"91A120", AND(I1509&gt;120),"M120"), "A VENCER")</f>
        <v>M120</v>
      </c>
    </row>
    <row r="1510" spans="1:13" x14ac:dyDescent="0.25">
      <c r="A1510">
        <f>VLOOKUP(B1510,[1]Sheet2!$B$2:$D$2741,3,0)</f>
        <v>211112232</v>
      </c>
      <c r="B1510" t="s">
        <v>315</v>
      </c>
      <c r="C1510" t="s">
        <v>11</v>
      </c>
      <c r="D1510" t="s">
        <v>19</v>
      </c>
      <c r="E1510">
        <v>2762</v>
      </c>
      <c r="F1510" t="s">
        <v>13</v>
      </c>
      <c r="G1510" s="1">
        <v>45542.353668981479</v>
      </c>
      <c r="H1510" s="1">
        <v>45512.359375</v>
      </c>
      <c r="I1510" s="6">
        <v>308</v>
      </c>
      <c r="J1510">
        <v>325.09000000000003</v>
      </c>
      <c r="K1510">
        <v>325.09000000000003</v>
      </c>
      <c r="L1510" t="str">
        <f>VLOOKUP(A1510,[1]Sheet2!$A$2:$C$2741,3,0)</f>
        <v>Contencioso</v>
      </c>
      <c r="M1510" t="str" cm="1">
        <f t="array" ref="M1510">IFERROR(_xlfn.IFS(AND(I1510&gt;=1,I1510&lt;=5),"1A5", AND(I1510&gt;=6,I1510&lt;=30),"6A30", AND(I1510&gt;=31,I1510&lt;=60),"31A60", AND(I1510&gt;=61,I1510&lt;=90),"61A90", AND(I1510&gt;=91,I1510&lt;=120),"91A120", AND(I1510&gt;120),"M120"), "A VENCER")</f>
        <v>M120</v>
      </c>
    </row>
    <row r="1511" spans="1:13" x14ac:dyDescent="0.25">
      <c r="A1511">
        <f>VLOOKUP(B1511,[1]Sheet2!$B$2:$D$2741,3,0)</f>
        <v>211112233</v>
      </c>
      <c r="B1511" t="s">
        <v>317</v>
      </c>
      <c r="C1511" t="s">
        <v>2817</v>
      </c>
      <c r="D1511" t="s">
        <v>24</v>
      </c>
      <c r="E1511">
        <v>1359</v>
      </c>
      <c r="F1511" t="s">
        <v>13</v>
      </c>
      <c r="G1511" s="1">
        <v>45545</v>
      </c>
      <c r="H1511" s="1">
        <v>45545</v>
      </c>
      <c r="I1511" s="6">
        <v>305</v>
      </c>
      <c r="J1511">
        <v>-746.76</v>
      </c>
      <c r="K1511">
        <v>-97.87</v>
      </c>
      <c r="L1511" t="str">
        <f>VLOOKUP(A1511,[1]Sheet2!$A$2:$C$2741,3,0)</f>
        <v>Renato Ferreira</v>
      </c>
      <c r="M1511" t="str" cm="1">
        <f t="array" ref="M1511">IFERROR(_xlfn.IFS(AND(I1511&gt;=1,I1511&lt;=5),"1A5", AND(I1511&gt;=6,I1511&lt;=30),"6A30", AND(I1511&gt;=31,I1511&lt;=60),"31A60", AND(I1511&gt;=61,I1511&lt;=90),"61A90", AND(I1511&gt;=91,I1511&lt;=120),"91A120", AND(I1511&gt;120),"M120"), "A VENCER")</f>
        <v>M120</v>
      </c>
    </row>
    <row r="1512" spans="1:13" x14ac:dyDescent="0.25">
      <c r="A1512">
        <f>VLOOKUP(B1512,[1]Sheet2!$B$2:$D$2741,3,0)</f>
        <v>211112234</v>
      </c>
      <c r="B1512" t="s">
        <v>318</v>
      </c>
      <c r="C1512" t="s">
        <v>11</v>
      </c>
      <c r="D1512" t="s">
        <v>12</v>
      </c>
      <c r="E1512">
        <v>8202</v>
      </c>
      <c r="F1512" t="s">
        <v>13</v>
      </c>
      <c r="G1512" s="1">
        <v>45829.434374999997</v>
      </c>
      <c r="H1512" s="1">
        <v>45799.434641203705</v>
      </c>
      <c r="I1512" s="6">
        <v>21</v>
      </c>
      <c r="J1512">
        <v>257.5</v>
      </c>
      <c r="K1512">
        <v>257.5</v>
      </c>
      <c r="L1512" t="str">
        <f>VLOOKUP(A1512,[1]Sheet2!$A$2:$C$2741,3,0)</f>
        <v>Manuel Miranda</v>
      </c>
      <c r="M1512" t="str" cm="1">
        <f t="array" ref="M1512">IFERROR(_xlfn.IFS(AND(I1512&gt;=1,I1512&lt;=5),"1A5", AND(I1512&gt;=6,I1512&lt;=30),"6A30", AND(I1512&gt;=31,I1512&lt;=60),"31A60", AND(I1512&gt;=61,I1512&lt;=90),"61A90", AND(I1512&gt;=91,I1512&lt;=120),"91A120", AND(I1512&gt;120),"M120"), "A VENCER")</f>
        <v>6A30</v>
      </c>
    </row>
    <row r="1513" spans="1:13" x14ac:dyDescent="0.25">
      <c r="A1513">
        <f>VLOOKUP(B1513,[1]Sheet2!$B$2:$D$2741,3,0)</f>
        <v>211112234</v>
      </c>
      <c r="B1513" t="s">
        <v>318</v>
      </c>
      <c r="C1513" t="s">
        <v>11</v>
      </c>
      <c r="D1513" t="s">
        <v>12</v>
      </c>
      <c r="E1513">
        <v>8563</v>
      </c>
      <c r="F1513" t="s">
        <v>13</v>
      </c>
      <c r="G1513" s="1">
        <v>45836.378067129626</v>
      </c>
      <c r="H1513" s="1">
        <v>45806.379085648143</v>
      </c>
      <c r="I1513" s="6">
        <v>14</v>
      </c>
      <c r="J1513">
        <v>189.66</v>
      </c>
      <c r="K1513">
        <v>189.66</v>
      </c>
      <c r="L1513" t="str">
        <f>VLOOKUP(A1513,[1]Sheet2!$A$2:$C$2741,3,0)</f>
        <v>Manuel Miranda</v>
      </c>
      <c r="M1513" t="str" cm="1">
        <f t="array" ref="M1513">IFERROR(_xlfn.IFS(AND(I1513&gt;=1,I1513&lt;=5),"1A5", AND(I1513&gt;=6,I1513&lt;=30),"6A30", AND(I1513&gt;=31,I1513&lt;=60),"31A60", AND(I1513&gt;=61,I1513&lt;=90),"61A90", AND(I1513&gt;=91,I1513&lt;=120),"91A120", AND(I1513&gt;120),"M120"), "A VENCER")</f>
        <v>6A30</v>
      </c>
    </row>
    <row r="1514" spans="1:13" x14ac:dyDescent="0.25">
      <c r="A1514">
        <f>VLOOKUP(B1514,[1]Sheet2!$B$2:$D$2741,3,0)</f>
        <v>211112234</v>
      </c>
      <c r="B1514" t="s">
        <v>318</v>
      </c>
      <c r="C1514" t="s">
        <v>11</v>
      </c>
      <c r="D1514">
        <v>2025</v>
      </c>
      <c r="E1514">
        <v>47</v>
      </c>
      <c r="F1514" t="s">
        <v>13</v>
      </c>
      <c r="G1514" s="1">
        <v>45844.465231481481</v>
      </c>
      <c r="H1514" s="1">
        <v>45814.465520833328</v>
      </c>
      <c r="I1514" s="6">
        <v>6</v>
      </c>
      <c r="J1514">
        <v>112.60000000000001</v>
      </c>
      <c r="K1514">
        <v>112.60000000000001</v>
      </c>
      <c r="L1514" t="str">
        <f>VLOOKUP(A1514,[1]Sheet2!$A$2:$C$2741,3,0)</f>
        <v>Manuel Miranda</v>
      </c>
      <c r="M1514" t="str" cm="1">
        <f t="array" ref="M1514">IFERROR(_xlfn.IFS(AND(I1514&gt;=1,I1514&lt;=5),"1A5", AND(I1514&gt;=6,I1514&lt;=30),"6A30", AND(I1514&gt;=31,I1514&lt;=60),"31A60", AND(I1514&gt;=61,I1514&lt;=90),"61A90", AND(I1514&gt;=91,I1514&lt;=120),"91A120", AND(I1514&gt;120),"M120"), "A VENCER")</f>
        <v>6A30</v>
      </c>
    </row>
    <row r="1515" spans="1:13" x14ac:dyDescent="0.25">
      <c r="A1515">
        <f>VLOOKUP(B1515,[1]Sheet2!$B$2:$D$2741,3,0)</f>
        <v>211112234</v>
      </c>
      <c r="B1515" t="s">
        <v>318</v>
      </c>
      <c r="C1515" t="s">
        <v>11</v>
      </c>
      <c r="D1515" t="s">
        <v>12</v>
      </c>
      <c r="E1515">
        <v>8949</v>
      </c>
      <c r="F1515" t="s">
        <v>13</v>
      </c>
      <c r="G1515" s="1">
        <v>45844.790868055556</v>
      </c>
      <c r="H1515" s="1">
        <v>45814.791944444441</v>
      </c>
      <c r="I1515" s="6">
        <v>6</v>
      </c>
      <c r="J1515">
        <v>59.84</v>
      </c>
      <c r="K1515">
        <v>59.84</v>
      </c>
      <c r="L1515" t="str">
        <f>VLOOKUP(A1515,[1]Sheet2!$A$2:$C$2741,3,0)</f>
        <v>Manuel Miranda</v>
      </c>
      <c r="M1515" t="str" cm="1">
        <f t="array" ref="M1515">IFERROR(_xlfn.IFS(AND(I1515&gt;=1,I1515&lt;=5),"1A5", AND(I1515&gt;=6,I1515&lt;=30),"6A30", AND(I1515&gt;=31,I1515&lt;=60),"31A60", AND(I1515&gt;=61,I1515&lt;=90),"61A90", AND(I1515&gt;=91,I1515&lt;=120),"91A120", AND(I1515&gt;120),"M120"), "A VENCER")</f>
        <v>6A30</v>
      </c>
    </row>
    <row r="1516" spans="1:13" x14ac:dyDescent="0.25">
      <c r="A1516">
        <f>VLOOKUP(B1516,[1]Sheet2!$B$2:$D$2741,3,0)</f>
        <v>211112234</v>
      </c>
      <c r="B1516" t="s">
        <v>318</v>
      </c>
      <c r="C1516" t="s">
        <v>11</v>
      </c>
      <c r="D1516" t="s">
        <v>12</v>
      </c>
      <c r="E1516">
        <v>9149</v>
      </c>
      <c r="F1516" t="s">
        <v>13</v>
      </c>
      <c r="G1516" s="1">
        <v>45850.452222222222</v>
      </c>
      <c r="H1516" s="1">
        <v>45820.452430555553</v>
      </c>
      <c r="I1516" s="6">
        <v>0</v>
      </c>
      <c r="J1516">
        <v>232.75</v>
      </c>
      <c r="K1516">
        <v>232.75</v>
      </c>
      <c r="L1516" t="str">
        <f>VLOOKUP(A1516,[1]Sheet2!$A$2:$C$2741,3,0)</f>
        <v>Manuel Miranda</v>
      </c>
      <c r="M1516" t="str" cm="1">
        <f t="array" ref="M1516">IFERROR(_xlfn.IFS(AND(I1516&gt;=1,I1516&lt;=5),"1A5", AND(I1516&gt;=6,I1516&lt;=30),"6A30", AND(I1516&gt;=31,I1516&lt;=60),"31A60", AND(I1516&gt;=61,I1516&lt;=90),"61A90", AND(I1516&gt;=91,I1516&lt;=120),"91A120", AND(I1516&gt;120),"M120"), "A VENCER")</f>
        <v>A VENCER</v>
      </c>
    </row>
    <row r="1517" spans="1:13" x14ac:dyDescent="0.25">
      <c r="A1517">
        <f>VLOOKUP(B1517,[1]Sheet2!$B$2:$D$2741,3,0)</f>
        <v>211112234</v>
      </c>
      <c r="B1517" t="s">
        <v>318</v>
      </c>
      <c r="C1517" t="s">
        <v>11</v>
      </c>
      <c r="D1517" t="s">
        <v>12</v>
      </c>
      <c r="E1517">
        <v>9516</v>
      </c>
      <c r="F1517" t="s">
        <v>13</v>
      </c>
      <c r="G1517" s="1">
        <v>45858.531087962961</v>
      </c>
      <c r="H1517" s="1">
        <v>45828.531319444446</v>
      </c>
      <c r="I1517" s="6">
        <v>-8</v>
      </c>
      <c r="J1517">
        <v>250.03</v>
      </c>
      <c r="K1517">
        <v>250.03</v>
      </c>
      <c r="L1517" t="str">
        <f>VLOOKUP(A1517,[1]Sheet2!$A$2:$C$2741,3,0)</f>
        <v>Manuel Miranda</v>
      </c>
      <c r="M1517" t="str" cm="1">
        <f t="array" ref="M1517">IFERROR(_xlfn.IFS(AND(I1517&gt;=1,I1517&lt;=5),"1A5", AND(I1517&gt;=6,I1517&lt;=30),"6A30", AND(I1517&gt;=31,I1517&lt;=60),"31A60", AND(I1517&gt;=61,I1517&lt;=90),"61A90", AND(I1517&gt;=91,I1517&lt;=120),"91A120", AND(I1517&gt;120),"M120"), "A VENCER")</f>
        <v>A VENCER</v>
      </c>
    </row>
    <row r="1518" spans="1:13" x14ac:dyDescent="0.25">
      <c r="A1518">
        <f>VLOOKUP(B1518,[1]Sheet2!$B$2:$D$2741,3,0)</f>
        <v>211112234</v>
      </c>
      <c r="B1518" t="s">
        <v>318</v>
      </c>
      <c r="C1518" t="s">
        <v>11</v>
      </c>
      <c r="D1518" t="s">
        <v>12</v>
      </c>
      <c r="E1518">
        <v>9760</v>
      </c>
      <c r="F1518" t="s">
        <v>13</v>
      </c>
      <c r="G1518" s="1">
        <v>45864.415821759256</v>
      </c>
      <c r="H1518" s="1">
        <v>45834.419270833328</v>
      </c>
      <c r="I1518" s="6">
        <v>-14</v>
      </c>
      <c r="J1518">
        <v>212.56</v>
      </c>
      <c r="K1518">
        <v>212.56</v>
      </c>
      <c r="L1518" t="str">
        <f>VLOOKUP(A1518,[1]Sheet2!$A$2:$C$2741,3,0)</f>
        <v>Manuel Miranda</v>
      </c>
      <c r="M1518" t="str" cm="1">
        <f t="array" ref="M1518">IFERROR(_xlfn.IFS(AND(I1518&gt;=1,I1518&lt;=5),"1A5", AND(I1518&gt;=6,I1518&lt;=30),"6A30", AND(I1518&gt;=31,I1518&lt;=60),"31A60", AND(I1518&gt;=61,I1518&lt;=90),"61A90", AND(I1518&gt;=91,I1518&lt;=120),"91A120", AND(I1518&gt;120),"M120"), "A VENCER")</f>
        <v>A VENCER</v>
      </c>
    </row>
    <row r="1519" spans="1:13" x14ac:dyDescent="0.25">
      <c r="A1519">
        <f>VLOOKUP(B1519,[1]Sheet2!$B$2:$D$2741,3,0)</f>
        <v>211112234</v>
      </c>
      <c r="B1519" t="s">
        <v>318</v>
      </c>
      <c r="C1519" t="s">
        <v>11</v>
      </c>
      <c r="D1519" t="s">
        <v>12</v>
      </c>
      <c r="E1519">
        <v>10412</v>
      </c>
      <c r="F1519" t="s">
        <v>13</v>
      </c>
      <c r="G1519" s="1">
        <v>45878.421342592592</v>
      </c>
      <c r="H1519" s="1">
        <v>45848.421342592592</v>
      </c>
      <c r="I1519" s="6">
        <v>-28</v>
      </c>
      <c r="J1519">
        <v>99.05</v>
      </c>
      <c r="K1519">
        <v>99.05</v>
      </c>
      <c r="L1519" t="str">
        <f>VLOOKUP(A1519,[1]Sheet2!$A$2:$C$2741,3,0)</f>
        <v>Manuel Miranda</v>
      </c>
      <c r="M1519" t="str" cm="1">
        <f t="array" ref="M1519">IFERROR(_xlfn.IFS(AND(I1519&gt;=1,I1519&lt;=5),"1A5", AND(I1519&gt;=6,I1519&lt;=30),"6A30", AND(I1519&gt;=31,I1519&lt;=60),"31A60", AND(I1519&gt;=61,I1519&lt;=90),"61A90", AND(I1519&gt;=91,I1519&lt;=120),"91A120", AND(I1519&gt;120),"M120"), "A VENCER")</f>
        <v>A VENCER</v>
      </c>
    </row>
    <row r="1520" spans="1:13" x14ac:dyDescent="0.25">
      <c r="A1520">
        <f>VLOOKUP(B1520,[1]Sheet2!$B$2:$D$2741,3,0)</f>
        <v>211112236</v>
      </c>
      <c r="B1520" t="s">
        <v>319</v>
      </c>
      <c r="C1520" t="s">
        <v>62</v>
      </c>
      <c r="D1520" t="s">
        <v>24</v>
      </c>
      <c r="E1520" t="s">
        <v>320</v>
      </c>
      <c r="F1520" t="s">
        <v>13</v>
      </c>
      <c r="G1520" s="1">
        <v>45478</v>
      </c>
      <c r="H1520" s="1">
        <v>45463</v>
      </c>
      <c r="I1520" s="6">
        <v>372</v>
      </c>
      <c r="J1520">
        <v>292.09000000000003</v>
      </c>
      <c r="K1520">
        <v>7.54</v>
      </c>
      <c r="L1520" t="str">
        <f>VLOOKUP(A1520,[1]Sheet2!$A$2:$C$2741,3,0)</f>
        <v>Manuel Miranda</v>
      </c>
      <c r="M1520" t="str" cm="1">
        <f t="array" ref="M1520">IFERROR(_xlfn.IFS(AND(I1520&gt;=1,I1520&lt;=5),"1A5", AND(I1520&gt;=6,I1520&lt;=30),"6A30", AND(I1520&gt;=31,I1520&lt;=60),"31A60", AND(I1520&gt;=61,I1520&lt;=90),"61A90", AND(I1520&gt;=91,I1520&lt;=120),"91A120", AND(I1520&gt;120),"M120"), "A VENCER")</f>
        <v>M120</v>
      </c>
    </row>
    <row r="1521" spans="1:13" x14ac:dyDescent="0.25">
      <c r="A1521">
        <f>VLOOKUP(B1521,[1]Sheet2!$B$2:$D$2741,3,0)</f>
        <v>211112236</v>
      </c>
      <c r="B1521" t="s">
        <v>319</v>
      </c>
      <c r="C1521" t="s">
        <v>11</v>
      </c>
      <c r="D1521" t="s">
        <v>19</v>
      </c>
      <c r="E1521">
        <v>298</v>
      </c>
      <c r="F1521" t="s">
        <v>13</v>
      </c>
      <c r="G1521" s="1">
        <v>45492.34134259259</v>
      </c>
      <c r="H1521" s="1">
        <v>45477.344733796293</v>
      </c>
      <c r="I1521" s="6">
        <v>358</v>
      </c>
      <c r="J1521">
        <v>255.89000000000001</v>
      </c>
      <c r="K1521">
        <v>4.92</v>
      </c>
      <c r="L1521" t="str">
        <f>VLOOKUP(A1521,[1]Sheet2!$A$2:$C$2741,3,0)</f>
        <v>Manuel Miranda</v>
      </c>
      <c r="M1521" t="str" cm="1">
        <f t="array" ref="M1521">IFERROR(_xlfn.IFS(AND(I1521&gt;=1,I1521&lt;=5),"1A5", AND(I1521&gt;=6,I1521&lt;=30),"6A30", AND(I1521&gt;=31,I1521&lt;=60),"31A60", AND(I1521&gt;=61,I1521&lt;=90),"61A90", AND(I1521&gt;=91,I1521&lt;=120),"91A120", AND(I1521&gt;120),"M120"), "A VENCER")</f>
        <v>M120</v>
      </c>
    </row>
    <row r="1522" spans="1:13" x14ac:dyDescent="0.25">
      <c r="A1522">
        <f>VLOOKUP(B1522,[1]Sheet2!$B$2:$D$2741,3,0)</f>
        <v>211112236</v>
      </c>
      <c r="B1522" t="s">
        <v>319</v>
      </c>
      <c r="C1522" t="s">
        <v>11</v>
      </c>
      <c r="D1522" t="s">
        <v>19</v>
      </c>
      <c r="E1522">
        <v>1295</v>
      </c>
      <c r="F1522" t="s">
        <v>13</v>
      </c>
      <c r="G1522" s="1">
        <v>45521.362025462964</v>
      </c>
      <c r="H1522" s="1">
        <v>45491.362280092588</v>
      </c>
      <c r="I1522" s="6">
        <v>329</v>
      </c>
      <c r="J1522">
        <v>166.20000000000002</v>
      </c>
      <c r="K1522">
        <v>166.20000000000002</v>
      </c>
      <c r="L1522" t="str">
        <f>VLOOKUP(A1522,[1]Sheet2!$A$2:$C$2741,3,0)</f>
        <v>Manuel Miranda</v>
      </c>
      <c r="M1522" t="str" cm="1">
        <f t="array" ref="M1522">IFERROR(_xlfn.IFS(AND(I1522&gt;=1,I1522&lt;=5),"1A5", AND(I1522&gt;=6,I1522&lt;=30),"6A30", AND(I1522&gt;=31,I1522&lt;=60),"31A60", AND(I1522&gt;=61,I1522&lt;=90),"61A90", AND(I1522&gt;=91,I1522&lt;=120),"91A120", AND(I1522&gt;120),"M120"), "A VENCER")</f>
        <v>M120</v>
      </c>
    </row>
    <row r="1523" spans="1:13" x14ac:dyDescent="0.25">
      <c r="A1523">
        <f>VLOOKUP(B1523,[1]Sheet2!$B$2:$D$2741,3,0)</f>
        <v>211112236</v>
      </c>
      <c r="B1523" t="s">
        <v>319</v>
      </c>
      <c r="C1523" t="s">
        <v>11</v>
      </c>
      <c r="D1523" t="s">
        <v>19</v>
      </c>
      <c r="E1523">
        <v>1816</v>
      </c>
      <c r="F1523" t="s">
        <v>13</v>
      </c>
      <c r="G1523" s="1">
        <v>45528.386550925927</v>
      </c>
      <c r="H1523" s="1">
        <v>45498.386793981481</v>
      </c>
      <c r="I1523" s="6">
        <v>322</v>
      </c>
      <c r="J1523">
        <v>258.7</v>
      </c>
      <c r="K1523">
        <v>258.7</v>
      </c>
      <c r="L1523" t="str">
        <f>VLOOKUP(A1523,[1]Sheet2!$A$2:$C$2741,3,0)</f>
        <v>Manuel Miranda</v>
      </c>
      <c r="M1523" t="str" cm="1">
        <f t="array" ref="M1523">IFERROR(_xlfn.IFS(AND(I1523&gt;=1,I1523&lt;=5),"1A5", AND(I1523&gt;=6,I1523&lt;=30),"6A30", AND(I1523&gt;=31,I1523&lt;=60),"31A60", AND(I1523&gt;=61,I1523&lt;=90),"61A90", AND(I1523&gt;=91,I1523&lt;=120),"91A120", AND(I1523&gt;120),"M120"), "A VENCER")</f>
        <v>M120</v>
      </c>
    </row>
    <row r="1524" spans="1:13" x14ac:dyDescent="0.25">
      <c r="A1524">
        <f>VLOOKUP(B1524,[1]Sheet2!$B$2:$D$2741,3,0)</f>
        <v>211112236</v>
      </c>
      <c r="B1524" t="s">
        <v>319</v>
      </c>
      <c r="C1524" t="s">
        <v>11</v>
      </c>
      <c r="D1524" t="s">
        <v>19</v>
      </c>
      <c r="E1524">
        <v>2291</v>
      </c>
      <c r="F1524" t="s">
        <v>13</v>
      </c>
      <c r="G1524" s="1">
        <v>45535.387824074074</v>
      </c>
      <c r="H1524" s="1">
        <v>45505.391712962963</v>
      </c>
      <c r="I1524" s="6">
        <v>315</v>
      </c>
      <c r="J1524">
        <v>222.71</v>
      </c>
      <c r="K1524">
        <v>222.71</v>
      </c>
      <c r="L1524" t="str">
        <f>VLOOKUP(A1524,[1]Sheet2!$A$2:$C$2741,3,0)</f>
        <v>Manuel Miranda</v>
      </c>
      <c r="M1524" t="str" cm="1">
        <f t="array" ref="M1524">IFERROR(_xlfn.IFS(AND(I1524&gt;=1,I1524&lt;=5),"1A5", AND(I1524&gt;=6,I1524&lt;=30),"6A30", AND(I1524&gt;=31,I1524&lt;=60),"31A60", AND(I1524&gt;=61,I1524&lt;=90),"61A90", AND(I1524&gt;=91,I1524&lt;=120),"91A120", AND(I1524&gt;120),"M120"), "A VENCER")</f>
        <v>M120</v>
      </c>
    </row>
    <row r="1525" spans="1:13" x14ac:dyDescent="0.25">
      <c r="A1525">
        <f>VLOOKUP(B1525,[1]Sheet2!$B$2:$D$2741,3,0)</f>
        <v>211112236</v>
      </c>
      <c r="B1525" t="s">
        <v>319</v>
      </c>
      <c r="C1525" t="s">
        <v>11</v>
      </c>
      <c r="D1525" t="s">
        <v>19</v>
      </c>
      <c r="E1525">
        <v>5579</v>
      </c>
      <c r="F1525" t="s">
        <v>13</v>
      </c>
      <c r="G1525" s="1">
        <v>45584.359652777777</v>
      </c>
      <c r="H1525" s="1">
        <v>45554.360081018516</v>
      </c>
      <c r="I1525" s="6">
        <v>266</v>
      </c>
      <c r="J1525">
        <v>230.23000000000002</v>
      </c>
      <c r="K1525">
        <v>230.23000000000002</v>
      </c>
      <c r="L1525" t="str">
        <f>VLOOKUP(A1525,[1]Sheet2!$A$2:$C$2741,3,0)</f>
        <v>Manuel Miranda</v>
      </c>
      <c r="M1525" t="str" cm="1">
        <f t="array" ref="M1525">IFERROR(_xlfn.IFS(AND(I1525&gt;=1,I1525&lt;=5),"1A5", AND(I1525&gt;=6,I1525&lt;=30),"6A30", AND(I1525&gt;=31,I1525&lt;=60),"31A60", AND(I1525&gt;=61,I1525&lt;=90),"61A90", AND(I1525&gt;=91,I1525&lt;=120),"91A120", AND(I1525&gt;120),"M120"), "A VENCER")</f>
        <v>M120</v>
      </c>
    </row>
    <row r="1526" spans="1:13" x14ac:dyDescent="0.25">
      <c r="A1526">
        <f>VLOOKUP(B1526,[1]Sheet2!$B$2:$D$2741,3,0)</f>
        <v>211112236</v>
      </c>
      <c r="B1526" t="s">
        <v>319</v>
      </c>
      <c r="C1526" t="s">
        <v>11</v>
      </c>
      <c r="D1526" t="s">
        <v>19</v>
      </c>
      <c r="E1526">
        <v>6041</v>
      </c>
      <c r="F1526" t="s">
        <v>13</v>
      </c>
      <c r="G1526" s="1">
        <v>45591.376168981478</v>
      </c>
      <c r="H1526" s="1">
        <v>45561.386435185181</v>
      </c>
      <c r="I1526" s="6">
        <v>259</v>
      </c>
      <c r="J1526">
        <v>138.11000000000001</v>
      </c>
      <c r="K1526">
        <v>138.11000000000001</v>
      </c>
      <c r="L1526" t="str">
        <f>VLOOKUP(A1526,[1]Sheet2!$A$2:$C$2741,3,0)</f>
        <v>Manuel Miranda</v>
      </c>
      <c r="M1526" t="str" cm="1">
        <f t="array" ref="M1526">IFERROR(_xlfn.IFS(AND(I1526&gt;=1,I1526&lt;=5),"1A5", AND(I1526&gt;=6,I1526&lt;=30),"6A30", AND(I1526&gt;=31,I1526&lt;=60),"31A60", AND(I1526&gt;=61,I1526&lt;=90),"61A90", AND(I1526&gt;=91,I1526&lt;=120),"91A120", AND(I1526&gt;120),"M120"), "A VENCER")</f>
        <v>M120</v>
      </c>
    </row>
    <row r="1527" spans="1:13" x14ac:dyDescent="0.25">
      <c r="A1527">
        <f>VLOOKUP(B1527,[1]Sheet2!$B$2:$D$2741,3,0)</f>
        <v>211112237</v>
      </c>
      <c r="B1527" t="s">
        <v>321</v>
      </c>
      <c r="C1527" t="s">
        <v>62</v>
      </c>
      <c r="D1527" t="s">
        <v>24</v>
      </c>
      <c r="E1527" t="s">
        <v>322</v>
      </c>
      <c r="F1527" t="s">
        <v>13</v>
      </c>
      <c r="G1527" s="1">
        <v>45428</v>
      </c>
      <c r="H1527" s="1">
        <v>45398</v>
      </c>
      <c r="I1527" s="6">
        <v>422</v>
      </c>
      <c r="J1527">
        <v>658.51</v>
      </c>
      <c r="K1527">
        <v>652.66</v>
      </c>
      <c r="L1527" t="str">
        <f>VLOOKUP(A1527,[1]Sheet2!$A$2:$C$2741,3,0)</f>
        <v>Contencioso</v>
      </c>
      <c r="M1527" t="str" cm="1">
        <f t="array" ref="M1527">IFERROR(_xlfn.IFS(AND(I1527&gt;=1,I1527&lt;=5),"1A5", AND(I1527&gt;=6,I1527&lt;=30),"6A30", AND(I1527&gt;=31,I1527&lt;=60),"31A60", AND(I1527&gt;=61,I1527&lt;=90),"61A90", AND(I1527&gt;=91,I1527&lt;=120),"91A120", AND(I1527&gt;120),"M120"), "A VENCER")</f>
        <v>M120</v>
      </c>
    </row>
    <row r="1528" spans="1:13" x14ac:dyDescent="0.25">
      <c r="A1528">
        <f>VLOOKUP(B1528,[1]Sheet2!$B$2:$D$2741,3,0)</f>
        <v>211112237</v>
      </c>
      <c r="B1528" t="s">
        <v>321</v>
      </c>
      <c r="C1528" t="s">
        <v>62</v>
      </c>
      <c r="D1528" t="s">
        <v>24</v>
      </c>
      <c r="E1528" t="s">
        <v>323</v>
      </c>
      <c r="F1528" t="s">
        <v>13</v>
      </c>
      <c r="G1528" s="1">
        <v>45463</v>
      </c>
      <c r="H1528" s="1">
        <v>45433</v>
      </c>
      <c r="I1528" s="6">
        <v>387</v>
      </c>
      <c r="J1528">
        <v>683.25</v>
      </c>
      <c r="K1528">
        <v>683.25</v>
      </c>
      <c r="L1528" t="str">
        <f>VLOOKUP(A1528,[1]Sheet2!$A$2:$C$2741,3,0)</f>
        <v>Contencioso</v>
      </c>
      <c r="M1528" t="str" cm="1">
        <f t="array" ref="M1528">IFERROR(_xlfn.IFS(AND(I1528&gt;=1,I1528&lt;=5),"1A5", AND(I1528&gt;=6,I1528&lt;=30),"6A30", AND(I1528&gt;=31,I1528&lt;=60),"31A60", AND(I1528&gt;=61,I1528&lt;=90),"61A90", AND(I1528&gt;=91,I1528&lt;=120),"91A120", AND(I1528&gt;120),"M120"), "A VENCER")</f>
        <v>M120</v>
      </c>
    </row>
    <row r="1529" spans="1:13" x14ac:dyDescent="0.25">
      <c r="A1529">
        <f>VLOOKUP(B1529,[1]Sheet2!$B$2:$D$2741,3,0)</f>
        <v>211112237</v>
      </c>
      <c r="B1529" t="s">
        <v>321</v>
      </c>
      <c r="C1529" t="s">
        <v>2817</v>
      </c>
      <c r="D1529" t="s">
        <v>24</v>
      </c>
      <c r="E1529" t="s">
        <v>2827</v>
      </c>
      <c r="F1529" t="s">
        <v>13</v>
      </c>
      <c r="G1529" s="1">
        <v>45463</v>
      </c>
      <c r="H1529" s="1">
        <v>45433</v>
      </c>
      <c r="I1529" s="6">
        <v>387</v>
      </c>
      <c r="J1529">
        <v>-29.48</v>
      </c>
      <c r="K1529">
        <v>-29.48</v>
      </c>
      <c r="L1529" t="str">
        <f>VLOOKUP(A1529,[1]Sheet2!$A$2:$C$2741,3,0)</f>
        <v>Contencioso</v>
      </c>
      <c r="M1529" t="str" cm="1">
        <f t="array" ref="M1529">IFERROR(_xlfn.IFS(AND(I1529&gt;=1,I1529&lt;=5),"1A5", AND(I1529&gt;=6,I1529&lt;=30),"6A30", AND(I1529&gt;=31,I1529&lt;=60),"31A60", AND(I1529&gt;=61,I1529&lt;=90),"61A90", AND(I1529&gt;=91,I1529&lt;=120),"91A120", AND(I1529&gt;120),"M120"), "A VENCER")</f>
        <v>M120</v>
      </c>
    </row>
    <row r="1530" spans="1:13" x14ac:dyDescent="0.25">
      <c r="A1530">
        <f>VLOOKUP(B1530,[1]Sheet2!$B$2:$D$2741,3,0)</f>
        <v>211112237</v>
      </c>
      <c r="B1530" t="s">
        <v>321</v>
      </c>
      <c r="C1530" t="s">
        <v>62</v>
      </c>
      <c r="D1530" t="s">
        <v>24</v>
      </c>
      <c r="E1530" t="s">
        <v>324</v>
      </c>
      <c r="F1530" t="s">
        <v>13</v>
      </c>
      <c r="G1530" s="1">
        <v>45469</v>
      </c>
      <c r="H1530" s="1">
        <v>45439</v>
      </c>
      <c r="I1530" s="6">
        <v>381</v>
      </c>
      <c r="J1530">
        <v>38.56</v>
      </c>
      <c r="K1530">
        <v>38.56</v>
      </c>
      <c r="L1530" t="str">
        <f>VLOOKUP(A1530,[1]Sheet2!$A$2:$C$2741,3,0)</f>
        <v>Contencioso</v>
      </c>
      <c r="M1530" t="str" cm="1">
        <f t="array" ref="M1530">IFERROR(_xlfn.IFS(AND(I1530&gt;=1,I1530&lt;=5),"1A5", AND(I1530&gt;=6,I1530&lt;=30),"6A30", AND(I1530&gt;=31,I1530&lt;=60),"31A60", AND(I1530&gt;=61,I1530&lt;=90),"61A90", AND(I1530&gt;=91,I1530&lt;=120),"91A120", AND(I1530&gt;120),"M120"), "A VENCER")</f>
        <v>M120</v>
      </c>
    </row>
    <row r="1531" spans="1:13" x14ac:dyDescent="0.25">
      <c r="A1531">
        <f>VLOOKUP(B1531,[1]Sheet2!$B$2:$D$2741,3,0)</f>
        <v>211112237</v>
      </c>
      <c r="B1531" t="s">
        <v>321</v>
      </c>
      <c r="C1531" t="s">
        <v>62</v>
      </c>
      <c r="D1531" t="s">
        <v>24</v>
      </c>
      <c r="E1531" t="s">
        <v>325</v>
      </c>
      <c r="F1531" t="s">
        <v>13</v>
      </c>
      <c r="G1531" s="1">
        <v>45470</v>
      </c>
      <c r="H1531" s="1">
        <v>45440</v>
      </c>
      <c r="I1531" s="6">
        <v>380</v>
      </c>
      <c r="J1531">
        <v>810.86</v>
      </c>
      <c r="K1531">
        <v>810.86</v>
      </c>
      <c r="L1531" t="str">
        <f>VLOOKUP(A1531,[1]Sheet2!$A$2:$C$2741,3,0)</f>
        <v>Contencioso</v>
      </c>
      <c r="M1531" t="str" cm="1">
        <f t="array" ref="M1531">IFERROR(_xlfn.IFS(AND(I1531&gt;=1,I1531&lt;=5),"1A5", AND(I1531&gt;=6,I1531&lt;=30),"6A30", AND(I1531&gt;=31,I1531&lt;=60),"31A60", AND(I1531&gt;=61,I1531&lt;=90),"61A90", AND(I1531&gt;=91,I1531&lt;=120),"91A120", AND(I1531&gt;120),"M120"), "A VENCER")</f>
        <v>M120</v>
      </c>
    </row>
    <row r="1532" spans="1:13" x14ac:dyDescent="0.25">
      <c r="A1532">
        <f>VLOOKUP(B1532,[1]Sheet2!$B$2:$D$2741,3,0)</f>
        <v>211112237</v>
      </c>
      <c r="B1532" t="s">
        <v>321</v>
      </c>
      <c r="C1532" t="s">
        <v>62</v>
      </c>
      <c r="D1532" t="s">
        <v>24</v>
      </c>
      <c r="E1532" t="s">
        <v>326</v>
      </c>
      <c r="F1532" t="s">
        <v>13</v>
      </c>
      <c r="G1532" s="1">
        <v>45477</v>
      </c>
      <c r="H1532" s="1">
        <v>45447</v>
      </c>
      <c r="I1532" s="6">
        <v>373</v>
      </c>
      <c r="J1532">
        <v>570.34</v>
      </c>
      <c r="K1532">
        <v>570.34</v>
      </c>
      <c r="L1532" t="str">
        <f>VLOOKUP(A1532,[1]Sheet2!$A$2:$C$2741,3,0)</f>
        <v>Contencioso</v>
      </c>
      <c r="M1532" t="str" cm="1">
        <f t="array" ref="M1532">IFERROR(_xlfn.IFS(AND(I1532&gt;=1,I1532&lt;=5),"1A5", AND(I1532&gt;=6,I1532&lt;=30),"6A30", AND(I1532&gt;=31,I1532&lt;=60),"31A60", AND(I1532&gt;=61,I1532&lt;=90),"61A90", AND(I1532&gt;=91,I1532&lt;=120),"91A120", AND(I1532&gt;120),"M120"), "A VENCER")</f>
        <v>M120</v>
      </c>
    </row>
    <row r="1533" spans="1:13" x14ac:dyDescent="0.25">
      <c r="A1533">
        <f>VLOOKUP(B1533,[1]Sheet2!$B$2:$D$2741,3,0)</f>
        <v>211112237</v>
      </c>
      <c r="B1533" t="s">
        <v>321</v>
      </c>
      <c r="C1533" t="s">
        <v>62</v>
      </c>
      <c r="D1533" t="s">
        <v>24</v>
      </c>
      <c r="E1533" t="s">
        <v>327</v>
      </c>
      <c r="F1533" t="s">
        <v>13</v>
      </c>
      <c r="G1533" s="1">
        <v>45484</v>
      </c>
      <c r="H1533" s="1">
        <v>45454</v>
      </c>
      <c r="I1533" s="6">
        <v>366</v>
      </c>
      <c r="J1533">
        <v>534.62</v>
      </c>
      <c r="K1533">
        <v>534.62</v>
      </c>
      <c r="L1533" t="str">
        <f>VLOOKUP(A1533,[1]Sheet2!$A$2:$C$2741,3,0)</f>
        <v>Contencioso</v>
      </c>
      <c r="M1533" t="str" cm="1">
        <f t="array" ref="M1533">IFERROR(_xlfn.IFS(AND(I1533&gt;=1,I1533&lt;=5),"1A5", AND(I1533&gt;=6,I1533&lt;=30),"6A30", AND(I1533&gt;=31,I1533&lt;=60),"31A60", AND(I1533&gt;=61,I1533&lt;=90),"61A90", AND(I1533&gt;=91,I1533&lt;=120),"91A120", AND(I1533&gt;120),"M120"), "A VENCER")</f>
        <v>M120</v>
      </c>
    </row>
    <row r="1534" spans="1:13" x14ac:dyDescent="0.25">
      <c r="A1534">
        <f>VLOOKUP(B1534,[1]Sheet2!$B$2:$D$2741,3,0)</f>
        <v>211112237</v>
      </c>
      <c r="B1534" t="s">
        <v>321</v>
      </c>
      <c r="C1534" t="s">
        <v>2817</v>
      </c>
      <c r="D1534" t="s">
        <v>24</v>
      </c>
      <c r="E1534" t="s">
        <v>2828</v>
      </c>
      <c r="F1534" t="s">
        <v>13</v>
      </c>
      <c r="G1534" s="1">
        <v>45484</v>
      </c>
      <c r="H1534" s="1">
        <v>45454</v>
      </c>
      <c r="I1534" s="6">
        <v>366</v>
      </c>
      <c r="J1534">
        <v>-7.98</v>
      </c>
      <c r="K1534">
        <v>-7.98</v>
      </c>
      <c r="L1534" t="str">
        <f>VLOOKUP(A1534,[1]Sheet2!$A$2:$C$2741,3,0)</f>
        <v>Contencioso</v>
      </c>
      <c r="M1534" t="str" cm="1">
        <f t="array" ref="M1534">IFERROR(_xlfn.IFS(AND(I1534&gt;=1,I1534&lt;=5),"1A5", AND(I1534&gt;=6,I1534&lt;=30),"6A30", AND(I1534&gt;=31,I1534&lt;=60),"31A60", AND(I1534&gt;=61,I1534&lt;=90),"61A90", AND(I1534&gt;=91,I1534&lt;=120),"91A120", AND(I1534&gt;120),"M120"), "A VENCER")</f>
        <v>M120</v>
      </c>
    </row>
    <row r="1535" spans="1:13" x14ac:dyDescent="0.25">
      <c r="A1535">
        <f>VLOOKUP(B1535,[1]Sheet2!$B$2:$D$2741,3,0)</f>
        <v>211112237</v>
      </c>
      <c r="B1535" t="s">
        <v>321</v>
      </c>
      <c r="C1535" t="s">
        <v>62</v>
      </c>
      <c r="D1535" t="s">
        <v>24</v>
      </c>
      <c r="E1535" t="s">
        <v>328</v>
      </c>
      <c r="F1535" t="s">
        <v>13</v>
      </c>
      <c r="G1535" s="1">
        <v>45491</v>
      </c>
      <c r="H1535" s="1">
        <v>45461</v>
      </c>
      <c r="I1535" s="6">
        <v>359</v>
      </c>
      <c r="J1535">
        <v>812.82</v>
      </c>
      <c r="K1535">
        <v>812.82</v>
      </c>
      <c r="L1535" t="str">
        <f>VLOOKUP(A1535,[1]Sheet2!$A$2:$C$2741,3,0)</f>
        <v>Contencioso</v>
      </c>
      <c r="M1535" t="str" cm="1">
        <f t="array" ref="M1535">IFERROR(_xlfn.IFS(AND(I1535&gt;=1,I1535&lt;=5),"1A5", AND(I1535&gt;=6,I1535&lt;=30),"6A30", AND(I1535&gt;=31,I1535&lt;=60),"31A60", AND(I1535&gt;=61,I1535&lt;=90),"61A90", AND(I1535&gt;=91,I1535&lt;=120),"91A120", AND(I1535&gt;120),"M120"), "A VENCER")</f>
        <v>M120</v>
      </c>
    </row>
    <row r="1536" spans="1:13" x14ac:dyDescent="0.25">
      <c r="A1536">
        <f>VLOOKUP(B1536,[1]Sheet2!$B$2:$D$2741,3,0)</f>
        <v>211112237</v>
      </c>
      <c r="B1536" t="s">
        <v>321</v>
      </c>
      <c r="C1536" t="s">
        <v>2817</v>
      </c>
      <c r="D1536" t="s">
        <v>24</v>
      </c>
      <c r="E1536" t="s">
        <v>2829</v>
      </c>
      <c r="F1536" t="s">
        <v>13</v>
      </c>
      <c r="G1536" s="1">
        <v>45492</v>
      </c>
      <c r="H1536" s="1">
        <v>45462</v>
      </c>
      <c r="I1536" s="6">
        <v>358</v>
      </c>
      <c r="J1536">
        <v>-24.580000000000002</v>
      </c>
      <c r="K1536">
        <v>-24.580000000000002</v>
      </c>
      <c r="L1536" t="str">
        <f>VLOOKUP(A1536,[1]Sheet2!$A$2:$C$2741,3,0)</f>
        <v>Contencioso</v>
      </c>
      <c r="M1536" t="str" cm="1">
        <f t="array" ref="M1536">IFERROR(_xlfn.IFS(AND(I1536&gt;=1,I1536&lt;=5),"1A5", AND(I1536&gt;=6,I1536&lt;=30),"6A30", AND(I1536&gt;=31,I1536&lt;=60),"31A60", AND(I1536&gt;=61,I1536&lt;=90),"61A90", AND(I1536&gt;=91,I1536&lt;=120),"91A120", AND(I1536&gt;120),"M120"), "A VENCER")</f>
        <v>M120</v>
      </c>
    </row>
    <row r="1537" spans="1:13" x14ac:dyDescent="0.25">
      <c r="A1537">
        <f>VLOOKUP(B1537,[1]Sheet2!$B$2:$D$2741,3,0)</f>
        <v>211112237</v>
      </c>
      <c r="B1537" t="s">
        <v>321</v>
      </c>
      <c r="C1537" t="s">
        <v>62</v>
      </c>
      <c r="D1537" t="s">
        <v>24</v>
      </c>
      <c r="E1537" t="s">
        <v>329</v>
      </c>
      <c r="F1537" t="s">
        <v>13</v>
      </c>
      <c r="G1537" s="1">
        <v>45498</v>
      </c>
      <c r="H1537" s="1">
        <v>45468</v>
      </c>
      <c r="I1537" s="6">
        <v>352</v>
      </c>
      <c r="J1537">
        <v>738.30000000000007</v>
      </c>
      <c r="K1537">
        <v>738.30000000000007</v>
      </c>
      <c r="L1537" t="str">
        <f>VLOOKUP(A1537,[1]Sheet2!$A$2:$C$2741,3,0)</f>
        <v>Contencioso</v>
      </c>
      <c r="M1537" t="str" cm="1">
        <f t="array" ref="M1537">IFERROR(_xlfn.IFS(AND(I1537&gt;=1,I1537&lt;=5),"1A5", AND(I1537&gt;=6,I1537&lt;=30),"6A30", AND(I1537&gt;=31,I1537&lt;=60),"31A60", AND(I1537&gt;=61,I1537&lt;=90),"61A90", AND(I1537&gt;=91,I1537&lt;=120),"91A120", AND(I1537&gt;120),"M120"), "A VENCER")</f>
        <v>M120</v>
      </c>
    </row>
    <row r="1538" spans="1:13" x14ac:dyDescent="0.25">
      <c r="A1538">
        <f>VLOOKUP(B1538,[1]Sheet2!$B$2:$D$2741,3,0)</f>
        <v>211112237</v>
      </c>
      <c r="B1538" t="s">
        <v>321</v>
      </c>
      <c r="C1538" t="s">
        <v>62</v>
      </c>
      <c r="D1538" t="s">
        <v>24</v>
      </c>
      <c r="E1538" t="s">
        <v>330</v>
      </c>
      <c r="F1538" t="s">
        <v>13</v>
      </c>
      <c r="G1538" s="1">
        <v>45498</v>
      </c>
      <c r="H1538" s="1">
        <v>45468</v>
      </c>
      <c r="I1538" s="6">
        <v>352</v>
      </c>
      <c r="J1538">
        <v>742.86</v>
      </c>
      <c r="K1538">
        <v>742.86</v>
      </c>
      <c r="L1538" t="str">
        <f>VLOOKUP(A1538,[1]Sheet2!$A$2:$C$2741,3,0)</f>
        <v>Contencioso</v>
      </c>
      <c r="M1538" t="str" cm="1">
        <f t="array" ref="M1538">IFERROR(_xlfn.IFS(AND(I1538&gt;=1,I1538&lt;=5),"1A5", AND(I1538&gt;=6,I1538&lt;=30),"6A30", AND(I1538&gt;=31,I1538&lt;=60),"31A60", AND(I1538&gt;=61,I1538&lt;=90),"61A90", AND(I1538&gt;=91,I1538&lt;=120),"91A120", AND(I1538&gt;120),"M120"), "A VENCER")</f>
        <v>M120</v>
      </c>
    </row>
    <row r="1539" spans="1:13" x14ac:dyDescent="0.25">
      <c r="A1539">
        <f>VLOOKUP(B1539,[1]Sheet2!$B$2:$D$2741,3,0)</f>
        <v>211112237</v>
      </c>
      <c r="B1539" t="s">
        <v>321</v>
      </c>
      <c r="C1539" t="s">
        <v>11</v>
      </c>
      <c r="D1539" t="s">
        <v>19</v>
      </c>
      <c r="E1539">
        <v>92</v>
      </c>
      <c r="F1539" t="s">
        <v>13</v>
      </c>
      <c r="G1539" s="1">
        <v>45505.348726851851</v>
      </c>
      <c r="H1539" s="1">
        <v>45475.352951388886</v>
      </c>
      <c r="I1539" s="6">
        <v>345</v>
      </c>
      <c r="J1539">
        <v>522.28</v>
      </c>
      <c r="K1539">
        <v>522.28</v>
      </c>
      <c r="L1539" t="str">
        <f>VLOOKUP(A1539,[1]Sheet2!$A$2:$C$2741,3,0)</f>
        <v>Contencioso</v>
      </c>
      <c r="M1539" t="str" cm="1">
        <f t="array" ref="M1539">IFERROR(_xlfn.IFS(AND(I1539&gt;=1,I1539&lt;=5),"1A5", AND(I1539&gt;=6,I1539&lt;=30),"6A30", AND(I1539&gt;=31,I1539&lt;=60),"31A60", AND(I1539&gt;=61,I1539&lt;=90),"61A90", AND(I1539&gt;=91,I1539&lt;=120),"91A120", AND(I1539&gt;120),"M120"), "A VENCER")</f>
        <v>M120</v>
      </c>
    </row>
    <row r="1540" spans="1:13" x14ac:dyDescent="0.25">
      <c r="A1540">
        <f>VLOOKUP(B1540,[1]Sheet2!$B$2:$D$2741,3,0)</f>
        <v>211112237</v>
      </c>
      <c r="B1540" t="s">
        <v>321</v>
      </c>
      <c r="C1540" t="s">
        <v>11</v>
      </c>
      <c r="D1540" t="s">
        <v>19</v>
      </c>
      <c r="E1540">
        <v>587</v>
      </c>
      <c r="F1540" t="s">
        <v>13</v>
      </c>
      <c r="G1540" s="1">
        <v>45512.372986111106</v>
      </c>
      <c r="H1540" s="1">
        <v>45482.374421296292</v>
      </c>
      <c r="I1540" s="6">
        <v>338</v>
      </c>
      <c r="J1540">
        <v>600.01</v>
      </c>
      <c r="K1540">
        <v>600.01</v>
      </c>
      <c r="L1540" t="str">
        <f>VLOOKUP(A1540,[1]Sheet2!$A$2:$C$2741,3,0)</f>
        <v>Contencioso</v>
      </c>
      <c r="M1540" t="str" cm="1">
        <f t="array" ref="M1540">IFERROR(_xlfn.IFS(AND(I1540&gt;=1,I1540&lt;=5),"1A5", AND(I1540&gt;=6,I1540&lt;=30),"6A30", AND(I1540&gt;=31,I1540&lt;=60),"31A60", AND(I1540&gt;=61,I1540&lt;=90),"61A90", AND(I1540&gt;=91,I1540&lt;=120),"91A120", AND(I1540&gt;120),"M120"), "A VENCER")</f>
        <v>M120</v>
      </c>
    </row>
    <row r="1541" spans="1:13" x14ac:dyDescent="0.25">
      <c r="A1541">
        <f>VLOOKUP(B1541,[1]Sheet2!$B$2:$D$2741,3,0)</f>
        <v>211112237</v>
      </c>
      <c r="B1541" t="s">
        <v>321</v>
      </c>
      <c r="C1541" t="s">
        <v>11</v>
      </c>
      <c r="D1541" t="s">
        <v>19</v>
      </c>
      <c r="E1541">
        <v>1092</v>
      </c>
      <c r="F1541" t="s">
        <v>13</v>
      </c>
      <c r="G1541" s="1">
        <v>45519.381990740738</v>
      </c>
      <c r="H1541" s="1">
        <v>45489.394537037035</v>
      </c>
      <c r="I1541" s="6">
        <v>331</v>
      </c>
      <c r="J1541">
        <v>542.08000000000004</v>
      </c>
      <c r="K1541">
        <v>542.08000000000004</v>
      </c>
      <c r="L1541" t="str">
        <f>VLOOKUP(A1541,[1]Sheet2!$A$2:$C$2741,3,0)</f>
        <v>Contencioso</v>
      </c>
      <c r="M1541" t="str" cm="1">
        <f t="array" ref="M1541">IFERROR(_xlfn.IFS(AND(I1541&gt;=1,I1541&lt;=5),"1A5", AND(I1541&gt;=6,I1541&lt;=30),"6A30", AND(I1541&gt;=31,I1541&lt;=60),"31A60", AND(I1541&gt;=61,I1541&lt;=90),"61A90", AND(I1541&gt;=91,I1541&lt;=120),"91A120", AND(I1541&gt;120),"M120"), "A VENCER")</f>
        <v>M120</v>
      </c>
    </row>
    <row r="1542" spans="1:13" x14ac:dyDescent="0.25">
      <c r="A1542">
        <f>VLOOKUP(B1542,[1]Sheet2!$B$2:$D$2741,3,0)</f>
        <v>211112237</v>
      </c>
      <c r="B1542" t="s">
        <v>321</v>
      </c>
      <c r="C1542" t="s">
        <v>11</v>
      </c>
      <c r="D1542" t="s">
        <v>19</v>
      </c>
      <c r="E1542">
        <v>1590</v>
      </c>
      <c r="F1542" t="s">
        <v>13</v>
      </c>
      <c r="G1542" s="1">
        <v>45526.340416666666</v>
      </c>
      <c r="H1542" s="1">
        <v>45496.342152777775</v>
      </c>
      <c r="I1542" s="6">
        <v>324</v>
      </c>
      <c r="J1542">
        <v>501.46000000000004</v>
      </c>
      <c r="K1542">
        <v>501.46000000000004</v>
      </c>
      <c r="L1542" t="str">
        <f>VLOOKUP(A1542,[1]Sheet2!$A$2:$C$2741,3,0)</f>
        <v>Contencioso</v>
      </c>
      <c r="M1542" t="str" cm="1">
        <f t="array" ref="M1542">IFERROR(_xlfn.IFS(AND(I1542&gt;=1,I1542&lt;=5),"1A5", AND(I1542&gt;=6,I1542&lt;=30),"6A30", AND(I1542&gt;=31,I1542&lt;=60),"31A60", AND(I1542&gt;=61,I1542&lt;=90),"61A90", AND(I1542&gt;=91,I1542&lt;=120),"91A120", AND(I1542&gt;120),"M120"), "A VENCER")</f>
        <v>M120</v>
      </c>
    </row>
    <row r="1543" spans="1:13" x14ac:dyDescent="0.25">
      <c r="A1543">
        <f>VLOOKUP(B1543,[1]Sheet2!$B$2:$D$2741,3,0)</f>
        <v>211112237</v>
      </c>
      <c r="B1543" t="s">
        <v>321</v>
      </c>
      <c r="C1543" t="s">
        <v>11</v>
      </c>
      <c r="D1543" t="s">
        <v>19</v>
      </c>
      <c r="E1543">
        <v>2068</v>
      </c>
      <c r="F1543" t="s">
        <v>13</v>
      </c>
      <c r="G1543" s="1">
        <v>45533.349062499998</v>
      </c>
      <c r="H1543" s="1">
        <v>45503.352789351848</v>
      </c>
      <c r="I1543" s="6">
        <v>317</v>
      </c>
      <c r="J1543">
        <v>349.04</v>
      </c>
      <c r="K1543">
        <v>349.04</v>
      </c>
      <c r="L1543" t="str">
        <f>VLOOKUP(A1543,[1]Sheet2!$A$2:$C$2741,3,0)</f>
        <v>Contencioso</v>
      </c>
      <c r="M1543" t="str" cm="1">
        <f t="array" ref="M1543">IFERROR(_xlfn.IFS(AND(I1543&gt;=1,I1543&lt;=5),"1A5", AND(I1543&gt;=6,I1543&lt;=30),"6A30", AND(I1543&gt;=31,I1543&lt;=60),"31A60", AND(I1543&gt;=61,I1543&lt;=90),"61A90", AND(I1543&gt;=91,I1543&lt;=120),"91A120", AND(I1543&gt;120),"M120"), "A VENCER")</f>
        <v>M120</v>
      </c>
    </row>
    <row r="1544" spans="1:13" x14ac:dyDescent="0.25">
      <c r="A1544">
        <f>VLOOKUP(B1544,[1]Sheet2!$B$2:$D$2741,3,0)</f>
        <v>211112237</v>
      </c>
      <c r="B1544" t="s">
        <v>321</v>
      </c>
      <c r="C1544" t="s">
        <v>2814</v>
      </c>
      <c r="D1544" t="s">
        <v>19</v>
      </c>
      <c r="E1544">
        <v>227</v>
      </c>
      <c r="F1544" t="s">
        <v>13</v>
      </c>
      <c r="G1544" s="1">
        <v>45535</v>
      </c>
      <c r="H1544" s="1">
        <v>45505</v>
      </c>
      <c r="I1544" s="6">
        <v>315</v>
      </c>
      <c r="J1544">
        <v>-3</v>
      </c>
      <c r="K1544">
        <v>-3</v>
      </c>
      <c r="L1544" t="str">
        <f>VLOOKUP(A1544,[1]Sheet2!$A$2:$C$2741,3,0)</f>
        <v>Contencioso</v>
      </c>
      <c r="M1544" t="str" cm="1">
        <f t="array" ref="M1544">IFERROR(_xlfn.IFS(AND(I1544&gt;=1,I1544&lt;=5),"1A5", AND(I1544&gt;=6,I1544&lt;=30),"6A30", AND(I1544&gt;=31,I1544&lt;=60),"31A60", AND(I1544&gt;=61,I1544&lt;=90),"61A90", AND(I1544&gt;=91,I1544&lt;=120),"91A120", AND(I1544&gt;120),"M120"), "A VENCER")</f>
        <v>M120</v>
      </c>
    </row>
    <row r="1545" spans="1:13" x14ac:dyDescent="0.25">
      <c r="A1545">
        <f>VLOOKUP(B1545,[1]Sheet2!$B$2:$D$2741,3,0)</f>
        <v>211112237</v>
      </c>
      <c r="B1545" t="s">
        <v>321</v>
      </c>
      <c r="C1545" t="s">
        <v>11</v>
      </c>
      <c r="D1545" t="s">
        <v>19</v>
      </c>
      <c r="E1545">
        <v>2276</v>
      </c>
      <c r="F1545" t="s">
        <v>13</v>
      </c>
      <c r="G1545" s="1">
        <v>45535.373437499999</v>
      </c>
      <c r="H1545" s="1">
        <v>45505.374942129631</v>
      </c>
      <c r="I1545" s="6">
        <v>315</v>
      </c>
      <c r="J1545">
        <v>293.86</v>
      </c>
      <c r="K1545">
        <v>293.86</v>
      </c>
      <c r="L1545" t="str">
        <f>VLOOKUP(A1545,[1]Sheet2!$A$2:$C$2741,3,0)</f>
        <v>Contencioso</v>
      </c>
      <c r="M1545" t="str" cm="1">
        <f t="array" ref="M1545">IFERROR(_xlfn.IFS(AND(I1545&gt;=1,I1545&lt;=5),"1A5", AND(I1545&gt;=6,I1545&lt;=30),"6A30", AND(I1545&gt;=31,I1545&lt;=60),"31A60", AND(I1545&gt;=61,I1545&lt;=90),"61A90", AND(I1545&gt;=91,I1545&lt;=120),"91A120", AND(I1545&gt;120),"M120"), "A VENCER")</f>
        <v>M120</v>
      </c>
    </row>
    <row r="1546" spans="1:13" x14ac:dyDescent="0.25">
      <c r="A1546">
        <f>VLOOKUP(B1546,[1]Sheet2!$B$2:$D$2741,3,0)</f>
        <v>211112237</v>
      </c>
      <c r="B1546" t="s">
        <v>321</v>
      </c>
      <c r="C1546" t="s">
        <v>11</v>
      </c>
      <c r="D1546" t="s">
        <v>19</v>
      </c>
      <c r="E1546">
        <v>2556</v>
      </c>
      <c r="F1546" t="s">
        <v>13</v>
      </c>
      <c r="G1546" s="1">
        <v>45540.368784722217</v>
      </c>
      <c r="H1546" s="1">
        <v>45510.369606481479</v>
      </c>
      <c r="I1546" s="6">
        <v>310</v>
      </c>
      <c r="J1546">
        <v>641.37</v>
      </c>
      <c r="K1546">
        <v>641.37</v>
      </c>
      <c r="L1546" t="str">
        <f>VLOOKUP(A1546,[1]Sheet2!$A$2:$C$2741,3,0)</f>
        <v>Contencioso</v>
      </c>
      <c r="M1546" t="str" cm="1">
        <f t="array" ref="M1546">IFERROR(_xlfn.IFS(AND(I1546&gt;=1,I1546&lt;=5),"1A5", AND(I1546&gt;=6,I1546&lt;=30),"6A30", AND(I1546&gt;=31,I1546&lt;=60),"31A60", AND(I1546&gt;=61,I1546&lt;=90),"61A90", AND(I1546&gt;=91,I1546&lt;=120),"91A120", AND(I1546&gt;120),"M120"), "A VENCER")</f>
        <v>M120</v>
      </c>
    </row>
    <row r="1547" spans="1:13" x14ac:dyDescent="0.25">
      <c r="A1547">
        <f>VLOOKUP(B1547,[1]Sheet2!$B$2:$D$2741,3,0)</f>
        <v>211112237</v>
      </c>
      <c r="B1547" t="s">
        <v>321</v>
      </c>
      <c r="C1547" t="s">
        <v>11</v>
      </c>
      <c r="D1547" t="s">
        <v>19</v>
      </c>
      <c r="E1547">
        <v>3050</v>
      </c>
      <c r="F1547" t="s">
        <v>13</v>
      </c>
      <c r="G1547" s="1">
        <v>45547.375914351847</v>
      </c>
      <c r="H1547" s="1">
        <v>45517.378692129627</v>
      </c>
      <c r="I1547" s="6">
        <v>303</v>
      </c>
      <c r="J1547">
        <v>704.85</v>
      </c>
      <c r="K1547">
        <v>704.85</v>
      </c>
      <c r="L1547" t="str">
        <f>VLOOKUP(A1547,[1]Sheet2!$A$2:$C$2741,3,0)</f>
        <v>Contencioso</v>
      </c>
      <c r="M1547" t="str" cm="1">
        <f t="array" ref="M1547">IFERROR(_xlfn.IFS(AND(I1547&gt;=1,I1547&lt;=5),"1A5", AND(I1547&gt;=6,I1547&lt;=30),"6A30", AND(I1547&gt;=31,I1547&lt;=60),"31A60", AND(I1547&gt;=61,I1547&lt;=90),"61A90", AND(I1547&gt;=91,I1547&lt;=120),"91A120", AND(I1547&gt;120),"M120"), "A VENCER")</f>
        <v>M120</v>
      </c>
    </row>
    <row r="1548" spans="1:13" x14ac:dyDescent="0.25">
      <c r="A1548">
        <f>VLOOKUP(B1548,[1]Sheet2!$B$2:$D$2741,3,0)</f>
        <v>211112239</v>
      </c>
      <c r="B1548" t="s">
        <v>331</v>
      </c>
      <c r="C1548" t="s">
        <v>11</v>
      </c>
      <c r="D1548" t="s">
        <v>19</v>
      </c>
      <c r="E1548">
        <v>11565</v>
      </c>
      <c r="F1548" t="s">
        <v>35</v>
      </c>
      <c r="G1548" s="1">
        <v>45674.448495370365</v>
      </c>
      <c r="H1548" s="1">
        <v>45644.450115740736</v>
      </c>
      <c r="I1548" s="6">
        <v>176</v>
      </c>
      <c r="J1548">
        <v>1660.38</v>
      </c>
      <c r="K1548">
        <v>200</v>
      </c>
      <c r="L1548" t="str">
        <f>VLOOKUP(A1548,[1]Sheet2!$A$2:$C$2741,3,0)</f>
        <v>Bruno Brito</v>
      </c>
      <c r="M1548" t="str" cm="1">
        <f t="array" ref="M1548">IFERROR(_xlfn.IFS(AND(I1548&gt;=1,I1548&lt;=5),"1A5", AND(I1548&gt;=6,I1548&lt;=30),"6A30", AND(I1548&gt;=31,I1548&lt;=60),"31A60", AND(I1548&gt;=61,I1548&lt;=90),"61A90", AND(I1548&gt;=91,I1548&lt;=120),"91A120", AND(I1548&gt;120),"M120"), "A VENCER")</f>
        <v>M120</v>
      </c>
    </row>
    <row r="1549" spans="1:13" x14ac:dyDescent="0.25">
      <c r="A1549">
        <f>VLOOKUP(B1549,[1]Sheet2!$B$2:$D$2741,3,0)</f>
        <v>211112239</v>
      </c>
      <c r="B1549" t="s">
        <v>331</v>
      </c>
      <c r="C1549" t="s">
        <v>11</v>
      </c>
      <c r="D1549" t="s">
        <v>19</v>
      </c>
      <c r="E1549">
        <v>11565</v>
      </c>
      <c r="F1549" t="s">
        <v>13</v>
      </c>
      <c r="G1549" s="1">
        <v>45674.448495370365</v>
      </c>
      <c r="H1549" s="1">
        <v>45644.450115740736</v>
      </c>
      <c r="I1549" s="6">
        <v>176</v>
      </c>
      <c r="J1549">
        <v>1660.38</v>
      </c>
      <c r="K1549">
        <v>520.52</v>
      </c>
      <c r="L1549" t="str">
        <f>VLOOKUP(A1549,[1]Sheet2!$A$2:$C$2741,3,0)</f>
        <v>Bruno Brito</v>
      </c>
      <c r="M1549" t="str" cm="1">
        <f t="array" ref="M1549">IFERROR(_xlfn.IFS(AND(I1549&gt;=1,I1549&lt;=5),"1A5", AND(I1549&gt;=6,I1549&lt;=30),"6A30", AND(I1549&gt;=31,I1549&lt;=60),"31A60", AND(I1549&gt;=61,I1549&lt;=90),"61A90", AND(I1549&gt;=91,I1549&lt;=120),"91A120", AND(I1549&gt;120),"M120"), "A VENCER")</f>
        <v>M120</v>
      </c>
    </row>
    <row r="1550" spans="1:13" x14ac:dyDescent="0.25">
      <c r="A1550">
        <f>VLOOKUP(B1550,[1]Sheet2!$B$2:$D$2741,3,0)</f>
        <v>211112239</v>
      </c>
      <c r="B1550" t="s">
        <v>331</v>
      </c>
      <c r="C1550" t="s">
        <v>11</v>
      </c>
      <c r="D1550" t="s">
        <v>19</v>
      </c>
      <c r="E1550">
        <v>11728</v>
      </c>
      <c r="F1550" t="s">
        <v>13</v>
      </c>
      <c r="G1550" s="1">
        <v>45676.37259259259</v>
      </c>
      <c r="H1550" s="1">
        <v>45646.37358796296</v>
      </c>
      <c r="I1550" s="6">
        <v>174</v>
      </c>
      <c r="J1550">
        <v>77.16</v>
      </c>
      <c r="K1550">
        <v>77.16</v>
      </c>
      <c r="L1550" t="str">
        <f>VLOOKUP(A1550,[1]Sheet2!$A$2:$C$2741,3,0)</f>
        <v>Bruno Brito</v>
      </c>
      <c r="M1550" t="str" cm="1">
        <f t="array" ref="M1550">IFERROR(_xlfn.IFS(AND(I1550&gt;=1,I1550&lt;=5),"1A5", AND(I1550&gt;=6,I1550&lt;=30),"6A30", AND(I1550&gt;=31,I1550&lt;=60),"31A60", AND(I1550&gt;=61,I1550&lt;=90),"61A90", AND(I1550&gt;=91,I1550&lt;=120),"91A120", AND(I1550&gt;120),"M120"), "A VENCER")</f>
        <v>M120</v>
      </c>
    </row>
    <row r="1551" spans="1:13" x14ac:dyDescent="0.25">
      <c r="A1551">
        <f>VLOOKUP(B1551,[1]Sheet2!$B$2:$D$2741,3,0)</f>
        <v>211112239</v>
      </c>
      <c r="B1551" t="s">
        <v>331</v>
      </c>
      <c r="C1551" t="s">
        <v>11</v>
      </c>
      <c r="D1551" t="s">
        <v>91</v>
      </c>
      <c r="E1551">
        <v>341</v>
      </c>
      <c r="F1551" t="s">
        <v>13</v>
      </c>
      <c r="G1551" s="1">
        <v>45676.373912037037</v>
      </c>
      <c r="H1551" s="1">
        <v>45646.374247685184</v>
      </c>
      <c r="I1551" s="6">
        <v>174</v>
      </c>
      <c r="J1551">
        <v>19.5</v>
      </c>
      <c r="K1551">
        <v>19.5</v>
      </c>
      <c r="L1551" t="str">
        <f>VLOOKUP(A1551,[1]Sheet2!$A$2:$C$2741,3,0)</f>
        <v>Bruno Brito</v>
      </c>
      <c r="M1551" t="str" cm="1">
        <f t="array" ref="M1551">IFERROR(_xlfn.IFS(AND(I1551&gt;=1,I1551&lt;=5),"1A5", AND(I1551&gt;=6,I1551&lt;=30),"6A30", AND(I1551&gt;=31,I1551&lt;=60),"31A60", AND(I1551&gt;=61,I1551&lt;=90),"61A90", AND(I1551&gt;=91,I1551&lt;=120),"91A120", AND(I1551&gt;120),"M120"), "A VENCER")</f>
        <v>M120</v>
      </c>
    </row>
    <row r="1552" spans="1:13" x14ac:dyDescent="0.25">
      <c r="A1552">
        <f>VLOOKUP(B1552,[1]Sheet2!$B$2:$D$2741,3,0)</f>
        <v>211112239</v>
      </c>
      <c r="B1552" t="s">
        <v>331</v>
      </c>
      <c r="C1552" t="s">
        <v>11</v>
      </c>
      <c r="D1552" t="s">
        <v>19</v>
      </c>
      <c r="E1552">
        <v>11734</v>
      </c>
      <c r="F1552" t="s">
        <v>13</v>
      </c>
      <c r="G1552" s="1">
        <v>45676.379942129628</v>
      </c>
      <c r="H1552" s="1">
        <v>45646.381828703699</v>
      </c>
      <c r="I1552" s="6">
        <v>174</v>
      </c>
      <c r="J1552">
        <v>356.04</v>
      </c>
      <c r="K1552">
        <v>356.04</v>
      </c>
      <c r="L1552" t="str">
        <f>VLOOKUP(A1552,[1]Sheet2!$A$2:$C$2741,3,0)</f>
        <v>Bruno Brito</v>
      </c>
      <c r="M1552" t="str" cm="1">
        <f t="array" ref="M1552">IFERROR(_xlfn.IFS(AND(I1552&gt;=1,I1552&lt;=5),"1A5", AND(I1552&gt;=6,I1552&lt;=30),"6A30", AND(I1552&gt;=31,I1552&lt;=60),"31A60", AND(I1552&gt;=61,I1552&lt;=90),"61A90", AND(I1552&gt;=91,I1552&lt;=120),"91A120", AND(I1552&gt;120),"M120"), "A VENCER")</f>
        <v>M120</v>
      </c>
    </row>
    <row r="1553" spans="1:13" x14ac:dyDescent="0.25">
      <c r="A1553">
        <f>VLOOKUP(B1553,[1]Sheet2!$B$2:$D$2741,3,0)</f>
        <v>211112239</v>
      </c>
      <c r="B1553" t="s">
        <v>331</v>
      </c>
      <c r="C1553" t="s">
        <v>11</v>
      </c>
      <c r="D1553" t="s">
        <v>19</v>
      </c>
      <c r="E1553">
        <v>11942</v>
      </c>
      <c r="F1553" t="s">
        <v>13</v>
      </c>
      <c r="G1553" s="1">
        <v>45680.260694444441</v>
      </c>
      <c r="H1553" s="1">
        <v>45650.261516203704</v>
      </c>
      <c r="I1553" s="6">
        <v>170</v>
      </c>
      <c r="J1553">
        <v>617.21</v>
      </c>
      <c r="K1553">
        <v>617.21</v>
      </c>
      <c r="L1553" t="str">
        <f>VLOOKUP(A1553,[1]Sheet2!$A$2:$C$2741,3,0)</f>
        <v>Bruno Brito</v>
      </c>
      <c r="M1553" t="str" cm="1">
        <f t="array" ref="M1553">IFERROR(_xlfn.IFS(AND(I1553&gt;=1,I1553&lt;=5),"1A5", AND(I1553&gt;=6,I1553&lt;=30),"6A30", AND(I1553&gt;=31,I1553&lt;=60),"31A60", AND(I1553&gt;=61,I1553&lt;=90),"61A90", AND(I1553&gt;=91,I1553&lt;=120),"91A120", AND(I1553&gt;120),"M120"), "A VENCER")</f>
        <v>M120</v>
      </c>
    </row>
    <row r="1554" spans="1:13" x14ac:dyDescent="0.25">
      <c r="A1554">
        <f>VLOOKUP(B1554,[1]Sheet2!$B$2:$D$2741,3,0)</f>
        <v>211112239</v>
      </c>
      <c r="B1554" t="s">
        <v>331</v>
      </c>
      <c r="C1554" t="s">
        <v>11</v>
      </c>
      <c r="D1554" t="s">
        <v>19</v>
      </c>
      <c r="E1554">
        <v>11951</v>
      </c>
      <c r="F1554" t="s">
        <v>13</v>
      </c>
      <c r="G1554" s="1">
        <v>45680.330057870371</v>
      </c>
      <c r="H1554" s="1">
        <v>45650.34376157407</v>
      </c>
      <c r="I1554" s="6">
        <v>170</v>
      </c>
      <c r="J1554">
        <v>16.96</v>
      </c>
      <c r="K1554">
        <v>16.96</v>
      </c>
      <c r="L1554" t="str">
        <f>VLOOKUP(A1554,[1]Sheet2!$A$2:$C$2741,3,0)</f>
        <v>Bruno Brito</v>
      </c>
      <c r="M1554" t="str" cm="1">
        <f t="array" ref="M1554">IFERROR(_xlfn.IFS(AND(I1554&gt;=1,I1554&lt;=5),"1A5", AND(I1554&gt;=6,I1554&lt;=30),"6A30", AND(I1554&gt;=31,I1554&lt;=60),"31A60", AND(I1554&gt;=61,I1554&lt;=90),"61A90", AND(I1554&gt;=91,I1554&lt;=120),"91A120", AND(I1554&gt;120),"M120"), "A VENCER")</f>
        <v>M120</v>
      </c>
    </row>
    <row r="1555" spans="1:13" x14ac:dyDescent="0.25">
      <c r="A1555">
        <f>VLOOKUP(B1555,[1]Sheet2!$B$2:$D$2741,3,0)</f>
        <v>211112239</v>
      </c>
      <c r="B1555" t="s">
        <v>331</v>
      </c>
      <c r="C1555" t="s">
        <v>2814</v>
      </c>
      <c r="D1555" t="s">
        <v>19</v>
      </c>
      <c r="E1555">
        <v>639</v>
      </c>
      <c r="F1555" t="s">
        <v>13</v>
      </c>
      <c r="G1555" s="1">
        <v>45683</v>
      </c>
      <c r="H1555" s="1">
        <v>45653</v>
      </c>
      <c r="I1555" s="6">
        <v>167</v>
      </c>
      <c r="J1555">
        <v>-879.78</v>
      </c>
      <c r="K1555">
        <v>-879.78</v>
      </c>
      <c r="L1555" t="str">
        <f>VLOOKUP(A1555,[1]Sheet2!$A$2:$C$2741,3,0)</f>
        <v>Bruno Brito</v>
      </c>
      <c r="M1555" t="str" cm="1">
        <f t="array" ref="M1555">IFERROR(_xlfn.IFS(AND(I1555&gt;=1,I1555&lt;=5),"1A5", AND(I1555&gt;=6,I1555&lt;=30),"6A30", AND(I1555&gt;=31,I1555&lt;=60),"31A60", AND(I1555&gt;=61,I1555&lt;=90),"61A90", AND(I1555&gt;=91,I1555&lt;=120),"91A120", AND(I1555&gt;120),"M120"), "A VENCER")</f>
        <v>M120</v>
      </c>
    </row>
    <row r="1556" spans="1:13" x14ac:dyDescent="0.25">
      <c r="A1556">
        <f>VLOOKUP(B1556,[1]Sheet2!$B$2:$D$2741,3,0)</f>
        <v>211112239</v>
      </c>
      <c r="B1556" t="s">
        <v>331</v>
      </c>
      <c r="C1556" t="s">
        <v>11</v>
      </c>
      <c r="D1556" t="s">
        <v>19</v>
      </c>
      <c r="E1556">
        <v>12097</v>
      </c>
      <c r="F1556" t="s">
        <v>13</v>
      </c>
      <c r="G1556" s="1">
        <v>45683.394768518519</v>
      </c>
      <c r="H1556" s="1">
        <v>45653.397222222222</v>
      </c>
      <c r="I1556" s="6">
        <v>167</v>
      </c>
      <c r="J1556">
        <v>1512.51</v>
      </c>
      <c r="K1556">
        <v>1512.51</v>
      </c>
      <c r="L1556" t="str">
        <f>VLOOKUP(A1556,[1]Sheet2!$A$2:$C$2741,3,0)</f>
        <v>Bruno Brito</v>
      </c>
      <c r="M1556" t="str" cm="1">
        <f t="array" ref="M1556">IFERROR(_xlfn.IFS(AND(I1556&gt;=1,I1556&lt;=5),"1A5", AND(I1556&gt;=6,I1556&lt;=30),"6A30", AND(I1556&gt;=31,I1556&lt;=60),"31A60", AND(I1556&gt;=61,I1556&lt;=90),"61A90", AND(I1556&gt;=91,I1556&lt;=120),"91A120", AND(I1556&gt;120),"M120"), "A VENCER")</f>
        <v>M120</v>
      </c>
    </row>
    <row r="1557" spans="1:13" x14ac:dyDescent="0.25">
      <c r="A1557">
        <f>VLOOKUP(B1557,[1]Sheet2!$B$2:$D$2741,3,0)</f>
        <v>211112239</v>
      </c>
      <c r="B1557" t="s">
        <v>331</v>
      </c>
      <c r="C1557" t="s">
        <v>11</v>
      </c>
      <c r="D1557" t="s">
        <v>19</v>
      </c>
      <c r="E1557">
        <v>12168</v>
      </c>
      <c r="F1557" t="s">
        <v>13</v>
      </c>
      <c r="G1557" s="1">
        <v>45683.705358796295</v>
      </c>
      <c r="H1557" s="1">
        <v>45653.712245370371</v>
      </c>
      <c r="I1557" s="6">
        <v>167</v>
      </c>
      <c r="J1557">
        <v>821.08</v>
      </c>
      <c r="K1557">
        <v>821.08</v>
      </c>
      <c r="L1557" t="str">
        <f>VLOOKUP(A1557,[1]Sheet2!$A$2:$C$2741,3,0)</f>
        <v>Bruno Brito</v>
      </c>
      <c r="M1557" t="str" cm="1">
        <f t="array" ref="M1557">IFERROR(_xlfn.IFS(AND(I1557&gt;=1,I1557&lt;=5),"1A5", AND(I1557&gt;=6,I1557&lt;=30),"6A30", AND(I1557&gt;=31,I1557&lt;=60),"31A60", AND(I1557&gt;=61,I1557&lt;=90),"61A90", AND(I1557&gt;=91,I1557&lt;=120),"91A120", AND(I1557&gt;120),"M120"), "A VENCER")</f>
        <v>M120</v>
      </c>
    </row>
    <row r="1558" spans="1:13" x14ac:dyDescent="0.25">
      <c r="A1558">
        <f>VLOOKUP(B1558,[1]Sheet2!$B$2:$D$2741,3,0)</f>
        <v>211112239</v>
      </c>
      <c r="B1558" t="s">
        <v>331</v>
      </c>
      <c r="C1558" t="s">
        <v>11</v>
      </c>
      <c r="D1558" t="s">
        <v>12</v>
      </c>
      <c r="E1558">
        <v>164</v>
      </c>
      <c r="F1558" t="s">
        <v>13</v>
      </c>
      <c r="G1558" s="1">
        <v>45690.415335648147</v>
      </c>
      <c r="H1558" s="1">
        <v>45660.417858796296</v>
      </c>
      <c r="I1558" s="6">
        <v>160</v>
      </c>
      <c r="J1558">
        <v>1012.74</v>
      </c>
      <c r="K1558">
        <v>1012.74</v>
      </c>
      <c r="L1558" t="str">
        <f>VLOOKUP(A1558,[1]Sheet2!$A$2:$C$2741,3,0)</f>
        <v>Bruno Brito</v>
      </c>
      <c r="M1558" t="str" cm="1">
        <f t="array" ref="M1558">IFERROR(_xlfn.IFS(AND(I1558&gt;=1,I1558&lt;=5),"1A5", AND(I1558&gt;=6,I1558&lt;=30),"6A30", AND(I1558&gt;=31,I1558&lt;=60),"31A60", AND(I1558&gt;=61,I1558&lt;=90),"61A90", AND(I1558&gt;=91,I1558&lt;=120),"91A120", AND(I1558&gt;120),"M120"), "A VENCER")</f>
        <v>M120</v>
      </c>
    </row>
    <row r="1559" spans="1:13" x14ac:dyDescent="0.25">
      <c r="A1559">
        <f>VLOOKUP(B1559,[1]Sheet2!$B$2:$D$2741,3,0)</f>
        <v>211112239</v>
      </c>
      <c r="B1559" t="s">
        <v>331</v>
      </c>
      <c r="C1559" t="s">
        <v>11</v>
      </c>
      <c r="D1559" t="s">
        <v>12</v>
      </c>
      <c r="E1559">
        <v>448</v>
      </c>
      <c r="F1559" t="s">
        <v>13</v>
      </c>
      <c r="G1559" s="1">
        <v>45695.430150462962</v>
      </c>
      <c r="H1559" s="1">
        <v>45665.434386574074</v>
      </c>
      <c r="I1559" s="6">
        <v>155</v>
      </c>
      <c r="J1559">
        <v>683.67</v>
      </c>
      <c r="K1559">
        <v>561.69000000000005</v>
      </c>
      <c r="L1559" t="str">
        <f>VLOOKUP(A1559,[1]Sheet2!$A$2:$C$2741,3,0)</f>
        <v>Bruno Brito</v>
      </c>
      <c r="M1559" t="str" cm="1">
        <f t="array" ref="M1559">IFERROR(_xlfn.IFS(AND(I1559&gt;=1,I1559&lt;=5),"1A5", AND(I1559&gt;=6,I1559&lt;=30),"6A30", AND(I1559&gt;=31,I1559&lt;=60),"31A60", AND(I1559&gt;=61,I1559&lt;=90),"61A90", AND(I1559&gt;=91,I1559&lt;=120),"91A120", AND(I1559&gt;120),"M120"), "A VENCER")</f>
        <v>M120</v>
      </c>
    </row>
    <row r="1560" spans="1:13" x14ac:dyDescent="0.25">
      <c r="A1560">
        <f>VLOOKUP(B1560,[1]Sheet2!$B$2:$D$2741,3,0)</f>
        <v>211112239</v>
      </c>
      <c r="B1560" t="s">
        <v>331</v>
      </c>
      <c r="C1560" t="s">
        <v>11</v>
      </c>
      <c r="D1560" t="s">
        <v>12</v>
      </c>
      <c r="E1560">
        <v>494</v>
      </c>
      <c r="F1560" t="s">
        <v>13</v>
      </c>
      <c r="G1560" s="1">
        <v>45695.686018518514</v>
      </c>
      <c r="H1560" s="1">
        <v>45665.686655092592</v>
      </c>
      <c r="I1560" s="6">
        <v>155</v>
      </c>
      <c r="J1560">
        <v>15.72</v>
      </c>
      <c r="K1560">
        <v>15.72</v>
      </c>
      <c r="L1560" t="str">
        <f>VLOOKUP(A1560,[1]Sheet2!$A$2:$C$2741,3,0)</f>
        <v>Bruno Brito</v>
      </c>
      <c r="M1560" t="str" cm="1">
        <f t="array" ref="M1560">IFERROR(_xlfn.IFS(AND(I1560&gt;=1,I1560&lt;=5),"1A5", AND(I1560&gt;=6,I1560&lt;=30),"6A30", AND(I1560&gt;=31,I1560&lt;=60),"31A60", AND(I1560&gt;=61,I1560&lt;=90),"61A90", AND(I1560&gt;=91,I1560&lt;=120),"91A120", AND(I1560&gt;120),"M120"), "A VENCER")</f>
        <v>M120</v>
      </c>
    </row>
    <row r="1561" spans="1:13" x14ac:dyDescent="0.25">
      <c r="A1561">
        <f>VLOOKUP(B1561,[1]Sheet2!$B$2:$D$2741,3,0)</f>
        <v>211112239</v>
      </c>
      <c r="B1561" t="s">
        <v>331</v>
      </c>
      <c r="C1561" t="s">
        <v>11</v>
      </c>
      <c r="D1561" t="s">
        <v>12</v>
      </c>
      <c r="E1561">
        <v>589</v>
      </c>
      <c r="F1561" t="s">
        <v>13</v>
      </c>
      <c r="G1561" s="1">
        <v>45697.384050925924</v>
      </c>
      <c r="H1561" s="1">
        <v>45667.385324074072</v>
      </c>
      <c r="I1561" s="6">
        <v>153</v>
      </c>
      <c r="J1561">
        <v>863.99</v>
      </c>
      <c r="K1561">
        <v>863.99</v>
      </c>
      <c r="L1561" t="str">
        <f>VLOOKUP(A1561,[1]Sheet2!$A$2:$C$2741,3,0)</f>
        <v>Bruno Brito</v>
      </c>
      <c r="M1561" t="str" cm="1">
        <f t="array" ref="M1561">IFERROR(_xlfn.IFS(AND(I1561&gt;=1,I1561&lt;=5),"1A5", AND(I1561&gt;=6,I1561&lt;=30),"6A30", AND(I1561&gt;=31,I1561&lt;=60),"31A60", AND(I1561&gt;=61,I1561&lt;=90),"61A90", AND(I1561&gt;=91,I1561&lt;=120),"91A120", AND(I1561&gt;120),"M120"), "A VENCER")</f>
        <v>M120</v>
      </c>
    </row>
    <row r="1562" spans="1:13" x14ac:dyDescent="0.25">
      <c r="A1562">
        <f>VLOOKUP(B1562,[1]Sheet2!$B$2:$D$2741,3,0)</f>
        <v>211112239</v>
      </c>
      <c r="B1562" t="s">
        <v>331</v>
      </c>
      <c r="C1562" t="s">
        <v>11</v>
      </c>
      <c r="D1562" t="s">
        <v>282</v>
      </c>
      <c r="E1562">
        <v>7</v>
      </c>
      <c r="F1562" t="s">
        <v>13</v>
      </c>
      <c r="G1562" s="1">
        <v>45697.386284722219</v>
      </c>
      <c r="H1562" s="1">
        <v>45667.386307870365</v>
      </c>
      <c r="I1562" s="6">
        <v>153</v>
      </c>
      <c r="J1562">
        <v>13.65</v>
      </c>
      <c r="K1562">
        <v>13.65</v>
      </c>
      <c r="L1562" t="str">
        <f>VLOOKUP(A1562,[1]Sheet2!$A$2:$C$2741,3,0)</f>
        <v>Bruno Brito</v>
      </c>
      <c r="M1562" t="str" cm="1">
        <f t="array" ref="M1562">IFERROR(_xlfn.IFS(AND(I1562&gt;=1,I1562&lt;=5),"1A5", AND(I1562&gt;=6,I1562&lt;=30),"6A30", AND(I1562&gt;=31,I1562&lt;=60),"31A60", AND(I1562&gt;=61,I1562&lt;=90),"61A90", AND(I1562&gt;=91,I1562&lt;=120),"91A120", AND(I1562&gt;120),"M120"), "A VENCER")</f>
        <v>M120</v>
      </c>
    </row>
    <row r="1563" spans="1:13" x14ac:dyDescent="0.25">
      <c r="A1563">
        <f>VLOOKUP(B1563,[1]Sheet2!$B$2:$D$2741,3,0)</f>
        <v>211112239</v>
      </c>
      <c r="B1563" t="s">
        <v>331</v>
      </c>
      <c r="C1563" t="s">
        <v>11</v>
      </c>
      <c r="D1563" t="s">
        <v>12</v>
      </c>
      <c r="E1563">
        <v>861</v>
      </c>
      <c r="F1563" t="s">
        <v>13</v>
      </c>
      <c r="G1563" s="1">
        <v>45702.353796296295</v>
      </c>
      <c r="H1563" s="1">
        <v>45672.356724537036</v>
      </c>
      <c r="I1563" s="6">
        <v>148</v>
      </c>
      <c r="J1563">
        <v>528.26</v>
      </c>
      <c r="K1563">
        <v>528.26</v>
      </c>
      <c r="L1563" t="str">
        <f>VLOOKUP(A1563,[1]Sheet2!$A$2:$C$2741,3,0)</f>
        <v>Bruno Brito</v>
      </c>
      <c r="M1563" t="str" cm="1">
        <f t="array" ref="M1563">IFERROR(_xlfn.IFS(AND(I1563&gt;=1,I1563&lt;=5),"1A5", AND(I1563&gt;=6,I1563&lt;=30),"6A30", AND(I1563&gt;=31,I1563&lt;=60),"31A60", AND(I1563&gt;=61,I1563&lt;=90),"61A90", AND(I1563&gt;=91,I1563&lt;=120),"91A120", AND(I1563&gt;120),"M120"), "A VENCER")</f>
        <v>M120</v>
      </c>
    </row>
    <row r="1564" spans="1:13" x14ac:dyDescent="0.25">
      <c r="A1564">
        <f>VLOOKUP(B1564,[1]Sheet2!$B$2:$D$2741,3,0)</f>
        <v>211112239</v>
      </c>
      <c r="B1564" t="s">
        <v>331</v>
      </c>
      <c r="C1564" t="s">
        <v>11</v>
      </c>
      <c r="D1564" t="s">
        <v>12</v>
      </c>
      <c r="E1564">
        <v>904</v>
      </c>
      <c r="F1564" t="s">
        <v>13</v>
      </c>
      <c r="G1564" s="1">
        <v>45702.403252314813</v>
      </c>
      <c r="H1564" s="1">
        <v>45672.404803240737</v>
      </c>
      <c r="I1564" s="6">
        <v>148</v>
      </c>
      <c r="J1564">
        <v>17.309999999999999</v>
      </c>
      <c r="K1564">
        <v>17.309999999999999</v>
      </c>
      <c r="L1564" t="str">
        <f>VLOOKUP(A1564,[1]Sheet2!$A$2:$C$2741,3,0)</f>
        <v>Bruno Brito</v>
      </c>
      <c r="M1564" t="str" cm="1">
        <f t="array" ref="M1564">IFERROR(_xlfn.IFS(AND(I1564&gt;=1,I1564&lt;=5),"1A5", AND(I1564&gt;=6,I1564&lt;=30),"6A30", AND(I1564&gt;=31,I1564&lt;=60),"31A60", AND(I1564&gt;=61,I1564&lt;=90),"61A90", AND(I1564&gt;=91,I1564&lt;=120),"91A120", AND(I1564&gt;120),"M120"), "A VENCER")</f>
        <v>M120</v>
      </c>
    </row>
    <row r="1565" spans="1:13" x14ac:dyDescent="0.25">
      <c r="A1565">
        <f>VLOOKUP(B1565,[1]Sheet2!$B$2:$D$2741,3,0)</f>
        <v>211112239</v>
      </c>
      <c r="B1565" t="s">
        <v>331</v>
      </c>
      <c r="C1565" t="s">
        <v>11</v>
      </c>
      <c r="D1565" t="s">
        <v>12</v>
      </c>
      <c r="E1565">
        <v>1070</v>
      </c>
      <c r="F1565" t="s">
        <v>13</v>
      </c>
      <c r="G1565" s="1">
        <v>45704.36918981481</v>
      </c>
      <c r="H1565" s="1">
        <v>45674.37118055555</v>
      </c>
      <c r="I1565" s="6">
        <v>146</v>
      </c>
      <c r="J1565">
        <v>931.78</v>
      </c>
      <c r="K1565">
        <v>931.78</v>
      </c>
      <c r="L1565" t="str">
        <f>VLOOKUP(A1565,[1]Sheet2!$A$2:$C$2741,3,0)</f>
        <v>Bruno Brito</v>
      </c>
      <c r="M1565" t="str" cm="1">
        <f t="array" ref="M1565">IFERROR(_xlfn.IFS(AND(I1565&gt;=1,I1565&lt;=5),"1A5", AND(I1565&gt;=6,I1565&lt;=30),"6A30", AND(I1565&gt;=31,I1565&lt;=60),"31A60", AND(I1565&gt;=61,I1565&lt;=90),"61A90", AND(I1565&gt;=91,I1565&lt;=120),"91A120", AND(I1565&gt;120),"M120"), "A VENCER")</f>
        <v>M120</v>
      </c>
    </row>
    <row r="1566" spans="1:13" x14ac:dyDescent="0.25">
      <c r="A1566">
        <f>VLOOKUP(B1566,[1]Sheet2!$B$2:$D$2741,3,0)</f>
        <v>211112239</v>
      </c>
      <c r="B1566" t="s">
        <v>331</v>
      </c>
      <c r="C1566" t="s">
        <v>11</v>
      </c>
      <c r="D1566" t="s">
        <v>12</v>
      </c>
      <c r="E1566">
        <v>1349</v>
      </c>
      <c r="F1566" t="s">
        <v>13</v>
      </c>
      <c r="G1566" s="1">
        <v>45709.391342592593</v>
      </c>
      <c r="H1566" s="1">
        <v>45679.392418981479</v>
      </c>
      <c r="I1566" s="6">
        <v>141</v>
      </c>
      <c r="J1566">
        <v>468.37</v>
      </c>
      <c r="K1566">
        <v>468.37</v>
      </c>
      <c r="L1566" t="str">
        <f>VLOOKUP(A1566,[1]Sheet2!$A$2:$C$2741,3,0)</f>
        <v>Bruno Brito</v>
      </c>
      <c r="M1566" t="str" cm="1">
        <f t="array" ref="M1566">IFERROR(_xlfn.IFS(AND(I1566&gt;=1,I1566&lt;=5),"1A5", AND(I1566&gt;=6,I1566&lt;=30),"6A30", AND(I1566&gt;=31,I1566&lt;=60),"31A60", AND(I1566&gt;=61,I1566&lt;=90),"61A90", AND(I1566&gt;=91,I1566&lt;=120),"91A120", AND(I1566&gt;120),"M120"), "A VENCER")</f>
        <v>M120</v>
      </c>
    </row>
    <row r="1567" spans="1:13" x14ac:dyDescent="0.25">
      <c r="A1567">
        <f>VLOOKUP(B1567,[1]Sheet2!$B$2:$D$2741,3,0)</f>
        <v>211112239</v>
      </c>
      <c r="B1567" t="s">
        <v>331</v>
      </c>
      <c r="C1567" t="s">
        <v>11</v>
      </c>
      <c r="D1567" t="s">
        <v>12</v>
      </c>
      <c r="E1567">
        <v>1533</v>
      </c>
      <c r="F1567" t="s">
        <v>13</v>
      </c>
      <c r="G1567" s="1">
        <v>45711.366550925923</v>
      </c>
      <c r="H1567" s="1">
        <v>45681.369108796294</v>
      </c>
      <c r="I1567" s="6">
        <v>139</v>
      </c>
      <c r="J1567">
        <v>1078.33</v>
      </c>
      <c r="K1567">
        <v>1078.33</v>
      </c>
      <c r="L1567" t="str">
        <f>VLOOKUP(A1567,[1]Sheet2!$A$2:$C$2741,3,0)</f>
        <v>Bruno Brito</v>
      </c>
      <c r="M1567" t="str" cm="1">
        <f t="array" ref="M1567">IFERROR(_xlfn.IFS(AND(I1567&gt;=1,I1567&lt;=5),"1A5", AND(I1567&gt;=6,I1567&lt;=30),"6A30", AND(I1567&gt;=31,I1567&lt;=60),"31A60", AND(I1567&gt;=61,I1567&lt;=90),"61A90", AND(I1567&gt;=91,I1567&lt;=120),"91A120", AND(I1567&gt;120),"M120"), "A VENCER")</f>
        <v>M120</v>
      </c>
    </row>
    <row r="1568" spans="1:13" x14ac:dyDescent="0.25">
      <c r="A1568">
        <f>VLOOKUP(B1568,[1]Sheet2!$B$2:$D$2741,3,0)</f>
        <v>211112239</v>
      </c>
      <c r="B1568" t="s">
        <v>331</v>
      </c>
      <c r="C1568" t="s">
        <v>11</v>
      </c>
      <c r="D1568" t="s">
        <v>12</v>
      </c>
      <c r="E1568">
        <v>1552</v>
      </c>
      <c r="F1568" t="s">
        <v>13</v>
      </c>
      <c r="G1568" s="1">
        <v>45711.385289351849</v>
      </c>
      <c r="H1568" s="1">
        <v>45681.386145833334</v>
      </c>
      <c r="I1568" s="6">
        <v>139</v>
      </c>
      <c r="J1568">
        <v>68.86</v>
      </c>
      <c r="K1568">
        <v>68.86</v>
      </c>
      <c r="L1568" t="str">
        <f>VLOOKUP(A1568,[1]Sheet2!$A$2:$C$2741,3,0)</f>
        <v>Bruno Brito</v>
      </c>
      <c r="M1568" t="str" cm="1">
        <f t="array" ref="M1568">IFERROR(_xlfn.IFS(AND(I1568&gt;=1,I1568&lt;=5),"1A5", AND(I1568&gt;=6,I1568&lt;=30),"6A30", AND(I1568&gt;=31,I1568&lt;=60),"31A60", AND(I1568&gt;=61,I1568&lt;=90),"61A90", AND(I1568&gt;=91,I1568&lt;=120),"91A120", AND(I1568&gt;120),"M120"), "A VENCER")</f>
        <v>M120</v>
      </c>
    </row>
    <row r="1569" spans="1:13" x14ac:dyDescent="0.25">
      <c r="A1569">
        <f>VLOOKUP(B1569,[1]Sheet2!$B$2:$D$2741,3,0)</f>
        <v>211112239</v>
      </c>
      <c r="B1569" t="s">
        <v>331</v>
      </c>
      <c r="C1569" t="s">
        <v>11</v>
      </c>
      <c r="D1569" t="s">
        <v>282</v>
      </c>
      <c r="E1569">
        <v>24</v>
      </c>
      <c r="F1569" t="s">
        <v>13</v>
      </c>
      <c r="G1569" s="1">
        <v>45711.38690972222</v>
      </c>
      <c r="H1569" s="1">
        <v>45681.387094907404</v>
      </c>
      <c r="I1569" s="6">
        <v>139</v>
      </c>
      <c r="J1569">
        <v>19.5</v>
      </c>
      <c r="K1569">
        <v>19.5</v>
      </c>
      <c r="L1569" t="str">
        <f>VLOOKUP(A1569,[1]Sheet2!$A$2:$C$2741,3,0)</f>
        <v>Bruno Brito</v>
      </c>
      <c r="M1569" t="str" cm="1">
        <f t="array" ref="M1569">IFERROR(_xlfn.IFS(AND(I1569&gt;=1,I1569&lt;=5),"1A5", AND(I1569&gt;=6,I1569&lt;=30),"6A30", AND(I1569&gt;=31,I1569&lt;=60),"31A60", AND(I1569&gt;=61,I1569&lt;=90),"61A90", AND(I1569&gt;=91,I1569&lt;=120),"91A120", AND(I1569&gt;120),"M120"), "A VENCER")</f>
        <v>M120</v>
      </c>
    </row>
    <row r="1570" spans="1:13" x14ac:dyDescent="0.25">
      <c r="A1570">
        <f>VLOOKUP(B1570,[1]Sheet2!$B$2:$D$2741,3,0)</f>
        <v>211112239</v>
      </c>
      <c r="B1570" t="s">
        <v>331</v>
      </c>
      <c r="C1570" t="s">
        <v>11</v>
      </c>
      <c r="D1570" t="s">
        <v>12</v>
      </c>
      <c r="E1570">
        <v>1807</v>
      </c>
      <c r="F1570" t="s">
        <v>13</v>
      </c>
      <c r="G1570" s="1">
        <v>45716.386527777773</v>
      </c>
      <c r="H1570" s="1">
        <v>45686.387662037036</v>
      </c>
      <c r="I1570" s="6">
        <v>134</v>
      </c>
      <c r="J1570">
        <v>509.69</v>
      </c>
      <c r="K1570">
        <v>509.69</v>
      </c>
      <c r="L1570" t="str">
        <f>VLOOKUP(A1570,[1]Sheet2!$A$2:$C$2741,3,0)</f>
        <v>Bruno Brito</v>
      </c>
      <c r="M1570" t="str" cm="1">
        <f t="array" ref="M1570">IFERROR(_xlfn.IFS(AND(I1570&gt;=1,I1570&lt;=5),"1A5", AND(I1570&gt;=6,I1570&lt;=30),"6A30", AND(I1570&gt;=31,I1570&lt;=60),"31A60", AND(I1570&gt;=61,I1570&lt;=90),"61A90", AND(I1570&gt;=91,I1570&lt;=120),"91A120", AND(I1570&gt;120),"M120"), "A VENCER")</f>
        <v>M120</v>
      </c>
    </row>
    <row r="1571" spans="1:13" x14ac:dyDescent="0.25">
      <c r="A1571">
        <f>VLOOKUP(B1571,[1]Sheet2!$B$2:$D$2741,3,0)</f>
        <v>211112239</v>
      </c>
      <c r="B1571" t="s">
        <v>331</v>
      </c>
      <c r="C1571" t="s">
        <v>11</v>
      </c>
      <c r="D1571" t="s">
        <v>12</v>
      </c>
      <c r="E1571">
        <v>1989</v>
      </c>
      <c r="F1571" t="s">
        <v>13</v>
      </c>
      <c r="G1571" s="1">
        <v>45718.347928240742</v>
      </c>
      <c r="H1571" s="1">
        <v>45688.354745370365</v>
      </c>
      <c r="I1571" s="6">
        <v>132</v>
      </c>
      <c r="J1571">
        <v>749.22</v>
      </c>
      <c r="K1571">
        <v>749.22</v>
      </c>
      <c r="L1571" t="str">
        <f>VLOOKUP(A1571,[1]Sheet2!$A$2:$C$2741,3,0)</f>
        <v>Bruno Brito</v>
      </c>
      <c r="M1571" t="str" cm="1">
        <f t="array" ref="M1571">IFERROR(_xlfn.IFS(AND(I1571&gt;=1,I1571&lt;=5),"1A5", AND(I1571&gt;=6,I1571&lt;=30),"6A30", AND(I1571&gt;=31,I1571&lt;=60),"31A60", AND(I1571&gt;=61,I1571&lt;=90),"61A90", AND(I1571&gt;=91,I1571&lt;=120),"91A120", AND(I1571&gt;120),"M120"), "A VENCER")</f>
        <v>M120</v>
      </c>
    </row>
    <row r="1572" spans="1:13" x14ac:dyDescent="0.25">
      <c r="A1572">
        <f>VLOOKUP(B1572,[1]Sheet2!$B$2:$D$2741,3,0)</f>
        <v>211112239</v>
      </c>
      <c r="B1572" t="s">
        <v>331</v>
      </c>
      <c r="C1572" t="s">
        <v>11</v>
      </c>
      <c r="D1572" t="s">
        <v>12</v>
      </c>
      <c r="E1572">
        <v>2224</v>
      </c>
      <c r="F1572" t="s">
        <v>13</v>
      </c>
      <c r="G1572" s="1">
        <v>45723.381145833329</v>
      </c>
      <c r="H1572" s="1">
        <v>45693.382071759261</v>
      </c>
      <c r="I1572" s="6">
        <v>127</v>
      </c>
      <c r="J1572">
        <v>481.54</v>
      </c>
      <c r="K1572">
        <v>481.54</v>
      </c>
      <c r="L1572" t="str">
        <f>VLOOKUP(A1572,[1]Sheet2!$A$2:$C$2741,3,0)</f>
        <v>Bruno Brito</v>
      </c>
      <c r="M1572" t="str" cm="1">
        <f t="array" ref="M1572">IFERROR(_xlfn.IFS(AND(I1572&gt;=1,I1572&lt;=5),"1A5", AND(I1572&gt;=6,I1572&lt;=30),"6A30", AND(I1572&gt;=31,I1572&lt;=60),"31A60", AND(I1572&gt;=61,I1572&lt;=90),"61A90", AND(I1572&gt;=91,I1572&lt;=120),"91A120", AND(I1572&gt;120),"M120"), "A VENCER")</f>
        <v>M120</v>
      </c>
    </row>
    <row r="1573" spans="1:13" x14ac:dyDescent="0.25">
      <c r="A1573">
        <f>VLOOKUP(B1573,[1]Sheet2!$B$2:$D$2741,3,0)</f>
        <v>211112239</v>
      </c>
      <c r="B1573" t="s">
        <v>331</v>
      </c>
      <c r="C1573" t="s">
        <v>11</v>
      </c>
      <c r="D1573" t="s">
        <v>12</v>
      </c>
      <c r="E1573">
        <v>2402</v>
      </c>
      <c r="F1573" t="s">
        <v>13</v>
      </c>
      <c r="G1573" s="1">
        <v>45725.32167824074</v>
      </c>
      <c r="H1573" s="1">
        <v>45695.323437499996</v>
      </c>
      <c r="I1573" s="6">
        <v>125</v>
      </c>
      <c r="J1573">
        <v>782.67000000000007</v>
      </c>
      <c r="K1573">
        <v>782.67000000000007</v>
      </c>
      <c r="L1573" t="str">
        <f>VLOOKUP(A1573,[1]Sheet2!$A$2:$C$2741,3,0)</f>
        <v>Bruno Brito</v>
      </c>
      <c r="M1573" t="str" cm="1">
        <f t="array" ref="M1573">IFERROR(_xlfn.IFS(AND(I1573&gt;=1,I1573&lt;=5),"1A5", AND(I1573&gt;=6,I1573&lt;=30),"6A30", AND(I1573&gt;=31,I1573&lt;=60),"31A60", AND(I1573&gt;=61,I1573&lt;=90),"61A90", AND(I1573&gt;=91,I1573&lt;=120),"91A120", AND(I1573&gt;120),"M120"), "A VENCER")</f>
        <v>M120</v>
      </c>
    </row>
    <row r="1574" spans="1:13" x14ac:dyDescent="0.25">
      <c r="A1574">
        <f>VLOOKUP(B1574,[1]Sheet2!$B$2:$D$2741,3,0)</f>
        <v>211112239</v>
      </c>
      <c r="B1574" t="s">
        <v>331</v>
      </c>
      <c r="C1574" t="s">
        <v>11</v>
      </c>
      <c r="D1574" t="s">
        <v>12</v>
      </c>
      <c r="E1574">
        <v>2693</v>
      </c>
      <c r="F1574" t="s">
        <v>13</v>
      </c>
      <c r="G1574" s="1">
        <v>45730.384328703702</v>
      </c>
      <c r="H1574" s="1">
        <v>45700.388032407405</v>
      </c>
      <c r="I1574" s="6">
        <v>120</v>
      </c>
      <c r="J1574">
        <v>694.57</v>
      </c>
      <c r="K1574">
        <v>694.57</v>
      </c>
      <c r="L1574" t="str">
        <f>VLOOKUP(A1574,[1]Sheet2!$A$2:$C$2741,3,0)</f>
        <v>Bruno Brito</v>
      </c>
      <c r="M1574" t="str" cm="1">
        <f t="array" ref="M1574">IFERROR(_xlfn.IFS(AND(I1574&gt;=1,I1574&lt;=5),"1A5", AND(I1574&gt;=6,I1574&lt;=30),"6A30", AND(I1574&gt;=31,I1574&lt;=60),"31A60", AND(I1574&gt;=61,I1574&lt;=90),"61A90", AND(I1574&gt;=91,I1574&lt;=120),"91A120", AND(I1574&gt;120),"M120"), "A VENCER")</f>
        <v>91A120</v>
      </c>
    </row>
    <row r="1575" spans="1:13" x14ac:dyDescent="0.25">
      <c r="A1575">
        <f>VLOOKUP(B1575,[1]Sheet2!$B$2:$D$2741,3,0)</f>
        <v>211112239</v>
      </c>
      <c r="B1575" t="s">
        <v>331</v>
      </c>
      <c r="C1575" t="s">
        <v>11</v>
      </c>
      <c r="D1575" t="s">
        <v>282</v>
      </c>
      <c r="E1575">
        <v>37</v>
      </c>
      <c r="F1575" t="s">
        <v>13</v>
      </c>
      <c r="G1575" s="1">
        <v>45730.388425925921</v>
      </c>
      <c r="H1575" s="1">
        <v>45700.388958333329</v>
      </c>
      <c r="I1575" s="6">
        <v>120</v>
      </c>
      <c r="J1575">
        <v>19.5</v>
      </c>
      <c r="K1575">
        <v>19.5</v>
      </c>
      <c r="L1575" t="str">
        <f>VLOOKUP(A1575,[1]Sheet2!$A$2:$C$2741,3,0)</f>
        <v>Bruno Brito</v>
      </c>
      <c r="M1575" t="str" cm="1">
        <f t="array" ref="M1575">IFERROR(_xlfn.IFS(AND(I1575&gt;=1,I1575&lt;=5),"1A5", AND(I1575&gt;=6,I1575&lt;=30),"6A30", AND(I1575&gt;=31,I1575&lt;=60),"31A60", AND(I1575&gt;=61,I1575&lt;=90),"61A90", AND(I1575&gt;=91,I1575&lt;=120),"91A120", AND(I1575&gt;120),"M120"), "A VENCER")</f>
        <v>91A120</v>
      </c>
    </row>
    <row r="1576" spans="1:13" x14ac:dyDescent="0.25">
      <c r="A1576">
        <f>VLOOKUP(B1576,[1]Sheet2!$B$2:$D$2741,3,0)</f>
        <v>211112239</v>
      </c>
      <c r="B1576" t="s">
        <v>331</v>
      </c>
      <c r="C1576" t="s">
        <v>11</v>
      </c>
      <c r="D1576" t="s">
        <v>12</v>
      </c>
      <c r="E1576">
        <v>2908</v>
      </c>
      <c r="F1576" t="s">
        <v>13</v>
      </c>
      <c r="G1576" s="1">
        <v>45732.423680555556</v>
      </c>
      <c r="H1576" s="1">
        <v>45702.425127314811</v>
      </c>
      <c r="I1576" s="6">
        <v>118</v>
      </c>
      <c r="J1576">
        <v>374.8</v>
      </c>
      <c r="K1576">
        <v>374.8</v>
      </c>
      <c r="L1576" t="str">
        <f>VLOOKUP(A1576,[1]Sheet2!$A$2:$C$2741,3,0)</f>
        <v>Bruno Brito</v>
      </c>
      <c r="M1576" t="str" cm="1">
        <f t="array" ref="M1576">IFERROR(_xlfn.IFS(AND(I1576&gt;=1,I1576&lt;=5),"1A5", AND(I1576&gt;=6,I1576&lt;=30),"6A30", AND(I1576&gt;=31,I1576&lt;=60),"31A60", AND(I1576&gt;=61,I1576&lt;=90),"61A90", AND(I1576&gt;=91,I1576&lt;=120),"91A120", AND(I1576&gt;120),"M120"), "A VENCER")</f>
        <v>91A120</v>
      </c>
    </row>
    <row r="1577" spans="1:13" x14ac:dyDescent="0.25">
      <c r="A1577">
        <f>VLOOKUP(B1577,[1]Sheet2!$B$2:$D$2741,3,0)</f>
        <v>211112239</v>
      </c>
      <c r="B1577" t="s">
        <v>331</v>
      </c>
      <c r="C1577" t="s">
        <v>11</v>
      </c>
      <c r="D1577" t="s">
        <v>12</v>
      </c>
      <c r="E1577">
        <v>3144</v>
      </c>
      <c r="F1577" t="s">
        <v>13</v>
      </c>
      <c r="G1577" s="1">
        <v>45737.406111111108</v>
      </c>
      <c r="H1577" s="1">
        <v>45707.406921296293</v>
      </c>
      <c r="I1577" s="6">
        <v>113</v>
      </c>
      <c r="J1577">
        <v>405.93</v>
      </c>
      <c r="K1577">
        <v>405.93</v>
      </c>
      <c r="L1577" t="str">
        <f>VLOOKUP(A1577,[1]Sheet2!$A$2:$C$2741,3,0)</f>
        <v>Bruno Brito</v>
      </c>
      <c r="M1577" t="str" cm="1">
        <f t="array" ref="M1577">IFERROR(_xlfn.IFS(AND(I1577&gt;=1,I1577&lt;=5),"1A5", AND(I1577&gt;=6,I1577&lt;=30),"6A30", AND(I1577&gt;=31,I1577&lt;=60),"31A60", AND(I1577&gt;=61,I1577&lt;=90),"61A90", AND(I1577&gt;=91,I1577&lt;=120),"91A120", AND(I1577&gt;120),"M120"), "A VENCER")</f>
        <v>91A120</v>
      </c>
    </row>
    <row r="1578" spans="1:13" x14ac:dyDescent="0.25">
      <c r="A1578">
        <f>VLOOKUP(B1578,[1]Sheet2!$B$2:$D$2741,3,0)</f>
        <v>211112239</v>
      </c>
      <c r="B1578" t="s">
        <v>331</v>
      </c>
      <c r="C1578" t="s">
        <v>11</v>
      </c>
      <c r="D1578" t="s">
        <v>12</v>
      </c>
      <c r="E1578">
        <v>3311</v>
      </c>
      <c r="F1578" t="s">
        <v>13</v>
      </c>
      <c r="G1578" s="1">
        <v>45739.459930555553</v>
      </c>
      <c r="H1578" s="1">
        <v>45709.460972222223</v>
      </c>
      <c r="I1578" s="6">
        <v>111</v>
      </c>
      <c r="J1578">
        <v>593.81000000000006</v>
      </c>
      <c r="K1578">
        <v>593.81000000000006</v>
      </c>
      <c r="L1578" t="str">
        <f>VLOOKUP(A1578,[1]Sheet2!$A$2:$C$2741,3,0)</f>
        <v>Bruno Brito</v>
      </c>
      <c r="M1578" t="str" cm="1">
        <f t="array" ref="M1578">IFERROR(_xlfn.IFS(AND(I1578&gt;=1,I1578&lt;=5),"1A5", AND(I1578&gt;=6,I1578&lt;=30),"6A30", AND(I1578&gt;=31,I1578&lt;=60),"31A60", AND(I1578&gt;=61,I1578&lt;=90),"61A90", AND(I1578&gt;=91,I1578&lt;=120),"91A120", AND(I1578&gt;120),"M120"), "A VENCER")</f>
        <v>91A120</v>
      </c>
    </row>
    <row r="1579" spans="1:13" x14ac:dyDescent="0.25">
      <c r="A1579">
        <f>VLOOKUP(B1579,[1]Sheet2!$B$2:$D$2741,3,0)</f>
        <v>211112239</v>
      </c>
      <c r="B1579" t="s">
        <v>331</v>
      </c>
      <c r="C1579" t="s">
        <v>11</v>
      </c>
      <c r="D1579" t="s">
        <v>12</v>
      </c>
      <c r="E1579">
        <v>3804</v>
      </c>
      <c r="F1579" t="s">
        <v>13</v>
      </c>
      <c r="G1579" s="1">
        <v>45746.464502314811</v>
      </c>
      <c r="H1579" s="1">
        <v>45716.468715277777</v>
      </c>
      <c r="I1579" s="6">
        <v>104</v>
      </c>
      <c r="J1579">
        <v>760.12</v>
      </c>
      <c r="K1579">
        <v>760.12</v>
      </c>
      <c r="L1579" t="str">
        <f>VLOOKUP(A1579,[1]Sheet2!$A$2:$C$2741,3,0)</f>
        <v>Bruno Brito</v>
      </c>
      <c r="M1579" t="str" cm="1">
        <f t="array" ref="M1579">IFERROR(_xlfn.IFS(AND(I1579&gt;=1,I1579&lt;=5),"1A5", AND(I1579&gt;=6,I1579&lt;=30),"6A30", AND(I1579&gt;=31,I1579&lt;=60),"31A60", AND(I1579&gt;=61,I1579&lt;=90),"61A90", AND(I1579&gt;=91,I1579&lt;=120),"91A120", AND(I1579&gt;120),"M120"), "A VENCER")</f>
        <v>91A120</v>
      </c>
    </row>
    <row r="1580" spans="1:13" x14ac:dyDescent="0.25">
      <c r="A1580">
        <f>VLOOKUP(B1580,[1]Sheet2!$B$2:$D$2741,3,0)</f>
        <v>211112239</v>
      </c>
      <c r="B1580" t="s">
        <v>331</v>
      </c>
      <c r="C1580" t="s">
        <v>11</v>
      </c>
      <c r="D1580" t="s">
        <v>12</v>
      </c>
      <c r="E1580">
        <v>4156</v>
      </c>
      <c r="F1580" t="s">
        <v>13</v>
      </c>
      <c r="G1580" s="1">
        <v>45753.430891203701</v>
      </c>
      <c r="H1580" s="1">
        <v>45723.432094907403</v>
      </c>
      <c r="I1580" s="6">
        <v>97</v>
      </c>
      <c r="J1580">
        <v>710.26</v>
      </c>
      <c r="K1580">
        <v>710.26</v>
      </c>
      <c r="L1580" t="str">
        <f>VLOOKUP(A1580,[1]Sheet2!$A$2:$C$2741,3,0)</f>
        <v>Bruno Brito</v>
      </c>
      <c r="M1580" t="str" cm="1">
        <f t="array" ref="M1580">IFERROR(_xlfn.IFS(AND(I1580&gt;=1,I1580&lt;=5),"1A5", AND(I1580&gt;=6,I1580&lt;=30),"6A30", AND(I1580&gt;=31,I1580&lt;=60),"31A60", AND(I1580&gt;=61,I1580&lt;=90),"61A90", AND(I1580&gt;=91,I1580&lt;=120),"91A120", AND(I1580&gt;120),"M120"), "A VENCER")</f>
        <v>91A120</v>
      </c>
    </row>
    <row r="1581" spans="1:13" x14ac:dyDescent="0.25">
      <c r="A1581">
        <f>VLOOKUP(B1581,[1]Sheet2!$B$2:$D$2741,3,0)</f>
        <v>211112239</v>
      </c>
      <c r="B1581" t="s">
        <v>331</v>
      </c>
      <c r="C1581" t="s">
        <v>11</v>
      </c>
      <c r="D1581" t="s">
        <v>12</v>
      </c>
      <c r="E1581">
        <v>4360</v>
      </c>
      <c r="F1581" t="s">
        <v>13</v>
      </c>
      <c r="G1581" s="1">
        <v>45758.375347222223</v>
      </c>
      <c r="H1581" s="1">
        <v>45728.38113425926</v>
      </c>
      <c r="I1581" s="6">
        <v>92</v>
      </c>
      <c r="J1581">
        <v>203.08</v>
      </c>
      <c r="K1581">
        <v>203.08</v>
      </c>
      <c r="L1581" t="str">
        <f>VLOOKUP(A1581,[1]Sheet2!$A$2:$C$2741,3,0)</f>
        <v>Bruno Brito</v>
      </c>
      <c r="M1581" t="str" cm="1">
        <f t="array" ref="M1581">IFERROR(_xlfn.IFS(AND(I1581&gt;=1,I1581&lt;=5),"1A5", AND(I1581&gt;=6,I1581&lt;=30),"6A30", AND(I1581&gt;=31,I1581&lt;=60),"31A60", AND(I1581&gt;=61,I1581&lt;=90),"61A90", AND(I1581&gt;=91,I1581&lt;=120),"91A120", AND(I1581&gt;120),"M120"), "A VENCER")</f>
        <v>91A120</v>
      </c>
    </row>
    <row r="1582" spans="1:13" x14ac:dyDescent="0.25">
      <c r="A1582">
        <f>VLOOKUP(B1582,[1]Sheet2!$B$2:$D$2741,3,0)</f>
        <v>211112239</v>
      </c>
      <c r="B1582" t="s">
        <v>331</v>
      </c>
      <c r="C1582" t="s">
        <v>11</v>
      </c>
      <c r="D1582" t="s">
        <v>12</v>
      </c>
      <c r="E1582">
        <v>4542</v>
      </c>
      <c r="F1582" t="s">
        <v>13</v>
      </c>
      <c r="G1582" s="1">
        <v>45760.432465277772</v>
      </c>
      <c r="H1582" s="1">
        <v>45730.433634259258</v>
      </c>
      <c r="I1582" s="6">
        <v>90</v>
      </c>
      <c r="J1582">
        <v>87.76</v>
      </c>
      <c r="K1582">
        <v>87.76</v>
      </c>
      <c r="L1582" t="str">
        <f>VLOOKUP(A1582,[1]Sheet2!$A$2:$C$2741,3,0)</f>
        <v>Bruno Brito</v>
      </c>
      <c r="M1582" t="str" cm="1">
        <f t="array" ref="M1582">IFERROR(_xlfn.IFS(AND(I1582&gt;=1,I1582&lt;=5),"1A5", AND(I1582&gt;=6,I1582&lt;=30),"6A30", AND(I1582&gt;=31,I1582&lt;=60),"31A60", AND(I1582&gt;=61,I1582&lt;=90),"61A90", AND(I1582&gt;=91,I1582&lt;=120),"91A120", AND(I1582&gt;120),"M120"), "A VENCER")</f>
        <v>61A90</v>
      </c>
    </row>
    <row r="1583" spans="1:13" x14ac:dyDescent="0.25">
      <c r="A1583">
        <f>VLOOKUP(B1583,[1]Sheet2!$B$2:$D$2741,3,0)</f>
        <v>211112239</v>
      </c>
      <c r="B1583" t="s">
        <v>331</v>
      </c>
      <c r="C1583" t="s">
        <v>23</v>
      </c>
      <c r="D1583" t="s">
        <v>24</v>
      </c>
      <c r="E1583" t="s">
        <v>2830</v>
      </c>
      <c r="F1583" t="s">
        <v>13</v>
      </c>
      <c r="G1583" s="1">
        <v>45848</v>
      </c>
      <c r="H1583" s="1">
        <v>45848</v>
      </c>
      <c r="I1583" s="6">
        <v>2</v>
      </c>
      <c r="J1583">
        <v>1000</v>
      </c>
      <c r="K1583">
        <v>1000</v>
      </c>
      <c r="L1583" t="str">
        <f>VLOOKUP(A1583,[1]Sheet2!$A$2:$C$2741,3,0)</f>
        <v>Bruno Brito</v>
      </c>
      <c r="M1583" t="str" cm="1">
        <f t="array" ref="M1583">IFERROR(_xlfn.IFS(AND(I1583&gt;=1,I1583&lt;=5),"1A5", AND(I1583&gt;=6,I1583&lt;=30),"6A30", AND(I1583&gt;=31,I1583&lt;=60),"31A60", AND(I1583&gt;=61,I1583&lt;=90),"61A90", AND(I1583&gt;=91,I1583&lt;=120),"91A120", AND(I1583&gt;120),"M120"), "A VENCER")</f>
        <v>1A5</v>
      </c>
    </row>
    <row r="1584" spans="1:13" x14ac:dyDescent="0.25">
      <c r="A1584">
        <f>VLOOKUP(B1584,[1]Sheet2!$B$2:$D$2741,3,0)</f>
        <v>211112240</v>
      </c>
      <c r="B1584" t="s">
        <v>332</v>
      </c>
      <c r="C1584" t="s">
        <v>11</v>
      </c>
      <c r="D1584" t="s">
        <v>12</v>
      </c>
      <c r="E1584">
        <v>2905</v>
      </c>
      <c r="F1584" t="s">
        <v>13</v>
      </c>
      <c r="G1584" s="1">
        <v>45732.420335648145</v>
      </c>
      <c r="H1584" s="1">
        <v>45702.423518518517</v>
      </c>
      <c r="I1584" s="6">
        <v>118</v>
      </c>
      <c r="J1584">
        <v>633.61</v>
      </c>
      <c r="K1584">
        <v>633.61</v>
      </c>
      <c r="L1584" t="str">
        <f>VLOOKUP(A1584,[1]Sheet2!$A$2:$C$2741,3,0)</f>
        <v>Bruno Brito</v>
      </c>
      <c r="M1584" t="str" cm="1">
        <f t="array" ref="M1584">IFERROR(_xlfn.IFS(AND(I1584&gt;=1,I1584&lt;=5),"1A5", AND(I1584&gt;=6,I1584&lt;=30),"6A30", AND(I1584&gt;=31,I1584&lt;=60),"31A60", AND(I1584&gt;=61,I1584&lt;=90),"61A90", AND(I1584&gt;=91,I1584&lt;=120),"91A120", AND(I1584&gt;120),"M120"), "A VENCER")</f>
        <v>91A120</v>
      </c>
    </row>
    <row r="1585" spans="1:13" x14ac:dyDescent="0.25">
      <c r="A1585">
        <f>VLOOKUP(B1585,[1]Sheet2!$B$2:$D$2741,3,0)</f>
        <v>211112240</v>
      </c>
      <c r="B1585" t="s">
        <v>332</v>
      </c>
      <c r="C1585" t="s">
        <v>11</v>
      </c>
      <c r="D1585" t="s">
        <v>12</v>
      </c>
      <c r="E1585">
        <v>3294</v>
      </c>
      <c r="F1585" t="s">
        <v>13</v>
      </c>
      <c r="G1585" s="1">
        <v>45739.388935185183</v>
      </c>
      <c r="H1585" s="1">
        <v>45709.395405092589</v>
      </c>
      <c r="I1585" s="6">
        <v>111</v>
      </c>
      <c r="J1585">
        <v>1306.02</v>
      </c>
      <c r="K1585">
        <v>1306.02</v>
      </c>
      <c r="L1585" t="str">
        <f>VLOOKUP(A1585,[1]Sheet2!$A$2:$C$2741,3,0)</f>
        <v>Bruno Brito</v>
      </c>
      <c r="M1585" t="str" cm="1">
        <f t="array" ref="M1585">IFERROR(_xlfn.IFS(AND(I1585&gt;=1,I1585&lt;=5),"1A5", AND(I1585&gt;=6,I1585&lt;=30),"6A30", AND(I1585&gt;=31,I1585&lt;=60),"31A60", AND(I1585&gt;=61,I1585&lt;=90),"61A90", AND(I1585&gt;=91,I1585&lt;=120),"91A120", AND(I1585&gt;120),"M120"), "A VENCER")</f>
        <v>91A120</v>
      </c>
    </row>
    <row r="1586" spans="1:13" x14ac:dyDescent="0.25">
      <c r="A1586">
        <f>VLOOKUP(B1586,[1]Sheet2!$B$2:$D$2741,3,0)</f>
        <v>211112240</v>
      </c>
      <c r="B1586" t="s">
        <v>332</v>
      </c>
      <c r="C1586" t="s">
        <v>11</v>
      </c>
      <c r="D1586" t="s">
        <v>12</v>
      </c>
      <c r="E1586">
        <v>3535</v>
      </c>
      <c r="F1586" t="s">
        <v>13</v>
      </c>
      <c r="G1586" s="1">
        <v>45744.32130787037</v>
      </c>
      <c r="H1586" s="1">
        <v>45714.329571759255</v>
      </c>
      <c r="I1586" s="6">
        <v>106</v>
      </c>
      <c r="J1586">
        <v>876.84</v>
      </c>
      <c r="K1586">
        <v>876.84</v>
      </c>
      <c r="L1586" t="str">
        <f>VLOOKUP(A1586,[1]Sheet2!$A$2:$C$2741,3,0)</f>
        <v>Bruno Brito</v>
      </c>
      <c r="M1586" t="str" cm="1">
        <f t="array" ref="M1586">IFERROR(_xlfn.IFS(AND(I1586&gt;=1,I1586&lt;=5),"1A5", AND(I1586&gt;=6,I1586&lt;=30),"6A30", AND(I1586&gt;=31,I1586&lt;=60),"31A60", AND(I1586&gt;=61,I1586&lt;=90),"61A90", AND(I1586&gt;=91,I1586&lt;=120),"91A120", AND(I1586&gt;120),"M120"), "A VENCER")</f>
        <v>91A120</v>
      </c>
    </row>
    <row r="1587" spans="1:13" x14ac:dyDescent="0.25">
      <c r="A1587">
        <f>VLOOKUP(B1587,[1]Sheet2!$B$2:$D$2741,3,0)</f>
        <v>211112240</v>
      </c>
      <c r="B1587" t="s">
        <v>332</v>
      </c>
      <c r="C1587" t="s">
        <v>11</v>
      </c>
      <c r="D1587" t="s">
        <v>12</v>
      </c>
      <c r="E1587">
        <v>3788</v>
      </c>
      <c r="F1587" t="s">
        <v>13</v>
      </c>
      <c r="G1587" s="1">
        <v>45746.449548611112</v>
      </c>
      <c r="H1587" s="1">
        <v>45716.45</v>
      </c>
      <c r="I1587" s="6">
        <v>104</v>
      </c>
      <c r="J1587">
        <v>952.64</v>
      </c>
      <c r="K1587">
        <v>952.64</v>
      </c>
      <c r="L1587" t="str">
        <f>VLOOKUP(A1587,[1]Sheet2!$A$2:$C$2741,3,0)</f>
        <v>Bruno Brito</v>
      </c>
      <c r="M1587" t="str" cm="1">
        <f t="array" ref="M1587">IFERROR(_xlfn.IFS(AND(I1587&gt;=1,I1587&lt;=5),"1A5", AND(I1587&gt;=6,I1587&lt;=30),"6A30", AND(I1587&gt;=31,I1587&lt;=60),"31A60", AND(I1587&gt;=61,I1587&lt;=90),"61A90", AND(I1587&gt;=91,I1587&lt;=120),"91A120", AND(I1587&gt;120),"M120"), "A VENCER")</f>
        <v>91A120</v>
      </c>
    </row>
    <row r="1588" spans="1:13" x14ac:dyDescent="0.25">
      <c r="A1588">
        <f>VLOOKUP(B1588,[1]Sheet2!$B$2:$D$2741,3,0)</f>
        <v>211112240</v>
      </c>
      <c r="B1588" t="s">
        <v>332</v>
      </c>
      <c r="C1588" t="s">
        <v>11</v>
      </c>
      <c r="D1588" t="s">
        <v>12</v>
      </c>
      <c r="E1588">
        <v>4143</v>
      </c>
      <c r="F1588" t="s">
        <v>13</v>
      </c>
      <c r="G1588" s="1">
        <v>45753.405486111107</v>
      </c>
      <c r="H1588" s="1">
        <v>45723.413981481477</v>
      </c>
      <c r="I1588" s="6">
        <v>97</v>
      </c>
      <c r="J1588">
        <v>1264.6300000000001</v>
      </c>
      <c r="K1588">
        <v>1264.6300000000001</v>
      </c>
      <c r="L1588" t="str">
        <f>VLOOKUP(A1588,[1]Sheet2!$A$2:$C$2741,3,0)</f>
        <v>Bruno Brito</v>
      </c>
      <c r="M1588" t="str" cm="1">
        <f t="array" ref="M1588">IFERROR(_xlfn.IFS(AND(I1588&gt;=1,I1588&lt;=5),"1A5", AND(I1588&gt;=6,I1588&lt;=30),"6A30", AND(I1588&gt;=31,I1588&lt;=60),"31A60", AND(I1588&gt;=61,I1588&lt;=90),"61A90", AND(I1588&gt;=91,I1588&lt;=120),"91A120", AND(I1588&gt;120),"M120"), "A VENCER")</f>
        <v>91A120</v>
      </c>
    </row>
    <row r="1589" spans="1:13" x14ac:dyDescent="0.25">
      <c r="A1589">
        <f>VLOOKUP(B1589,[1]Sheet2!$B$2:$D$2741,3,0)</f>
        <v>211112240</v>
      </c>
      <c r="B1589" t="s">
        <v>332</v>
      </c>
      <c r="C1589" t="s">
        <v>11</v>
      </c>
      <c r="D1589" t="s">
        <v>12</v>
      </c>
      <c r="E1589">
        <v>4546</v>
      </c>
      <c r="F1589" t="s">
        <v>13</v>
      </c>
      <c r="G1589" s="1">
        <v>45760.434571759259</v>
      </c>
      <c r="H1589" s="1">
        <v>45730.435925925922</v>
      </c>
      <c r="I1589" s="6">
        <v>90</v>
      </c>
      <c r="J1589">
        <v>1142.43</v>
      </c>
      <c r="K1589">
        <v>1142.43</v>
      </c>
      <c r="L1589" t="str">
        <f>VLOOKUP(A1589,[1]Sheet2!$A$2:$C$2741,3,0)</f>
        <v>Bruno Brito</v>
      </c>
      <c r="M1589" t="str" cm="1">
        <f t="array" ref="M1589">IFERROR(_xlfn.IFS(AND(I1589&gt;=1,I1589&lt;=5),"1A5", AND(I1589&gt;=6,I1589&lt;=30),"6A30", AND(I1589&gt;=31,I1589&lt;=60),"31A60", AND(I1589&gt;=61,I1589&lt;=90),"61A90", AND(I1589&gt;=91,I1589&lt;=120),"91A120", AND(I1589&gt;120),"M120"), "A VENCER")</f>
        <v>61A90</v>
      </c>
    </row>
    <row r="1590" spans="1:13" x14ac:dyDescent="0.25">
      <c r="A1590">
        <f>VLOOKUP(B1590,[1]Sheet2!$B$2:$D$2741,3,0)</f>
        <v>211112240</v>
      </c>
      <c r="B1590" t="s">
        <v>332</v>
      </c>
      <c r="C1590" t="s">
        <v>11</v>
      </c>
      <c r="D1590" t="s">
        <v>12</v>
      </c>
      <c r="E1590">
        <v>4782</v>
      </c>
      <c r="F1590" t="s">
        <v>13</v>
      </c>
      <c r="G1590" s="1">
        <v>45765.409363425926</v>
      </c>
      <c r="H1590" s="1">
        <v>45735.410312499997</v>
      </c>
      <c r="I1590" s="6">
        <v>85</v>
      </c>
      <c r="J1590">
        <v>524.29999999999995</v>
      </c>
      <c r="K1590">
        <v>524.29999999999995</v>
      </c>
      <c r="L1590" t="str">
        <f>VLOOKUP(A1590,[1]Sheet2!$A$2:$C$2741,3,0)</f>
        <v>Bruno Brito</v>
      </c>
      <c r="M1590" t="str" cm="1">
        <f t="array" ref="M1590">IFERROR(_xlfn.IFS(AND(I1590&gt;=1,I1590&lt;=5),"1A5", AND(I1590&gt;=6,I1590&lt;=30),"6A30", AND(I1590&gt;=31,I1590&lt;=60),"31A60", AND(I1590&gt;=61,I1590&lt;=90),"61A90", AND(I1590&gt;=91,I1590&lt;=120),"91A120", AND(I1590&gt;120),"M120"), "A VENCER")</f>
        <v>61A90</v>
      </c>
    </row>
    <row r="1591" spans="1:13" x14ac:dyDescent="0.25">
      <c r="A1591">
        <f>VLOOKUP(B1591,[1]Sheet2!$B$2:$D$2741,3,0)</f>
        <v>211112240</v>
      </c>
      <c r="B1591" t="s">
        <v>332</v>
      </c>
      <c r="C1591" t="s">
        <v>11</v>
      </c>
      <c r="D1591" t="s">
        <v>12</v>
      </c>
      <c r="E1591">
        <v>4896</v>
      </c>
      <c r="F1591" t="s">
        <v>13</v>
      </c>
      <c r="G1591" s="1">
        <v>45767.334374999999</v>
      </c>
      <c r="H1591" s="1">
        <v>45737.335277777776</v>
      </c>
      <c r="I1591" s="6">
        <v>83</v>
      </c>
      <c r="J1591">
        <v>503.93</v>
      </c>
      <c r="K1591">
        <v>503.93</v>
      </c>
      <c r="L1591" t="str">
        <f>VLOOKUP(A1591,[1]Sheet2!$A$2:$C$2741,3,0)</f>
        <v>Bruno Brito</v>
      </c>
      <c r="M1591" t="str" cm="1">
        <f t="array" ref="M1591">IFERROR(_xlfn.IFS(AND(I1591&gt;=1,I1591&lt;=5),"1A5", AND(I1591&gt;=6,I1591&lt;=30),"6A30", AND(I1591&gt;=31,I1591&lt;=60),"31A60", AND(I1591&gt;=61,I1591&lt;=90),"61A90", AND(I1591&gt;=91,I1591&lt;=120),"91A120", AND(I1591&gt;120),"M120"), "A VENCER")</f>
        <v>61A90</v>
      </c>
    </row>
    <row r="1592" spans="1:13" x14ac:dyDescent="0.25">
      <c r="A1592">
        <f>VLOOKUP(B1592,[1]Sheet2!$B$2:$D$2741,3,0)</f>
        <v>211112240</v>
      </c>
      <c r="B1592" t="s">
        <v>332</v>
      </c>
      <c r="C1592" t="s">
        <v>11</v>
      </c>
      <c r="D1592" t="s">
        <v>12</v>
      </c>
      <c r="E1592">
        <v>5308</v>
      </c>
      <c r="F1592" t="s">
        <v>13</v>
      </c>
      <c r="G1592" s="1">
        <v>45774.391180555554</v>
      </c>
      <c r="H1592" s="1">
        <v>45744.393344907403</v>
      </c>
      <c r="I1592" s="6">
        <v>76</v>
      </c>
      <c r="J1592">
        <v>854.19</v>
      </c>
      <c r="K1592">
        <v>854.19</v>
      </c>
      <c r="L1592" t="str">
        <f>VLOOKUP(A1592,[1]Sheet2!$A$2:$C$2741,3,0)</f>
        <v>Bruno Brito</v>
      </c>
      <c r="M1592" t="str" cm="1">
        <f t="array" ref="M1592">IFERROR(_xlfn.IFS(AND(I1592&gt;=1,I1592&lt;=5),"1A5", AND(I1592&gt;=6,I1592&lt;=30),"6A30", AND(I1592&gt;=31,I1592&lt;=60),"31A60", AND(I1592&gt;=61,I1592&lt;=90),"61A90", AND(I1592&gt;=91,I1592&lt;=120),"91A120", AND(I1592&gt;120),"M120"), "A VENCER")</f>
        <v>61A90</v>
      </c>
    </row>
    <row r="1593" spans="1:13" x14ac:dyDescent="0.25">
      <c r="A1593">
        <f>VLOOKUP(B1593,[1]Sheet2!$B$2:$D$2741,3,0)</f>
        <v>211112240</v>
      </c>
      <c r="B1593" t="s">
        <v>332</v>
      </c>
      <c r="C1593" t="s">
        <v>11</v>
      </c>
      <c r="D1593" t="s">
        <v>12</v>
      </c>
      <c r="E1593">
        <v>5707</v>
      </c>
      <c r="F1593" t="s">
        <v>13</v>
      </c>
      <c r="G1593" s="1">
        <v>45781.442291666666</v>
      </c>
      <c r="H1593" s="1">
        <v>45751.444201388884</v>
      </c>
      <c r="I1593" s="6">
        <v>69</v>
      </c>
      <c r="J1593">
        <v>965.58</v>
      </c>
      <c r="K1593">
        <v>965.58</v>
      </c>
      <c r="L1593" t="str">
        <f>VLOOKUP(A1593,[1]Sheet2!$A$2:$C$2741,3,0)</f>
        <v>Bruno Brito</v>
      </c>
      <c r="M1593" t="str" cm="1">
        <f t="array" ref="M1593">IFERROR(_xlfn.IFS(AND(I1593&gt;=1,I1593&lt;=5),"1A5", AND(I1593&gt;=6,I1593&lt;=30),"6A30", AND(I1593&gt;=31,I1593&lt;=60),"31A60", AND(I1593&gt;=61,I1593&lt;=90),"61A90", AND(I1593&gt;=91,I1593&lt;=120),"91A120", AND(I1593&gt;120),"M120"), "A VENCER")</f>
        <v>61A90</v>
      </c>
    </row>
    <row r="1594" spans="1:13" x14ac:dyDescent="0.25">
      <c r="A1594">
        <f>VLOOKUP(B1594,[1]Sheet2!$B$2:$D$2741,3,0)</f>
        <v>211112240</v>
      </c>
      <c r="B1594" t="s">
        <v>332</v>
      </c>
      <c r="C1594" t="s">
        <v>2814</v>
      </c>
      <c r="D1594" t="s">
        <v>12</v>
      </c>
      <c r="E1594">
        <v>371</v>
      </c>
      <c r="F1594" t="s">
        <v>13</v>
      </c>
      <c r="G1594" s="1">
        <v>45785</v>
      </c>
      <c r="H1594" s="1">
        <v>45755</v>
      </c>
      <c r="I1594" s="6">
        <v>65</v>
      </c>
      <c r="J1594">
        <v>-21.95</v>
      </c>
      <c r="K1594">
        <v>-21.95</v>
      </c>
      <c r="L1594" t="str">
        <f>VLOOKUP(A1594,[1]Sheet2!$A$2:$C$2741,3,0)</f>
        <v>Bruno Brito</v>
      </c>
      <c r="M1594" t="str" cm="1">
        <f t="array" ref="M1594">IFERROR(_xlfn.IFS(AND(I1594&gt;=1,I1594&lt;=5),"1A5", AND(I1594&gt;=6,I1594&lt;=30),"6A30", AND(I1594&gt;=31,I1594&lt;=60),"31A60", AND(I1594&gt;=61,I1594&lt;=90),"61A90", AND(I1594&gt;=91,I1594&lt;=120),"91A120", AND(I1594&gt;120),"M120"), "A VENCER")</f>
        <v>61A90</v>
      </c>
    </row>
    <row r="1595" spans="1:13" x14ac:dyDescent="0.25">
      <c r="A1595">
        <f>VLOOKUP(B1595,[1]Sheet2!$B$2:$D$2741,3,0)</f>
        <v>211112240</v>
      </c>
      <c r="B1595" t="s">
        <v>332</v>
      </c>
      <c r="C1595" t="s">
        <v>11</v>
      </c>
      <c r="D1595" t="s">
        <v>12</v>
      </c>
      <c r="E1595">
        <v>5989</v>
      </c>
      <c r="F1595" t="s">
        <v>13</v>
      </c>
      <c r="G1595" s="1">
        <v>45786.460960648146</v>
      </c>
      <c r="H1595" s="1">
        <v>45756.462222222217</v>
      </c>
      <c r="I1595" s="6">
        <v>64</v>
      </c>
      <c r="J1595">
        <v>661.05000000000007</v>
      </c>
      <c r="K1595">
        <v>661.05000000000007</v>
      </c>
      <c r="L1595" t="str">
        <f>VLOOKUP(A1595,[1]Sheet2!$A$2:$C$2741,3,0)</f>
        <v>Bruno Brito</v>
      </c>
      <c r="M1595" t="str" cm="1">
        <f t="array" ref="M1595">IFERROR(_xlfn.IFS(AND(I1595&gt;=1,I1595&lt;=5),"1A5", AND(I1595&gt;=6,I1595&lt;=30),"6A30", AND(I1595&gt;=31,I1595&lt;=60),"31A60", AND(I1595&gt;=61,I1595&lt;=90),"61A90", AND(I1595&gt;=91,I1595&lt;=120),"91A120", AND(I1595&gt;120),"M120"), "A VENCER")</f>
        <v>61A90</v>
      </c>
    </row>
    <row r="1596" spans="1:13" x14ac:dyDescent="0.25">
      <c r="A1596">
        <f>VLOOKUP(B1596,[1]Sheet2!$B$2:$D$2741,3,0)</f>
        <v>211112240</v>
      </c>
      <c r="B1596" t="s">
        <v>332</v>
      </c>
      <c r="C1596" t="s">
        <v>11</v>
      </c>
      <c r="D1596" t="s">
        <v>12</v>
      </c>
      <c r="E1596">
        <v>6013</v>
      </c>
      <c r="F1596" t="s">
        <v>13</v>
      </c>
      <c r="G1596" s="1">
        <v>45786.667129629626</v>
      </c>
      <c r="H1596" s="1">
        <v>45756.669849537036</v>
      </c>
      <c r="I1596" s="6">
        <v>64</v>
      </c>
      <c r="J1596">
        <v>455.28000000000003</v>
      </c>
      <c r="K1596">
        <v>455.28000000000003</v>
      </c>
      <c r="L1596" t="str">
        <f>VLOOKUP(A1596,[1]Sheet2!$A$2:$C$2741,3,0)</f>
        <v>Bruno Brito</v>
      </c>
      <c r="M1596" t="str" cm="1">
        <f t="array" ref="M1596">IFERROR(_xlfn.IFS(AND(I1596&gt;=1,I1596&lt;=5),"1A5", AND(I1596&gt;=6,I1596&lt;=30),"6A30", AND(I1596&gt;=31,I1596&lt;=60),"31A60", AND(I1596&gt;=61,I1596&lt;=90),"61A90", AND(I1596&gt;=91,I1596&lt;=120),"91A120", AND(I1596&gt;120),"M120"), "A VENCER")</f>
        <v>61A90</v>
      </c>
    </row>
    <row r="1597" spans="1:13" x14ac:dyDescent="0.25">
      <c r="A1597">
        <f>VLOOKUP(B1597,[1]Sheet2!$B$2:$D$2741,3,0)</f>
        <v>211112240</v>
      </c>
      <c r="B1597" t="s">
        <v>332</v>
      </c>
      <c r="C1597" t="s">
        <v>2814</v>
      </c>
      <c r="D1597" t="s">
        <v>12</v>
      </c>
      <c r="E1597">
        <v>391</v>
      </c>
      <c r="F1597" t="s">
        <v>13</v>
      </c>
      <c r="G1597" s="1">
        <v>45793</v>
      </c>
      <c r="H1597" s="1">
        <v>45763</v>
      </c>
      <c r="I1597" s="6">
        <v>57</v>
      </c>
      <c r="J1597">
        <v>-43.28</v>
      </c>
      <c r="K1597">
        <v>-43.28</v>
      </c>
      <c r="L1597" t="str">
        <f>VLOOKUP(A1597,[1]Sheet2!$A$2:$C$2741,3,0)</f>
        <v>Bruno Brito</v>
      </c>
      <c r="M1597" t="str" cm="1">
        <f t="array" ref="M1597">IFERROR(_xlfn.IFS(AND(I1597&gt;=1,I1597&lt;=5),"1A5", AND(I1597&gt;=6,I1597&lt;=30),"6A30", AND(I1597&gt;=31,I1597&lt;=60),"31A60", AND(I1597&gt;=61,I1597&lt;=90),"61A90", AND(I1597&gt;=91,I1597&lt;=120),"91A120", AND(I1597&gt;120),"M120"), "A VENCER")</f>
        <v>31A60</v>
      </c>
    </row>
    <row r="1598" spans="1:13" x14ac:dyDescent="0.25">
      <c r="A1598">
        <f>VLOOKUP(B1598,[1]Sheet2!$B$2:$D$2741,3,0)</f>
        <v>211112240</v>
      </c>
      <c r="B1598" t="s">
        <v>332</v>
      </c>
      <c r="C1598" t="s">
        <v>11</v>
      </c>
      <c r="D1598" t="s">
        <v>12</v>
      </c>
      <c r="E1598">
        <v>6399</v>
      </c>
      <c r="F1598" t="s">
        <v>13</v>
      </c>
      <c r="G1598" s="1">
        <v>45793.514664351853</v>
      </c>
      <c r="H1598" s="1">
        <v>45763.515972222223</v>
      </c>
      <c r="I1598" s="6">
        <v>57</v>
      </c>
      <c r="J1598">
        <v>1254.4000000000001</v>
      </c>
      <c r="K1598">
        <v>1254.4000000000001</v>
      </c>
      <c r="L1598" t="str">
        <f>VLOOKUP(A1598,[1]Sheet2!$A$2:$C$2741,3,0)</f>
        <v>Bruno Brito</v>
      </c>
      <c r="M1598" t="str" cm="1">
        <f t="array" ref="M1598">IFERROR(_xlfn.IFS(AND(I1598&gt;=1,I1598&lt;=5),"1A5", AND(I1598&gt;=6,I1598&lt;=30),"6A30", AND(I1598&gt;=31,I1598&lt;=60),"31A60", AND(I1598&gt;=61,I1598&lt;=90),"61A90", AND(I1598&gt;=91,I1598&lt;=120),"91A120", AND(I1598&gt;120),"M120"), "A VENCER")</f>
        <v>31A60</v>
      </c>
    </row>
    <row r="1599" spans="1:13" x14ac:dyDescent="0.25">
      <c r="A1599">
        <f>VLOOKUP(B1599,[1]Sheet2!$B$2:$D$2741,3,0)</f>
        <v>211112240</v>
      </c>
      <c r="B1599" t="s">
        <v>332</v>
      </c>
      <c r="C1599" t="s">
        <v>11</v>
      </c>
      <c r="D1599" t="s">
        <v>12</v>
      </c>
      <c r="E1599">
        <v>6686</v>
      </c>
      <c r="F1599" t="s">
        <v>13</v>
      </c>
      <c r="G1599" s="1">
        <v>45800.395335648143</v>
      </c>
      <c r="H1599" s="1">
        <v>45770.399178240739</v>
      </c>
      <c r="I1599" s="6">
        <v>50</v>
      </c>
      <c r="J1599">
        <v>1004.34</v>
      </c>
      <c r="K1599">
        <v>1004.34</v>
      </c>
      <c r="L1599" t="str">
        <f>VLOOKUP(A1599,[1]Sheet2!$A$2:$C$2741,3,0)</f>
        <v>Bruno Brito</v>
      </c>
      <c r="M1599" t="str" cm="1">
        <f t="array" ref="M1599">IFERROR(_xlfn.IFS(AND(I1599&gt;=1,I1599&lt;=5),"1A5", AND(I1599&gt;=6,I1599&lt;=30),"6A30", AND(I1599&gt;=31,I1599&lt;=60),"31A60", AND(I1599&gt;=61,I1599&lt;=90),"61A90", AND(I1599&gt;=91,I1599&lt;=120),"91A120", AND(I1599&gt;120),"M120"), "A VENCER")</f>
        <v>31A60</v>
      </c>
    </row>
    <row r="1600" spans="1:13" x14ac:dyDescent="0.25">
      <c r="A1600">
        <f>VLOOKUP(B1600,[1]Sheet2!$B$2:$D$2741,3,0)</f>
        <v>211112240</v>
      </c>
      <c r="B1600" t="s">
        <v>332</v>
      </c>
      <c r="C1600" t="s">
        <v>11</v>
      </c>
      <c r="D1600" t="s">
        <v>12</v>
      </c>
      <c r="E1600">
        <v>6810</v>
      </c>
      <c r="F1600" t="s">
        <v>13</v>
      </c>
      <c r="G1600" s="1">
        <v>45801.441759259258</v>
      </c>
      <c r="H1600" s="1">
        <v>45771.442615740736</v>
      </c>
      <c r="I1600" s="6">
        <v>49</v>
      </c>
      <c r="J1600">
        <v>263.54000000000002</v>
      </c>
      <c r="K1600">
        <v>263.54000000000002</v>
      </c>
      <c r="L1600" t="str">
        <f>VLOOKUP(A1600,[1]Sheet2!$A$2:$C$2741,3,0)</f>
        <v>Bruno Brito</v>
      </c>
      <c r="M1600" t="str" cm="1">
        <f t="array" ref="M1600">IFERROR(_xlfn.IFS(AND(I1600&gt;=1,I1600&lt;=5),"1A5", AND(I1600&gt;=6,I1600&lt;=30),"6A30", AND(I1600&gt;=31,I1600&lt;=60),"31A60", AND(I1600&gt;=61,I1600&lt;=90),"61A90", AND(I1600&gt;=91,I1600&lt;=120),"91A120", AND(I1600&gt;120),"M120"), "A VENCER")</f>
        <v>31A60</v>
      </c>
    </row>
    <row r="1601" spans="1:13" x14ac:dyDescent="0.25">
      <c r="A1601">
        <f>VLOOKUP(B1601,[1]Sheet2!$B$2:$D$2741,3,0)</f>
        <v>211112240</v>
      </c>
      <c r="B1601" t="s">
        <v>332</v>
      </c>
      <c r="C1601" t="s">
        <v>11</v>
      </c>
      <c r="D1601" t="s">
        <v>12</v>
      </c>
      <c r="E1601">
        <v>6970</v>
      </c>
      <c r="F1601" t="s">
        <v>13</v>
      </c>
      <c r="G1601" s="1">
        <v>45807.56925925926</v>
      </c>
      <c r="H1601" s="1">
        <v>45777.570763888885</v>
      </c>
      <c r="I1601" s="6">
        <v>43</v>
      </c>
      <c r="J1601">
        <v>820.59</v>
      </c>
      <c r="K1601">
        <v>820.59</v>
      </c>
      <c r="L1601" t="str">
        <f>VLOOKUP(A1601,[1]Sheet2!$A$2:$C$2741,3,0)</f>
        <v>Bruno Brito</v>
      </c>
      <c r="M1601" t="str" cm="1">
        <f t="array" ref="M1601">IFERROR(_xlfn.IFS(AND(I1601&gt;=1,I1601&lt;=5),"1A5", AND(I1601&gt;=6,I1601&lt;=30),"6A30", AND(I1601&gt;=31,I1601&lt;=60),"31A60", AND(I1601&gt;=61,I1601&lt;=90),"61A90", AND(I1601&gt;=91,I1601&lt;=120),"91A120", AND(I1601&gt;120),"M120"), "A VENCER")</f>
        <v>31A60</v>
      </c>
    </row>
    <row r="1602" spans="1:13" x14ac:dyDescent="0.25">
      <c r="A1602">
        <f>VLOOKUP(B1602,[1]Sheet2!$B$2:$D$2741,3,0)</f>
        <v>211112240</v>
      </c>
      <c r="B1602" t="s">
        <v>332</v>
      </c>
      <c r="C1602" t="s">
        <v>11</v>
      </c>
      <c r="D1602" t="s">
        <v>12</v>
      </c>
      <c r="E1602">
        <v>7304</v>
      </c>
      <c r="F1602" t="s">
        <v>13</v>
      </c>
      <c r="G1602" s="1">
        <v>45814.449664351851</v>
      </c>
      <c r="H1602" s="1">
        <v>45784.449849537035</v>
      </c>
      <c r="I1602" s="6">
        <v>36</v>
      </c>
      <c r="J1602">
        <v>664.49</v>
      </c>
      <c r="K1602">
        <v>664.49</v>
      </c>
      <c r="L1602" t="str">
        <f>VLOOKUP(A1602,[1]Sheet2!$A$2:$C$2741,3,0)</f>
        <v>Bruno Brito</v>
      </c>
      <c r="M1602" t="str" cm="1">
        <f t="array" ref="M1602">IFERROR(_xlfn.IFS(AND(I1602&gt;=1,I1602&lt;=5),"1A5", AND(I1602&gt;=6,I1602&lt;=30),"6A30", AND(I1602&gt;=31,I1602&lt;=60),"31A60", AND(I1602&gt;=61,I1602&lt;=90),"61A90", AND(I1602&gt;=91,I1602&lt;=120),"91A120", AND(I1602&gt;120),"M120"), "A VENCER")</f>
        <v>31A60</v>
      </c>
    </row>
    <row r="1603" spans="1:13" x14ac:dyDescent="0.25">
      <c r="A1603">
        <f>VLOOKUP(B1603,[1]Sheet2!$B$2:$D$2741,3,0)</f>
        <v>211112240</v>
      </c>
      <c r="B1603" t="s">
        <v>332</v>
      </c>
      <c r="C1603" t="s">
        <v>11</v>
      </c>
      <c r="D1603" t="s">
        <v>12</v>
      </c>
      <c r="E1603">
        <v>7462</v>
      </c>
      <c r="F1603" t="s">
        <v>13</v>
      </c>
      <c r="G1603" s="1">
        <v>45816.453692129631</v>
      </c>
      <c r="H1603" s="1">
        <v>45786.454224537032</v>
      </c>
      <c r="I1603" s="6">
        <v>34</v>
      </c>
      <c r="J1603">
        <v>556.16</v>
      </c>
      <c r="K1603">
        <v>556.16</v>
      </c>
      <c r="L1603" t="str">
        <f>VLOOKUP(A1603,[1]Sheet2!$A$2:$C$2741,3,0)</f>
        <v>Bruno Brito</v>
      </c>
      <c r="M1603" t="str" cm="1">
        <f t="array" ref="M1603">IFERROR(_xlfn.IFS(AND(I1603&gt;=1,I1603&lt;=5),"1A5", AND(I1603&gt;=6,I1603&lt;=30),"6A30", AND(I1603&gt;=31,I1603&lt;=60),"31A60", AND(I1603&gt;=61,I1603&lt;=90),"61A90", AND(I1603&gt;=91,I1603&lt;=120),"91A120", AND(I1603&gt;120),"M120"), "A VENCER")</f>
        <v>31A60</v>
      </c>
    </row>
    <row r="1604" spans="1:13" x14ac:dyDescent="0.25">
      <c r="A1604">
        <f>VLOOKUP(B1604,[1]Sheet2!$B$2:$D$2741,3,0)</f>
        <v>211112240</v>
      </c>
      <c r="B1604" t="s">
        <v>332</v>
      </c>
      <c r="C1604" t="s">
        <v>11</v>
      </c>
      <c r="D1604" t="s">
        <v>12</v>
      </c>
      <c r="E1604">
        <v>7884</v>
      </c>
      <c r="F1604" t="s">
        <v>13</v>
      </c>
      <c r="G1604" s="1">
        <v>45823.474143518513</v>
      </c>
      <c r="H1604" s="1">
        <v>45793.474398148144</v>
      </c>
      <c r="I1604" s="6">
        <v>27</v>
      </c>
      <c r="J1604">
        <v>917.36</v>
      </c>
      <c r="K1604">
        <v>917.36</v>
      </c>
      <c r="L1604" t="str">
        <f>VLOOKUP(A1604,[1]Sheet2!$A$2:$C$2741,3,0)</f>
        <v>Bruno Brito</v>
      </c>
      <c r="M1604" t="str" cm="1">
        <f t="array" ref="M1604">IFERROR(_xlfn.IFS(AND(I1604&gt;=1,I1604&lt;=5),"1A5", AND(I1604&gt;=6,I1604&lt;=30),"6A30", AND(I1604&gt;=31,I1604&lt;=60),"31A60", AND(I1604&gt;=61,I1604&lt;=90),"61A90", AND(I1604&gt;=91,I1604&lt;=120),"91A120", AND(I1604&gt;120),"M120"), "A VENCER")</f>
        <v>6A30</v>
      </c>
    </row>
    <row r="1605" spans="1:13" x14ac:dyDescent="0.25">
      <c r="A1605">
        <f>VLOOKUP(B1605,[1]Sheet2!$B$2:$D$2741,3,0)</f>
        <v>211112240</v>
      </c>
      <c r="B1605" t="s">
        <v>332</v>
      </c>
      <c r="C1605" t="s">
        <v>11</v>
      </c>
      <c r="D1605" t="s">
        <v>12</v>
      </c>
      <c r="E1605">
        <v>8121</v>
      </c>
      <c r="F1605" t="s">
        <v>13</v>
      </c>
      <c r="G1605" s="1">
        <v>45828.463171296295</v>
      </c>
      <c r="H1605" s="1">
        <v>45798.463564814811</v>
      </c>
      <c r="I1605" s="6">
        <v>22</v>
      </c>
      <c r="J1605">
        <v>801.17000000000007</v>
      </c>
      <c r="K1605">
        <v>801.17000000000007</v>
      </c>
      <c r="L1605" t="str">
        <f>VLOOKUP(A1605,[1]Sheet2!$A$2:$C$2741,3,0)</f>
        <v>Bruno Brito</v>
      </c>
      <c r="M1605" t="str" cm="1">
        <f t="array" ref="M1605">IFERROR(_xlfn.IFS(AND(I1605&gt;=1,I1605&lt;=5),"1A5", AND(I1605&gt;=6,I1605&lt;=30),"6A30", AND(I1605&gt;=31,I1605&lt;=60),"31A60", AND(I1605&gt;=61,I1605&lt;=90),"61A90", AND(I1605&gt;=91,I1605&lt;=120),"91A120", AND(I1605&gt;120),"M120"), "A VENCER")</f>
        <v>6A30</v>
      </c>
    </row>
    <row r="1606" spans="1:13" x14ac:dyDescent="0.25">
      <c r="A1606">
        <f>VLOOKUP(B1606,[1]Sheet2!$B$2:$D$2741,3,0)</f>
        <v>211112240</v>
      </c>
      <c r="B1606" t="s">
        <v>332</v>
      </c>
      <c r="C1606" t="s">
        <v>11</v>
      </c>
      <c r="D1606" t="s">
        <v>12</v>
      </c>
      <c r="E1606">
        <v>8267</v>
      </c>
      <c r="F1606" t="s">
        <v>13</v>
      </c>
      <c r="G1606" s="1">
        <v>45830.511828703704</v>
      </c>
      <c r="H1606" s="1">
        <v>45800.512916666667</v>
      </c>
      <c r="I1606" s="6">
        <v>20</v>
      </c>
      <c r="J1606">
        <v>724.49</v>
      </c>
      <c r="K1606">
        <v>724.49</v>
      </c>
      <c r="L1606" t="str">
        <f>VLOOKUP(A1606,[1]Sheet2!$A$2:$C$2741,3,0)</f>
        <v>Bruno Brito</v>
      </c>
      <c r="M1606" t="str" cm="1">
        <f t="array" ref="M1606">IFERROR(_xlfn.IFS(AND(I1606&gt;=1,I1606&lt;=5),"1A5", AND(I1606&gt;=6,I1606&lt;=30),"6A30", AND(I1606&gt;=31,I1606&lt;=60),"31A60", AND(I1606&gt;=61,I1606&lt;=90),"61A90", AND(I1606&gt;=91,I1606&lt;=120),"91A120", AND(I1606&gt;120),"M120"), "A VENCER")</f>
        <v>6A30</v>
      </c>
    </row>
    <row r="1607" spans="1:13" x14ac:dyDescent="0.25">
      <c r="A1607">
        <f>VLOOKUP(B1607,[1]Sheet2!$B$2:$D$2741,3,0)</f>
        <v>211112240</v>
      </c>
      <c r="B1607" t="s">
        <v>332</v>
      </c>
      <c r="C1607" t="s">
        <v>11</v>
      </c>
      <c r="D1607" t="s">
        <v>12</v>
      </c>
      <c r="E1607">
        <v>8652</v>
      </c>
      <c r="F1607" t="s">
        <v>13</v>
      </c>
      <c r="G1607" s="1">
        <v>45837.485810185186</v>
      </c>
      <c r="H1607" s="1">
        <v>45807.486099537033</v>
      </c>
      <c r="I1607" s="6">
        <v>13</v>
      </c>
      <c r="J1607">
        <v>812.97</v>
      </c>
      <c r="K1607">
        <v>812.97</v>
      </c>
      <c r="L1607" t="str">
        <f>VLOOKUP(A1607,[1]Sheet2!$A$2:$C$2741,3,0)</f>
        <v>Bruno Brito</v>
      </c>
      <c r="M1607" t="str" cm="1">
        <f t="array" ref="M1607">IFERROR(_xlfn.IFS(AND(I1607&gt;=1,I1607&lt;=5),"1A5", AND(I1607&gt;=6,I1607&lt;=30),"6A30", AND(I1607&gt;=31,I1607&lt;=60),"31A60", AND(I1607&gt;=61,I1607&lt;=90),"61A90", AND(I1607&gt;=91,I1607&lt;=120),"91A120", AND(I1607&gt;120),"M120"), "A VENCER")</f>
        <v>6A30</v>
      </c>
    </row>
    <row r="1608" spans="1:13" x14ac:dyDescent="0.25">
      <c r="A1608">
        <f>VLOOKUP(B1608,[1]Sheet2!$B$2:$D$2741,3,0)</f>
        <v>211112240</v>
      </c>
      <c r="B1608" t="s">
        <v>332</v>
      </c>
      <c r="C1608" t="s">
        <v>11</v>
      </c>
      <c r="D1608">
        <v>2025</v>
      </c>
      <c r="E1608">
        <v>42</v>
      </c>
      <c r="F1608" t="s">
        <v>13</v>
      </c>
      <c r="G1608" s="1">
        <v>45844.452881944446</v>
      </c>
      <c r="H1608" s="1">
        <v>45814.461909722224</v>
      </c>
      <c r="I1608" s="6">
        <v>6</v>
      </c>
      <c r="J1608">
        <v>929.61</v>
      </c>
      <c r="K1608">
        <v>929.61</v>
      </c>
      <c r="L1608" t="str">
        <f>VLOOKUP(A1608,[1]Sheet2!$A$2:$C$2741,3,0)</f>
        <v>Bruno Brito</v>
      </c>
      <c r="M1608" t="str" cm="1">
        <f t="array" ref="M1608">IFERROR(_xlfn.IFS(AND(I1608&gt;=1,I1608&lt;=5),"1A5", AND(I1608&gt;=6,I1608&lt;=30),"6A30", AND(I1608&gt;=31,I1608&lt;=60),"31A60", AND(I1608&gt;=61,I1608&lt;=90),"61A90", AND(I1608&gt;=91,I1608&lt;=120),"91A120", AND(I1608&gt;120),"M120"), "A VENCER")</f>
        <v>6A30</v>
      </c>
    </row>
    <row r="1609" spans="1:13" x14ac:dyDescent="0.25">
      <c r="A1609">
        <f>VLOOKUP(B1609,[1]Sheet2!$B$2:$D$2741,3,0)</f>
        <v>211112240</v>
      </c>
      <c r="B1609" t="s">
        <v>332</v>
      </c>
      <c r="C1609" t="s">
        <v>11</v>
      </c>
      <c r="D1609" t="s">
        <v>12</v>
      </c>
      <c r="E1609">
        <v>9086</v>
      </c>
      <c r="F1609" t="s">
        <v>13</v>
      </c>
      <c r="G1609" s="1">
        <v>45849.534050925926</v>
      </c>
      <c r="H1609" s="1">
        <v>45819.535196759258</v>
      </c>
      <c r="I1609" s="6">
        <v>1</v>
      </c>
      <c r="J1609">
        <v>975.75</v>
      </c>
      <c r="K1609">
        <v>975.75</v>
      </c>
      <c r="L1609" t="str">
        <f>VLOOKUP(A1609,[1]Sheet2!$A$2:$C$2741,3,0)</f>
        <v>Bruno Brito</v>
      </c>
      <c r="M1609" t="str" cm="1">
        <f t="array" ref="M1609">IFERROR(_xlfn.IFS(AND(I1609&gt;=1,I1609&lt;=5),"1A5", AND(I1609&gt;=6,I1609&lt;=30),"6A30", AND(I1609&gt;=31,I1609&lt;=60),"31A60", AND(I1609&gt;=61,I1609&lt;=90),"61A90", AND(I1609&gt;=91,I1609&lt;=120),"91A120", AND(I1609&gt;120),"M120"), "A VENCER")</f>
        <v>1A5</v>
      </c>
    </row>
    <row r="1610" spans="1:13" x14ac:dyDescent="0.25">
      <c r="A1610">
        <f>VLOOKUP(B1610,[1]Sheet2!$B$2:$D$2741,3,0)</f>
        <v>211112240</v>
      </c>
      <c r="B1610" t="s">
        <v>332</v>
      </c>
      <c r="C1610" t="s">
        <v>11</v>
      </c>
      <c r="D1610" t="s">
        <v>12</v>
      </c>
      <c r="E1610">
        <v>9529</v>
      </c>
      <c r="F1610" t="s">
        <v>13</v>
      </c>
      <c r="G1610" s="1">
        <v>45858.556944444441</v>
      </c>
      <c r="H1610" s="1">
        <v>45828.558032407404</v>
      </c>
      <c r="I1610" s="6">
        <v>-8</v>
      </c>
      <c r="J1610">
        <v>1109.44</v>
      </c>
      <c r="K1610">
        <v>1109.44</v>
      </c>
      <c r="L1610" t="str">
        <f>VLOOKUP(A1610,[1]Sheet2!$A$2:$C$2741,3,0)</f>
        <v>Bruno Brito</v>
      </c>
      <c r="M1610" t="str" cm="1">
        <f t="array" ref="M1610">IFERROR(_xlfn.IFS(AND(I1610&gt;=1,I1610&lt;=5),"1A5", AND(I1610&gt;=6,I1610&lt;=30),"6A30", AND(I1610&gt;=31,I1610&lt;=60),"31A60", AND(I1610&gt;=61,I1610&lt;=90),"61A90", AND(I1610&gt;=91,I1610&lt;=120),"91A120", AND(I1610&gt;120),"M120"), "A VENCER")</f>
        <v>A VENCER</v>
      </c>
    </row>
    <row r="1611" spans="1:13" x14ac:dyDescent="0.25">
      <c r="A1611">
        <f>VLOOKUP(B1611,[1]Sheet2!$B$2:$D$2741,3,0)</f>
        <v>211112240</v>
      </c>
      <c r="B1611" t="s">
        <v>332</v>
      </c>
      <c r="C1611" t="s">
        <v>11</v>
      </c>
      <c r="D1611" t="s">
        <v>12</v>
      </c>
      <c r="E1611">
        <v>10465</v>
      </c>
      <c r="F1611" t="s">
        <v>13</v>
      </c>
      <c r="G1611" s="1">
        <v>45879.386631944442</v>
      </c>
      <c r="H1611" s="1">
        <v>45849.391759259255</v>
      </c>
      <c r="I1611" s="6">
        <v>-29</v>
      </c>
      <c r="J1611">
        <v>1023.88</v>
      </c>
      <c r="K1611">
        <v>1023.88</v>
      </c>
      <c r="L1611" t="str">
        <f>VLOOKUP(A1611,[1]Sheet2!$A$2:$C$2741,3,0)</f>
        <v>Bruno Brito</v>
      </c>
      <c r="M1611" t="str" cm="1">
        <f t="array" ref="M1611">IFERROR(_xlfn.IFS(AND(I1611&gt;=1,I1611&lt;=5),"1A5", AND(I1611&gt;=6,I1611&lt;=30),"6A30", AND(I1611&gt;=31,I1611&lt;=60),"31A60", AND(I1611&gt;=61,I1611&lt;=90),"61A90", AND(I1611&gt;=91,I1611&lt;=120),"91A120", AND(I1611&gt;120),"M120"), "A VENCER")</f>
        <v>A VENCER</v>
      </c>
    </row>
    <row r="1612" spans="1:13" x14ac:dyDescent="0.25">
      <c r="A1612">
        <f>VLOOKUP(B1612,[1]Sheet2!$B$2:$D$2741,3,0)</f>
        <v>211112241</v>
      </c>
      <c r="B1612" t="s">
        <v>333</v>
      </c>
      <c r="C1612" t="s">
        <v>11</v>
      </c>
      <c r="D1612" t="s">
        <v>12</v>
      </c>
      <c r="E1612">
        <v>7271</v>
      </c>
      <c r="F1612" t="s">
        <v>13</v>
      </c>
      <c r="G1612" s="1">
        <v>45814.400138888886</v>
      </c>
      <c r="H1612" s="1">
        <v>45784.401817129627</v>
      </c>
      <c r="I1612" s="6">
        <v>36</v>
      </c>
      <c r="J1612">
        <v>1588.29</v>
      </c>
      <c r="K1612">
        <v>1588.29</v>
      </c>
      <c r="L1612" t="str">
        <f>VLOOKUP(A1612,[1]Sheet2!$A$2:$C$2741,3,0)</f>
        <v>Pedro Fonseca</v>
      </c>
      <c r="M1612" t="str" cm="1">
        <f t="array" ref="M1612">IFERROR(_xlfn.IFS(AND(I1612&gt;=1,I1612&lt;=5),"1A5", AND(I1612&gt;=6,I1612&lt;=30),"6A30", AND(I1612&gt;=31,I1612&lt;=60),"31A60", AND(I1612&gt;=61,I1612&lt;=90),"61A90", AND(I1612&gt;=91,I1612&lt;=120),"91A120", AND(I1612&gt;120),"M120"), "A VENCER")</f>
        <v>31A60</v>
      </c>
    </row>
    <row r="1613" spans="1:13" x14ac:dyDescent="0.25">
      <c r="A1613">
        <f>VLOOKUP(B1613,[1]Sheet2!$B$2:$D$2741,3,0)</f>
        <v>211112241</v>
      </c>
      <c r="B1613" t="s">
        <v>333</v>
      </c>
      <c r="C1613" t="s">
        <v>11</v>
      </c>
      <c r="D1613" t="s">
        <v>12</v>
      </c>
      <c r="E1613">
        <v>7500</v>
      </c>
      <c r="F1613" t="s">
        <v>13</v>
      </c>
      <c r="G1613" s="1">
        <v>45816.512638888889</v>
      </c>
      <c r="H1613" s="1">
        <v>45786.51295138889</v>
      </c>
      <c r="I1613" s="6">
        <v>34</v>
      </c>
      <c r="J1613">
        <v>428.07</v>
      </c>
      <c r="K1613">
        <v>428.07</v>
      </c>
      <c r="L1613" t="str">
        <f>VLOOKUP(A1613,[1]Sheet2!$A$2:$C$2741,3,0)</f>
        <v>Pedro Fonseca</v>
      </c>
      <c r="M1613" t="str" cm="1">
        <f t="array" ref="M1613">IFERROR(_xlfn.IFS(AND(I1613&gt;=1,I1613&lt;=5),"1A5", AND(I1613&gt;=6,I1613&lt;=30),"6A30", AND(I1613&gt;=31,I1613&lt;=60),"31A60", AND(I1613&gt;=61,I1613&lt;=90),"61A90", AND(I1613&gt;=91,I1613&lt;=120),"91A120", AND(I1613&gt;120),"M120"), "A VENCER")</f>
        <v>31A60</v>
      </c>
    </row>
    <row r="1614" spans="1:13" x14ac:dyDescent="0.25">
      <c r="A1614">
        <f>VLOOKUP(B1614,[1]Sheet2!$B$2:$D$2741,3,0)</f>
        <v>211112241</v>
      </c>
      <c r="B1614" t="s">
        <v>333</v>
      </c>
      <c r="C1614" t="s">
        <v>2814</v>
      </c>
      <c r="D1614">
        <v>2025</v>
      </c>
      <c r="E1614">
        <v>441</v>
      </c>
      <c r="F1614" t="s">
        <v>13</v>
      </c>
      <c r="G1614" s="1">
        <v>45819</v>
      </c>
      <c r="H1614" s="1">
        <v>45789</v>
      </c>
      <c r="I1614" s="6">
        <v>31</v>
      </c>
      <c r="J1614">
        <v>-134.17000000000002</v>
      </c>
      <c r="K1614">
        <v>-134.17000000000002</v>
      </c>
      <c r="L1614" t="str">
        <f>VLOOKUP(A1614,[1]Sheet2!$A$2:$C$2741,3,0)</f>
        <v>Pedro Fonseca</v>
      </c>
      <c r="M1614" t="str" cm="1">
        <f t="array" ref="M1614">IFERROR(_xlfn.IFS(AND(I1614&gt;=1,I1614&lt;=5),"1A5", AND(I1614&gt;=6,I1614&lt;=30),"6A30", AND(I1614&gt;=31,I1614&lt;=60),"31A60", AND(I1614&gt;=61,I1614&lt;=90),"61A90", AND(I1614&gt;=91,I1614&lt;=120),"91A120", AND(I1614&gt;120),"M120"), "A VENCER")</f>
        <v>31A60</v>
      </c>
    </row>
    <row r="1615" spans="1:13" x14ac:dyDescent="0.25">
      <c r="A1615">
        <f>VLOOKUP(B1615,[1]Sheet2!$B$2:$D$2741,3,0)</f>
        <v>211112241</v>
      </c>
      <c r="B1615" t="s">
        <v>333</v>
      </c>
      <c r="C1615" t="s">
        <v>11</v>
      </c>
      <c r="D1615" t="s">
        <v>12</v>
      </c>
      <c r="E1615">
        <v>7573</v>
      </c>
      <c r="F1615" t="s">
        <v>13</v>
      </c>
      <c r="G1615" s="1">
        <v>45819.440775462965</v>
      </c>
      <c r="H1615" s="1">
        <v>45789.441006944442</v>
      </c>
      <c r="I1615" s="6">
        <v>31</v>
      </c>
      <c r="J1615">
        <v>375.16</v>
      </c>
      <c r="K1615">
        <v>375.16</v>
      </c>
      <c r="L1615" t="str">
        <f>VLOOKUP(A1615,[1]Sheet2!$A$2:$C$2741,3,0)</f>
        <v>Pedro Fonseca</v>
      </c>
      <c r="M1615" t="str" cm="1">
        <f t="array" ref="M1615">IFERROR(_xlfn.IFS(AND(I1615&gt;=1,I1615&lt;=5),"1A5", AND(I1615&gt;=6,I1615&lt;=30),"6A30", AND(I1615&gt;=31,I1615&lt;=60),"31A60", AND(I1615&gt;=61,I1615&lt;=90),"61A90", AND(I1615&gt;=91,I1615&lt;=120),"91A120", AND(I1615&gt;120),"M120"), "A VENCER")</f>
        <v>31A60</v>
      </c>
    </row>
    <row r="1616" spans="1:13" x14ac:dyDescent="0.25">
      <c r="A1616">
        <f>VLOOKUP(B1616,[1]Sheet2!$B$2:$D$2741,3,0)</f>
        <v>211112241</v>
      </c>
      <c r="B1616" t="s">
        <v>333</v>
      </c>
      <c r="C1616" t="s">
        <v>11</v>
      </c>
      <c r="D1616" t="s">
        <v>12</v>
      </c>
      <c r="E1616">
        <v>7709</v>
      </c>
      <c r="F1616" t="s">
        <v>13</v>
      </c>
      <c r="G1616" s="1">
        <v>45821.511944444443</v>
      </c>
      <c r="H1616" s="1">
        <v>45791.512175925927</v>
      </c>
      <c r="I1616" s="6">
        <v>29</v>
      </c>
      <c r="J1616">
        <v>109.77</v>
      </c>
      <c r="K1616">
        <v>109.77</v>
      </c>
      <c r="L1616" t="str">
        <f>VLOOKUP(A1616,[1]Sheet2!$A$2:$C$2741,3,0)</f>
        <v>Pedro Fonseca</v>
      </c>
      <c r="M1616" t="str" cm="1">
        <f t="array" ref="M1616">IFERROR(_xlfn.IFS(AND(I1616&gt;=1,I1616&lt;=5),"1A5", AND(I1616&gt;=6,I1616&lt;=30),"6A30", AND(I1616&gt;=31,I1616&lt;=60),"31A60", AND(I1616&gt;=61,I1616&lt;=90),"61A90", AND(I1616&gt;=91,I1616&lt;=120),"91A120", AND(I1616&gt;120),"M120"), "A VENCER")</f>
        <v>6A30</v>
      </c>
    </row>
    <row r="1617" spans="1:13" x14ac:dyDescent="0.25">
      <c r="A1617">
        <f>VLOOKUP(B1617,[1]Sheet2!$B$2:$D$2741,3,0)</f>
        <v>211112241</v>
      </c>
      <c r="B1617" t="s">
        <v>333</v>
      </c>
      <c r="C1617" t="s">
        <v>11</v>
      </c>
      <c r="D1617" t="s">
        <v>12</v>
      </c>
      <c r="E1617">
        <v>7756</v>
      </c>
      <c r="F1617" t="s">
        <v>13</v>
      </c>
      <c r="G1617" s="1">
        <v>45822.326967592591</v>
      </c>
      <c r="H1617" s="1">
        <v>45792.327337962961</v>
      </c>
      <c r="I1617" s="6">
        <v>28</v>
      </c>
      <c r="J1617">
        <v>910.56000000000006</v>
      </c>
      <c r="K1617">
        <v>910.56000000000006</v>
      </c>
      <c r="L1617" t="str">
        <f>VLOOKUP(A1617,[1]Sheet2!$A$2:$C$2741,3,0)</f>
        <v>Pedro Fonseca</v>
      </c>
      <c r="M1617" t="str" cm="1">
        <f t="array" ref="M1617">IFERROR(_xlfn.IFS(AND(I1617&gt;=1,I1617&lt;=5),"1A5", AND(I1617&gt;=6,I1617&lt;=30),"6A30", AND(I1617&gt;=31,I1617&lt;=60),"31A60", AND(I1617&gt;=61,I1617&lt;=90),"61A90", AND(I1617&gt;=91,I1617&lt;=120),"91A120", AND(I1617&gt;120),"M120"), "A VENCER")</f>
        <v>6A30</v>
      </c>
    </row>
    <row r="1618" spans="1:13" x14ac:dyDescent="0.25">
      <c r="A1618">
        <f>VLOOKUP(B1618,[1]Sheet2!$B$2:$D$2741,3,0)</f>
        <v>211112241</v>
      </c>
      <c r="B1618" t="s">
        <v>333</v>
      </c>
      <c r="C1618" t="s">
        <v>11</v>
      </c>
      <c r="D1618" t="s">
        <v>12</v>
      </c>
      <c r="E1618">
        <v>7861</v>
      </c>
      <c r="F1618" t="s">
        <v>13</v>
      </c>
      <c r="G1618" s="1">
        <v>45823.463703703703</v>
      </c>
      <c r="H1618" s="1">
        <v>45793.464155092588</v>
      </c>
      <c r="I1618" s="6">
        <v>27</v>
      </c>
      <c r="J1618">
        <v>356.87</v>
      </c>
      <c r="K1618">
        <v>356.87</v>
      </c>
      <c r="L1618" t="str">
        <f>VLOOKUP(A1618,[1]Sheet2!$A$2:$C$2741,3,0)</f>
        <v>Pedro Fonseca</v>
      </c>
      <c r="M1618" t="str" cm="1">
        <f t="array" ref="M1618">IFERROR(_xlfn.IFS(AND(I1618&gt;=1,I1618&lt;=5),"1A5", AND(I1618&gt;=6,I1618&lt;=30),"6A30", AND(I1618&gt;=31,I1618&lt;=60),"31A60", AND(I1618&gt;=61,I1618&lt;=90),"61A90", AND(I1618&gt;=91,I1618&lt;=120),"91A120", AND(I1618&gt;120),"M120"), "A VENCER")</f>
        <v>6A30</v>
      </c>
    </row>
    <row r="1619" spans="1:13" x14ac:dyDescent="0.25">
      <c r="A1619">
        <f>VLOOKUP(B1619,[1]Sheet2!$B$2:$D$2741,3,0)</f>
        <v>211112241</v>
      </c>
      <c r="B1619" t="s">
        <v>333</v>
      </c>
      <c r="C1619" t="s">
        <v>11</v>
      </c>
      <c r="D1619" t="s">
        <v>12</v>
      </c>
      <c r="E1619">
        <v>7983</v>
      </c>
      <c r="F1619" t="s">
        <v>13</v>
      </c>
      <c r="G1619" s="1">
        <v>45826.59438657407</v>
      </c>
      <c r="H1619" s="1">
        <v>45796.595162037032</v>
      </c>
      <c r="I1619" s="6">
        <v>24</v>
      </c>
      <c r="J1619">
        <v>127.55</v>
      </c>
      <c r="K1619">
        <v>127.55</v>
      </c>
      <c r="L1619" t="str">
        <f>VLOOKUP(A1619,[1]Sheet2!$A$2:$C$2741,3,0)</f>
        <v>Pedro Fonseca</v>
      </c>
      <c r="M1619" t="str" cm="1">
        <f t="array" ref="M1619">IFERROR(_xlfn.IFS(AND(I1619&gt;=1,I1619&lt;=5),"1A5", AND(I1619&gt;=6,I1619&lt;=30),"6A30", AND(I1619&gt;=31,I1619&lt;=60),"31A60", AND(I1619&gt;=61,I1619&lt;=90),"61A90", AND(I1619&gt;=91,I1619&lt;=120),"91A120", AND(I1619&gt;120),"M120"), "A VENCER")</f>
        <v>6A30</v>
      </c>
    </row>
    <row r="1620" spans="1:13" x14ac:dyDescent="0.25">
      <c r="A1620">
        <f>VLOOKUP(B1620,[1]Sheet2!$B$2:$D$2741,3,0)</f>
        <v>211112241</v>
      </c>
      <c r="B1620" t="s">
        <v>333</v>
      </c>
      <c r="C1620" t="s">
        <v>11</v>
      </c>
      <c r="D1620" t="s">
        <v>12</v>
      </c>
      <c r="E1620">
        <v>8110</v>
      </c>
      <c r="F1620" t="s">
        <v>13</v>
      </c>
      <c r="G1620" s="1">
        <v>45828.457303240742</v>
      </c>
      <c r="H1620" s="1">
        <v>45798.457592592589</v>
      </c>
      <c r="I1620" s="6">
        <v>22</v>
      </c>
      <c r="J1620">
        <v>2002.76</v>
      </c>
      <c r="K1620">
        <v>2002.76</v>
      </c>
      <c r="L1620" t="str">
        <f>VLOOKUP(A1620,[1]Sheet2!$A$2:$C$2741,3,0)</f>
        <v>Pedro Fonseca</v>
      </c>
      <c r="M1620" t="str" cm="1">
        <f t="array" ref="M1620">IFERROR(_xlfn.IFS(AND(I1620&gt;=1,I1620&lt;=5),"1A5", AND(I1620&gt;=6,I1620&lt;=30),"6A30", AND(I1620&gt;=31,I1620&lt;=60),"31A60", AND(I1620&gt;=61,I1620&lt;=90),"61A90", AND(I1620&gt;=91,I1620&lt;=120),"91A120", AND(I1620&gt;120),"M120"), "A VENCER")</f>
        <v>6A30</v>
      </c>
    </row>
    <row r="1621" spans="1:13" x14ac:dyDescent="0.25">
      <c r="A1621">
        <f>VLOOKUP(B1621,[1]Sheet2!$B$2:$D$2741,3,0)</f>
        <v>211112241</v>
      </c>
      <c r="B1621" t="s">
        <v>333</v>
      </c>
      <c r="C1621" t="s">
        <v>11</v>
      </c>
      <c r="D1621" t="s">
        <v>12</v>
      </c>
      <c r="E1621">
        <v>8501</v>
      </c>
      <c r="F1621" t="s">
        <v>13</v>
      </c>
      <c r="G1621" s="1">
        <v>45835.462500000001</v>
      </c>
      <c r="H1621" s="1">
        <v>45805.463275462964</v>
      </c>
      <c r="I1621" s="6">
        <v>15</v>
      </c>
      <c r="J1621">
        <v>1334.39</v>
      </c>
      <c r="K1621">
        <v>1334.39</v>
      </c>
      <c r="L1621" t="str">
        <f>VLOOKUP(A1621,[1]Sheet2!$A$2:$C$2741,3,0)</f>
        <v>Pedro Fonseca</v>
      </c>
      <c r="M1621" t="str" cm="1">
        <f t="array" ref="M1621">IFERROR(_xlfn.IFS(AND(I1621&gt;=1,I1621&lt;=5),"1A5", AND(I1621&gt;=6,I1621&lt;=30),"6A30", AND(I1621&gt;=31,I1621&lt;=60),"31A60", AND(I1621&gt;=61,I1621&lt;=90),"61A90", AND(I1621&gt;=91,I1621&lt;=120),"91A120", AND(I1621&gt;120),"M120"), "A VENCER")</f>
        <v>6A30</v>
      </c>
    </row>
    <row r="1622" spans="1:13" x14ac:dyDescent="0.25">
      <c r="A1622">
        <f>VLOOKUP(B1622,[1]Sheet2!$B$2:$D$2741,3,0)</f>
        <v>211112241</v>
      </c>
      <c r="B1622" t="s">
        <v>333</v>
      </c>
      <c r="C1622" t="s">
        <v>11</v>
      </c>
      <c r="D1622" t="s">
        <v>12</v>
      </c>
      <c r="E1622">
        <v>8653</v>
      </c>
      <c r="F1622" t="s">
        <v>13</v>
      </c>
      <c r="G1622" s="1">
        <v>45837.487592592588</v>
      </c>
      <c r="H1622" s="1">
        <v>45807.487743055557</v>
      </c>
      <c r="I1622" s="6">
        <v>13</v>
      </c>
      <c r="J1622">
        <v>123.53</v>
      </c>
      <c r="K1622">
        <v>123.53</v>
      </c>
      <c r="L1622" t="str">
        <f>VLOOKUP(A1622,[1]Sheet2!$A$2:$C$2741,3,0)</f>
        <v>Pedro Fonseca</v>
      </c>
      <c r="M1622" t="str" cm="1">
        <f t="array" ref="M1622">IFERROR(_xlfn.IFS(AND(I1622&gt;=1,I1622&lt;=5),"1A5", AND(I1622&gt;=6,I1622&lt;=30),"6A30", AND(I1622&gt;=31,I1622&lt;=60),"31A60", AND(I1622&gt;=61,I1622&lt;=90),"61A90", AND(I1622&gt;=91,I1622&lt;=120),"91A120", AND(I1622&gt;120),"M120"), "A VENCER")</f>
        <v>6A30</v>
      </c>
    </row>
    <row r="1623" spans="1:13" x14ac:dyDescent="0.25">
      <c r="A1623">
        <f>VLOOKUP(B1623,[1]Sheet2!$B$2:$D$2741,3,0)</f>
        <v>211112241</v>
      </c>
      <c r="B1623" t="s">
        <v>333</v>
      </c>
      <c r="C1623" t="s">
        <v>11</v>
      </c>
      <c r="D1623" t="s">
        <v>12</v>
      </c>
      <c r="E1623">
        <v>8848</v>
      </c>
      <c r="F1623" t="s">
        <v>13</v>
      </c>
      <c r="G1623" s="1">
        <v>45842.445451388885</v>
      </c>
      <c r="H1623" s="1">
        <v>45812.447835648149</v>
      </c>
      <c r="I1623" s="6">
        <v>8</v>
      </c>
      <c r="J1623">
        <v>984</v>
      </c>
      <c r="K1623">
        <v>984</v>
      </c>
      <c r="L1623" t="str">
        <f>VLOOKUP(A1623,[1]Sheet2!$A$2:$C$2741,3,0)</f>
        <v>Pedro Fonseca</v>
      </c>
      <c r="M1623" t="str" cm="1">
        <f t="array" ref="M1623">IFERROR(_xlfn.IFS(AND(I1623&gt;=1,I1623&lt;=5),"1A5", AND(I1623&gt;=6,I1623&lt;=30),"6A30", AND(I1623&gt;=31,I1623&lt;=60),"31A60", AND(I1623&gt;=61,I1623&lt;=90),"61A90", AND(I1623&gt;=91,I1623&lt;=120),"91A120", AND(I1623&gt;120),"M120"), "A VENCER")</f>
        <v>6A30</v>
      </c>
    </row>
    <row r="1624" spans="1:13" x14ac:dyDescent="0.25">
      <c r="A1624">
        <f>VLOOKUP(B1624,[1]Sheet2!$B$2:$D$2741,3,0)</f>
        <v>211112241</v>
      </c>
      <c r="B1624" t="s">
        <v>333</v>
      </c>
      <c r="C1624" t="s">
        <v>11</v>
      </c>
      <c r="D1624">
        <v>2025</v>
      </c>
      <c r="E1624">
        <v>20</v>
      </c>
      <c r="F1624" t="s">
        <v>13</v>
      </c>
      <c r="G1624" s="1">
        <v>45844.404050925921</v>
      </c>
      <c r="H1624" s="1">
        <v>45814.404803240737</v>
      </c>
      <c r="I1624" s="6">
        <v>6</v>
      </c>
      <c r="J1624">
        <v>327.61</v>
      </c>
      <c r="K1624">
        <v>327.61</v>
      </c>
      <c r="L1624" t="str">
        <f>VLOOKUP(A1624,[1]Sheet2!$A$2:$C$2741,3,0)</f>
        <v>Pedro Fonseca</v>
      </c>
      <c r="M1624" t="str" cm="1">
        <f t="array" ref="M1624">IFERROR(_xlfn.IFS(AND(I1624&gt;=1,I1624&lt;=5),"1A5", AND(I1624&gt;=6,I1624&lt;=30),"6A30", AND(I1624&gt;=31,I1624&lt;=60),"31A60", AND(I1624&gt;=61,I1624&lt;=90),"61A90", AND(I1624&gt;=91,I1624&lt;=120),"91A120", AND(I1624&gt;120),"M120"), "A VENCER")</f>
        <v>6A30</v>
      </c>
    </row>
    <row r="1625" spans="1:13" x14ac:dyDescent="0.25">
      <c r="A1625">
        <f>VLOOKUP(B1625,[1]Sheet2!$B$2:$D$2741,3,0)</f>
        <v>211112241</v>
      </c>
      <c r="B1625" t="s">
        <v>333</v>
      </c>
      <c r="C1625" t="s">
        <v>11</v>
      </c>
      <c r="D1625">
        <v>2025</v>
      </c>
      <c r="E1625">
        <v>23</v>
      </c>
      <c r="F1625" t="s">
        <v>13</v>
      </c>
      <c r="G1625" s="1">
        <v>45844.411863425921</v>
      </c>
      <c r="H1625" s="1">
        <v>45814.413194444445</v>
      </c>
      <c r="I1625" s="6">
        <v>6</v>
      </c>
      <c r="J1625">
        <v>238.69</v>
      </c>
      <c r="K1625">
        <v>238.69</v>
      </c>
      <c r="L1625" t="str">
        <f>VLOOKUP(A1625,[1]Sheet2!$A$2:$C$2741,3,0)</f>
        <v>Pedro Fonseca</v>
      </c>
      <c r="M1625" t="str" cm="1">
        <f t="array" ref="M1625">IFERROR(_xlfn.IFS(AND(I1625&gt;=1,I1625&lt;=5),"1A5", AND(I1625&gt;=6,I1625&lt;=30),"6A30", AND(I1625&gt;=31,I1625&lt;=60),"31A60", AND(I1625&gt;=61,I1625&lt;=90),"61A90", AND(I1625&gt;=91,I1625&lt;=120),"91A120", AND(I1625&gt;120),"M120"), "A VENCER")</f>
        <v>6A30</v>
      </c>
    </row>
    <row r="1626" spans="1:13" x14ac:dyDescent="0.25">
      <c r="A1626">
        <f>VLOOKUP(B1626,[1]Sheet2!$B$2:$D$2741,3,0)</f>
        <v>211112241</v>
      </c>
      <c r="B1626" t="s">
        <v>333</v>
      </c>
      <c r="C1626" t="s">
        <v>11</v>
      </c>
      <c r="D1626" t="s">
        <v>12</v>
      </c>
      <c r="E1626">
        <v>8978</v>
      </c>
      <c r="F1626" t="s">
        <v>13</v>
      </c>
      <c r="G1626" s="1">
        <v>45847.418078703704</v>
      </c>
      <c r="H1626" s="1">
        <v>45817.418541666666</v>
      </c>
      <c r="I1626" s="6">
        <v>3</v>
      </c>
      <c r="J1626">
        <v>31.64</v>
      </c>
      <c r="K1626">
        <v>31.64</v>
      </c>
      <c r="L1626" t="str">
        <f>VLOOKUP(A1626,[1]Sheet2!$A$2:$C$2741,3,0)</f>
        <v>Pedro Fonseca</v>
      </c>
      <c r="M1626" t="str" cm="1">
        <f t="array" ref="M1626">IFERROR(_xlfn.IFS(AND(I1626&gt;=1,I1626&lt;=5),"1A5", AND(I1626&gt;=6,I1626&lt;=30),"6A30", AND(I1626&gt;=31,I1626&lt;=60),"31A60", AND(I1626&gt;=61,I1626&lt;=90),"61A90", AND(I1626&gt;=91,I1626&lt;=120),"91A120", AND(I1626&gt;120),"M120"), "A VENCER")</f>
        <v>1A5</v>
      </c>
    </row>
    <row r="1627" spans="1:13" x14ac:dyDescent="0.25">
      <c r="A1627">
        <f>VLOOKUP(B1627,[1]Sheet2!$B$2:$D$2741,3,0)</f>
        <v>211112241</v>
      </c>
      <c r="B1627" t="s">
        <v>333</v>
      </c>
      <c r="C1627" t="s">
        <v>11</v>
      </c>
      <c r="D1627" t="s">
        <v>12</v>
      </c>
      <c r="E1627">
        <v>9078</v>
      </c>
      <c r="F1627" t="s">
        <v>13</v>
      </c>
      <c r="G1627" s="1">
        <v>45849.512685185182</v>
      </c>
      <c r="H1627" s="1">
        <v>45819.513043981482</v>
      </c>
      <c r="I1627" s="6">
        <v>1</v>
      </c>
      <c r="J1627">
        <v>1318.65</v>
      </c>
      <c r="K1627">
        <v>1318.65</v>
      </c>
      <c r="L1627" t="str">
        <f>VLOOKUP(A1627,[1]Sheet2!$A$2:$C$2741,3,0)</f>
        <v>Pedro Fonseca</v>
      </c>
      <c r="M1627" t="str" cm="1">
        <f t="array" ref="M1627">IFERROR(_xlfn.IFS(AND(I1627&gt;=1,I1627&lt;=5),"1A5", AND(I1627&gt;=6,I1627&lt;=30),"6A30", AND(I1627&gt;=31,I1627&lt;=60),"31A60", AND(I1627&gt;=61,I1627&lt;=90),"61A90", AND(I1627&gt;=91,I1627&lt;=120),"91A120", AND(I1627&gt;120),"M120"), "A VENCER")</f>
        <v>1A5</v>
      </c>
    </row>
    <row r="1628" spans="1:13" x14ac:dyDescent="0.25">
      <c r="A1628">
        <f>VLOOKUP(B1628,[1]Sheet2!$B$2:$D$2741,3,0)</f>
        <v>211112241</v>
      </c>
      <c r="B1628" t="s">
        <v>333</v>
      </c>
      <c r="C1628" t="s">
        <v>11</v>
      </c>
      <c r="D1628" t="s">
        <v>12</v>
      </c>
      <c r="E1628">
        <v>9281</v>
      </c>
      <c r="F1628" t="s">
        <v>13</v>
      </c>
      <c r="G1628" s="1">
        <v>45854.420902777776</v>
      </c>
      <c r="H1628" s="1">
        <v>45824.423993055556</v>
      </c>
      <c r="I1628" s="6">
        <v>-4</v>
      </c>
      <c r="J1628">
        <v>188.89000000000001</v>
      </c>
      <c r="K1628">
        <v>188.89000000000001</v>
      </c>
      <c r="L1628" t="str">
        <f>VLOOKUP(A1628,[1]Sheet2!$A$2:$C$2741,3,0)</f>
        <v>Pedro Fonseca</v>
      </c>
      <c r="M1628" t="str" cm="1">
        <f t="array" ref="M1628">IFERROR(_xlfn.IFS(AND(I1628&gt;=1,I1628&lt;=5),"1A5", AND(I1628&gt;=6,I1628&lt;=30),"6A30", AND(I1628&gt;=31,I1628&lt;=60),"31A60", AND(I1628&gt;=61,I1628&lt;=90),"61A90", AND(I1628&gt;=91,I1628&lt;=120),"91A120", AND(I1628&gt;120),"M120"), "A VENCER")</f>
        <v>A VENCER</v>
      </c>
    </row>
    <row r="1629" spans="1:13" x14ac:dyDescent="0.25">
      <c r="A1629">
        <f>VLOOKUP(B1629,[1]Sheet2!$B$2:$D$2741,3,0)</f>
        <v>211112241</v>
      </c>
      <c r="B1629" t="s">
        <v>333</v>
      </c>
      <c r="C1629" t="s">
        <v>11</v>
      </c>
      <c r="D1629" t="s">
        <v>12</v>
      </c>
      <c r="E1629">
        <v>9523</v>
      </c>
      <c r="F1629" t="s">
        <v>13</v>
      </c>
      <c r="G1629" s="1">
        <v>45858.545810185184</v>
      </c>
      <c r="H1629" s="1">
        <v>45828.547268518516</v>
      </c>
      <c r="I1629" s="6">
        <v>-8</v>
      </c>
      <c r="J1629">
        <v>3354.16</v>
      </c>
      <c r="K1629">
        <v>3354.16</v>
      </c>
      <c r="L1629" t="str">
        <f>VLOOKUP(A1629,[1]Sheet2!$A$2:$C$2741,3,0)</f>
        <v>Pedro Fonseca</v>
      </c>
      <c r="M1629" t="str" cm="1">
        <f t="array" ref="M1629">IFERROR(_xlfn.IFS(AND(I1629&gt;=1,I1629&lt;=5),"1A5", AND(I1629&gt;=6,I1629&lt;=30),"6A30", AND(I1629&gt;=31,I1629&lt;=60),"31A60", AND(I1629&gt;=61,I1629&lt;=90),"61A90", AND(I1629&gt;=91,I1629&lt;=120),"91A120", AND(I1629&gt;120),"M120"), "A VENCER")</f>
        <v>A VENCER</v>
      </c>
    </row>
    <row r="1630" spans="1:13" x14ac:dyDescent="0.25">
      <c r="A1630">
        <f>VLOOKUP(B1630,[1]Sheet2!$B$2:$D$2741,3,0)</f>
        <v>211112241</v>
      </c>
      <c r="B1630" t="s">
        <v>333</v>
      </c>
      <c r="C1630" t="s">
        <v>11</v>
      </c>
      <c r="D1630" t="s">
        <v>12</v>
      </c>
      <c r="E1630">
        <v>9685</v>
      </c>
      <c r="F1630" t="s">
        <v>13</v>
      </c>
      <c r="G1630" s="1">
        <v>45863.484421296293</v>
      </c>
      <c r="H1630" s="1">
        <v>45833.484710648147</v>
      </c>
      <c r="I1630" s="6">
        <v>-13</v>
      </c>
      <c r="J1630">
        <v>198.52</v>
      </c>
      <c r="K1630">
        <v>198.52</v>
      </c>
      <c r="L1630" t="str">
        <f>VLOOKUP(A1630,[1]Sheet2!$A$2:$C$2741,3,0)</f>
        <v>Pedro Fonseca</v>
      </c>
      <c r="M1630" t="str" cm="1">
        <f t="array" ref="M1630">IFERROR(_xlfn.IFS(AND(I1630&gt;=1,I1630&lt;=5),"1A5", AND(I1630&gt;=6,I1630&lt;=30),"6A30", AND(I1630&gt;=31,I1630&lt;=60),"31A60", AND(I1630&gt;=61,I1630&lt;=90),"61A90", AND(I1630&gt;=91,I1630&lt;=120),"91A120", AND(I1630&gt;120),"M120"), "A VENCER")</f>
        <v>A VENCER</v>
      </c>
    </row>
    <row r="1631" spans="1:13" x14ac:dyDescent="0.25">
      <c r="A1631">
        <f>VLOOKUP(B1631,[1]Sheet2!$B$2:$D$2741,3,0)</f>
        <v>211112241</v>
      </c>
      <c r="B1631" t="s">
        <v>333</v>
      </c>
      <c r="C1631" t="s">
        <v>11</v>
      </c>
      <c r="D1631" t="s">
        <v>12</v>
      </c>
      <c r="E1631">
        <v>9814</v>
      </c>
      <c r="F1631" t="s">
        <v>13</v>
      </c>
      <c r="G1631" s="1">
        <v>45865.349953703699</v>
      </c>
      <c r="H1631" s="1">
        <v>45835.350729166668</v>
      </c>
      <c r="I1631" s="6">
        <v>-15</v>
      </c>
      <c r="J1631">
        <v>600.63</v>
      </c>
      <c r="K1631">
        <v>600.63</v>
      </c>
      <c r="L1631" t="str">
        <f>VLOOKUP(A1631,[1]Sheet2!$A$2:$C$2741,3,0)</f>
        <v>Pedro Fonseca</v>
      </c>
      <c r="M1631" t="str" cm="1">
        <f t="array" ref="M1631">IFERROR(_xlfn.IFS(AND(I1631&gt;=1,I1631&lt;=5),"1A5", AND(I1631&gt;=6,I1631&lt;=30),"6A30", AND(I1631&gt;=31,I1631&lt;=60),"31A60", AND(I1631&gt;=61,I1631&lt;=90),"61A90", AND(I1631&gt;=91,I1631&lt;=120),"91A120", AND(I1631&gt;120),"M120"), "A VENCER")</f>
        <v>A VENCER</v>
      </c>
    </row>
    <row r="1632" spans="1:13" x14ac:dyDescent="0.25">
      <c r="A1632">
        <f>VLOOKUP(B1632,[1]Sheet2!$B$2:$D$2741,3,0)</f>
        <v>211112241</v>
      </c>
      <c r="B1632" t="s">
        <v>333</v>
      </c>
      <c r="C1632" t="s">
        <v>11</v>
      </c>
      <c r="D1632" t="s">
        <v>12</v>
      </c>
      <c r="E1632">
        <v>9979</v>
      </c>
      <c r="F1632" t="s">
        <v>13</v>
      </c>
      <c r="G1632" s="1">
        <v>45870.436481481476</v>
      </c>
      <c r="H1632" s="1">
        <v>45840.436481481476</v>
      </c>
      <c r="I1632" s="6">
        <v>-20</v>
      </c>
      <c r="J1632">
        <v>1550.74</v>
      </c>
      <c r="K1632">
        <v>1550.74</v>
      </c>
      <c r="L1632" t="str">
        <f>VLOOKUP(A1632,[1]Sheet2!$A$2:$C$2741,3,0)</f>
        <v>Pedro Fonseca</v>
      </c>
      <c r="M1632" t="str" cm="1">
        <f t="array" ref="M1632">IFERROR(_xlfn.IFS(AND(I1632&gt;=1,I1632&lt;=5),"1A5", AND(I1632&gt;=6,I1632&lt;=30),"6A30", AND(I1632&gt;=31,I1632&lt;=60),"31A60", AND(I1632&gt;=61,I1632&lt;=90),"61A90", AND(I1632&gt;=91,I1632&lt;=120),"91A120", AND(I1632&gt;120),"M120"), "A VENCER")</f>
        <v>A VENCER</v>
      </c>
    </row>
    <row r="1633" spans="1:13" x14ac:dyDescent="0.25">
      <c r="A1633">
        <f>VLOOKUP(B1633,[1]Sheet2!$B$2:$D$2741,3,0)</f>
        <v>211112241</v>
      </c>
      <c r="B1633" t="s">
        <v>333</v>
      </c>
      <c r="C1633" t="s">
        <v>11</v>
      </c>
      <c r="D1633" t="s">
        <v>12</v>
      </c>
      <c r="E1633">
        <v>10131</v>
      </c>
      <c r="F1633" t="s">
        <v>13</v>
      </c>
      <c r="G1633" s="1">
        <v>45872.41741898148</v>
      </c>
      <c r="H1633" s="1">
        <v>45842.41741898148</v>
      </c>
      <c r="I1633" s="6">
        <v>-22</v>
      </c>
      <c r="J1633">
        <v>253.18</v>
      </c>
      <c r="K1633">
        <v>253.18</v>
      </c>
      <c r="L1633" t="str">
        <f>VLOOKUP(A1633,[1]Sheet2!$A$2:$C$2741,3,0)</f>
        <v>Pedro Fonseca</v>
      </c>
      <c r="M1633" t="str" cm="1">
        <f t="array" ref="M1633">IFERROR(_xlfn.IFS(AND(I1633&gt;=1,I1633&lt;=5),"1A5", AND(I1633&gt;=6,I1633&lt;=30),"6A30", AND(I1633&gt;=31,I1633&lt;=60),"31A60", AND(I1633&gt;=61,I1633&lt;=90),"61A90", AND(I1633&gt;=91,I1633&lt;=120),"91A120", AND(I1633&gt;120),"M120"), "A VENCER")</f>
        <v>A VENCER</v>
      </c>
    </row>
    <row r="1634" spans="1:13" x14ac:dyDescent="0.25">
      <c r="A1634">
        <f>VLOOKUP(B1634,[1]Sheet2!$B$2:$D$2741,3,0)</f>
        <v>211112241</v>
      </c>
      <c r="B1634" t="s">
        <v>333</v>
      </c>
      <c r="C1634" t="s">
        <v>11</v>
      </c>
      <c r="D1634" t="s">
        <v>12</v>
      </c>
      <c r="E1634">
        <v>10210</v>
      </c>
      <c r="F1634" t="s">
        <v>13</v>
      </c>
      <c r="G1634" s="1">
        <v>45875.481898148144</v>
      </c>
      <c r="H1634" s="1">
        <v>45845.481909722221</v>
      </c>
      <c r="I1634" s="6">
        <v>-25</v>
      </c>
      <c r="J1634">
        <v>146.89000000000001</v>
      </c>
      <c r="K1634">
        <v>146.89000000000001</v>
      </c>
      <c r="L1634" t="str">
        <f>VLOOKUP(A1634,[1]Sheet2!$A$2:$C$2741,3,0)</f>
        <v>Pedro Fonseca</v>
      </c>
      <c r="M1634" t="str" cm="1">
        <f t="array" ref="M1634">IFERROR(_xlfn.IFS(AND(I1634&gt;=1,I1634&lt;=5),"1A5", AND(I1634&gt;=6,I1634&lt;=30),"6A30", AND(I1634&gt;=31,I1634&lt;=60),"31A60", AND(I1634&gt;=61,I1634&lt;=90),"61A90", AND(I1634&gt;=91,I1634&lt;=120),"91A120", AND(I1634&gt;120),"M120"), "A VENCER")</f>
        <v>A VENCER</v>
      </c>
    </row>
    <row r="1635" spans="1:13" x14ac:dyDescent="0.25">
      <c r="A1635">
        <f>VLOOKUP(B1635,[1]Sheet2!$B$2:$D$2741,3,0)</f>
        <v>211112241</v>
      </c>
      <c r="B1635" t="s">
        <v>333</v>
      </c>
      <c r="C1635" t="s">
        <v>11</v>
      </c>
      <c r="D1635" t="s">
        <v>12</v>
      </c>
      <c r="E1635">
        <v>10451</v>
      </c>
      <c r="F1635" t="s">
        <v>13</v>
      </c>
      <c r="G1635" s="1">
        <v>45879.370752314811</v>
      </c>
      <c r="H1635" s="1">
        <v>45849.370763888888</v>
      </c>
      <c r="I1635" s="6">
        <v>-29</v>
      </c>
      <c r="J1635">
        <v>819</v>
      </c>
      <c r="K1635">
        <v>819</v>
      </c>
      <c r="L1635" t="str">
        <f>VLOOKUP(A1635,[1]Sheet2!$A$2:$C$2741,3,0)</f>
        <v>Pedro Fonseca</v>
      </c>
      <c r="M1635" t="str" cm="1">
        <f t="array" ref="M1635">IFERROR(_xlfn.IFS(AND(I1635&gt;=1,I1635&lt;=5),"1A5", AND(I1635&gt;=6,I1635&lt;=30),"6A30", AND(I1635&gt;=31,I1635&lt;=60),"31A60", AND(I1635&gt;=61,I1635&lt;=90),"61A90", AND(I1635&gt;=91,I1635&lt;=120),"91A120", AND(I1635&gt;120),"M120"), "A VENCER")</f>
        <v>A VENCER</v>
      </c>
    </row>
    <row r="1636" spans="1:13" x14ac:dyDescent="0.25">
      <c r="A1636">
        <f>VLOOKUP(B1636,[1]Sheet2!$B$2:$D$2741,3,0)</f>
        <v>211112243</v>
      </c>
      <c r="B1636" t="s">
        <v>335</v>
      </c>
      <c r="C1636" t="s">
        <v>11</v>
      </c>
      <c r="D1636" t="s">
        <v>12</v>
      </c>
      <c r="E1636">
        <v>8150</v>
      </c>
      <c r="F1636" t="s">
        <v>13</v>
      </c>
      <c r="G1636" s="1">
        <v>45828.532326388886</v>
      </c>
      <c r="H1636" s="1">
        <v>45798.534155092588</v>
      </c>
      <c r="I1636" s="6">
        <v>22</v>
      </c>
      <c r="J1636">
        <v>895.27</v>
      </c>
      <c r="K1636">
        <v>895.27</v>
      </c>
      <c r="L1636" t="str">
        <f>VLOOKUP(A1636,[1]Sheet2!$A$2:$C$2741,3,0)</f>
        <v>Bruno Brito</v>
      </c>
      <c r="M1636" t="str" cm="1">
        <f t="array" ref="M1636">IFERROR(_xlfn.IFS(AND(I1636&gt;=1,I1636&lt;=5),"1A5", AND(I1636&gt;=6,I1636&lt;=30),"6A30", AND(I1636&gt;=31,I1636&lt;=60),"31A60", AND(I1636&gt;=61,I1636&lt;=90),"61A90", AND(I1636&gt;=91,I1636&lt;=120),"91A120", AND(I1636&gt;120),"M120"), "A VENCER")</f>
        <v>6A30</v>
      </c>
    </row>
    <row r="1637" spans="1:13" x14ac:dyDescent="0.25">
      <c r="A1637">
        <f>VLOOKUP(B1637,[1]Sheet2!$B$2:$D$2741,3,0)</f>
        <v>211112243</v>
      </c>
      <c r="B1637" t="s">
        <v>335</v>
      </c>
      <c r="C1637" t="s">
        <v>2814</v>
      </c>
      <c r="D1637" t="s">
        <v>12</v>
      </c>
      <c r="E1637">
        <v>469</v>
      </c>
      <c r="F1637" t="s">
        <v>13</v>
      </c>
      <c r="G1637" s="1">
        <v>45837</v>
      </c>
      <c r="H1637" s="1">
        <v>45807</v>
      </c>
      <c r="I1637" s="6">
        <v>13</v>
      </c>
      <c r="J1637">
        <v>-24.990000000000002</v>
      </c>
      <c r="K1637">
        <v>-24.990000000000002</v>
      </c>
      <c r="L1637" t="str">
        <f>VLOOKUP(A1637,[1]Sheet2!$A$2:$C$2741,3,0)</f>
        <v>Bruno Brito</v>
      </c>
      <c r="M1637" t="str" cm="1">
        <f t="array" ref="M1637">IFERROR(_xlfn.IFS(AND(I1637&gt;=1,I1637&lt;=5),"1A5", AND(I1637&gt;=6,I1637&lt;=30),"6A30", AND(I1637&gt;=31,I1637&lt;=60),"31A60", AND(I1637&gt;=61,I1637&lt;=90),"61A90", AND(I1637&gt;=91,I1637&lt;=120),"91A120", AND(I1637&gt;120),"M120"), "A VENCER")</f>
        <v>6A30</v>
      </c>
    </row>
    <row r="1638" spans="1:13" x14ac:dyDescent="0.25">
      <c r="A1638">
        <f>VLOOKUP(B1638,[1]Sheet2!$B$2:$D$2741,3,0)</f>
        <v>211112243</v>
      </c>
      <c r="B1638" t="s">
        <v>335</v>
      </c>
      <c r="C1638" t="s">
        <v>11</v>
      </c>
      <c r="D1638" t="s">
        <v>12</v>
      </c>
      <c r="E1638">
        <v>9121</v>
      </c>
      <c r="F1638" t="s">
        <v>13</v>
      </c>
      <c r="G1638" s="1">
        <v>45850.400729166664</v>
      </c>
      <c r="H1638" s="1">
        <v>45820.401423611111</v>
      </c>
      <c r="I1638" s="6">
        <v>0</v>
      </c>
      <c r="J1638">
        <v>662.82</v>
      </c>
      <c r="K1638">
        <v>662.82</v>
      </c>
      <c r="L1638" t="str">
        <f>VLOOKUP(A1638,[1]Sheet2!$A$2:$C$2741,3,0)</f>
        <v>Bruno Brito</v>
      </c>
      <c r="M1638" t="str" cm="1">
        <f t="array" ref="M1638">IFERROR(_xlfn.IFS(AND(I1638&gt;=1,I1638&lt;=5),"1A5", AND(I1638&gt;=6,I1638&lt;=30),"6A30", AND(I1638&gt;=31,I1638&lt;=60),"31A60", AND(I1638&gt;=61,I1638&lt;=90),"61A90", AND(I1638&gt;=91,I1638&lt;=120),"91A120", AND(I1638&gt;120),"M120"), "A VENCER")</f>
        <v>A VENCER</v>
      </c>
    </row>
    <row r="1639" spans="1:13" x14ac:dyDescent="0.25">
      <c r="A1639">
        <f>VLOOKUP(B1639,[1]Sheet2!$B$2:$D$2741,3,0)</f>
        <v>211112245</v>
      </c>
      <c r="B1639" t="s">
        <v>336</v>
      </c>
      <c r="C1639" t="s">
        <v>62</v>
      </c>
      <c r="D1639" t="s">
        <v>24</v>
      </c>
      <c r="E1639" t="s">
        <v>337</v>
      </c>
      <c r="F1639" t="s">
        <v>13</v>
      </c>
      <c r="G1639" s="1">
        <v>45296</v>
      </c>
      <c r="H1639" s="1">
        <v>45296</v>
      </c>
      <c r="I1639" s="6">
        <v>554</v>
      </c>
      <c r="J1639">
        <v>249.67000000000002</v>
      </c>
      <c r="K1639">
        <v>249.67000000000002</v>
      </c>
      <c r="L1639" t="str">
        <f>VLOOKUP(A1639,[1]Sheet2!$A$2:$C$2741,3,0)</f>
        <v>Contencioso</v>
      </c>
      <c r="M1639" t="str" cm="1">
        <f t="array" ref="M1639">IFERROR(_xlfn.IFS(AND(I1639&gt;=1,I1639&lt;=5),"1A5", AND(I1639&gt;=6,I1639&lt;=30),"6A30", AND(I1639&gt;=31,I1639&lt;=60),"31A60", AND(I1639&gt;=61,I1639&lt;=90),"61A90", AND(I1639&gt;=91,I1639&lt;=120),"91A120", AND(I1639&gt;120),"M120"), "A VENCER")</f>
        <v>M120</v>
      </c>
    </row>
    <row r="1640" spans="1:13" x14ac:dyDescent="0.25">
      <c r="A1640">
        <f>VLOOKUP(B1640,[1]Sheet2!$B$2:$D$2741,3,0)</f>
        <v>211112245</v>
      </c>
      <c r="B1640" t="s">
        <v>336</v>
      </c>
      <c r="C1640" t="s">
        <v>62</v>
      </c>
      <c r="D1640" t="s">
        <v>24</v>
      </c>
      <c r="E1640" t="s">
        <v>338</v>
      </c>
      <c r="F1640" t="s">
        <v>13</v>
      </c>
      <c r="G1640" s="1">
        <v>45300</v>
      </c>
      <c r="H1640" s="1">
        <v>45300</v>
      </c>
      <c r="I1640" s="6">
        <v>550</v>
      </c>
      <c r="J1640">
        <v>230.37</v>
      </c>
      <c r="K1640">
        <v>230.37</v>
      </c>
      <c r="L1640" t="str">
        <f>VLOOKUP(A1640,[1]Sheet2!$A$2:$C$2741,3,0)</f>
        <v>Contencioso</v>
      </c>
      <c r="M1640" t="str" cm="1">
        <f t="array" ref="M1640">IFERROR(_xlfn.IFS(AND(I1640&gt;=1,I1640&lt;=5),"1A5", AND(I1640&gt;=6,I1640&lt;=30),"6A30", AND(I1640&gt;=31,I1640&lt;=60),"31A60", AND(I1640&gt;=61,I1640&lt;=90),"61A90", AND(I1640&gt;=91,I1640&lt;=120),"91A120", AND(I1640&gt;120),"M120"), "A VENCER")</f>
        <v>M120</v>
      </c>
    </row>
    <row r="1641" spans="1:13" x14ac:dyDescent="0.25">
      <c r="A1641">
        <f>VLOOKUP(B1641,[1]Sheet2!$B$2:$D$2741,3,0)</f>
        <v>211112245</v>
      </c>
      <c r="B1641" t="s">
        <v>336</v>
      </c>
      <c r="C1641" t="s">
        <v>62</v>
      </c>
      <c r="D1641" t="s">
        <v>24</v>
      </c>
      <c r="E1641" t="s">
        <v>339</v>
      </c>
      <c r="F1641" t="s">
        <v>13</v>
      </c>
      <c r="G1641" s="1">
        <v>45307</v>
      </c>
      <c r="H1641" s="1">
        <v>45307</v>
      </c>
      <c r="I1641" s="6">
        <v>543</v>
      </c>
      <c r="J1641">
        <v>262.28000000000003</v>
      </c>
      <c r="K1641">
        <v>262.28000000000003</v>
      </c>
      <c r="L1641" t="str">
        <f>VLOOKUP(A1641,[1]Sheet2!$A$2:$C$2741,3,0)</f>
        <v>Contencioso</v>
      </c>
      <c r="M1641" t="str" cm="1">
        <f t="array" ref="M1641">IFERROR(_xlfn.IFS(AND(I1641&gt;=1,I1641&lt;=5),"1A5", AND(I1641&gt;=6,I1641&lt;=30),"6A30", AND(I1641&gt;=31,I1641&lt;=60),"31A60", AND(I1641&gt;=61,I1641&lt;=90),"61A90", AND(I1641&gt;=91,I1641&lt;=120),"91A120", AND(I1641&gt;120),"M120"), "A VENCER")</f>
        <v>M120</v>
      </c>
    </row>
    <row r="1642" spans="1:13" x14ac:dyDescent="0.25">
      <c r="A1642">
        <f>VLOOKUP(B1642,[1]Sheet2!$B$2:$D$2741,3,0)</f>
        <v>211112245</v>
      </c>
      <c r="B1642" t="s">
        <v>336</v>
      </c>
      <c r="C1642" t="s">
        <v>62</v>
      </c>
      <c r="D1642" t="s">
        <v>24</v>
      </c>
      <c r="E1642" t="s">
        <v>340</v>
      </c>
      <c r="F1642" t="s">
        <v>13</v>
      </c>
      <c r="G1642" s="1">
        <v>45314</v>
      </c>
      <c r="H1642" s="1">
        <v>45314</v>
      </c>
      <c r="I1642" s="6">
        <v>536</v>
      </c>
      <c r="J1642">
        <v>233.05</v>
      </c>
      <c r="K1642">
        <v>233.05</v>
      </c>
      <c r="L1642" t="str">
        <f>VLOOKUP(A1642,[1]Sheet2!$A$2:$C$2741,3,0)</f>
        <v>Contencioso</v>
      </c>
      <c r="M1642" t="str" cm="1">
        <f t="array" ref="M1642">IFERROR(_xlfn.IFS(AND(I1642&gt;=1,I1642&lt;=5),"1A5", AND(I1642&gt;=6,I1642&lt;=30),"6A30", AND(I1642&gt;=31,I1642&lt;=60),"31A60", AND(I1642&gt;=61,I1642&lt;=90),"61A90", AND(I1642&gt;=91,I1642&lt;=120),"91A120", AND(I1642&gt;120),"M120"), "A VENCER")</f>
        <v>M120</v>
      </c>
    </row>
    <row r="1643" spans="1:13" x14ac:dyDescent="0.25">
      <c r="A1643">
        <f>VLOOKUP(B1643,[1]Sheet2!$B$2:$D$2741,3,0)</f>
        <v>211112245</v>
      </c>
      <c r="B1643" t="s">
        <v>336</v>
      </c>
      <c r="C1643" t="s">
        <v>62</v>
      </c>
      <c r="D1643" t="s">
        <v>24</v>
      </c>
      <c r="E1643" t="s">
        <v>341</v>
      </c>
      <c r="F1643" t="s">
        <v>13</v>
      </c>
      <c r="G1643" s="1">
        <v>45321</v>
      </c>
      <c r="H1643" s="1">
        <v>45321</v>
      </c>
      <c r="I1643" s="6">
        <v>529</v>
      </c>
      <c r="J1643">
        <v>227.69</v>
      </c>
      <c r="K1643">
        <v>227.69</v>
      </c>
      <c r="L1643" t="str">
        <f>VLOOKUP(A1643,[1]Sheet2!$A$2:$C$2741,3,0)</f>
        <v>Contencioso</v>
      </c>
      <c r="M1643" t="str" cm="1">
        <f t="array" ref="M1643">IFERROR(_xlfn.IFS(AND(I1643&gt;=1,I1643&lt;=5),"1A5", AND(I1643&gt;=6,I1643&lt;=30),"6A30", AND(I1643&gt;=31,I1643&lt;=60),"31A60", AND(I1643&gt;=61,I1643&lt;=90),"61A90", AND(I1643&gt;=91,I1643&lt;=120),"91A120", AND(I1643&gt;120),"M120"), "A VENCER")</f>
        <v>M120</v>
      </c>
    </row>
    <row r="1644" spans="1:13" x14ac:dyDescent="0.25">
      <c r="A1644">
        <f>VLOOKUP(B1644,[1]Sheet2!$B$2:$D$2741,3,0)</f>
        <v>211112245</v>
      </c>
      <c r="B1644" t="s">
        <v>336</v>
      </c>
      <c r="C1644" t="s">
        <v>62</v>
      </c>
      <c r="D1644" t="s">
        <v>24</v>
      </c>
      <c r="E1644" t="s">
        <v>342</v>
      </c>
      <c r="F1644" t="s">
        <v>13</v>
      </c>
      <c r="G1644" s="1">
        <v>45328</v>
      </c>
      <c r="H1644" s="1">
        <v>45328</v>
      </c>
      <c r="I1644" s="6">
        <v>522</v>
      </c>
      <c r="J1644">
        <v>218.3</v>
      </c>
      <c r="K1644">
        <v>218.3</v>
      </c>
      <c r="L1644" t="str">
        <f>VLOOKUP(A1644,[1]Sheet2!$A$2:$C$2741,3,0)</f>
        <v>Contencioso</v>
      </c>
      <c r="M1644" t="str" cm="1">
        <f t="array" ref="M1644">IFERROR(_xlfn.IFS(AND(I1644&gt;=1,I1644&lt;=5),"1A5", AND(I1644&gt;=6,I1644&lt;=30),"6A30", AND(I1644&gt;=31,I1644&lt;=60),"31A60", AND(I1644&gt;=61,I1644&lt;=90),"61A90", AND(I1644&gt;=91,I1644&lt;=120),"91A120", AND(I1644&gt;120),"M120"), "A VENCER")</f>
        <v>M120</v>
      </c>
    </row>
    <row r="1645" spans="1:13" x14ac:dyDescent="0.25">
      <c r="A1645">
        <f>VLOOKUP(B1645,[1]Sheet2!$B$2:$D$2741,3,0)</f>
        <v>211112245</v>
      </c>
      <c r="B1645" t="s">
        <v>336</v>
      </c>
      <c r="C1645" t="s">
        <v>62</v>
      </c>
      <c r="D1645" t="s">
        <v>24</v>
      </c>
      <c r="E1645" t="s">
        <v>343</v>
      </c>
      <c r="F1645" t="s">
        <v>13</v>
      </c>
      <c r="G1645" s="1">
        <v>45334</v>
      </c>
      <c r="H1645" s="1">
        <v>45334</v>
      </c>
      <c r="I1645" s="6">
        <v>516</v>
      </c>
      <c r="J1645">
        <v>231.92000000000002</v>
      </c>
      <c r="K1645">
        <v>231.92000000000002</v>
      </c>
      <c r="L1645" t="str">
        <f>VLOOKUP(A1645,[1]Sheet2!$A$2:$C$2741,3,0)</f>
        <v>Contencioso</v>
      </c>
      <c r="M1645" t="str" cm="1">
        <f t="array" ref="M1645">IFERROR(_xlfn.IFS(AND(I1645&gt;=1,I1645&lt;=5),"1A5", AND(I1645&gt;=6,I1645&lt;=30),"6A30", AND(I1645&gt;=31,I1645&lt;=60),"31A60", AND(I1645&gt;=61,I1645&lt;=90),"61A90", AND(I1645&gt;=91,I1645&lt;=120),"91A120", AND(I1645&gt;120),"M120"), "A VENCER")</f>
        <v>M120</v>
      </c>
    </row>
    <row r="1646" spans="1:13" x14ac:dyDescent="0.25">
      <c r="A1646">
        <f>VLOOKUP(B1646,[1]Sheet2!$B$2:$D$2741,3,0)</f>
        <v>211112245</v>
      </c>
      <c r="B1646" t="s">
        <v>336</v>
      </c>
      <c r="C1646" t="s">
        <v>62</v>
      </c>
      <c r="D1646" t="s">
        <v>24</v>
      </c>
      <c r="E1646" t="s">
        <v>344</v>
      </c>
      <c r="F1646" t="s">
        <v>13</v>
      </c>
      <c r="G1646" s="1">
        <v>45350</v>
      </c>
      <c r="H1646" s="1">
        <v>45350</v>
      </c>
      <c r="I1646" s="6">
        <v>500</v>
      </c>
      <c r="J1646">
        <v>28.41</v>
      </c>
      <c r="K1646">
        <v>28.41</v>
      </c>
      <c r="L1646" t="str">
        <f>VLOOKUP(A1646,[1]Sheet2!$A$2:$C$2741,3,0)</f>
        <v>Contencioso</v>
      </c>
      <c r="M1646" t="str" cm="1">
        <f t="array" ref="M1646">IFERROR(_xlfn.IFS(AND(I1646&gt;=1,I1646&lt;=5),"1A5", AND(I1646&gt;=6,I1646&lt;=30),"6A30", AND(I1646&gt;=31,I1646&lt;=60),"31A60", AND(I1646&gt;=61,I1646&lt;=90),"61A90", AND(I1646&gt;=91,I1646&lt;=120),"91A120", AND(I1646&gt;120),"M120"), "A VENCER")</f>
        <v>M120</v>
      </c>
    </row>
    <row r="1647" spans="1:13" x14ac:dyDescent="0.25">
      <c r="A1647">
        <f>VLOOKUP(B1647,[1]Sheet2!$B$2:$D$2741,3,0)</f>
        <v>211112245</v>
      </c>
      <c r="B1647" t="s">
        <v>336</v>
      </c>
      <c r="C1647" t="s">
        <v>62</v>
      </c>
      <c r="D1647" t="s">
        <v>24</v>
      </c>
      <c r="E1647" t="s">
        <v>345</v>
      </c>
      <c r="F1647" t="s">
        <v>13</v>
      </c>
      <c r="G1647" s="1">
        <v>45356</v>
      </c>
      <c r="H1647" s="1">
        <v>45356</v>
      </c>
      <c r="I1647" s="6">
        <v>494</v>
      </c>
      <c r="J1647">
        <v>262.77</v>
      </c>
      <c r="K1647">
        <v>262.77</v>
      </c>
      <c r="L1647" t="str">
        <f>VLOOKUP(A1647,[1]Sheet2!$A$2:$C$2741,3,0)</f>
        <v>Contencioso</v>
      </c>
      <c r="M1647" t="str" cm="1">
        <f t="array" ref="M1647">IFERROR(_xlfn.IFS(AND(I1647&gt;=1,I1647&lt;=5),"1A5", AND(I1647&gt;=6,I1647&lt;=30),"6A30", AND(I1647&gt;=31,I1647&lt;=60),"31A60", AND(I1647&gt;=61,I1647&lt;=90),"61A90", AND(I1647&gt;=91,I1647&lt;=120),"91A120", AND(I1647&gt;120),"M120"), "A VENCER")</f>
        <v>M120</v>
      </c>
    </row>
    <row r="1648" spans="1:13" x14ac:dyDescent="0.25">
      <c r="A1648">
        <f>VLOOKUP(B1648,[1]Sheet2!$B$2:$D$2741,3,0)</f>
        <v>211112246</v>
      </c>
      <c r="B1648" t="s">
        <v>346</v>
      </c>
      <c r="C1648" t="s">
        <v>62</v>
      </c>
      <c r="D1648" t="s">
        <v>24</v>
      </c>
      <c r="E1648" t="s">
        <v>347</v>
      </c>
      <c r="F1648" t="s">
        <v>13</v>
      </c>
      <c r="G1648" s="1">
        <v>45317</v>
      </c>
      <c r="H1648" s="1">
        <v>45302</v>
      </c>
      <c r="I1648" s="6">
        <v>533</v>
      </c>
      <c r="J1648">
        <v>393.57</v>
      </c>
      <c r="K1648">
        <v>393.57</v>
      </c>
      <c r="L1648" t="str">
        <f>VLOOKUP(A1648,[1]Sheet2!$A$2:$C$2741,3,0)</f>
        <v>Contencioso</v>
      </c>
      <c r="M1648" t="str" cm="1">
        <f t="array" ref="M1648">IFERROR(_xlfn.IFS(AND(I1648&gt;=1,I1648&lt;=5),"1A5", AND(I1648&gt;=6,I1648&lt;=30),"6A30", AND(I1648&gt;=31,I1648&lt;=60),"31A60", AND(I1648&gt;=61,I1648&lt;=90),"61A90", AND(I1648&gt;=91,I1648&lt;=120),"91A120", AND(I1648&gt;120),"M120"), "A VENCER")</f>
        <v>M120</v>
      </c>
    </row>
    <row r="1649" spans="1:13" x14ac:dyDescent="0.25">
      <c r="A1649">
        <f>VLOOKUP(B1649,[1]Sheet2!$B$2:$D$2741,3,0)</f>
        <v>211112246</v>
      </c>
      <c r="B1649" t="s">
        <v>346</v>
      </c>
      <c r="C1649" t="s">
        <v>62</v>
      </c>
      <c r="D1649" t="s">
        <v>24</v>
      </c>
      <c r="E1649" t="s">
        <v>348</v>
      </c>
      <c r="F1649" t="s">
        <v>13</v>
      </c>
      <c r="G1649" s="1">
        <v>45324</v>
      </c>
      <c r="H1649" s="1">
        <v>45309</v>
      </c>
      <c r="I1649" s="6">
        <v>526</v>
      </c>
      <c r="J1649">
        <v>462.03000000000003</v>
      </c>
      <c r="K1649">
        <v>462.03000000000003</v>
      </c>
      <c r="L1649" t="str">
        <f>VLOOKUP(A1649,[1]Sheet2!$A$2:$C$2741,3,0)</f>
        <v>Contencioso</v>
      </c>
      <c r="M1649" t="str" cm="1">
        <f t="array" ref="M1649">IFERROR(_xlfn.IFS(AND(I1649&gt;=1,I1649&lt;=5),"1A5", AND(I1649&gt;=6,I1649&lt;=30),"6A30", AND(I1649&gt;=31,I1649&lt;=60),"31A60", AND(I1649&gt;=61,I1649&lt;=90),"61A90", AND(I1649&gt;=91,I1649&lt;=120),"91A120", AND(I1649&gt;120),"M120"), "A VENCER")</f>
        <v>M120</v>
      </c>
    </row>
    <row r="1650" spans="1:13" x14ac:dyDescent="0.25">
      <c r="A1650">
        <f>VLOOKUP(B1650,[1]Sheet2!$B$2:$D$2741,3,0)</f>
        <v>211112246</v>
      </c>
      <c r="B1650" t="s">
        <v>346</v>
      </c>
      <c r="C1650" t="s">
        <v>62</v>
      </c>
      <c r="D1650" t="s">
        <v>24</v>
      </c>
      <c r="E1650" t="s">
        <v>349</v>
      </c>
      <c r="F1650" t="s">
        <v>13</v>
      </c>
      <c r="G1650" s="1">
        <v>45331</v>
      </c>
      <c r="H1650" s="1">
        <v>45316</v>
      </c>
      <c r="I1650" s="6">
        <v>519</v>
      </c>
      <c r="J1650">
        <v>420.86</v>
      </c>
      <c r="K1650">
        <v>420.86</v>
      </c>
      <c r="L1650" t="str">
        <f>VLOOKUP(A1650,[1]Sheet2!$A$2:$C$2741,3,0)</f>
        <v>Contencioso</v>
      </c>
      <c r="M1650" t="str" cm="1">
        <f t="array" ref="M1650">IFERROR(_xlfn.IFS(AND(I1650&gt;=1,I1650&lt;=5),"1A5", AND(I1650&gt;=6,I1650&lt;=30),"6A30", AND(I1650&gt;=31,I1650&lt;=60),"31A60", AND(I1650&gt;=61,I1650&lt;=90),"61A90", AND(I1650&gt;=91,I1650&lt;=120),"91A120", AND(I1650&gt;120),"M120"), "A VENCER")</f>
        <v>M120</v>
      </c>
    </row>
    <row r="1651" spans="1:13" x14ac:dyDescent="0.25">
      <c r="A1651">
        <f>VLOOKUP(B1651,[1]Sheet2!$B$2:$D$2741,3,0)</f>
        <v>211112246</v>
      </c>
      <c r="B1651" t="s">
        <v>346</v>
      </c>
      <c r="C1651" t="s">
        <v>62</v>
      </c>
      <c r="D1651" t="s">
        <v>24</v>
      </c>
      <c r="E1651" t="s">
        <v>350</v>
      </c>
      <c r="F1651" t="s">
        <v>13</v>
      </c>
      <c r="G1651" s="1">
        <v>45338</v>
      </c>
      <c r="H1651" s="1">
        <v>45323</v>
      </c>
      <c r="I1651" s="6">
        <v>512</v>
      </c>
      <c r="J1651">
        <v>487.52</v>
      </c>
      <c r="K1651">
        <v>487.52</v>
      </c>
      <c r="L1651" t="str">
        <f>VLOOKUP(A1651,[1]Sheet2!$A$2:$C$2741,3,0)</f>
        <v>Contencioso</v>
      </c>
      <c r="M1651" t="str" cm="1">
        <f t="array" ref="M1651">IFERROR(_xlfn.IFS(AND(I1651&gt;=1,I1651&lt;=5),"1A5", AND(I1651&gt;=6,I1651&lt;=30),"6A30", AND(I1651&gt;=31,I1651&lt;=60),"31A60", AND(I1651&gt;=61,I1651&lt;=90),"61A90", AND(I1651&gt;=91,I1651&lt;=120),"91A120", AND(I1651&gt;120),"M120"), "A VENCER")</f>
        <v>M120</v>
      </c>
    </row>
    <row r="1652" spans="1:13" x14ac:dyDescent="0.25">
      <c r="A1652">
        <f>VLOOKUP(B1652,[1]Sheet2!$B$2:$D$2741,3,0)</f>
        <v>211112246</v>
      </c>
      <c r="B1652" t="s">
        <v>346</v>
      </c>
      <c r="C1652" t="s">
        <v>62</v>
      </c>
      <c r="D1652" t="s">
        <v>24</v>
      </c>
      <c r="E1652" t="s">
        <v>351</v>
      </c>
      <c r="F1652" t="s">
        <v>13</v>
      </c>
      <c r="G1652" s="1">
        <v>45343</v>
      </c>
      <c r="H1652" s="1">
        <v>45328</v>
      </c>
      <c r="I1652" s="6">
        <v>507</v>
      </c>
      <c r="J1652">
        <v>370.23</v>
      </c>
      <c r="K1652">
        <v>370.23</v>
      </c>
      <c r="L1652" t="str">
        <f>VLOOKUP(A1652,[1]Sheet2!$A$2:$C$2741,3,0)</f>
        <v>Contencioso</v>
      </c>
      <c r="M1652" t="str" cm="1">
        <f t="array" ref="M1652">IFERROR(_xlfn.IFS(AND(I1652&gt;=1,I1652&lt;=5),"1A5", AND(I1652&gt;=6,I1652&lt;=30),"6A30", AND(I1652&gt;=31,I1652&lt;=60),"31A60", AND(I1652&gt;=61,I1652&lt;=90),"61A90", AND(I1652&gt;=91,I1652&lt;=120),"91A120", AND(I1652&gt;120),"M120"), "A VENCER")</f>
        <v>M120</v>
      </c>
    </row>
    <row r="1653" spans="1:13" x14ac:dyDescent="0.25">
      <c r="A1653">
        <f>VLOOKUP(B1653,[1]Sheet2!$B$2:$D$2741,3,0)</f>
        <v>211112246</v>
      </c>
      <c r="B1653" t="s">
        <v>346</v>
      </c>
      <c r="C1653" t="s">
        <v>62</v>
      </c>
      <c r="D1653" t="s">
        <v>24</v>
      </c>
      <c r="E1653" t="s">
        <v>352</v>
      </c>
      <c r="F1653" t="s">
        <v>13</v>
      </c>
      <c r="G1653" s="1">
        <v>45345</v>
      </c>
      <c r="H1653" s="1">
        <v>45330</v>
      </c>
      <c r="I1653" s="6">
        <v>505</v>
      </c>
      <c r="J1653">
        <v>631.41999999999996</v>
      </c>
      <c r="K1653">
        <v>631.41999999999996</v>
      </c>
      <c r="L1653" t="str">
        <f>VLOOKUP(A1653,[1]Sheet2!$A$2:$C$2741,3,0)</f>
        <v>Contencioso</v>
      </c>
      <c r="M1653" t="str" cm="1">
        <f t="array" ref="M1653">IFERROR(_xlfn.IFS(AND(I1653&gt;=1,I1653&lt;=5),"1A5", AND(I1653&gt;=6,I1653&lt;=30),"6A30", AND(I1653&gt;=31,I1653&lt;=60),"31A60", AND(I1653&gt;=61,I1653&lt;=90),"61A90", AND(I1653&gt;=91,I1653&lt;=120),"91A120", AND(I1653&gt;120),"M120"), "A VENCER")</f>
        <v>M120</v>
      </c>
    </row>
    <row r="1654" spans="1:13" x14ac:dyDescent="0.25">
      <c r="A1654">
        <f>VLOOKUP(B1654,[1]Sheet2!$B$2:$D$2741,3,0)</f>
        <v>211112246</v>
      </c>
      <c r="B1654" t="s">
        <v>346</v>
      </c>
      <c r="C1654" t="s">
        <v>62</v>
      </c>
      <c r="D1654" t="s">
        <v>24</v>
      </c>
      <c r="E1654" t="s">
        <v>353</v>
      </c>
      <c r="F1654" t="s">
        <v>13</v>
      </c>
      <c r="G1654" s="1">
        <v>45352</v>
      </c>
      <c r="H1654" s="1">
        <v>45337</v>
      </c>
      <c r="I1654" s="6">
        <v>498</v>
      </c>
      <c r="J1654">
        <v>533.65</v>
      </c>
      <c r="K1654">
        <v>533.65</v>
      </c>
      <c r="L1654" t="str">
        <f>VLOOKUP(A1654,[1]Sheet2!$A$2:$C$2741,3,0)</f>
        <v>Contencioso</v>
      </c>
      <c r="M1654" t="str" cm="1">
        <f t="array" ref="M1654">IFERROR(_xlfn.IFS(AND(I1654&gt;=1,I1654&lt;=5),"1A5", AND(I1654&gt;=6,I1654&lt;=30),"6A30", AND(I1654&gt;=31,I1654&lt;=60),"31A60", AND(I1654&gt;=61,I1654&lt;=90),"61A90", AND(I1654&gt;=91,I1654&lt;=120),"91A120", AND(I1654&gt;120),"M120"), "A VENCER")</f>
        <v>M120</v>
      </c>
    </row>
    <row r="1655" spans="1:13" x14ac:dyDescent="0.25">
      <c r="A1655">
        <f>VLOOKUP(B1655,[1]Sheet2!$B$2:$D$2741,3,0)</f>
        <v>211112246</v>
      </c>
      <c r="B1655" t="s">
        <v>346</v>
      </c>
      <c r="C1655" t="s">
        <v>62</v>
      </c>
      <c r="D1655" t="s">
        <v>24</v>
      </c>
      <c r="E1655" t="s">
        <v>354</v>
      </c>
      <c r="F1655" t="s">
        <v>13</v>
      </c>
      <c r="G1655" s="1">
        <v>45357</v>
      </c>
      <c r="H1655" s="1">
        <v>45342</v>
      </c>
      <c r="I1655" s="6">
        <v>493</v>
      </c>
      <c r="J1655">
        <v>285.92</v>
      </c>
      <c r="K1655">
        <v>285.92</v>
      </c>
      <c r="L1655" t="str">
        <f>VLOOKUP(A1655,[1]Sheet2!$A$2:$C$2741,3,0)</f>
        <v>Contencioso</v>
      </c>
      <c r="M1655" t="str" cm="1">
        <f t="array" ref="M1655">IFERROR(_xlfn.IFS(AND(I1655&gt;=1,I1655&lt;=5),"1A5", AND(I1655&gt;=6,I1655&lt;=30),"6A30", AND(I1655&gt;=31,I1655&lt;=60),"31A60", AND(I1655&gt;=61,I1655&lt;=90),"61A90", AND(I1655&gt;=91,I1655&lt;=120),"91A120", AND(I1655&gt;120),"M120"), "A VENCER")</f>
        <v>M120</v>
      </c>
    </row>
    <row r="1656" spans="1:13" x14ac:dyDescent="0.25">
      <c r="A1656">
        <f>VLOOKUP(B1656,[1]Sheet2!$B$2:$D$2741,3,0)</f>
        <v>211112246</v>
      </c>
      <c r="B1656" t="s">
        <v>346</v>
      </c>
      <c r="C1656" t="s">
        <v>2817</v>
      </c>
      <c r="D1656" t="s">
        <v>24</v>
      </c>
      <c r="E1656" t="s">
        <v>2831</v>
      </c>
      <c r="F1656" t="s">
        <v>13</v>
      </c>
      <c r="G1656" s="1">
        <v>45357</v>
      </c>
      <c r="H1656" s="1">
        <v>45342</v>
      </c>
      <c r="I1656" s="6">
        <v>493</v>
      </c>
      <c r="J1656">
        <v>-131.92000000000002</v>
      </c>
      <c r="K1656">
        <v>-131.92000000000002</v>
      </c>
      <c r="L1656" t="str">
        <f>VLOOKUP(A1656,[1]Sheet2!$A$2:$C$2741,3,0)</f>
        <v>Contencioso</v>
      </c>
      <c r="M1656" t="str" cm="1">
        <f t="array" ref="M1656">IFERROR(_xlfn.IFS(AND(I1656&gt;=1,I1656&lt;=5),"1A5", AND(I1656&gt;=6,I1656&lt;=30),"6A30", AND(I1656&gt;=31,I1656&lt;=60),"31A60", AND(I1656&gt;=61,I1656&lt;=90),"61A90", AND(I1656&gt;=91,I1656&lt;=120),"91A120", AND(I1656&gt;120),"M120"), "A VENCER")</f>
        <v>M120</v>
      </c>
    </row>
    <row r="1657" spans="1:13" x14ac:dyDescent="0.25">
      <c r="A1657">
        <f>VLOOKUP(B1657,[1]Sheet2!$B$2:$D$2741,3,0)</f>
        <v>211112246</v>
      </c>
      <c r="B1657" t="s">
        <v>346</v>
      </c>
      <c r="C1657" t="s">
        <v>62</v>
      </c>
      <c r="D1657" t="s">
        <v>24</v>
      </c>
      <c r="E1657" t="s">
        <v>355</v>
      </c>
      <c r="F1657" t="s">
        <v>13</v>
      </c>
      <c r="G1657" s="1">
        <v>45359</v>
      </c>
      <c r="H1657" s="1">
        <v>45344</v>
      </c>
      <c r="I1657" s="6">
        <v>491</v>
      </c>
      <c r="J1657">
        <v>260.5</v>
      </c>
      <c r="K1657">
        <v>260.5</v>
      </c>
      <c r="L1657" t="str">
        <f>VLOOKUP(A1657,[1]Sheet2!$A$2:$C$2741,3,0)</f>
        <v>Contencioso</v>
      </c>
      <c r="M1657" t="str" cm="1">
        <f t="array" ref="M1657">IFERROR(_xlfn.IFS(AND(I1657&gt;=1,I1657&lt;=5),"1A5", AND(I1657&gt;=6,I1657&lt;=30),"6A30", AND(I1657&gt;=31,I1657&lt;=60),"31A60", AND(I1657&gt;=61,I1657&lt;=90),"61A90", AND(I1657&gt;=91,I1657&lt;=120),"91A120", AND(I1657&gt;120),"M120"), "A VENCER")</f>
        <v>M120</v>
      </c>
    </row>
    <row r="1658" spans="1:13" x14ac:dyDescent="0.25">
      <c r="A1658">
        <f>VLOOKUP(B1658,[1]Sheet2!$B$2:$D$2741,3,0)</f>
        <v>211112246</v>
      </c>
      <c r="B1658" t="s">
        <v>346</v>
      </c>
      <c r="C1658" t="s">
        <v>62</v>
      </c>
      <c r="D1658" t="s">
        <v>24</v>
      </c>
      <c r="E1658" t="s">
        <v>356</v>
      </c>
      <c r="F1658" t="s">
        <v>13</v>
      </c>
      <c r="G1658" s="1">
        <v>45364</v>
      </c>
      <c r="H1658" s="1">
        <v>45349</v>
      </c>
      <c r="I1658" s="6">
        <v>486</v>
      </c>
      <c r="J1658">
        <v>291.90000000000003</v>
      </c>
      <c r="K1658">
        <v>291.90000000000003</v>
      </c>
      <c r="L1658" t="str">
        <f>VLOOKUP(A1658,[1]Sheet2!$A$2:$C$2741,3,0)</f>
        <v>Contencioso</v>
      </c>
      <c r="M1658" t="str" cm="1">
        <f t="array" ref="M1658">IFERROR(_xlfn.IFS(AND(I1658&gt;=1,I1658&lt;=5),"1A5", AND(I1658&gt;=6,I1658&lt;=30),"6A30", AND(I1658&gt;=31,I1658&lt;=60),"31A60", AND(I1658&gt;=61,I1658&lt;=90),"61A90", AND(I1658&gt;=91,I1658&lt;=120),"91A120", AND(I1658&gt;120),"M120"), "A VENCER")</f>
        <v>M120</v>
      </c>
    </row>
    <row r="1659" spans="1:13" x14ac:dyDescent="0.25">
      <c r="A1659">
        <f>VLOOKUP(B1659,[1]Sheet2!$B$2:$D$2741,3,0)</f>
        <v>211112246</v>
      </c>
      <c r="B1659" t="s">
        <v>346</v>
      </c>
      <c r="C1659" t="s">
        <v>62</v>
      </c>
      <c r="D1659" t="s">
        <v>24</v>
      </c>
      <c r="E1659" t="s">
        <v>357</v>
      </c>
      <c r="F1659" t="s">
        <v>13</v>
      </c>
      <c r="G1659" s="1">
        <v>45366</v>
      </c>
      <c r="H1659" s="1">
        <v>45351</v>
      </c>
      <c r="I1659" s="6">
        <v>484</v>
      </c>
      <c r="J1659">
        <v>372.52</v>
      </c>
      <c r="K1659">
        <v>372.52</v>
      </c>
      <c r="L1659" t="str">
        <f>VLOOKUP(A1659,[1]Sheet2!$A$2:$C$2741,3,0)</f>
        <v>Contencioso</v>
      </c>
      <c r="M1659" t="str" cm="1">
        <f t="array" ref="M1659">IFERROR(_xlfn.IFS(AND(I1659&gt;=1,I1659&lt;=5),"1A5", AND(I1659&gt;=6,I1659&lt;=30),"6A30", AND(I1659&gt;=31,I1659&lt;=60),"31A60", AND(I1659&gt;=61,I1659&lt;=90),"61A90", AND(I1659&gt;=91,I1659&lt;=120),"91A120", AND(I1659&gt;120),"M120"), "A VENCER")</f>
        <v>M120</v>
      </c>
    </row>
    <row r="1660" spans="1:13" x14ac:dyDescent="0.25">
      <c r="A1660">
        <f>VLOOKUP(B1660,[1]Sheet2!$B$2:$D$2741,3,0)</f>
        <v>211112246</v>
      </c>
      <c r="B1660" t="s">
        <v>346</v>
      </c>
      <c r="C1660" t="s">
        <v>62</v>
      </c>
      <c r="D1660" t="s">
        <v>24</v>
      </c>
      <c r="E1660" t="s">
        <v>358</v>
      </c>
      <c r="F1660" t="s">
        <v>13</v>
      </c>
      <c r="G1660" s="1">
        <v>45371</v>
      </c>
      <c r="H1660" s="1">
        <v>45356</v>
      </c>
      <c r="I1660" s="6">
        <v>479</v>
      </c>
      <c r="J1660">
        <v>174.71</v>
      </c>
      <c r="K1660">
        <v>174.71</v>
      </c>
      <c r="L1660" t="str">
        <f>VLOOKUP(A1660,[1]Sheet2!$A$2:$C$2741,3,0)</f>
        <v>Contencioso</v>
      </c>
      <c r="M1660" t="str" cm="1">
        <f t="array" ref="M1660">IFERROR(_xlfn.IFS(AND(I1660&gt;=1,I1660&lt;=5),"1A5", AND(I1660&gt;=6,I1660&lt;=30),"6A30", AND(I1660&gt;=31,I1660&lt;=60),"31A60", AND(I1660&gt;=61,I1660&lt;=90),"61A90", AND(I1660&gt;=91,I1660&lt;=120),"91A120", AND(I1660&gt;120),"M120"), "A VENCER")</f>
        <v>M120</v>
      </c>
    </row>
    <row r="1661" spans="1:13" x14ac:dyDescent="0.25">
      <c r="A1661">
        <f>VLOOKUP(B1661,[1]Sheet2!$B$2:$D$2741,3,0)</f>
        <v>211112246</v>
      </c>
      <c r="B1661" t="s">
        <v>346</v>
      </c>
      <c r="C1661" t="s">
        <v>62</v>
      </c>
      <c r="D1661" t="s">
        <v>24</v>
      </c>
      <c r="E1661" t="s">
        <v>359</v>
      </c>
      <c r="F1661" t="s">
        <v>13</v>
      </c>
      <c r="G1661" s="1">
        <v>45373</v>
      </c>
      <c r="H1661" s="1">
        <v>45358</v>
      </c>
      <c r="I1661" s="6">
        <v>477</v>
      </c>
      <c r="J1661">
        <v>458.5</v>
      </c>
      <c r="K1661">
        <v>458.5</v>
      </c>
      <c r="L1661" t="str">
        <f>VLOOKUP(A1661,[1]Sheet2!$A$2:$C$2741,3,0)</f>
        <v>Contencioso</v>
      </c>
      <c r="M1661" t="str" cm="1">
        <f t="array" ref="M1661">IFERROR(_xlfn.IFS(AND(I1661&gt;=1,I1661&lt;=5),"1A5", AND(I1661&gt;=6,I1661&lt;=30),"6A30", AND(I1661&gt;=31,I1661&lt;=60),"31A60", AND(I1661&gt;=61,I1661&lt;=90),"61A90", AND(I1661&gt;=91,I1661&lt;=120),"91A120", AND(I1661&gt;120),"M120"), "A VENCER")</f>
        <v>M120</v>
      </c>
    </row>
    <row r="1662" spans="1:13" x14ac:dyDescent="0.25">
      <c r="A1662">
        <f>VLOOKUP(B1662,[1]Sheet2!$B$2:$D$2741,3,0)</f>
        <v>211112249</v>
      </c>
      <c r="B1662" t="s">
        <v>360</v>
      </c>
      <c r="C1662" t="s">
        <v>2814</v>
      </c>
      <c r="D1662">
        <v>2025</v>
      </c>
      <c r="E1662">
        <v>88</v>
      </c>
      <c r="F1662" t="s">
        <v>13</v>
      </c>
      <c r="G1662" s="1">
        <v>45723</v>
      </c>
      <c r="H1662" s="1">
        <v>45693</v>
      </c>
      <c r="I1662" s="6">
        <v>127</v>
      </c>
      <c r="J1662">
        <v>-12.13</v>
      </c>
      <c r="K1662">
        <v>-6.58</v>
      </c>
      <c r="L1662" t="str">
        <f>VLOOKUP(A1662,[1]Sheet2!$A$2:$C$2741,3,0)</f>
        <v>Pedro Fonseca</v>
      </c>
      <c r="M1662" t="str" cm="1">
        <f t="array" ref="M1662">IFERROR(_xlfn.IFS(AND(I1662&gt;=1,I1662&lt;=5),"1A5", AND(I1662&gt;=6,I1662&lt;=30),"6A30", AND(I1662&gt;=31,I1662&lt;=60),"31A60", AND(I1662&gt;=61,I1662&lt;=90),"61A90", AND(I1662&gt;=91,I1662&lt;=120),"91A120", AND(I1662&gt;120),"M120"), "A VENCER")</f>
        <v>M120</v>
      </c>
    </row>
    <row r="1663" spans="1:13" x14ac:dyDescent="0.25">
      <c r="A1663">
        <f>VLOOKUP(B1663,[1]Sheet2!$B$2:$D$2741,3,0)</f>
        <v>211112249</v>
      </c>
      <c r="B1663" t="s">
        <v>360</v>
      </c>
      <c r="C1663" t="s">
        <v>11</v>
      </c>
      <c r="D1663" t="s">
        <v>12</v>
      </c>
      <c r="E1663">
        <v>6972</v>
      </c>
      <c r="F1663" t="s">
        <v>13</v>
      </c>
      <c r="G1663" s="1">
        <v>45807.572453703702</v>
      </c>
      <c r="H1663" s="1">
        <v>45777.573182870372</v>
      </c>
      <c r="I1663" s="6">
        <v>43</v>
      </c>
      <c r="J1663">
        <v>264.59000000000003</v>
      </c>
      <c r="K1663">
        <v>264.59000000000003</v>
      </c>
      <c r="L1663" t="str">
        <f>VLOOKUP(A1663,[1]Sheet2!$A$2:$C$2741,3,0)</f>
        <v>Pedro Fonseca</v>
      </c>
      <c r="M1663" t="str" cm="1">
        <f t="array" ref="M1663">IFERROR(_xlfn.IFS(AND(I1663&gt;=1,I1663&lt;=5),"1A5", AND(I1663&gt;=6,I1663&lt;=30),"6A30", AND(I1663&gt;=31,I1663&lt;=60),"31A60", AND(I1663&gt;=61,I1663&lt;=90),"61A90", AND(I1663&gt;=91,I1663&lt;=120),"91A120", AND(I1663&gt;120),"M120"), "A VENCER")</f>
        <v>31A60</v>
      </c>
    </row>
    <row r="1664" spans="1:13" x14ac:dyDescent="0.25">
      <c r="A1664">
        <f>VLOOKUP(B1664,[1]Sheet2!$B$2:$D$2741,3,0)</f>
        <v>211112249</v>
      </c>
      <c r="B1664" t="s">
        <v>360</v>
      </c>
      <c r="C1664" t="s">
        <v>11</v>
      </c>
      <c r="D1664" t="s">
        <v>12</v>
      </c>
      <c r="E1664">
        <v>7976</v>
      </c>
      <c r="F1664" t="s">
        <v>13</v>
      </c>
      <c r="G1664" s="1">
        <v>45826.570439814815</v>
      </c>
      <c r="H1664" s="1">
        <v>45796.57230324074</v>
      </c>
      <c r="I1664" s="6">
        <v>24</v>
      </c>
      <c r="J1664">
        <v>305.68</v>
      </c>
      <c r="K1664">
        <v>305.68</v>
      </c>
      <c r="L1664" t="str">
        <f>VLOOKUP(A1664,[1]Sheet2!$A$2:$C$2741,3,0)</f>
        <v>Pedro Fonseca</v>
      </c>
      <c r="M1664" t="str" cm="1">
        <f t="array" ref="M1664">IFERROR(_xlfn.IFS(AND(I1664&gt;=1,I1664&lt;=5),"1A5", AND(I1664&gt;=6,I1664&lt;=30),"6A30", AND(I1664&gt;=31,I1664&lt;=60),"31A60", AND(I1664&gt;=61,I1664&lt;=90),"61A90", AND(I1664&gt;=91,I1664&lt;=120),"91A120", AND(I1664&gt;120),"M120"), "A VENCER")</f>
        <v>6A30</v>
      </c>
    </row>
    <row r="1665" spans="1:13" x14ac:dyDescent="0.25">
      <c r="A1665">
        <f>VLOOKUP(B1665,[1]Sheet2!$B$2:$D$2741,3,0)</f>
        <v>211112249</v>
      </c>
      <c r="B1665" t="s">
        <v>360</v>
      </c>
      <c r="C1665" t="s">
        <v>2817</v>
      </c>
      <c r="D1665" t="s">
        <v>24</v>
      </c>
      <c r="E1665" t="s">
        <v>2822</v>
      </c>
      <c r="F1665" t="s">
        <v>13</v>
      </c>
      <c r="G1665" s="1">
        <v>45827</v>
      </c>
      <c r="H1665" s="1">
        <v>45797</v>
      </c>
      <c r="I1665" s="6">
        <v>23</v>
      </c>
      <c r="J1665">
        <v>-773.13</v>
      </c>
      <c r="K1665">
        <v>-33.630000000000003</v>
      </c>
      <c r="L1665" t="str">
        <f>VLOOKUP(A1665,[1]Sheet2!$A$2:$C$2741,3,0)</f>
        <v>Pedro Fonseca</v>
      </c>
      <c r="M1665" t="str" cm="1">
        <f t="array" ref="M1665">IFERROR(_xlfn.IFS(AND(I1665&gt;=1,I1665&lt;=5),"1A5", AND(I1665&gt;=6,I1665&lt;=30),"6A30", AND(I1665&gt;=31,I1665&lt;=60),"31A60", AND(I1665&gt;=61,I1665&lt;=90),"61A90", AND(I1665&gt;=91,I1665&lt;=120),"91A120", AND(I1665&gt;120),"M120"), "A VENCER")</f>
        <v>6A30</v>
      </c>
    </row>
    <row r="1666" spans="1:13" x14ac:dyDescent="0.25">
      <c r="A1666">
        <f>VLOOKUP(B1666,[1]Sheet2!$B$2:$D$2741,3,0)</f>
        <v>211112249</v>
      </c>
      <c r="B1666" t="s">
        <v>360</v>
      </c>
      <c r="C1666" t="s">
        <v>11</v>
      </c>
      <c r="D1666" t="s">
        <v>12</v>
      </c>
      <c r="E1666">
        <v>8175</v>
      </c>
      <c r="F1666" t="s">
        <v>13</v>
      </c>
      <c r="G1666" s="1">
        <v>45828.690949074073</v>
      </c>
      <c r="H1666" s="1">
        <v>45798.69149305555</v>
      </c>
      <c r="I1666" s="6">
        <v>22</v>
      </c>
      <c r="J1666">
        <v>293.45999999999998</v>
      </c>
      <c r="K1666">
        <v>293.45999999999998</v>
      </c>
      <c r="L1666" t="str">
        <f>VLOOKUP(A1666,[1]Sheet2!$A$2:$C$2741,3,0)</f>
        <v>Pedro Fonseca</v>
      </c>
      <c r="M1666" t="str" cm="1">
        <f t="array" ref="M1666">IFERROR(_xlfn.IFS(AND(I1666&gt;=1,I1666&lt;=5),"1A5", AND(I1666&gt;=6,I1666&lt;=30),"6A30", AND(I1666&gt;=31,I1666&lt;=60),"31A60", AND(I1666&gt;=61,I1666&lt;=90),"61A90", AND(I1666&gt;=91,I1666&lt;=120),"91A120", AND(I1666&gt;120),"M120"), "A VENCER")</f>
        <v>6A30</v>
      </c>
    </row>
    <row r="1667" spans="1:13" x14ac:dyDescent="0.25">
      <c r="A1667">
        <f>VLOOKUP(B1667,[1]Sheet2!$B$2:$D$2741,3,0)</f>
        <v>211112249</v>
      </c>
      <c r="B1667" t="s">
        <v>360</v>
      </c>
      <c r="C1667" t="s">
        <v>11</v>
      </c>
      <c r="D1667" t="s">
        <v>12</v>
      </c>
      <c r="E1667">
        <v>8264</v>
      </c>
      <c r="F1667" t="s">
        <v>13</v>
      </c>
      <c r="G1667" s="1">
        <v>45830.509039351848</v>
      </c>
      <c r="H1667" s="1">
        <v>45800.510555555556</v>
      </c>
      <c r="I1667" s="6">
        <v>20</v>
      </c>
      <c r="J1667">
        <v>179.99</v>
      </c>
      <c r="K1667">
        <v>179.99</v>
      </c>
      <c r="L1667" t="str">
        <f>VLOOKUP(A1667,[1]Sheet2!$A$2:$C$2741,3,0)</f>
        <v>Pedro Fonseca</v>
      </c>
      <c r="M1667" t="str" cm="1">
        <f t="array" ref="M1667">IFERROR(_xlfn.IFS(AND(I1667&gt;=1,I1667&lt;=5),"1A5", AND(I1667&gt;=6,I1667&lt;=30),"6A30", AND(I1667&gt;=31,I1667&lt;=60),"31A60", AND(I1667&gt;=61,I1667&lt;=90),"61A90", AND(I1667&gt;=91,I1667&lt;=120),"91A120", AND(I1667&gt;120),"M120"), "A VENCER")</f>
        <v>6A30</v>
      </c>
    </row>
    <row r="1668" spans="1:13" x14ac:dyDescent="0.25">
      <c r="A1668">
        <f>VLOOKUP(B1668,[1]Sheet2!$B$2:$D$2741,3,0)</f>
        <v>211112249</v>
      </c>
      <c r="B1668" t="s">
        <v>360</v>
      </c>
      <c r="C1668" t="s">
        <v>11</v>
      </c>
      <c r="D1668" t="s">
        <v>12</v>
      </c>
      <c r="E1668">
        <v>8365</v>
      </c>
      <c r="F1668" t="s">
        <v>13</v>
      </c>
      <c r="G1668" s="1">
        <v>45833.454884259256</v>
      </c>
      <c r="H1668" s="1">
        <v>45803.455312499995</v>
      </c>
      <c r="I1668" s="6">
        <v>17</v>
      </c>
      <c r="J1668">
        <v>278.18</v>
      </c>
      <c r="K1668">
        <v>278.18</v>
      </c>
      <c r="L1668" t="str">
        <f>VLOOKUP(A1668,[1]Sheet2!$A$2:$C$2741,3,0)</f>
        <v>Pedro Fonseca</v>
      </c>
      <c r="M1668" t="str" cm="1">
        <f t="array" ref="M1668">IFERROR(_xlfn.IFS(AND(I1668&gt;=1,I1668&lt;=5),"1A5", AND(I1668&gt;=6,I1668&lt;=30),"6A30", AND(I1668&gt;=31,I1668&lt;=60),"31A60", AND(I1668&gt;=61,I1668&lt;=90),"61A90", AND(I1668&gt;=91,I1668&lt;=120),"91A120", AND(I1668&gt;120),"M120"), "A VENCER")</f>
        <v>6A30</v>
      </c>
    </row>
    <row r="1669" spans="1:13" x14ac:dyDescent="0.25">
      <c r="A1669">
        <f>VLOOKUP(B1669,[1]Sheet2!$B$2:$D$2741,3,0)</f>
        <v>211112249</v>
      </c>
      <c r="B1669" t="s">
        <v>360</v>
      </c>
      <c r="C1669" t="s">
        <v>11</v>
      </c>
      <c r="D1669" t="s">
        <v>12</v>
      </c>
      <c r="E1669">
        <v>8515</v>
      </c>
      <c r="F1669" t="s">
        <v>13</v>
      </c>
      <c r="G1669" s="1">
        <v>45835.482800925922</v>
      </c>
      <c r="H1669" s="1">
        <v>45805.483124999999</v>
      </c>
      <c r="I1669" s="6">
        <v>15</v>
      </c>
      <c r="J1669">
        <v>299.51</v>
      </c>
      <c r="K1669">
        <v>299.51</v>
      </c>
      <c r="L1669" t="str">
        <f>VLOOKUP(A1669,[1]Sheet2!$A$2:$C$2741,3,0)</f>
        <v>Pedro Fonseca</v>
      </c>
      <c r="M1669" t="str" cm="1">
        <f t="array" ref="M1669">IFERROR(_xlfn.IFS(AND(I1669&gt;=1,I1669&lt;=5),"1A5", AND(I1669&gt;=6,I1669&lt;=30),"6A30", AND(I1669&gt;=31,I1669&lt;=60),"31A60", AND(I1669&gt;=61,I1669&lt;=90),"61A90", AND(I1669&gt;=91,I1669&lt;=120),"91A120", AND(I1669&gt;120),"M120"), "A VENCER")</f>
        <v>6A30</v>
      </c>
    </row>
    <row r="1670" spans="1:13" x14ac:dyDescent="0.25">
      <c r="A1670">
        <f>VLOOKUP(B1670,[1]Sheet2!$B$2:$D$2741,3,0)</f>
        <v>211112249</v>
      </c>
      <c r="B1670" t="s">
        <v>360</v>
      </c>
      <c r="C1670" t="s">
        <v>11</v>
      </c>
      <c r="D1670" t="s">
        <v>12</v>
      </c>
      <c r="E1670">
        <v>8553</v>
      </c>
      <c r="F1670" t="s">
        <v>13</v>
      </c>
      <c r="G1670" s="1">
        <v>45836.328541666662</v>
      </c>
      <c r="H1670" s="1">
        <v>45806.329317129625</v>
      </c>
      <c r="I1670" s="6">
        <v>14</v>
      </c>
      <c r="J1670">
        <v>35.630000000000003</v>
      </c>
      <c r="K1670">
        <v>35.630000000000003</v>
      </c>
      <c r="L1670" t="str">
        <f>VLOOKUP(A1670,[1]Sheet2!$A$2:$C$2741,3,0)</f>
        <v>Pedro Fonseca</v>
      </c>
      <c r="M1670" t="str" cm="1">
        <f t="array" ref="M1670">IFERROR(_xlfn.IFS(AND(I1670&gt;=1,I1670&lt;=5),"1A5", AND(I1670&gt;=6,I1670&lt;=30),"6A30", AND(I1670&gt;=31,I1670&lt;=60),"31A60", AND(I1670&gt;=61,I1670&lt;=90),"61A90", AND(I1670&gt;=91,I1670&lt;=120),"91A120", AND(I1670&gt;120),"M120"), "A VENCER")</f>
        <v>6A30</v>
      </c>
    </row>
    <row r="1671" spans="1:13" x14ac:dyDescent="0.25">
      <c r="A1671">
        <f>VLOOKUP(B1671,[1]Sheet2!$B$2:$D$2741,3,0)</f>
        <v>211112249</v>
      </c>
      <c r="B1671" t="s">
        <v>360</v>
      </c>
      <c r="C1671" t="s">
        <v>11</v>
      </c>
      <c r="D1671" t="s">
        <v>12</v>
      </c>
      <c r="E1671">
        <v>8728</v>
      </c>
      <c r="F1671" t="s">
        <v>13</v>
      </c>
      <c r="G1671" s="1">
        <v>45840.428553240738</v>
      </c>
      <c r="H1671" s="1">
        <v>45810.429178240738</v>
      </c>
      <c r="I1671" s="6">
        <v>10</v>
      </c>
      <c r="J1671">
        <v>438.11</v>
      </c>
      <c r="K1671">
        <v>438.11</v>
      </c>
      <c r="L1671" t="str">
        <f>VLOOKUP(A1671,[1]Sheet2!$A$2:$C$2741,3,0)</f>
        <v>Pedro Fonseca</v>
      </c>
      <c r="M1671" t="str" cm="1">
        <f t="array" ref="M1671">IFERROR(_xlfn.IFS(AND(I1671&gt;=1,I1671&lt;=5),"1A5", AND(I1671&gt;=6,I1671&lt;=30),"6A30", AND(I1671&gt;=31,I1671&lt;=60),"31A60", AND(I1671&gt;=61,I1671&lt;=90),"61A90", AND(I1671&gt;=91,I1671&lt;=120),"91A120", AND(I1671&gt;120),"M120"), "A VENCER")</f>
        <v>6A30</v>
      </c>
    </row>
    <row r="1672" spans="1:13" x14ac:dyDescent="0.25">
      <c r="A1672">
        <f>VLOOKUP(B1672,[1]Sheet2!$B$2:$D$2741,3,0)</f>
        <v>211112249</v>
      </c>
      <c r="B1672" t="s">
        <v>360</v>
      </c>
      <c r="C1672" t="s">
        <v>2814</v>
      </c>
      <c r="D1672" t="s">
        <v>12</v>
      </c>
      <c r="E1672">
        <v>478</v>
      </c>
      <c r="F1672" t="s">
        <v>13</v>
      </c>
      <c r="G1672" s="1">
        <v>45842</v>
      </c>
      <c r="H1672" s="1">
        <v>45812</v>
      </c>
      <c r="I1672" s="6">
        <v>8</v>
      </c>
      <c r="J1672">
        <v>-11.99</v>
      </c>
      <c r="K1672">
        <v>-11.99</v>
      </c>
      <c r="L1672" t="str">
        <f>VLOOKUP(A1672,[1]Sheet2!$A$2:$C$2741,3,0)</f>
        <v>Pedro Fonseca</v>
      </c>
      <c r="M1672" t="str" cm="1">
        <f t="array" ref="M1672">IFERROR(_xlfn.IFS(AND(I1672&gt;=1,I1672&lt;=5),"1A5", AND(I1672&gt;=6,I1672&lt;=30),"6A30", AND(I1672&gt;=31,I1672&lt;=60),"31A60", AND(I1672&gt;=61,I1672&lt;=90),"61A90", AND(I1672&gt;=91,I1672&lt;=120),"91A120", AND(I1672&gt;120),"M120"), "A VENCER")</f>
        <v>6A30</v>
      </c>
    </row>
    <row r="1673" spans="1:13" x14ac:dyDescent="0.25">
      <c r="A1673">
        <f>VLOOKUP(B1673,[1]Sheet2!$B$2:$D$2741,3,0)</f>
        <v>211112249</v>
      </c>
      <c r="B1673" t="s">
        <v>360</v>
      </c>
      <c r="C1673" t="s">
        <v>11</v>
      </c>
      <c r="D1673" t="s">
        <v>12</v>
      </c>
      <c r="E1673">
        <v>8842</v>
      </c>
      <c r="F1673" t="s">
        <v>13</v>
      </c>
      <c r="G1673" s="1">
        <v>45842.433749999997</v>
      </c>
      <c r="H1673" s="1">
        <v>45812.434050925927</v>
      </c>
      <c r="I1673" s="6">
        <v>8</v>
      </c>
      <c r="J1673">
        <v>105.66</v>
      </c>
      <c r="K1673">
        <v>105.66</v>
      </c>
      <c r="L1673" t="str">
        <f>VLOOKUP(A1673,[1]Sheet2!$A$2:$C$2741,3,0)</f>
        <v>Pedro Fonseca</v>
      </c>
      <c r="M1673" t="str" cm="1">
        <f t="array" ref="M1673">IFERROR(_xlfn.IFS(AND(I1673&gt;=1,I1673&lt;=5),"1A5", AND(I1673&gt;=6,I1673&lt;=30),"6A30", AND(I1673&gt;=31,I1673&lt;=60),"31A60", AND(I1673&gt;=61,I1673&lt;=90),"61A90", AND(I1673&gt;=91,I1673&lt;=120),"91A120", AND(I1673&gt;120),"M120"), "A VENCER")</f>
        <v>6A30</v>
      </c>
    </row>
    <row r="1674" spans="1:13" x14ac:dyDescent="0.25">
      <c r="A1674">
        <f>VLOOKUP(B1674,[1]Sheet2!$B$2:$D$2741,3,0)</f>
        <v>211112249</v>
      </c>
      <c r="B1674" t="s">
        <v>360</v>
      </c>
      <c r="C1674" t="s">
        <v>11</v>
      </c>
      <c r="D1674">
        <v>2025</v>
      </c>
      <c r="E1674">
        <v>14</v>
      </c>
      <c r="F1674" t="s">
        <v>13</v>
      </c>
      <c r="G1674" s="1">
        <v>45844.397974537038</v>
      </c>
      <c r="H1674" s="1">
        <v>45814.399085648147</v>
      </c>
      <c r="I1674" s="6">
        <v>6</v>
      </c>
      <c r="J1674">
        <v>250.32</v>
      </c>
      <c r="K1674">
        <v>250.32</v>
      </c>
      <c r="L1674" t="str">
        <f>VLOOKUP(A1674,[1]Sheet2!$A$2:$C$2741,3,0)</f>
        <v>Pedro Fonseca</v>
      </c>
      <c r="M1674" t="str" cm="1">
        <f t="array" ref="M1674">IFERROR(_xlfn.IFS(AND(I1674&gt;=1,I1674&lt;=5),"1A5", AND(I1674&gt;=6,I1674&lt;=30),"6A30", AND(I1674&gt;=31,I1674&lt;=60),"31A60", AND(I1674&gt;=61,I1674&lt;=90),"61A90", AND(I1674&gt;=91,I1674&lt;=120),"91A120", AND(I1674&gt;120),"M120"), "A VENCER")</f>
        <v>6A30</v>
      </c>
    </row>
    <row r="1675" spans="1:13" x14ac:dyDescent="0.25">
      <c r="A1675">
        <f>VLOOKUP(B1675,[1]Sheet2!$B$2:$D$2741,3,0)</f>
        <v>211112249</v>
      </c>
      <c r="B1675" t="s">
        <v>360</v>
      </c>
      <c r="C1675" t="s">
        <v>11</v>
      </c>
      <c r="D1675" t="s">
        <v>12</v>
      </c>
      <c r="E1675">
        <v>8976</v>
      </c>
      <c r="F1675" t="s">
        <v>13</v>
      </c>
      <c r="G1675" s="1">
        <v>45847.417199074072</v>
      </c>
      <c r="H1675" s="1">
        <v>45817.417511574073</v>
      </c>
      <c r="I1675" s="6">
        <v>3</v>
      </c>
      <c r="J1675">
        <v>113.9</v>
      </c>
      <c r="K1675">
        <v>113.9</v>
      </c>
      <c r="L1675" t="str">
        <f>VLOOKUP(A1675,[1]Sheet2!$A$2:$C$2741,3,0)</f>
        <v>Pedro Fonseca</v>
      </c>
      <c r="M1675" t="str" cm="1">
        <f t="array" ref="M1675">IFERROR(_xlfn.IFS(AND(I1675&gt;=1,I1675&lt;=5),"1A5", AND(I1675&gt;=6,I1675&lt;=30),"6A30", AND(I1675&gt;=31,I1675&lt;=60),"31A60", AND(I1675&gt;=61,I1675&lt;=90),"61A90", AND(I1675&gt;=91,I1675&lt;=120),"91A120", AND(I1675&gt;120),"M120"), "A VENCER")</f>
        <v>1A5</v>
      </c>
    </row>
    <row r="1676" spans="1:13" x14ac:dyDescent="0.25">
      <c r="A1676">
        <f>VLOOKUP(B1676,[1]Sheet2!$B$2:$D$2741,3,0)</f>
        <v>211112249</v>
      </c>
      <c r="B1676" t="s">
        <v>360</v>
      </c>
      <c r="C1676" t="s">
        <v>11</v>
      </c>
      <c r="D1676" t="s">
        <v>12</v>
      </c>
      <c r="E1676">
        <v>9237</v>
      </c>
      <c r="F1676" t="s">
        <v>13</v>
      </c>
      <c r="G1676" s="1">
        <v>45851.54650462963</v>
      </c>
      <c r="H1676" s="1">
        <v>45821.546851851846</v>
      </c>
      <c r="I1676" s="6">
        <v>-1</v>
      </c>
      <c r="J1676">
        <v>296.66000000000003</v>
      </c>
      <c r="K1676">
        <v>296.66000000000003</v>
      </c>
      <c r="L1676" t="str">
        <f>VLOOKUP(A1676,[1]Sheet2!$A$2:$C$2741,3,0)</f>
        <v>Pedro Fonseca</v>
      </c>
      <c r="M1676" t="str" cm="1">
        <f t="array" ref="M1676">IFERROR(_xlfn.IFS(AND(I1676&gt;=1,I1676&lt;=5),"1A5", AND(I1676&gt;=6,I1676&lt;=30),"6A30", AND(I1676&gt;=31,I1676&lt;=60),"31A60", AND(I1676&gt;=61,I1676&lt;=90),"61A90", AND(I1676&gt;=91,I1676&lt;=120),"91A120", AND(I1676&gt;120),"M120"), "A VENCER")</f>
        <v>A VENCER</v>
      </c>
    </row>
    <row r="1677" spans="1:13" x14ac:dyDescent="0.25">
      <c r="A1677">
        <f>VLOOKUP(B1677,[1]Sheet2!$B$2:$D$2741,3,0)</f>
        <v>211112249</v>
      </c>
      <c r="B1677" t="s">
        <v>360</v>
      </c>
      <c r="C1677" t="s">
        <v>11</v>
      </c>
      <c r="D1677" t="s">
        <v>12</v>
      </c>
      <c r="E1677">
        <v>9308</v>
      </c>
      <c r="F1677" t="s">
        <v>13</v>
      </c>
      <c r="G1677" s="1">
        <v>45854.474270833329</v>
      </c>
      <c r="H1677" s="1">
        <v>45824.474699074075</v>
      </c>
      <c r="I1677" s="6">
        <v>-4</v>
      </c>
      <c r="J1677">
        <v>210.99</v>
      </c>
      <c r="K1677">
        <v>210.99</v>
      </c>
      <c r="L1677" t="str">
        <f>VLOOKUP(A1677,[1]Sheet2!$A$2:$C$2741,3,0)</f>
        <v>Pedro Fonseca</v>
      </c>
      <c r="M1677" t="str" cm="1">
        <f t="array" ref="M1677">IFERROR(_xlfn.IFS(AND(I1677&gt;=1,I1677&lt;=5),"1A5", AND(I1677&gt;=6,I1677&lt;=30),"6A30", AND(I1677&gt;=31,I1677&lt;=60),"31A60", AND(I1677&gt;=61,I1677&lt;=90),"61A90", AND(I1677&gt;=91,I1677&lt;=120),"91A120", AND(I1677&gt;120),"M120"), "A VENCER")</f>
        <v>A VENCER</v>
      </c>
    </row>
    <row r="1678" spans="1:13" x14ac:dyDescent="0.25">
      <c r="A1678">
        <f>VLOOKUP(B1678,[1]Sheet2!$B$2:$D$2741,3,0)</f>
        <v>211112249</v>
      </c>
      <c r="B1678" t="s">
        <v>360</v>
      </c>
      <c r="C1678" t="s">
        <v>11</v>
      </c>
      <c r="D1678" t="s">
        <v>12</v>
      </c>
      <c r="E1678">
        <v>9528</v>
      </c>
      <c r="F1678" t="s">
        <v>13</v>
      </c>
      <c r="G1678" s="1">
        <v>45858.555185185185</v>
      </c>
      <c r="H1678" s="1">
        <v>45828.556666666664</v>
      </c>
      <c r="I1678" s="6">
        <v>-8</v>
      </c>
      <c r="J1678">
        <v>548.06000000000006</v>
      </c>
      <c r="K1678">
        <v>548.06000000000006</v>
      </c>
      <c r="L1678" t="str">
        <f>VLOOKUP(A1678,[1]Sheet2!$A$2:$C$2741,3,0)</f>
        <v>Pedro Fonseca</v>
      </c>
      <c r="M1678" t="str" cm="1">
        <f t="array" ref="M1678">IFERROR(_xlfn.IFS(AND(I1678&gt;=1,I1678&lt;=5),"1A5", AND(I1678&gt;=6,I1678&lt;=30),"6A30", AND(I1678&gt;=31,I1678&lt;=60),"31A60", AND(I1678&gt;=61,I1678&lt;=90),"61A90", AND(I1678&gt;=91,I1678&lt;=120),"91A120", AND(I1678&gt;120),"M120"), "A VENCER")</f>
        <v>A VENCER</v>
      </c>
    </row>
    <row r="1679" spans="1:13" x14ac:dyDescent="0.25">
      <c r="A1679">
        <f>VLOOKUP(B1679,[1]Sheet2!$B$2:$D$2741,3,0)</f>
        <v>211112249</v>
      </c>
      <c r="B1679" t="s">
        <v>360</v>
      </c>
      <c r="C1679" t="s">
        <v>11</v>
      </c>
      <c r="D1679" t="s">
        <v>12</v>
      </c>
      <c r="E1679">
        <v>9813</v>
      </c>
      <c r="F1679" t="s">
        <v>13</v>
      </c>
      <c r="G1679" s="1">
        <v>45865.348599537036</v>
      </c>
      <c r="H1679" s="1">
        <v>45835.349652777775</v>
      </c>
      <c r="I1679" s="6">
        <v>-15</v>
      </c>
      <c r="J1679">
        <v>171.42000000000002</v>
      </c>
      <c r="K1679">
        <v>171.42000000000002</v>
      </c>
      <c r="L1679" t="str">
        <f>VLOOKUP(A1679,[1]Sheet2!$A$2:$C$2741,3,0)</f>
        <v>Pedro Fonseca</v>
      </c>
      <c r="M1679" t="str" cm="1">
        <f t="array" ref="M1679">IFERROR(_xlfn.IFS(AND(I1679&gt;=1,I1679&lt;=5),"1A5", AND(I1679&gt;=6,I1679&lt;=30),"6A30", AND(I1679&gt;=31,I1679&lt;=60),"31A60", AND(I1679&gt;=61,I1679&lt;=90),"61A90", AND(I1679&gt;=91,I1679&lt;=120),"91A120", AND(I1679&gt;120),"M120"), "A VENCER")</f>
        <v>A VENCER</v>
      </c>
    </row>
    <row r="1680" spans="1:13" x14ac:dyDescent="0.25">
      <c r="A1680">
        <f>VLOOKUP(B1680,[1]Sheet2!$B$2:$D$2741,3,0)</f>
        <v>211112252</v>
      </c>
      <c r="B1680" t="s">
        <v>361</v>
      </c>
      <c r="C1680" t="s">
        <v>11</v>
      </c>
      <c r="D1680" t="s">
        <v>12</v>
      </c>
      <c r="E1680">
        <v>2535</v>
      </c>
      <c r="F1680" t="s">
        <v>13</v>
      </c>
      <c r="G1680" s="1">
        <v>45728.451828703699</v>
      </c>
      <c r="H1680" s="1">
        <v>45698.452777777777</v>
      </c>
      <c r="I1680" s="6">
        <v>122</v>
      </c>
      <c r="J1680">
        <v>47.44</v>
      </c>
      <c r="K1680">
        <v>47.44</v>
      </c>
      <c r="L1680" t="str">
        <f>VLOOKUP(A1680,[1]Sheet2!$A$2:$C$2741,3,0)</f>
        <v>Manuel Miranda</v>
      </c>
      <c r="M1680" t="str" cm="1">
        <f t="array" ref="M1680">IFERROR(_xlfn.IFS(AND(I1680&gt;=1,I1680&lt;=5),"1A5", AND(I1680&gt;=6,I1680&lt;=30),"6A30", AND(I1680&gt;=31,I1680&lt;=60),"31A60", AND(I1680&gt;=61,I1680&lt;=90),"61A90", AND(I1680&gt;=91,I1680&lt;=120),"91A120", AND(I1680&gt;120),"M120"), "A VENCER")</f>
        <v>M120</v>
      </c>
    </row>
    <row r="1681" spans="1:13" x14ac:dyDescent="0.25">
      <c r="A1681">
        <f>VLOOKUP(B1681,[1]Sheet2!$B$2:$D$2741,3,0)</f>
        <v>211112252</v>
      </c>
      <c r="B1681" t="s">
        <v>361</v>
      </c>
      <c r="C1681" t="s">
        <v>11</v>
      </c>
      <c r="D1681" t="s">
        <v>12</v>
      </c>
      <c r="E1681">
        <v>6210</v>
      </c>
      <c r="F1681" t="s">
        <v>13</v>
      </c>
      <c r="G1681" s="1">
        <v>45791.415405092594</v>
      </c>
      <c r="H1681" s="1">
        <v>45761.417141203703</v>
      </c>
      <c r="I1681" s="6">
        <v>59</v>
      </c>
      <c r="J1681">
        <v>577.74</v>
      </c>
      <c r="K1681">
        <v>577.74</v>
      </c>
      <c r="L1681" t="str">
        <f>VLOOKUP(A1681,[1]Sheet2!$A$2:$C$2741,3,0)</f>
        <v>Manuel Miranda</v>
      </c>
      <c r="M1681" t="str" cm="1">
        <f t="array" ref="M1681">IFERROR(_xlfn.IFS(AND(I1681&gt;=1,I1681&lt;=5),"1A5", AND(I1681&gt;=6,I1681&lt;=30),"6A30", AND(I1681&gt;=31,I1681&lt;=60),"31A60", AND(I1681&gt;=61,I1681&lt;=90),"61A90", AND(I1681&gt;=91,I1681&lt;=120),"91A120", AND(I1681&gt;120),"M120"), "A VENCER")</f>
        <v>31A60</v>
      </c>
    </row>
    <row r="1682" spans="1:13" x14ac:dyDescent="0.25">
      <c r="A1682">
        <f>VLOOKUP(B1682,[1]Sheet2!$B$2:$D$2741,3,0)</f>
        <v>211112252</v>
      </c>
      <c r="B1682" t="s">
        <v>361</v>
      </c>
      <c r="C1682" t="s">
        <v>11</v>
      </c>
      <c r="D1682" t="s">
        <v>12</v>
      </c>
      <c r="E1682">
        <v>6445</v>
      </c>
      <c r="F1682" t="s">
        <v>13</v>
      </c>
      <c r="G1682" s="1">
        <v>45794.39230324074</v>
      </c>
      <c r="H1682" s="1">
        <v>45764.392569444441</v>
      </c>
      <c r="I1682" s="6">
        <v>56</v>
      </c>
      <c r="J1682">
        <v>213.99</v>
      </c>
      <c r="K1682">
        <v>213.99</v>
      </c>
      <c r="L1682" t="str">
        <f>VLOOKUP(A1682,[1]Sheet2!$A$2:$C$2741,3,0)</f>
        <v>Manuel Miranda</v>
      </c>
      <c r="M1682" t="str" cm="1">
        <f t="array" ref="M1682">IFERROR(_xlfn.IFS(AND(I1682&gt;=1,I1682&lt;=5),"1A5", AND(I1682&gt;=6,I1682&lt;=30),"6A30", AND(I1682&gt;=31,I1682&lt;=60),"31A60", AND(I1682&gt;=61,I1682&lt;=90),"61A90", AND(I1682&gt;=91,I1682&lt;=120),"91A120", AND(I1682&gt;120),"M120"), "A VENCER")</f>
        <v>31A60</v>
      </c>
    </row>
    <row r="1683" spans="1:13" x14ac:dyDescent="0.25">
      <c r="A1683">
        <f>VLOOKUP(B1683,[1]Sheet2!$B$2:$D$2741,3,0)</f>
        <v>211112252</v>
      </c>
      <c r="B1683" t="s">
        <v>361</v>
      </c>
      <c r="C1683" t="s">
        <v>11</v>
      </c>
      <c r="D1683" t="s">
        <v>12</v>
      </c>
      <c r="E1683">
        <v>6775</v>
      </c>
      <c r="F1683" t="s">
        <v>13</v>
      </c>
      <c r="G1683" s="1">
        <v>45801.397627314815</v>
      </c>
      <c r="H1683" s="1">
        <v>45771.398958333331</v>
      </c>
      <c r="I1683" s="6">
        <v>49</v>
      </c>
      <c r="J1683">
        <v>147.62</v>
      </c>
      <c r="K1683">
        <v>147.62</v>
      </c>
      <c r="L1683" t="str">
        <f>VLOOKUP(A1683,[1]Sheet2!$A$2:$C$2741,3,0)</f>
        <v>Manuel Miranda</v>
      </c>
      <c r="M1683" t="str" cm="1">
        <f t="array" ref="M1683">IFERROR(_xlfn.IFS(AND(I1683&gt;=1,I1683&lt;=5),"1A5", AND(I1683&gt;=6,I1683&lt;=30),"6A30", AND(I1683&gt;=31,I1683&lt;=60),"31A60", AND(I1683&gt;=61,I1683&lt;=90),"61A90", AND(I1683&gt;=91,I1683&lt;=120),"91A120", AND(I1683&gt;120),"M120"), "A VENCER")</f>
        <v>31A60</v>
      </c>
    </row>
    <row r="1684" spans="1:13" x14ac:dyDescent="0.25">
      <c r="A1684">
        <f>VLOOKUP(B1684,[1]Sheet2!$B$2:$D$2741,3,0)</f>
        <v>211112252</v>
      </c>
      <c r="B1684" t="s">
        <v>361</v>
      </c>
      <c r="C1684" t="s">
        <v>11</v>
      </c>
      <c r="D1684" t="s">
        <v>12</v>
      </c>
      <c r="E1684">
        <v>7037</v>
      </c>
      <c r="F1684" t="s">
        <v>13</v>
      </c>
      <c r="G1684" s="1">
        <v>45809.403622685182</v>
      </c>
      <c r="H1684" s="1">
        <v>45779.408055555556</v>
      </c>
      <c r="I1684" s="6">
        <v>41</v>
      </c>
      <c r="J1684">
        <v>315.93</v>
      </c>
      <c r="K1684">
        <v>315.93</v>
      </c>
      <c r="L1684" t="str">
        <f>VLOOKUP(A1684,[1]Sheet2!$A$2:$C$2741,3,0)</f>
        <v>Manuel Miranda</v>
      </c>
      <c r="M1684" t="str" cm="1">
        <f t="array" ref="M1684">IFERROR(_xlfn.IFS(AND(I1684&gt;=1,I1684&lt;=5),"1A5", AND(I1684&gt;=6,I1684&lt;=30),"6A30", AND(I1684&gt;=31,I1684&lt;=60),"31A60", AND(I1684&gt;=61,I1684&lt;=90),"61A90", AND(I1684&gt;=91,I1684&lt;=120),"91A120", AND(I1684&gt;120),"M120"), "A VENCER")</f>
        <v>31A60</v>
      </c>
    </row>
    <row r="1685" spans="1:13" x14ac:dyDescent="0.25">
      <c r="A1685">
        <f>VLOOKUP(B1685,[1]Sheet2!$B$2:$D$2741,3,0)</f>
        <v>211112252</v>
      </c>
      <c r="B1685" t="s">
        <v>361</v>
      </c>
      <c r="C1685" t="s">
        <v>11</v>
      </c>
      <c r="D1685" t="s">
        <v>12</v>
      </c>
      <c r="E1685">
        <v>7409</v>
      </c>
      <c r="F1685" t="s">
        <v>13</v>
      </c>
      <c r="G1685" s="1">
        <v>45815.452858796292</v>
      </c>
      <c r="H1685" s="1">
        <v>45785.453414351847</v>
      </c>
      <c r="I1685" s="6">
        <v>35</v>
      </c>
      <c r="J1685">
        <v>279.98</v>
      </c>
      <c r="K1685">
        <v>279.98</v>
      </c>
      <c r="L1685" t="str">
        <f>VLOOKUP(A1685,[1]Sheet2!$A$2:$C$2741,3,0)</f>
        <v>Manuel Miranda</v>
      </c>
      <c r="M1685" t="str" cm="1">
        <f t="array" ref="M1685">IFERROR(_xlfn.IFS(AND(I1685&gt;=1,I1685&lt;=5),"1A5", AND(I1685&gt;=6,I1685&lt;=30),"6A30", AND(I1685&gt;=31,I1685&lt;=60),"31A60", AND(I1685&gt;=61,I1685&lt;=90),"61A90", AND(I1685&gt;=91,I1685&lt;=120),"91A120", AND(I1685&gt;120),"M120"), "A VENCER")</f>
        <v>31A60</v>
      </c>
    </row>
    <row r="1686" spans="1:13" x14ac:dyDescent="0.25">
      <c r="A1686">
        <f>VLOOKUP(B1686,[1]Sheet2!$B$2:$D$2741,3,0)</f>
        <v>211112252</v>
      </c>
      <c r="B1686" t="s">
        <v>361</v>
      </c>
      <c r="C1686" t="s">
        <v>11</v>
      </c>
      <c r="D1686" t="s">
        <v>12</v>
      </c>
      <c r="E1686">
        <v>7796</v>
      </c>
      <c r="F1686" t="s">
        <v>13</v>
      </c>
      <c r="G1686" s="1">
        <v>45822.463680555556</v>
      </c>
      <c r="H1686" s="1">
        <v>45792.464432870365</v>
      </c>
      <c r="I1686" s="6">
        <v>28</v>
      </c>
      <c r="J1686">
        <v>400.97</v>
      </c>
      <c r="K1686">
        <v>400.97</v>
      </c>
      <c r="L1686" t="str">
        <f>VLOOKUP(A1686,[1]Sheet2!$A$2:$C$2741,3,0)</f>
        <v>Manuel Miranda</v>
      </c>
      <c r="M1686" t="str" cm="1">
        <f t="array" ref="M1686">IFERROR(_xlfn.IFS(AND(I1686&gt;=1,I1686&lt;=5),"1A5", AND(I1686&gt;=6,I1686&lt;=30),"6A30", AND(I1686&gt;=31,I1686&lt;=60),"31A60", AND(I1686&gt;=61,I1686&lt;=90),"61A90", AND(I1686&gt;=91,I1686&lt;=120),"91A120", AND(I1686&gt;120),"M120"), "A VENCER")</f>
        <v>6A30</v>
      </c>
    </row>
    <row r="1687" spans="1:13" x14ac:dyDescent="0.25">
      <c r="A1687">
        <f>VLOOKUP(B1687,[1]Sheet2!$B$2:$D$2741,3,0)</f>
        <v>211112252</v>
      </c>
      <c r="B1687" t="s">
        <v>361</v>
      </c>
      <c r="C1687" t="s">
        <v>11</v>
      </c>
      <c r="D1687" t="s">
        <v>12</v>
      </c>
      <c r="E1687">
        <v>7979</v>
      </c>
      <c r="F1687" t="s">
        <v>13</v>
      </c>
      <c r="G1687" s="1">
        <v>45826.591446759259</v>
      </c>
      <c r="H1687" s="1">
        <v>45796.592083333329</v>
      </c>
      <c r="I1687" s="6">
        <v>24</v>
      </c>
      <c r="J1687">
        <v>322.75</v>
      </c>
      <c r="K1687">
        <v>322.75</v>
      </c>
      <c r="L1687" t="str">
        <f>VLOOKUP(A1687,[1]Sheet2!$A$2:$C$2741,3,0)</f>
        <v>Manuel Miranda</v>
      </c>
      <c r="M1687" t="str" cm="1">
        <f t="array" ref="M1687">IFERROR(_xlfn.IFS(AND(I1687&gt;=1,I1687&lt;=5),"1A5", AND(I1687&gt;=6,I1687&lt;=30),"6A30", AND(I1687&gt;=31,I1687&lt;=60),"31A60", AND(I1687&gt;=61,I1687&lt;=90),"61A90", AND(I1687&gt;=91,I1687&lt;=120),"91A120", AND(I1687&gt;120),"M120"), "A VENCER")</f>
        <v>6A30</v>
      </c>
    </row>
    <row r="1688" spans="1:13" x14ac:dyDescent="0.25">
      <c r="A1688">
        <f>VLOOKUP(B1688,[1]Sheet2!$B$2:$D$2741,3,0)</f>
        <v>211112252</v>
      </c>
      <c r="B1688" t="s">
        <v>361</v>
      </c>
      <c r="C1688" t="s">
        <v>11</v>
      </c>
      <c r="D1688" t="s">
        <v>12</v>
      </c>
      <c r="E1688">
        <v>8366</v>
      </c>
      <c r="F1688" t="s">
        <v>13</v>
      </c>
      <c r="G1688" s="1">
        <v>45833.455775462964</v>
      </c>
      <c r="H1688" s="1">
        <v>45803.456863425927</v>
      </c>
      <c r="I1688" s="6">
        <v>17</v>
      </c>
      <c r="J1688">
        <v>407.85</v>
      </c>
      <c r="K1688">
        <v>407.85</v>
      </c>
      <c r="L1688" t="str">
        <f>VLOOKUP(A1688,[1]Sheet2!$A$2:$C$2741,3,0)</f>
        <v>Manuel Miranda</v>
      </c>
      <c r="M1688" t="str" cm="1">
        <f t="array" ref="M1688">IFERROR(_xlfn.IFS(AND(I1688&gt;=1,I1688&lt;=5),"1A5", AND(I1688&gt;=6,I1688&lt;=30),"6A30", AND(I1688&gt;=31,I1688&lt;=60),"31A60", AND(I1688&gt;=61,I1688&lt;=90),"61A90", AND(I1688&gt;=91,I1688&lt;=120),"91A120", AND(I1688&gt;120),"M120"), "A VENCER")</f>
        <v>6A30</v>
      </c>
    </row>
    <row r="1689" spans="1:13" x14ac:dyDescent="0.25">
      <c r="A1689">
        <f>VLOOKUP(B1689,[1]Sheet2!$B$2:$D$2741,3,0)</f>
        <v>211112252</v>
      </c>
      <c r="B1689" t="s">
        <v>361</v>
      </c>
      <c r="C1689" t="s">
        <v>11</v>
      </c>
      <c r="D1689" t="s">
        <v>12</v>
      </c>
      <c r="E1689">
        <v>8889</v>
      </c>
      <c r="F1689" t="s">
        <v>13</v>
      </c>
      <c r="G1689" s="1">
        <v>45843.370069444441</v>
      </c>
      <c r="H1689" s="1">
        <v>45813.370405092588</v>
      </c>
      <c r="I1689" s="6">
        <v>7</v>
      </c>
      <c r="J1689">
        <v>133.82</v>
      </c>
      <c r="K1689">
        <v>133.82</v>
      </c>
      <c r="L1689" t="str">
        <f>VLOOKUP(A1689,[1]Sheet2!$A$2:$C$2741,3,0)</f>
        <v>Manuel Miranda</v>
      </c>
      <c r="M1689" t="str" cm="1">
        <f t="array" ref="M1689">IFERROR(_xlfn.IFS(AND(I1689&gt;=1,I1689&lt;=5),"1A5", AND(I1689&gt;=6,I1689&lt;=30),"6A30", AND(I1689&gt;=31,I1689&lt;=60),"31A60", AND(I1689&gt;=61,I1689&lt;=90),"61A90", AND(I1689&gt;=91,I1689&lt;=120),"91A120", AND(I1689&gt;120),"M120"), "A VENCER")</f>
        <v>6A30</v>
      </c>
    </row>
    <row r="1690" spans="1:13" x14ac:dyDescent="0.25">
      <c r="A1690">
        <f>VLOOKUP(B1690,[1]Sheet2!$B$2:$D$2741,3,0)</f>
        <v>211112252</v>
      </c>
      <c r="B1690" t="s">
        <v>361</v>
      </c>
      <c r="C1690" t="s">
        <v>11</v>
      </c>
      <c r="D1690" t="s">
        <v>12</v>
      </c>
      <c r="E1690">
        <v>8986</v>
      </c>
      <c r="F1690" t="s">
        <v>13</v>
      </c>
      <c r="G1690" s="1">
        <v>45847.43237268518</v>
      </c>
      <c r="H1690" s="1">
        <v>45817.432569444441</v>
      </c>
      <c r="I1690" s="6">
        <v>3</v>
      </c>
      <c r="J1690">
        <v>279.38</v>
      </c>
      <c r="K1690">
        <v>279.38</v>
      </c>
      <c r="L1690" t="str">
        <f>VLOOKUP(A1690,[1]Sheet2!$A$2:$C$2741,3,0)</f>
        <v>Manuel Miranda</v>
      </c>
      <c r="M1690" t="str" cm="1">
        <f t="array" ref="M1690">IFERROR(_xlfn.IFS(AND(I1690&gt;=1,I1690&lt;=5),"1A5", AND(I1690&gt;=6,I1690&lt;=30),"6A30", AND(I1690&gt;=31,I1690&lt;=60),"31A60", AND(I1690&gt;=61,I1690&lt;=90),"61A90", AND(I1690&gt;=91,I1690&lt;=120),"91A120", AND(I1690&gt;120),"M120"), "A VENCER")</f>
        <v>1A5</v>
      </c>
    </row>
    <row r="1691" spans="1:13" x14ac:dyDescent="0.25">
      <c r="A1691">
        <f>VLOOKUP(B1691,[1]Sheet2!$B$2:$D$2741,3,0)</f>
        <v>211112257</v>
      </c>
      <c r="B1691" t="s">
        <v>362</v>
      </c>
      <c r="C1691" t="s">
        <v>11</v>
      </c>
      <c r="D1691" t="s">
        <v>12</v>
      </c>
      <c r="E1691">
        <v>4834</v>
      </c>
      <c r="F1691" t="s">
        <v>13</v>
      </c>
      <c r="G1691" s="1">
        <v>45757.362199074072</v>
      </c>
      <c r="H1691" s="1">
        <v>45736.364270833328</v>
      </c>
      <c r="I1691" s="6">
        <v>93</v>
      </c>
      <c r="J1691">
        <v>391.63</v>
      </c>
      <c r="K1691">
        <v>391.63</v>
      </c>
      <c r="L1691" t="str">
        <f>VLOOKUP(A1691,[1]Sheet2!$A$2:$C$2741,3,0)</f>
        <v>Manuel Miranda</v>
      </c>
      <c r="M1691" t="str" cm="1">
        <f t="array" ref="M1691">IFERROR(_xlfn.IFS(AND(I1691&gt;=1,I1691&lt;=5),"1A5", AND(I1691&gt;=6,I1691&lt;=30),"6A30", AND(I1691&gt;=31,I1691&lt;=60),"31A60", AND(I1691&gt;=61,I1691&lt;=90),"61A90", AND(I1691&gt;=91,I1691&lt;=120),"91A120", AND(I1691&gt;120),"M120"), "A VENCER")</f>
        <v>91A120</v>
      </c>
    </row>
    <row r="1692" spans="1:13" x14ac:dyDescent="0.25">
      <c r="A1692">
        <f>VLOOKUP(B1692,[1]Sheet2!$B$2:$D$2741,3,0)</f>
        <v>211112257</v>
      </c>
      <c r="B1692" t="s">
        <v>362</v>
      </c>
      <c r="C1692" t="s">
        <v>11</v>
      </c>
      <c r="D1692" t="s">
        <v>12</v>
      </c>
      <c r="E1692">
        <v>6443</v>
      </c>
      <c r="F1692" t="s">
        <v>13</v>
      </c>
      <c r="G1692" s="1">
        <v>45785.391655092593</v>
      </c>
      <c r="H1692" s="1">
        <v>45764.391956018517</v>
      </c>
      <c r="I1692" s="6">
        <v>65</v>
      </c>
      <c r="J1692">
        <v>223.27</v>
      </c>
      <c r="K1692">
        <v>223.27</v>
      </c>
      <c r="L1692" t="str">
        <f>VLOOKUP(A1692,[1]Sheet2!$A$2:$C$2741,3,0)</f>
        <v>Manuel Miranda</v>
      </c>
      <c r="M1692" t="str" cm="1">
        <f t="array" ref="M1692">IFERROR(_xlfn.IFS(AND(I1692&gt;=1,I1692&lt;=5),"1A5", AND(I1692&gt;=6,I1692&lt;=30),"6A30", AND(I1692&gt;=31,I1692&lt;=60),"31A60", AND(I1692&gt;=61,I1692&lt;=90),"61A90", AND(I1692&gt;=91,I1692&lt;=120),"91A120", AND(I1692&gt;120),"M120"), "A VENCER")</f>
        <v>61A90</v>
      </c>
    </row>
    <row r="1693" spans="1:13" x14ac:dyDescent="0.25">
      <c r="A1693">
        <f>VLOOKUP(B1693,[1]Sheet2!$B$2:$D$2741,3,0)</f>
        <v>211112258</v>
      </c>
      <c r="B1693" t="s">
        <v>363</v>
      </c>
      <c r="C1693" t="s">
        <v>11</v>
      </c>
      <c r="D1693" t="s">
        <v>12</v>
      </c>
      <c r="E1693">
        <v>8764</v>
      </c>
      <c r="F1693" t="s">
        <v>35</v>
      </c>
      <c r="G1693" s="1">
        <v>45841.407118055555</v>
      </c>
      <c r="H1693" s="1">
        <v>45811.407361111109</v>
      </c>
      <c r="I1693" s="6">
        <v>9</v>
      </c>
      <c r="J1693">
        <v>395.94</v>
      </c>
      <c r="K1693">
        <v>395.94</v>
      </c>
      <c r="L1693" t="str">
        <f>VLOOKUP(A1693,[1]Sheet2!$A$2:$C$2741,3,0)</f>
        <v>Bruno Brito</v>
      </c>
      <c r="M1693" t="str" cm="1">
        <f t="array" ref="M1693">IFERROR(_xlfn.IFS(AND(I1693&gt;=1,I1693&lt;=5),"1A5", AND(I1693&gt;=6,I1693&lt;=30),"6A30", AND(I1693&gt;=31,I1693&lt;=60),"31A60", AND(I1693&gt;=61,I1693&lt;=90),"61A90", AND(I1693&gt;=91,I1693&lt;=120),"91A120", AND(I1693&gt;120),"M120"), "A VENCER")</f>
        <v>6A30</v>
      </c>
    </row>
    <row r="1694" spans="1:13" x14ac:dyDescent="0.25">
      <c r="A1694">
        <f>VLOOKUP(B1694,[1]Sheet2!$B$2:$D$2741,3,0)</f>
        <v>211112264</v>
      </c>
      <c r="B1694" t="s">
        <v>364</v>
      </c>
      <c r="C1694" t="s">
        <v>62</v>
      </c>
      <c r="D1694" t="s">
        <v>24</v>
      </c>
      <c r="E1694" t="s">
        <v>365</v>
      </c>
      <c r="F1694" t="s">
        <v>13</v>
      </c>
      <c r="G1694" s="1">
        <v>45486</v>
      </c>
      <c r="H1694" s="1">
        <v>45456</v>
      </c>
      <c r="I1694" s="6">
        <v>364</v>
      </c>
      <c r="J1694">
        <v>1570.93</v>
      </c>
      <c r="K1694">
        <v>1145.4000000000001</v>
      </c>
      <c r="L1694" t="str">
        <f>VLOOKUP(A1694,[1]Sheet2!$A$2:$C$2741,3,0)</f>
        <v>Contencioso</v>
      </c>
      <c r="M1694" t="str" cm="1">
        <f t="array" ref="M1694">IFERROR(_xlfn.IFS(AND(I1694&gt;=1,I1694&lt;=5),"1A5", AND(I1694&gt;=6,I1694&lt;=30),"6A30", AND(I1694&gt;=31,I1694&lt;=60),"31A60", AND(I1694&gt;=61,I1694&lt;=90),"61A90", AND(I1694&gt;=91,I1694&lt;=120),"91A120", AND(I1694&gt;120),"M120"), "A VENCER")</f>
        <v>M120</v>
      </c>
    </row>
    <row r="1695" spans="1:13" x14ac:dyDescent="0.25">
      <c r="A1695">
        <f>VLOOKUP(B1695,[1]Sheet2!$B$2:$D$2741,3,0)</f>
        <v>211112264</v>
      </c>
      <c r="B1695" t="s">
        <v>364</v>
      </c>
      <c r="C1695" t="s">
        <v>62</v>
      </c>
      <c r="D1695" t="s">
        <v>24</v>
      </c>
      <c r="E1695" t="s">
        <v>366</v>
      </c>
      <c r="F1695" t="s">
        <v>13</v>
      </c>
      <c r="G1695" s="1">
        <v>45490</v>
      </c>
      <c r="H1695" s="1">
        <v>45460</v>
      </c>
      <c r="I1695" s="6">
        <v>360</v>
      </c>
      <c r="J1695">
        <v>533.66</v>
      </c>
      <c r="K1695">
        <v>533.66</v>
      </c>
      <c r="L1695" t="str">
        <f>VLOOKUP(A1695,[1]Sheet2!$A$2:$C$2741,3,0)</f>
        <v>Contencioso</v>
      </c>
      <c r="M1695" t="str" cm="1">
        <f t="array" ref="M1695">IFERROR(_xlfn.IFS(AND(I1695&gt;=1,I1695&lt;=5),"1A5", AND(I1695&gt;=6,I1695&lt;=30),"6A30", AND(I1695&gt;=31,I1695&lt;=60),"31A60", AND(I1695&gt;=61,I1695&lt;=90),"61A90", AND(I1695&gt;=91,I1695&lt;=120),"91A120", AND(I1695&gt;120),"M120"), "A VENCER")</f>
        <v>M120</v>
      </c>
    </row>
    <row r="1696" spans="1:13" x14ac:dyDescent="0.25">
      <c r="A1696">
        <f>VLOOKUP(B1696,[1]Sheet2!$B$2:$D$2741,3,0)</f>
        <v>211112264</v>
      </c>
      <c r="B1696" t="s">
        <v>364</v>
      </c>
      <c r="C1696" t="s">
        <v>62</v>
      </c>
      <c r="D1696" t="s">
        <v>24</v>
      </c>
      <c r="E1696" t="s">
        <v>367</v>
      </c>
      <c r="F1696" t="s">
        <v>13</v>
      </c>
      <c r="G1696" s="1">
        <v>45493</v>
      </c>
      <c r="H1696" s="1">
        <v>45463</v>
      </c>
      <c r="I1696" s="6">
        <v>357</v>
      </c>
      <c r="J1696">
        <v>1478.5</v>
      </c>
      <c r="K1696">
        <v>1478.5</v>
      </c>
      <c r="L1696" t="str">
        <f>VLOOKUP(A1696,[1]Sheet2!$A$2:$C$2741,3,0)</f>
        <v>Contencioso</v>
      </c>
      <c r="M1696" t="str" cm="1">
        <f t="array" ref="M1696">IFERROR(_xlfn.IFS(AND(I1696&gt;=1,I1696&lt;=5),"1A5", AND(I1696&gt;=6,I1696&lt;=30),"6A30", AND(I1696&gt;=31,I1696&lt;=60),"31A60", AND(I1696&gt;=61,I1696&lt;=90),"61A90", AND(I1696&gt;=91,I1696&lt;=120),"91A120", AND(I1696&gt;120),"M120"), "A VENCER")</f>
        <v>M120</v>
      </c>
    </row>
    <row r="1697" spans="1:13" x14ac:dyDescent="0.25">
      <c r="A1697">
        <f>VLOOKUP(B1697,[1]Sheet2!$B$2:$D$2741,3,0)</f>
        <v>211112264</v>
      </c>
      <c r="B1697" t="s">
        <v>364</v>
      </c>
      <c r="C1697" t="s">
        <v>2817</v>
      </c>
      <c r="D1697" t="s">
        <v>24</v>
      </c>
      <c r="E1697" t="s">
        <v>2832</v>
      </c>
      <c r="F1697" t="s">
        <v>13</v>
      </c>
      <c r="G1697" s="1">
        <v>45493</v>
      </c>
      <c r="H1697" s="1">
        <v>45463</v>
      </c>
      <c r="I1697" s="6">
        <v>357</v>
      </c>
      <c r="J1697">
        <v>-32.700000000000003</v>
      </c>
      <c r="K1697">
        <v>-32.700000000000003</v>
      </c>
      <c r="L1697" t="str">
        <f>VLOOKUP(A1697,[1]Sheet2!$A$2:$C$2741,3,0)</f>
        <v>Contencioso</v>
      </c>
      <c r="M1697" t="str" cm="1">
        <f t="array" ref="M1697">IFERROR(_xlfn.IFS(AND(I1697&gt;=1,I1697&lt;=5),"1A5", AND(I1697&gt;=6,I1697&lt;=30),"6A30", AND(I1697&gt;=31,I1697&lt;=60),"31A60", AND(I1697&gt;=61,I1697&lt;=90),"61A90", AND(I1697&gt;=91,I1697&lt;=120),"91A120", AND(I1697&gt;120),"M120"), "A VENCER")</f>
        <v>M120</v>
      </c>
    </row>
    <row r="1698" spans="1:13" x14ac:dyDescent="0.25">
      <c r="A1698">
        <f>VLOOKUP(B1698,[1]Sheet2!$B$2:$D$2741,3,0)</f>
        <v>211112264</v>
      </c>
      <c r="B1698" t="s">
        <v>364</v>
      </c>
      <c r="C1698" t="s">
        <v>62</v>
      </c>
      <c r="D1698" t="s">
        <v>24</v>
      </c>
      <c r="E1698" t="s">
        <v>368</v>
      </c>
      <c r="F1698" t="s">
        <v>13</v>
      </c>
      <c r="G1698" s="1">
        <v>45500</v>
      </c>
      <c r="H1698" s="1">
        <v>45470</v>
      </c>
      <c r="I1698" s="6">
        <v>350</v>
      </c>
      <c r="J1698">
        <v>1458.09</v>
      </c>
      <c r="K1698">
        <v>1458.09</v>
      </c>
      <c r="L1698" t="str">
        <f>VLOOKUP(A1698,[1]Sheet2!$A$2:$C$2741,3,0)</f>
        <v>Contencioso</v>
      </c>
      <c r="M1698" t="str" cm="1">
        <f t="array" ref="M1698">IFERROR(_xlfn.IFS(AND(I1698&gt;=1,I1698&lt;=5),"1A5", AND(I1698&gt;=6,I1698&lt;=30),"6A30", AND(I1698&gt;=31,I1698&lt;=60),"31A60", AND(I1698&gt;=61,I1698&lt;=90),"61A90", AND(I1698&gt;=91,I1698&lt;=120),"91A120", AND(I1698&gt;120),"M120"), "A VENCER")</f>
        <v>M120</v>
      </c>
    </row>
    <row r="1699" spans="1:13" x14ac:dyDescent="0.25">
      <c r="A1699">
        <f>VLOOKUP(B1699,[1]Sheet2!$B$2:$D$2741,3,0)</f>
        <v>211112264</v>
      </c>
      <c r="B1699" t="s">
        <v>364</v>
      </c>
      <c r="C1699" t="s">
        <v>11</v>
      </c>
      <c r="D1699" t="s">
        <v>19</v>
      </c>
      <c r="E1699">
        <v>23</v>
      </c>
      <c r="F1699" t="s">
        <v>13</v>
      </c>
      <c r="G1699" s="1">
        <v>45504.400324074071</v>
      </c>
      <c r="H1699" s="1">
        <v>45474.402465277773</v>
      </c>
      <c r="I1699" s="6">
        <v>346</v>
      </c>
      <c r="J1699">
        <v>446.09000000000003</v>
      </c>
      <c r="K1699">
        <v>446.09000000000003</v>
      </c>
      <c r="L1699" t="str">
        <f>VLOOKUP(A1699,[1]Sheet2!$A$2:$C$2741,3,0)</f>
        <v>Contencioso</v>
      </c>
      <c r="M1699" t="str" cm="1">
        <f t="array" ref="M1699">IFERROR(_xlfn.IFS(AND(I1699&gt;=1,I1699&lt;=5),"1A5", AND(I1699&gt;=6,I1699&lt;=30),"6A30", AND(I1699&gt;=31,I1699&lt;=60),"31A60", AND(I1699&gt;=61,I1699&lt;=90),"61A90", AND(I1699&gt;=91,I1699&lt;=120),"91A120", AND(I1699&gt;120),"M120"), "A VENCER")</f>
        <v>M120</v>
      </c>
    </row>
    <row r="1700" spans="1:13" x14ac:dyDescent="0.25">
      <c r="A1700">
        <f>VLOOKUP(B1700,[1]Sheet2!$B$2:$D$2741,3,0)</f>
        <v>211112264</v>
      </c>
      <c r="B1700" t="s">
        <v>364</v>
      </c>
      <c r="C1700" t="s">
        <v>11</v>
      </c>
      <c r="D1700" t="s">
        <v>19</v>
      </c>
      <c r="E1700">
        <v>311</v>
      </c>
      <c r="F1700" t="s">
        <v>13</v>
      </c>
      <c r="G1700" s="1">
        <v>45507.36383101852</v>
      </c>
      <c r="H1700" s="1">
        <v>45477.36681712963</v>
      </c>
      <c r="I1700" s="6">
        <v>343</v>
      </c>
      <c r="J1700">
        <v>339.47</v>
      </c>
      <c r="K1700">
        <v>339.47</v>
      </c>
      <c r="L1700" t="str">
        <f>VLOOKUP(A1700,[1]Sheet2!$A$2:$C$2741,3,0)</f>
        <v>Contencioso</v>
      </c>
      <c r="M1700" t="str" cm="1">
        <f t="array" ref="M1700">IFERROR(_xlfn.IFS(AND(I1700&gt;=1,I1700&lt;=5),"1A5", AND(I1700&gt;=6,I1700&lt;=30),"6A30", AND(I1700&gt;=31,I1700&lt;=60),"31A60", AND(I1700&gt;=61,I1700&lt;=90),"61A90", AND(I1700&gt;=91,I1700&lt;=120),"91A120", AND(I1700&gt;120),"M120"), "A VENCER")</f>
        <v>M120</v>
      </c>
    </row>
    <row r="1701" spans="1:13" x14ac:dyDescent="0.25">
      <c r="A1701">
        <f>VLOOKUP(B1701,[1]Sheet2!$B$2:$D$2741,3,0)</f>
        <v>211112264</v>
      </c>
      <c r="B1701" t="s">
        <v>364</v>
      </c>
      <c r="C1701" t="s">
        <v>11</v>
      </c>
      <c r="D1701" t="s">
        <v>19</v>
      </c>
      <c r="E1701">
        <v>466</v>
      </c>
      <c r="F1701" t="s">
        <v>13</v>
      </c>
      <c r="G1701" s="1">
        <v>45508.595300925925</v>
      </c>
      <c r="H1701" s="1">
        <v>45478.597557870366</v>
      </c>
      <c r="I1701" s="6">
        <v>342</v>
      </c>
      <c r="J1701">
        <v>663.58</v>
      </c>
      <c r="K1701">
        <v>663.58</v>
      </c>
      <c r="L1701" t="str">
        <f>VLOOKUP(A1701,[1]Sheet2!$A$2:$C$2741,3,0)</f>
        <v>Contencioso</v>
      </c>
      <c r="M1701" t="str" cm="1">
        <f t="array" ref="M1701">IFERROR(_xlfn.IFS(AND(I1701&gt;=1,I1701&lt;=5),"1A5", AND(I1701&gt;=6,I1701&lt;=30),"6A30", AND(I1701&gt;=31,I1701&lt;=60),"31A60", AND(I1701&gt;=61,I1701&lt;=90),"61A90", AND(I1701&gt;=91,I1701&lt;=120),"91A120", AND(I1701&gt;120),"M120"), "A VENCER")</f>
        <v>M120</v>
      </c>
    </row>
    <row r="1702" spans="1:13" x14ac:dyDescent="0.25">
      <c r="A1702">
        <f>VLOOKUP(B1702,[1]Sheet2!$B$2:$D$2741,3,0)</f>
        <v>211112264</v>
      </c>
      <c r="B1702" t="s">
        <v>364</v>
      </c>
      <c r="C1702" t="s">
        <v>11</v>
      </c>
      <c r="D1702" t="s">
        <v>19</v>
      </c>
      <c r="E1702">
        <v>537</v>
      </c>
      <c r="F1702" t="s">
        <v>13</v>
      </c>
      <c r="G1702" s="1">
        <v>45511.439780092587</v>
      </c>
      <c r="H1702" s="1">
        <v>45481.44976851852</v>
      </c>
      <c r="I1702" s="6">
        <v>339</v>
      </c>
      <c r="J1702">
        <v>369.26</v>
      </c>
      <c r="K1702">
        <v>369.26</v>
      </c>
      <c r="L1702" t="str">
        <f>VLOOKUP(A1702,[1]Sheet2!$A$2:$C$2741,3,0)</f>
        <v>Contencioso</v>
      </c>
      <c r="M1702" t="str" cm="1">
        <f t="array" ref="M1702">IFERROR(_xlfn.IFS(AND(I1702&gt;=1,I1702&lt;=5),"1A5", AND(I1702&gt;=6,I1702&lt;=30),"6A30", AND(I1702&gt;=31,I1702&lt;=60),"31A60", AND(I1702&gt;=61,I1702&lt;=90),"61A90", AND(I1702&gt;=91,I1702&lt;=120),"91A120", AND(I1702&gt;120),"M120"), "A VENCER")</f>
        <v>M120</v>
      </c>
    </row>
    <row r="1703" spans="1:13" x14ac:dyDescent="0.25">
      <c r="A1703">
        <f>VLOOKUP(B1703,[1]Sheet2!$B$2:$D$2741,3,0)</f>
        <v>211112264</v>
      </c>
      <c r="B1703" t="s">
        <v>364</v>
      </c>
      <c r="C1703" t="s">
        <v>11</v>
      </c>
      <c r="D1703" t="s">
        <v>19</v>
      </c>
      <c r="E1703">
        <v>566</v>
      </c>
      <c r="F1703" t="s">
        <v>13</v>
      </c>
      <c r="G1703" s="1">
        <v>45511.738761574074</v>
      </c>
      <c r="H1703" s="1">
        <v>45481.739953703705</v>
      </c>
      <c r="I1703" s="6">
        <v>339</v>
      </c>
      <c r="J1703">
        <v>23.85</v>
      </c>
      <c r="K1703">
        <v>23.85</v>
      </c>
      <c r="L1703" t="str">
        <f>VLOOKUP(A1703,[1]Sheet2!$A$2:$C$2741,3,0)</f>
        <v>Contencioso</v>
      </c>
      <c r="M1703" t="str" cm="1">
        <f t="array" ref="M1703">IFERROR(_xlfn.IFS(AND(I1703&gt;=1,I1703&lt;=5),"1A5", AND(I1703&gt;=6,I1703&lt;=30),"6A30", AND(I1703&gt;=31,I1703&lt;=60),"31A60", AND(I1703&gt;=61,I1703&lt;=90),"61A90", AND(I1703&gt;=91,I1703&lt;=120),"91A120", AND(I1703&gt;120),"M120"), "A VENCER")</f>
        <v>M120</v>
      </c>
    </row>
    <row r="1704" spans="1:13" x14ac:dyDescent="0.25">
      <c r="A1704">
        <f>VLOOKUP(B1704,[1]Sheet2!$B$2:$D$2741,3,0)</f>
        <v>211112264</v>
      </c>
      <c r="B1704" t="s">
        <v>364</v>
      </c>
      <c r="C1704" t="s">
        <v>11</v>
      </c>
      <c r="D1704" t="s">
        <v>19</v>
      </c>
      <c r="E1704">
        <v>829</v>
      </c>
      <c r="F1704" t="s">
        <v>13</v>
      </c>
      <c r="G1704" s="1">
        <v>45514.449490740742</v>
      </c>
      <c r="H1704" s="1">
        <v>45484.458356481482</v>
      </c>
      <c r="I1704" s="6">
        <v>336</v>
      </c>
      <c r="J1704">
        <v>1234.1100000000001</v>
      </c>
      <c r="K1704">
        <v>1234.1100000000001</v>
      </c>
      <c r="L1704" t="str">
        <f>VLOOKUP(A1704,[1]Sheet2!$A$2:$C$2741,3,0)</f>
        <v>Contencioso</v>
      </c>
      <c r="M1704" t="str" cm="1">
        <f t="array" ref="M1704">IFERROR(_xlfn.IFS(AND(I1704&gt;=1,I1704&lt;=5),"1A5", AND(I1704&gt;=6,I1704&lt;=30),"6A30", AND(I1704&gt;=31,I1704&lt;=60),"31A60", AND(I1704&gt;=61,I1704&lt;=90),"61A90", AND(I1704&gt;=91,I1704&lt;=120),"91A120", AND(I1704&gt;120),"M120"), "A VENCER")</f>
        <v>M120</v>
      </c>
    </row>
    <row r="1705" spans="1:13" x14ac:dyDescent="0.25">
      <c r="A1705">
        <f>VLOOKUP(B1705,[1]Sheet2!$B$2:$D$2741,3,0)</f>
        <v>211112264</v>
      </c>
      <c r="B1705" t="s">
        <v>364</v>
      </c>
      <c r="C1705" t="s">
        <v>11</v>
      </c>
      <c r="D1705" t="s">
        <v>19</v>
      </c>
      <c r="E1705">
        <v>889</v>
      </c>
      <c r="F1705" t="s">
        <v>13</v>
      </c>
      <c r="G1705" s="1">
        <v>45515.351446759254</v>
      </c>
      <c r="H1705" s="1">
        <v>45485.3518287037</v>
      </c>
      <c r="I1705" s="6">
        <v>335</v>
      </c>
      <c r="J1705">
        <v>151.81</v>
      </c>
      <c r="K1705">
        <v>151.81</v>
      </c>
      <c r="L1705" t="str">
        <f>VLOOKUP(A1705,[1]Sheet2!$A$2:$C$2741,3,0)</f>
        <v>Contencioso</v>
      </c>
      <c r="M1705" t="str" cm="1">
        <f t="array" ref="M1705">IFERROR(_xlfn.IFS(AND(I1705&gt;=1,I1705&lt;=5),"1A5", AND(I1705&gt;=6,I1705&lt;=30),"6A30", AND(I1705&gt;=31,I1705&lt;=60),"31A60", AND(I1705&gt;=61,I1705&lt;=90),"61A90", AND(I1705&gt;=91,I1705&lt;=120),"91A120", AND(I1705&gt;120),"M120"), "A VENCER")</f>
        <v>M120</v>
      </c>
    </row>
    <row r="1706" spans="1:13" x14ac:dyDescent="0.25">
      <c r="A1706">
        <f>VLOOKUP(B1706,[1]Sheet2!$B$2:$D$2741,3,0)</f>
        <v>211112264</v>
      </c>
      <c r="B1706" t="s">
        <v>364</v>
      </c>
      <c r="C1706" t="s">
        <v>11</v>
      </c>
      <c r="D1706" t="s">
        <v>19</v>
      </c>
      <c r="E1706">
        <v>1019</v>
      </c>
      <c r="F1706" t="s">
        <v>13</v>
      </c>
      <c r="G1706" s="1">
        <v>45518.426354166666</v>
      </c>
      <c r="H1706" s="1">
        <v>45488.430162037032</v>
      </c>
      <c r="I1706" s="6">
        <v>332</v>
      </c>
      <c r="J1706">
        <v>642.68000000000006</v>
      </c>
      <c r="K1706">
        <v>642.68000000000006</v>
      </c>
      <c r="L1706" t="str">
        <f>VLOOKUP(A1706,[1]Sheet2!$A$2:$C$2741,3,0)</f>
        <v>Contencioso</v>
      </c>
      <c r="M1706" t="str" cm="1">
        <f t="array" ref="M1706">IFERROR(_xlfn.IFS(AND(I1706&gt;=1,I1706&lt;=5),"1A5", AND(I1706&gt;=6,I1706&lt;=30),"6A30", AND(I1706&gt;=31,I1706&lt;=60),"31A60", AND(I1706&gt;=61,I1706&lt;=90),"61A90", AND(I1706&gt;=91,I1706&lt;=120),"91A120", AND(I1706&gt;120),"M120"), "A VENCER")</f>
        <v>M120</v>
      </c>
    </row>
    <row r="1707" spans="1:13" x14ac:dyDescent="0.25">
      <c r="A1707">
        <f>VLOOKUP(B1707,[1]Sheet2!$B$2:$D$2741,3,0)</f>
        <v>211112264</v>
      </c>
      <c r="B1707" t="s">
        <v>364</v>
      </c>
      <c r="C1707" t="s">
        <v>11</v>
      </c>
      <c r="D1707" t="s">
        <v>19</v>
      </c>
      <c r="E1707">
        <v>1315</v>
      </c>
      <c r="F1707" t="s">
        <v>13</v>
      </c>
      <c r="G1707" s="1">
        <v>45521.387256944443</v>
      </c>
      <c r="H1707" s="1">
        <v>45491.389837962961</v>
      </c>
      <c r="I1707" s="6">
        <v>329</v>
      </c>
      <c r="J1707">
        <v>863.11</v>
      </c>
      <c r="K1707">
        <v>863.11</v>
      </c>
      <c r="L1707" t="str">
        <f>VLOOKUP(A1707,[1]Sheet2!$A$2:$C$2741,3,0)</f>
        <v>Contencioso</v>
      </c>
      <c r="M1707" t="str" cm="1">
        <f t="array" ref="M1707">IFERROR(_xlfn.IFS(AND(I1707&gt;=1,I1707&lt;=5),"1A5", AND(I1707&gt;=6,I1707&lt;=30),"6A30", AND(I1707&gt;=31,I1707&lt;=60),"31A60", AND(I1707&gt;=61,I1707&lt;=90),"61A90", AND(I1707&gt;=91,I1707&lt;=120),"91A120", AND(I1707&gt;120),"M120"), "A VENCER")</f>
        <v>M120</v>
      </c>
    </row>
    <row r="1708" spans="1:13" x14ac:dyDescent="0.25">
      <c r="A1708">
        <f>VLOOKUP(B1708,[1]Sheet2!$B$2:$D$2741,3,0)</f>
        <v>211112264</v>
      </c>
      <c r="B1708" t="s">
        <v>364</v>
      </c>
      <c r="C1708" t="s">
        <v>23</v>
      </c>
      <c r="D1708" t="s">
        <v>24</v>
      </c>
      <c r="E1708" t="s">
        <v>369</v>
      </c>
      <c r="F1708" t="s">
        <v>13</v>
      </c>
      <c r="G1708" s="1">
        <v>45524</v>
      </c>
      <c r="H1708" s="1">
        <v>45524</v>
      </c>
      <c r="I1708" s="6">
        <v>326</v>
      </c>
      <c r="J1708">
        <v>1025.8600000000001</v>
      </c>
      <c r="K1708">
        <v>25.86</v>
      </c>
      <c r="L1708" t="str">
        <f>VLOOKUP(A1708,[1]Sheet2!$A$2:$C$2741,3,0)</f>
        <v>Contencioso</v>
      </c>
      <c r="M1708" t="str" cm="1">
        <f t="array" ref="M1708">IFERROR(_xlfn.IFS(AND(I1708&gt;=1,I1708&lt;=5),"1A5", AND(I1708&gt;=6,I1708&lt;=30),"6A30", AND(I1708&gt;=31,I1708&lt;=60),"31A60", AND(I1708&gt;=61,I1708&lt;=90),"61A90", AND(I1708&gt;=91,I1708&lt;=120),"91A120", AND(I1708&gt;120),"M120"), "A VENCER")</f>
        <v>M120</v>
      </c>
    </row>
    <row r="1709" spans="1:13" x14ac:dyDescent="0.25">
      <c r="A1709">
        <f>VLOOKUP(B1709,[1]Sheet2!$B$2:$D$2741,3,0)</f>
        <v>211112264</v>
      </c>
      <c r="B1709" t="s">
        <v>364</v>
      </c>
      <c r="C1709" t="s">
        <v>11</v>
      </c>
      <c r="D1709" t="s">
        <v>19</v>
      </c>
      <c r="E1709">
        <v>1521</v>
      </c>
      <c r="F1709" t="s">
        <v>13</v>
      </c>
      <c r="G1709" s="1">
        <v>45525.419756944444</v>
      </c>
      <c r="H1709" s="1">
        <v>45495.421655092592</v>
      </c>
      <c r="I1709" s="6">
        <v>325</v>
      </c>
      <c r="J1709">
        <v>720.95</v>
      </c>
      <c r="K1709">
        <v>720.95</v>
      </c>
      <c r="L1709" t="str">
        <f>VLOOKUP(A1709,[1]Sheet2!$A$2:$C$2741,3,0)</f>
        <v>Contencioso</v>
      </c>
      <c r="M1709" t="str" cm="1">
        <f t="array" ref="M1709">IFERROR(_xlfn.IFS(AND(I1709&gt;=1,I1709&lt;=5),"1A5", AND(I1709&gt;=6,I1709&lt;=30),"6A30", AND(I1709&gt;=31,I1709&lt;=60),"31A60", AND(I1709&gt;=61,I1709&lt;=90),"61A90", AND(I1709&gt;=91,I1709&lt;=120),"91A120", AND(I1709&gt;120),"M120"), "A VENCER")</f>
        <v>M120</v>
      </c>
    </row>
    <row r="1710" spans="1:13" x14ac:dyDescent="0.25">
      <c r="A1710">
        <f>VLOOKUP(B1710,[1]Sheet2!$B$2:$D$2741,3,0)</f>
        <v>211112264</v>
      </c>
      <c r="B1710" t="s">
        <v>364</v>
      </c>
      <c r="C1710" t="s">
        <v>11</v>
      </c>
      <c r="D1710" t="s">
        <v>19</v>
      </c>
      <c r="E1710">
        <v>1823</v>
      </c>
      <c r="F1710" t="s">
        <v>13</v>
      </c>
      <c r="G1710" s="1">
        <v>45528.39403935185</v>
      </c>
      <c r="H1710" s="1">
        <v>45498.396412037036</v>
      </c>
      <c r="I1710" s="6">
        <v>322</v>
      </c>
      <c r="J1710">
        <v>1124.29</v>
      </c>
      <c r="K1710">
        <v>1124.29</v>
      </c>
      <c r="L1710" t="str">
        <f>VLOOKUP(A1710,[1]Sheet2!$A$2:$C$2741,3,0)</f>
        <v>Contencioso</v>
      </c>
      <c r="M1710" t="str" cm="1">
        <f t="array" ref="M1710">IFERROR(_xlfn.IFS(AND(I1710&gt;=1,I1710&lt;=5),"1A5", AND(I1710&gt;=6,I1710&lt;=30),"6A30", AND(I1710&gt;=31,I1710&lt;=60),"31A60", AND(I1710&gt;=61,I1710&lt;=90),"61A90", AND(I1710&gt;=91,I1710&lt;=120),"91A120", AND(I1710&gt;120),"M120"), "A VENCER")</f>
        <v>M120</v>
      </c>
    </row>
    <row r="1711" spans="1:13" x14ac:dyDescent="0.25">
      <c r="A1711">
        <f>VLOOKUP(B1711,[1]Sheet2!$B$2:$D$2741,3,0)</f>
        <v>211112264</v>
      </c>
      <c r="B1711" t="s">
        <v>364</v>
      </c>
      <c r="C1711" t="s">
        <v>11</v>
      </c>
      <c r="D1711" t="s">
        <v>91</v>
      </c>
      <c r="E1711">
        <v>37</v>
      </c>
      <c r="F1711" t="s">
        <v>13</v>
      </c>
      <c r="G1711" s="1">
        <v>45528.397210648145</v>
      </c>
      <c r="H1711" s="1">
        <v>45498.397210648145</v>
      </c>
      <c r="I1711" s="6">
        <v>322</v>
      </c>
      <c r="J1711">
        <v>19.080000000000002</v>
      </c>
      <c r="K1711">
        <v>19.080000000000002</v>
      </c>
      <c r="L1711" t="str">
        <f>VLOOKUP(A1711,[1]Sheet2!$A$2:$C$2741,3,0)</f>
        <v>Contencioso</v>
      </c>
      <c r="M1711" t="str" cm="1">
        <f t="array" ref="M1711">IFERROR(_xlfn.IFS(AND(I1711&gt;=1,I1711&lt;=5),"1A5", AND(I1711&gt;=6,I1711&lt;=30),"6A30", AND(I1711&gt;=31,I1711&lt;=60),"31A60", AND(I1711&gt;=61,I1711&lt;=90),"61A90", AND(I1711&gt;=91,I1711&lt;=120),"91A120", AND(I1711&gt;120),"M120"), "A VENCER")</f>
        <v>M120</v>
      </c>
    </row>
    <row r="1712" spans="1:13" x14ac:dyDescent="0.25">
      <c r="A1712">
        <f>VLOOKUP(B1712,[1]Sheet2!$B$2:$D$2741,3,0)</f>
        <v>211112264</v>
      </c>
      <c r="B1712" t="s">
        <v>364</v>
      </c>
      <c r="C1712" t="s">
        <v>11</v>
      </c>
      <c r="D1712" t="s">
        <v>19</v>
      </c>
      <c r="E1712">
        <v>2017</v>
      </c>
      <c r="F1712" t="s">
        <v>13</v>
      </c>
      <c r="G1712" s="1">
        <v>45532.414675925924</v>
      </c>
      <c r="H1712" s="1">
        <v>45502.416863425926</v>
      </c>
      <c r="I1712" s="6">
        <v>318</v>
      </c>
      <c r="J1712">
        <v>528.11</v>
      </c>
      <c r="K1712">
        <v>528.11</v>
      </c>
      <c r="L1712" t="str">
        <f>VLOOKUP(A1712,[1]Sheet2!$A$2:$C$2741,3,0)</f>
        <v>Contencioso</v>
      </c>
      <c r="M1712" t="str" cm="1">
        <f t="array" ref="M1712">IFERROR(_xlfn.IFS(AND(I1712&gt;=1,I1712&lt;=5),"1A5", AND(I1712&gt;=6,I1712&lt;=30),"6A30", AND(I1712&gt;=31,I1712&lt;=60),"31A60", AND(I1712&gt;=61,I1712&lt;=90),"61A90", AND(I1712&gt;=91,I1712&lt;=120),"91A120", AND(I1712&gt;120),"M120"), "A VENCER")</f>
        <v>M120</v>
      </c>
    </row>
    <row r="1713" spans="1:13" x14ac:dyDescent="0.25">
      <c r="A1713">
        <f>VLOOKUP(B1713,[1]Sheet2!$B$2:$D$2741,3,0)</f>
        <v>211112264</v>
      </c>
      <c r="B1713" t="s">
        <v>364</v>
      </c>
      <c r="C1713" t="s">
        <v>2814</v>
      </c>
      <c r="D1713" t="s">
        <v>19</v>
      </c>
      <c r="E1713">
        <v>231</v>
      </c>
      <c r="F1713" t="s">
        <v>13</v>
      </c>
      <c r="G1713" s="1">
        <v>45535</v>
      </c>
      <c r="H1713" s="1">
        <v>45505</v>
      </c>
      <c r="I1713" s="6">
        <v>315</v>
      </c>
      <c r="J1713">
        <v>-4.05</v>
      </c>
      <c r="K1713">
        <v>-4.05</v>
      </c>
      <c r="L1713" t="str">
        <f>VLOOKUP(A1713,[1]Sheet2!$A$2:$C$2741,3,0)</f>
        <v>Contencioso</v>
      </c>
      <c r="M1713" t="str" cm="1">
        <f t="array" ref="M1713">IFERROR(_xlfn.IFS(AND(I1713&gt;=1,I1713&lt;=5),"1A5", AND(I1713&gt;=6,I1713&lt;=30),"6A30", AND(I1713&gt;=31,I1713&lt;=60),"31A60", AND(I1713&gt;=61,I1713&lt;=90),"61A90", AND(I1713&gt;=91,I1713&lt;=120),"91A120", AND(I1713&gt;120),"M120"), "A VENCER")</f>
        <v>M120</v>
      </c>
    </row>
    <row r="1714" spans="1:13" x14ac:dyDescent="0.25">
      <c r="A1714">
        <f>VLOOKUP(B1714,[1]Sheet2!$B$2:$D$2741,3,0)</f>
        <v>211112264</v>
      </c>
      <c r="B1714" t="s">
        <v>364</v>
      </c>
      <c r="C1714" t="s">
        <v>11</v>
      </c>
      <c r="D1714" t="s">
        <v>19</v>
      </c>
      <c r="E1714">
        <v>2279</v>
      </c>
      <c r="F1714" t="s">
        <v>13</v>
      </c>
      <c r="G1714" s="1">
        <v>45535.375659722224</v>
      </c>
      <c r="H1714" s="1">
        <v>45505.376493055555</v>
      </c>
      <c r="I1714" s="6">
        <v>315</v>
      </c>
      <c r="J1714">
        <v>194.88</v>
      </c>
      <c r="K1714">
        <v>194.88</v>
      </c>
      <c r="L1714" t="str">
        <f>VLOOKUP(A1714,[1]Sheet2!$A$2:$C$2741,3,0)</f>
        <v>Contencioso</v>
      </c>
      <c r="M1714" t="str" cm="1">
        <f t="array" ref="M1714">IFERROR(_xlfn.IFS(AND(I1714&gt;=1,I1714&lt;=5),"1A5", AND(I1714&gt;=6,I1714&lt;=30),"6A30", AND(I1714&gt;=31,I1714&lt;=60),"31A60", AND(I1714&gt;=61,I1714&lt;=90),"61A90", AND(I1714&gt;=91,I1714&lt;=120),"91A120", AND(I1714&gt;120),"M120"), "A VENCER")</f>
        <v>M120</v>
      </c>
    </row>
    <row r="1715" spans="1:13" x14ac:dyDescent="0.25">
      <c r="A1715">
        <f>VLOOKUP(B1715,[1]Sheet2!$B$2:$D$2741,3,0)</f>
        <v>211112264</v>
      </c>
      <c r="B1715" t="s">
        <v>364</v>
      </c>
      <c r="C1715" t="s">
        <v>11</v>
      </c>
      <c r="D1715" t="s">
        <v>19</v>
      </c>
      <c r="E1715">
        <v>2305</v>
      </c>
      <c r="F1715" t="s">
        <v>13</v>
      </c>
      <c r="G1715" s="1">
        <v>45535.396377314813</v>
      </c>
      <c r="H1715" s="1">
        <v>45505.399456018517</v>
      </c>
      <c r="I1715" s="6">
        <v>315</v>
      </c>
      <c r="J1715">
        <v>734.02</v>
      </c>
      <c r="K1715">
        <v>734.02</v>
      </c>
      <c r="L1715" t="str">
        <f>VLOOKUP(A1715,[1]Sheet2!$A$2:$C$2741,3,0)</f>
        <v>Contencioso</v>
      </c>
      <c r="M1715" t="str" cm="1">
        <f t="array" ref="M1715">IFERROR(_xlfn.IFS(AND(I1715&gt;=1,I1715&lt;=5),"1A5", AND(I1715&gt;=6,I1715&lt;=30),"6A30", AND(I1715&gt;=31,I1715&lt;=60),"31A60", AND(I1715&gt;=61,I1715&lt;=90),"61A90", AND(I1715&gt;=91,I1715&lt;=120),"91A120", AND(I1715&gt;120),"M120"), "A VENCER")</f>
        <v>M120</v>
      </c>
    </row>
    <row r="1716" spans="1:13" x14ac:dyDescent="0.25">
      <c r="A1716">
        <f>VLOOKUP(B1716,[1]Sheet2!$B$2:$D$2741,3,0)</f>
        <v>211112264</v>
      </c>
      <c r="B1716" t="s">
        <v>364</v>
      </c>
      <c r="C1716" t="s">
        <v>2814</v>
      </c>
      <c r="D1716" t="s">
        <v>19</v>
      </c>
      <c r="E1716">
        <v>236</v>
      </c>
      <c r="F1716" t="s">
        <v>13</v>
      </c>
      <c r="G1716" s="1">
        <v>45536</v>
      </c>
      <c r="H1716" s="1">
        <v>45506</v>
      </c>
      <c r="I1716" s="6">
        <v>314</v>
      </c>
      <c r="J1716">
        <v>-8.61</v>
      </c>
      <c r="K1716">
        <v>-8.61</v>
      </c>
      <c r="L1716" t="str">
        <f>VLOOKUP(A1716,[1]Sheet2!$A$2:$C$2741,3,0)</f>
        <v>Contencioso</v>
      </c>
      <c r="M1716" t="str" cm="1">
        <f t="array" ref="M1716">IFERROR(_xlfn.IFS(AND(I1716&gt;=1,I1716&lt;=5),"1A5", AND(I1716&gt;=6,I1716&lt;=30),"6A30", AND(I1716&gt;=31,I1716&lt;=60),"31A60", AND(I1716&gt;=61,I1716&lt;=90),"61A90", AND(I1716&gt;=91,I1716&lt;=120),"91A120", AND(I1716&gt;120),"M120"), "A VENCER")</f>
        <v>M120</v>
      </c>
    </row>
    <row r="1717" spans="1:13" x14ac:dyDescent="0.25">
      <c r="A1717">
        <f>VLOOKUP(B1717,[1]Sheet2!$B$2:$D$2741,3,0)</f>
        <v>211112264</v>
      </c>
      <c r="B1717" t="s">
        <v>364</v>
      </c>
      <c r="C1717" t="s">
        <v>11</v>
      </c>
      <c r="D1717" t="s">
        <v>19</v>
      </c>
      <c r="E1717">
        <v>2449</v>
      </c>
      <c r="F1717" t="s">
        <v>13</v>
      </c>
      <c r="G1717" s="1">
        <v>45536.511307870365</v>
      </c>
      <c r="H1717" s="1">
        <v>45506.513333333329</v>
      </c>
      <c r="I1717" s="6">
        <v>314</v>
      </c>
      <c r="J1717">
        <v>47.61</v>
      </c>
      <c r="K1717">
        <v>47.61</v>
      </c>
      <c r="L1717" t="str">
        <f>VLOOKUP(A1717,[1]Sheet2!$A$2:$C$2741,3,0)</f>
        <v>Contencioso</v>
      </c>
      <c r="M1717" t="str" cm="1">
        <f t="array" ref="M1717">IFERROR(_xlfn.IFS(AND(I1717&gt;=1,I1717&lt;=5),"1A5", AND(I1717&gt;=6,I1717&lt;=30),"6A30", AND(I1717&gt;=31,I1717&lt;=60),"31A60", AND(I1717&gt;=61,I1717&lt;=90),"61A90", AND(I1717&gt;=91,I1717&lt;=120),"91A120", AND(I1717&gt;120),"M120"), "A VENCER")</f>
        <v>M120</v>
      </c>
    </row>
    <row r="1718" spans="1:13" x14ac:dyDescent="0.25">
      <c r="A1718">
        <f>VLOOKUP(B1718,[1]Sheet2!$B$2:$D$2741,3,0)</f>
        <v>211112264</v>
      </c>
      <c r="B1718" t="s">
        <v>364</v>
      </c>
      <c r="C1718" t="s">
        <v>2814</v>
      </c>
      <c r="D1718" t="s">
        <v>19</v>
      </c>
      <c r="E1718">
        <v>249</v>
      </c>
      <c r="F1718" t="s">
        <v>13</v>
      </c>
      <c r="G1718" s="1">
        <v>45539</v>
      </c>
      <c r="H1718" s="1">
        <v>45509</v>
      </c>
      <c r="I1718" s="6">
        <v>311</v>
      </c>
      <c r="J1718">
        <v>-8.31</v>
      </c>
      <c r="K1718">
        <v>-8.31</v>
      </c>
      <c r="L1718" t="str">
        <f>VLOOKUP(A1718,[1]Sheet2!$A$2:$C$2741,3,0)</f>
        <v>Contencioso</v>
      </c>
      <c r="M1718" t="str" cm="1">
        <f t="array" ref="M1718">IFERROR(_xlfn.IFS(AND(I1718&gt;=1,I1718&lt;=5),"1A5", AND(I1718&gt;=6,I1718&lt;=30),"6A30", AND(I1718&gt;=31,I1718&lt;=60),"31A60", AND(I1718&gt;=61,I1718&lt;=90),"61A90", AND(I1718&gt;=91,I1718&lt;=120),"91A120", AND(I1718&gt;120),"M120"), "A VENCER")</f>
        <v>M120</v>
      </c>
    </row>
    <row r="1719" spans="1:13" x14ac:dyDescent="0.25">
      <c r="A1719">
        <f>VLOOKUP(B1719,[1]Sheet2!$B$2:$D$2741,3,0)</f>
        <v>211112264</v>
      </c>
      <c r="B1719" t="s">
        <v>364</v>
      </c>
      <c r="C1719" t="s">
        <v>11</v>
      </c>
      <c r="D1719" t="s">
        <v>19</v>
      </c>
      <c r="E1719">
        <v>2480</v>
      </c>
      <c r="F1719" t="s">
        <v>13</v>
      </c>
      <c r="G1719" s="1">
        <v>45539.412326388891</v>
      </c>
      <c r="H1719" s="1">
        <v>45509.41469907407</v>
      </c>
      <c r="I1719" s="6">
        <v>311</v>
      </c>
      <c r="J1719">
        <v>436.53000000000003</v>
      </c>
      <c r="K1719">
        <v>436.53000000000003</v>
      </c>
      <c r="L1719" t="str">
        <f>VLOOKUP(A1719,[1]Sheet2!$A$2:$C$2741,3,0)</f>
        <v>Contencioso</v>
      </c>
      <c r="M1719" t="str" cm="1">
        <f t="array" ref="M1719">IFERROR(_xlfn.IFS(AND(I1719&gt;=1,I1719&lt;=5),"1A5", AND(I1719&gt;=6,I1719&lt;=30),"6A30", AND(I1719&gt;=31,I1719&lt;=60),"31A60", AND(I1719&gt;=61,I1719&lt;=90),"61A90", AND(I1719&gt;=91,I1719&lt;=120),"91A120", AND(I1719&gt;120),"M120"), "A VENCER")</f>
        <v>M120</v>
      </c>
    </row>
    <row r="1720" spans="1:13" x14ac:dyDescent="0.25">
      <c r="A1720">
        <f>VLOOKUP(B1720,[1]Sheet2!$B$2:$D$2741,3,0)</f>
        <v>211112264</v>
      </c>
      <c r="B1720" t="s">
        <v>364</v>
      </c>
      <c r="C1720" t="s">
        <v>2814</v>
      </c>
      <c r="D1720">
        <v>2024</v>
      </c>
      <c r="E1720">
        <v>116</v>
      </c>
      <c r="F1720" t="s">
        <v>13</v>
      </c>
      <c r="G1720" s="1">
        <v>45542</v>
      </c>
      <c r="H1720" s="1">
        <v>45512</v>
      </c>
      <c r="I1720" s="6">
        <v>308</v>
      </c>
      <c r="J1720">
        <v>-45.03</v>
      </c>
      <c r="K1720">
        <v>-45.03</v>
      </c>
      <c r="L1720" t="str">
        <f>VLOOKUP(A1720,[1]Sheet2!$A$2:$C$2741,3,0)</f>
        <v>Contencioso</v>
      </c>
      <c r="M1720" t="str" cm="1">
        <f t="array" ref="M1720">IFERROR(_xlfn.IFS(AND(I1720&gt;=1,I1720&lt;=5),"1A5", AND(I1720&gt;=6,I1720&lt;=30),"6A30", AND(I1720&gt;=31,I1720&lt;=60),"31A60", AND(I1720&gt;=61,I1720&lt;=90),"61A90", AND(I1720&gt;=91,I1720&lt;=120),"91A120", AND(I1720&gt;120),"M120"), "A VENCER")</f>
        <v>M120</v>
      </c>
    </row>
    <row r="1721" spans="1:13" x14ac:dyDescent="0.25">
      <c r="A1721">
        <f>VLOOKUP(B1721,[1]Sheet2!$B$2:$D$2741,3,0)</f>
        <v>211112264</v>
      </c>
      <c r="B1721" t="s">
        <v>364</v>
      </c>
      <c r="C1721" t="s">
        <v>11</v>
      </c>
      <c r="D1721" t="s">
        <v>19</v>
      </c>
      <c r="E1721">
        <v>2815</v>
      </c>
      <c r="F1721" t="s">
        <v>13</v>
      </c>
      <c r="G1721" s="1">
        <v>45542.434201388889</v>
      </c>
      <c r="H1721" s="1">
        <v>45512.43546296296</v>
      </c>
      <c r="I1721" s="6">
        <v>308</v>
      </c>
      <c r="J1721">
        <v>1260.6400000000001</v>
      </c>
      <c r="K1721">
        <v>1260.6400000000001</v>
      </c>
      <c r="L1721" t="str">
        <f>VLOOKUP(A1721,[1]Sheet2!$A$2:$C$2741,3,0)</f>
        <v>Contencioso</v>
      </c>
      <c r="M1721" t="str" cm="1">
        <f t="array" ref="M1721">IFERROR(_xlfn.IFS(AND(I1721&gt;=1,I1721&lt;=5),"1A5", AND(I1721&gt;=6,I1721&lt;=30),"6A30", AND(I1721&gt;=31,I1721&lt;=60),"31A60", AND(I1721&gt;=61,I1721&lt;=90),"61A90", AND(I1721&gt;=91,I1721&lt;=120),"91A120", AND(I1721&gt;120),"M120"), "A VENCER")</f>
        <v>M120</v>
      </c>
    </row>
    <row r="1722" spans="1:13" x14ac:dyDescent="0.25">
      <c r="A1722">
        <f>VLOOKUP(B1722,[1]Sheet2!$B$2:$D$2741,3,0)</f>
        <v>211112264</v>
      </c>
      <c r="B1722" t="s">
        <v>364</v>
      </c>
      <c r="C1722" t="s">
        <v>11</v>
      </c>
      <c r="D1722" t="s">
        <v>19</v>
      </c>
      <c r="E1722">
        <v>2842</v>
      </c>
      <c r="F1722" t="s">
        <v>13</v>
      </c>
      <c r="G1722" s="1">
        <v>45542.615046296298</v>
      </c>
      <c r="H1722" s="1">
        <v>45512.618333333332</v>
      </c>
      <c r="I1722" s="6">
        <v>308</v>
      </c>
      <c r="J1722">
        <v>15.58</v>
      </c>
      <c r="K1722">
        <v>15.58</v>
      </c>
      <c r="L1722" t="str">
        <f>VLOOKUP(A1722,[1]Sheet2!$A$2:$C$2741,3,0)</f>
        <v>Contencioso</v>
      </c>
      <c r="M1722" t="str" cm="1">
        <f t="array" ref="M1722">IFERROR(_xlfn.IFS(AND(I1722&gt;=1,I1722&lt;=5),"1A5", AND(I1722&gt;=6,I1722&lt;=30),"6A30", AND(I1722&gt;=31,I1722&lt;=60),"31A60", AND(I1722&gt;=61,I1722&lt;=90),"61A90", AND(I1722&gt;=91,I1722&lt;=120),"91A120", AND(I1722&gt;120),"M120"), "A VENCER")</f>
        <v>M120</v>
      </c>
    </row>
    <row r="1723" spans="1:13" x14ac:dyDescent="0.25">
      <c r="A1723">
        <f>VLOOKUP(B1723,[1]Sheet2!$B$2:$D$2741,3,0)</f>
        <v>211112264</v>
      </c>
      <c r="B1723" t="s">
        <v>364</v>
      </c>
      <c r="C1723" t="s">
        <v>11</v>
      </c>
      <c r="D1723" t="s">
        <v>19</v>
      </c>
      <c r="E1723">
        <v>2972</v>
      </c>
      <c r="F1723" t="s">
        <v>13</v>
      </c>
      <c r="G1723" s="1">
        <v>45546.410300925927</v>
      </c>
      <c r="H1723" s="1">
        <v>45516.412002314813</v>
      </c>
      <c r="I1723" s="6">
        <v>304</v>
      </c>
      <c r="J1723">
        <v>508.56</v>
      </c>
      <c r="K1723">
        <v>508.56</v>
      </c>
      <c r="L1723" t="str">
        <f>VLOOKUP(A1723,[1]Sheet2!$A$2:$C$2741,3,0)</f>
        <v>Contencioso</v>
      </c>
      <c r="M1723" t="str" cm="1">
        <f t="array" ref="M1723">IFERROR(_xlfn.IFS(AND(I1723&gt;=1,I1723&lt;=5),"1A5", AND(I1723&gt;=6,I1723&lt;=30),"6A30", AND(I1723&gt;=31,I1723&lt;=60),"31A60", AND(I1723&gt;=61,I1723&lt;=90),"61A90", AND(I1723&gt;=91,I1723&lt;=120),"91A120", AND(I1723&gt;120),"M120"), "A VENCER")</f>
        <v>M120</v>
      </c>
    </row>
    <row r="1724" spans="1:13" x14ac:dyDescent="0.25">
      <c r="A1724">
        <f>VLOOKUP(B1724,[1]Sheet2!$B$2:$D$2741,3,0)</f>
        <v>211112264</v>
      </c>
      <c r="B1724" t="s">
        <v>364</v>
      </c>
      <c r="C1724" t="s">
        <v>11</v>
      </c>
      <c r="D1724" t="s">
        <v>19</v>
      </c>
      <c r="E1724">
        <v>3032</v>
      </c>
      <c r="F1724" t="s">
        <v>13</v>
      </c>
      <c r="G1724" s="1">
        <v>45547.322060185186</v>
      </c>
      <c r="H1724" s="1">
        <v>45517.322766203702</v>
      </c>
      <c r="I1724" s="6">
        <v>303</v>
      </c>
      <c r="J1724">
        <v>394.33</v>
      </c>
      <c r="K1724">
        <v>394.33</v>
      </c>
      <c r="L1724" t="str">
        <f>VLOOKUP(A1724,[1]Sheet2!$A$2:$C$2741,3,0)</f>
        <v>Contencioso</v>
      </c>
      <c r="M1724" t="str" cm="1">
        <f t="array" ref="M1724">IFERROR(_xlfn.IFS(AND(I1724&gt;=1,I1724&lt;=5),"1A5", AND(I1724&gt;=6,I1724&lt;=30),"6A30", AND(I1724&gt;=31,I1724&lt;=60),"31A60", AND(I1724&gt;=61,I1724&lt;=90),"61A90", AND(I1724&gt;=91,I1724&lt;=120),"91A120", AND(I1724&gt;120),"M120"), "A VENCER")</f>
        <v>M120</v>
      </c>
    </row>
    <row r="1725" spans="1:13" x14ac:dyDescent="0.25">
      <c r="A1725">
        <f>VLOOKUP(B1725,[1]Sheet2!$B$2:$D$2741,3,0)</f>
        <v>211112264</v>
      </c>
      <c r="B1725" t="s">
        <v>364</v>
      </c>
      <c r="C1725" t="s">
        <v>2814</v>
      </c>
      <c r="D1725" t="s">
        <v>19</v>
      </c>
      <c r="E1725">
        <v>325</v>
      </c>
      <c r="F1725" t="s">
        <v>13</v>
      </c>
      <c r="G1725" s="1">
        <v>45550</v>
      </c>
      <c r="H1725" s="1">
        <v>45520</v>
      </c>
      <c r="I1725" s="6">
        <v>300</v>
      </c>
      <c r="J1725">
        <v>-0.89</v>
      </c>
      <c r="K1725">
        <v>-0.89</v>
      </c>
      <c r="L1725" t="str">
        <f>VLOOKUP(A1725,[1]Sheet2!$A$2:$C$2741,3,0)</f>
        <v>Contencioso</v>
      </c>
      <c r="M1725" t="str" cm="1">
        <f t="array" ref="M1725">IFERROR(_xlfn.IFS(AND(I1725&gt;=1,I1725&lt;=5),"1A5", AND(I1725&gt;=6,I1725&lt;=30),"6A30", AND(I1725&gt;=31,I1725&lt;=60),"31A60", AND(I1725&gt;=61,I1725&lt;=90),"61A90", AND(I1725&gt;=91,I1725&lt;=120),"91A120", AND(I1725&gt;120),"M120"), "A VENCER")</f>
        <v>M120</v>
      </c>
    </row>
    <row r="1726" spans="1:13" x14ac:dyDescent="0.25">
      <c r="A1726">
        <f>VLOOKUP(B1726,[1]Sheet2!$B$2:$D$2741,3,0)</f>
        <v>211112264</v>
      </c>
      <c r="B1726" t="s">
        <v>364</v>
      </c>
      <c r="C1726" t="s">
        <v>11</v>
      </c>
      <c r="D1726" t="s">
        <v>19</v>
      </c>
      <c r="E1726">
        <v>3323</v>
      </c>
      <c r="F1726" t="s">
        <v>13</v>
      </c>
      <c r="G1726" s="1">
        <v>45550.435150462959</v>
      </c>
      <c r="H1726" s="1">
        <v>45520.436203703699</v>
      </c>
      <c r="I1726" s="6">
        <v>300</v>
      </c>
      <c r="J1726">
        <v>1322.84</v>
      </c>
      <c r="K1726">
        <v>1322.84</v>
      </c>
      <c r="L1726" t="str">
        <f>VLOOKUP(A1726,[1]Sheet2!$A$2:$C$2741,3,0)</f>
        <v>Contencioso</v>
      </c>
      <c r="M1726" t="str" cm="1">
        <f t="array" ref="M1726">IFERROR(_xlfn.IFS(AND(I1726&gt;=1,I1726&lt;=5),"1A5", AND(I1726&gt;=6,I1726&lt;=30),"6A30", AND(I1726&gt;=31,I1726&lt;=60),"31A60", AND(I1726&gt;=61,I1726&lt;=90),"61A90", AND(I1726&gt;=91,I1726&lt;=120),"91A120", AND(I1726&gt;120),"M120"), "A VENCER")</f>
        <v>M120</v>
      </c>
    </row>
    <row r="1727" spans="1:13" x14ac:dyDescent="0.25">
      <c r="A1727">
        <f>VLOOKUP(B1727,[1]Sheet2!$B$2:$D$2741,3,0)</f>
        <v>211112264</v>
      </c>
      <c r="B1727" t="s">
        <v>364</v>
      </c>
      <c r="C1727" t="s">
        <v>2814</v>
      </c>
      <c r="D1727" t="s">
        <v>12</v>
      </c>
      <c r="E1727">
        <v>494</v>
      </c>
      <c r="F1727" t="s">
        <v>13</v>
      </c>
      <c r="G1727" s="1">
        <v>45828</v>
      </c>
      <c r="H1727" s="1">
        <v>45828</v>
      </c>
      <c r="I1727" s="6">
        <v>22</v>
      </c>
      <c r="J1727">
        <v>-4.54</v>
      </c>
      <c r="K1727">
        <v>-4.54</v>
      </c>
      <c r="L1727" t="str">
        <f>VLOOKUP(A1727,[1]Sheet2!$A$2:$C$2741,3,0)</f>
        <v>Contencioso</v>
      </c>
      <c r="M1727" t="str" cm="1">
        <f t="array" ref="M1727">IFERROR(_xlfn.IFS(AND(I1727&gt;=1,I1727&lt;=5),"1A5", AND(I1727&gt;=6,I1727&lt;=30),"6A30", AND(I1727&gt;=31,I1727&lt;=60),"31A60", AND(I1727&gt;=61,I1727&lt;=90),"61A90", AND(I1727&gt;=91,I1727&lt;=120),"91A120", AND(I1727&gt;120),"M120"), "A VENCER")</f>
        <v>6A30</v>
      </c>
    </row>
    <row r="1728" spans="1:13" x14ac:dyDescent="0.25">
      <c r="A1728">
        <f>VLOOKUP(B1728,[1]Sheet2!$B$2:$D$2741,3,0)</f>
        <v>211112264</v>
      </c>
      <c r="B1728" t="s">
        <v>364</v>
      </c>
      <c r="C1728" t="s">
        <v>11</v>
      </c>
      <c r="D1728" t="s">
        <v>12</v>
      </c>
      <c r="E1728">
        <v>9728</v>
      </c>
      <c r="F1728" t="s">
        <v>13</v>
      </c>
      <c r="G1728" s="1">
        <v>45833.622210648144</v>
      </c>
      <c r="H1728" s="1">
        <v>45833.622210648144</v>
      </c>
      <c r="I1728" s="6">
        <v>17</v>
      </c>
      <c r="J1728">
        <v>7.38</v>
      </c>
      <c r="K1728">
        <v>7.38</v>
      </c>
      <c r="L1728" t="str">
        <f>VLOOKUP(A1728,[1]Sheet2!$A$2:$C$2741,3,0)</f>
        <v>Contencioso</v>
      </c>
      <c r="M1728" t="str" cm="1">
        <f t="array" ref="M1728">IFERROR(_xlfn.IFS(AND(I1728&gt;=1,I1728&lt;=5),"1A5", AND(I1728&gt;=6,I1728&lt;=30),"6A30", AND(I1728&gt;=31,I1728&lt;=60),"31A60", AND(I1728&gt;=61,I1728&lt;=90),"61A90", AND(I1728&gt;=91,I1728&lt;=120),"91A120", AND(I1728&gt;120),"M120"), "A VENCER")</f>
        <v>6A30</v>
      </c>
    </row>
    <row r="1729" spans="1:13" x14ac:dyDescent="0.25">
      <c r="A1729">
        <f>VLOOKUP(B1729,[1]Sheet2!$B$2:$D$2741,3,0)</f>
        <v>211112268</v>
      </c>
      <c r="B1729" t="s">
        <v>2464</v>
      </c>
      <c r="C1729" t="s">
        <v>11</v>
      </c>
      <c r="D1729" t="s">
        <v>12</v>
      </c>
      <c r="E1729">
        <v>10446</v>
      </c>
      <c r="F1729" t="s">
        <v>13</v>
      </c>
      <c r="G1729" s="1">
        <v>45879.370636574073</v>
      </c>
      <c r="H1729" s="1">
        <v>45849.370648148149</v>
      </c>
      <c r="I1729" s="6">
        <v>-29</v>
      </c>
      <c r="J1729">
        <v>171.09</v>
      </c>
      <c r="K1729">
        <v>171.09</v>
      </c>
      <c r="L1729" t="str">
        <f>VLOOKUP(A1729,[1]Sheet2!$A$2:$C$2741,3,0)</f>
        <v>Bruno Brito</v>
      </c>
      <c r="M1729" t="str" cm="1">
        <f t="array" ref="M1729">IFERROR(_xlfn.IFS(AND(I1729&gt;=1,I1729&lt;=5),"1A5", AND(I1729&gt;=6,I1729&lt;=30),"6A30", AND(I1729&gt;=31,I1729&lt;=60),"31A60", AND(I1729&gt;=61,I1729&lt;=90),"61A90", AND(I1729&gt;=91,I1729&lt;=120),"91A120", AND(I1729&gt;120),"M120"), "A VENCER")</f>
        <v>A VENCER</v>
      </c>
    </row>
    <row r="1730" spans="1:13" x14ac:dyDescent="0.25">
      <c r="A1730">
        <f>VLOOKUP(B1730,[1]Sheet2!$B$2:$D$2741,3,0)</f>
        <v>211112274</v>
      </c>
      <c r="B1730" t="s">
        <v>370</v>
      </c>
      <c r="C1730" t="s">
        <v>62</v>
      </c>
      <c r="D1730" t="s">
        <v>24</v>
      </c>
      <c r="E1730" t="s">
        <v>371</v>
      </c>
      <c r="F1730" t="s">
        <v>13</v>
      </c>
      <c r="G1730" s="1">
        <v>45344</v>
      </c>
      <c r="H1730" s="1">
        <v>45329</v>
      </c>
      <c r="I1730" s="6">
        <v>506</v>
      </c>
      <c r="J1730">
        <v>329</v>
      </c>
      <c r="K1730">
        <v>329</v>
      </c>
      <c r="L1730" t="str">
        <f>VLOOKUP(A1730,[1]Sheet2!$A$2:$C$2741,3,0)</f>
        <v>Contencioso</v>
      </c>
      <c r="M1730" t="str" cm="1">
        <f t="array" ref="M1730">IFERROR(_xlfn.IFS(AND(I1730&gt;=1,I1730&lt;=5),"1A5", AND(I1730&gt;=6,I1730&lt;=30),"6A30", AND(I1730&gt;=31,I1730&lt;=60),"31A60", AND(I1730&gt;=61,I1730&lt;=90),"61A90", AND(I1730&gt;=91,I1730&lt;=120),"91A120", AND(I1730&gt;120),"M120"), "A VENCER")</f>
        <v>M120</v>
      </c>
    </row>
    <row r="1731" spans="1:13" x14ac:dyDescent="0.25">
      <c r="A1731">
        <f>VLOOKUP(B1731,[1]Sheet2!$B$2:$D$2741,3,0)</f>
        <v>211112274</v>
      </c>
      <c r="B1731" t="s">
        <v>370</v>
      </c>
      <c r="C1731" t="s">
        <v>2817</v>
      </c>
      <c r="D1731" t="s">
        <v>24</v>
      </c>
      <c r="E1731" t="s">
        <v>2833</v>
      </c>
      <c r="F1731" t="s">
        <v>13</v>
      </c>
      <c r="G1731" s="1">
        <v>45351</v>
      </c>
      <c r="H1731" s="1">
        <v>45336</v>
      </c>
      <c r="I1731" s="6">
        <v>499</v>
      </c>
      <c r="J1731">
        <v>-13.25</v>
      </c>
      <c r="K1731">
        <v>-13.25</v>
      </c>
      <c r="L1731" t="str">
        <f>VLOOKUP(A1731,[1]Sheet2!$A$2:$C$2741,3,0)</f>
        <v>Contencioso</v>
      </c>
      <c r="M1731" t="str" cm="1">
        <f t="array" ref="M1731">IFERROR(_xlfn.IFS(AND(I1731&gt;=1,I1731&lt;=5),"1A5", AND(I1731&gt;=6,I1731&lt;=30),"6A30", AND(I1731&gt;=31,I1731&lt;=60),"31A60", AND(I1731&gt;=61,I1731&lt;=90),"61A90", AND(I1731&gt;=91,I1731&lt;=120),"91A120", AND(I1731&gt;120),"M120"), "A VENCER")</f>
        <v>M120</v>
      </c>
    </row>
    <row r="1732" spans="1:13" x14ac:dyDescent="0.25">
      <c r="A1732">
        <f>VLOOKUP(B1732,[1]Sheet2!$B$2:$D$2741,3,0)</f>
        <v>211112274</v>
      </c>
      <c r="B1732" t="s">
        <v>370</v>
      </c>
      <c r="C1732" t="s">
        <v>62</v>
      </c>
      <c r="D1732" t="s">
        <v>24</v>
      </c>
      <c r="E1732" t="s">
        <v>372</v>
      </c>
      <c r="F1732" t="s">
        <v>13</v>
      </c>
      <c r="G1732" s="1">
        <v>45358</v>
      </c>
      <c r="H1732" s="1">
        <v>45343</v>
      </c>
      <c r="I1732" s="6">
        <v>492</v>
      </c>
      <c r="J1732">
        <v>17.650000000000002</v>
      </c>
      <c r="K1732">
        <v>17.650000000000002</v>
      </c>
      <c r="L1732" t="str">
        <f>VLOOKUP(A1732,[1]Sheet2!$A$2:$C$2741,3,0)</f>
        <v>Contencioso</v>
      </c>
      <c r="M1732" t="str" cm="1">
        <f t="array" ref="M1732">IFERROR(_xlfn.IFS(AND(I1732&gt;=1,I1732&lt;=5),"1A5", AND(I1732&gt;=6,I1732&lt;=30),"6A30", AND(I1732&gt;=31,I1732&lt;=60),"31A60", AND(I1732&gt;=61,I1732&lt;=90),"61A90", AND(I1732&gt;=91,I1732&lt;=120),"91A120", AND(I1732&gt;120),"M120"), "A VENCER")</f>
        <v>M120</v>
      </c>
    </row>
    <row r="1733" spans="1:13" x14ac:dyDescent="0.25">
      <c r="A1733">
        <f>VLOOKUP(B1733,[1]Sheet2!$B$2:$D$2741,3,0)</f>
        <v>211112274</v>
      </c>
      <c r="B1733" t="s">
        <v>370</v>
      </c>
      <c r="C1733" t="s">
        <v>62</v>
      </c>
      <c r="D1733" t="s">
        <v>24</v>
      </c>
      <c r="E1733" t="s">
        <v>373</v>
      </c>
      <c r="F1733" t="s">
        <v>13</v>
      </c>
      <c r="G1733" s="1">
        <v>45358</v>
      </c>
      <c r="H1733" s="1">
        <v>45343</v>
      </c>
      <c r="I1733" s="6">
        <v>492</v>
      </c>
      <c r="J1733">
        <v>239.07</v>
      </c>
      <c r="K1733">
        <v>239.07</v>
      </c>
      <c r="L1733" t="str">
        <f>VLOOKUP(A1733,[1]Sheet2!$A$2:$C$2741,3,0)</f>
        <v>Contencioso</v>
      </c>
      <c r="M1733" t="str" cm="1">
        <f t="array" ref="M1733">IFERROR(_xlfn.IFS(AND(I1733&gt;=1,I1733&lt;=5),"1A5", AND(I1733&gt;=6,I1733&lt;=30),"6A30", AND(I1733&gt;=31,I1733&lt;=60),"31A60", AND(I1733&gt;=61,I1733&lt;=90),"61A90", AND(I1733&gt;=91,I1733&lt;=120),"91A120", AND(I1733&gt;120),"M120"), "A VENCER")</f>
        <v>M120</v>
      </c>
    </row>
    <row r="1734" spans="1:13" x14ac:dyDescent="0.25">
      <c r="A1734">
        <f>VLOOKUP(B1734,[1]Sheet2!$B$2:$D$2741,3,0)</f>
        <v>211112274</v>
      </c>
      <c r="B1734" t="s">
        <v>370</v>
      </c>
      <c r="C1734" t="s">
        <v>62</v>
      </c>
      <c r="D1734" t="s">
        <v>24</v>
      </c>
      <c r="E1734" t="s">
        <v>374</v>
      </c>
      <c r="F1734" t="s">
        <v>13</v>
      </c>
      <c r="G1734" s="1">
        <v>45365</v>
      </c>
      <c r="H1734" s="1">
        <v>45350</v>
      </c>
      <c r="I1734" s="6">
        <v>485</v>
      </c>
      <c r="J1734">
        <v>251.27</v>
      </c>
      <c r="K1734">
        <v>251.27</v>
      </c>
      <c r="L1734" t="str">
        <f>VLOOKUP(A1734,[1]Sheet2!$A$2:$C$2741,3,0)</f>
        <v>Contencioso</v>
      </c>
      <c r="M1734" t="str" cm="1">
        <f t="array" ref="M1734">IFERROR(_xlfn.IFS(AND(I1734&gt;=1,I1734&lt;=5),"1A5", AND(I1734&gt;=6,I1734&lt;=30),"6A30", AND(I1734&gt;=31,I1734&lt;=60),"31A60", AND(I1734&gt;=61,I1734&lt;=90),"61A90", AND(I1734&gt;=91,I1734&lt;=120),"91A120", AND(I1734&gt;120),"M120"), "A VENCER")</f>
        <v>M120</v>
      </c>
    </row>
    <row r="1735" spans="1:13" x14ac:dyDescent="0.25">
      <c r="A1735">
        <f>VLOOKUP(B1735,[1]Sheet2!$B$2:$D$2741,3,0)</f>
        <v>211112274</v>
      </c>
      <c r="B1735" t="s">
        <v>370</v>
      </c>
      <c r="C1735" t="s">
        <v>62</v>
      </c>
      <c r="D1735" t="s">
        <v>24</v>
      </c>
      <c r="E1735" t="s">
        <v>375</v>
      </c>
      <c r="F1735" t="s">
        <v>13</v>
      </c>
      <c r="G1735" s="1">
        <v>45372</v>
      </c>
      <c r="H1735" s="1">
        <v>45357</v>
      </c>
      <c r="I1735" s="6">
        <v>478</v>
      </c>
      <c r="J1735">
        <v>334</v>
      </c>
      <c r="K1735">
        <v>334</v>
      </c>
      <c r="L1735" t="str">
        <f>VLOOKUP(A1735,[1]Sheet2!$A$2:$C$2741,3,0)</f>
        <v>Contencioso</v>
      </c>
      <c r="M1735" t="str" cm="1">
        <f t="array" ref="M1735">IFERROR(_xlfn.IFS(AND(I1735&gt;=1,I1735&lt;=5),"1A5", AND(I1735&gt;=6,I1735&lt;=30),"6A30", AND(I1735&gt;=31,I1735&lt;=60),"31A60", AND(I1735&gt;=61,I1735&lt;=90),"61A90", AND(I1735&gt;=91,I1735&lt;=120),"91A120", AND(I1735&gt;120),"M120"), "A VENCER")</f>
        <v>M120</v>
      </c>
    </row>
    <row r="1736" spans="1:13" x14ac:dyDescent="0.25">
      <c r="A1736">
        <f>VLOOKUP(B1736,[1]Sheet2!$B$2:$D$2741,3,0)</f>
        <v>211112275</v>
      </c>
      <c r="B1736" t="s">
        <v>376</v>
      </c>
      <c r="C1736" t="s">
        <v>11</v>
      </c>
      <c r="D1736" t="s">
        <v>19</v>
      </c>
      <c r="E1736">
        <v>10900</v>
      </c>
      <c r="F1736" t="s">
        <v>13</v>
      </c>
      <c r="G1736" s="1">
        <v>45665.398888888885</v>
      </c>
      <c r="H1736" s="1">
        <v>45635.400381944441</v>
      </c>
      <c r="I1736" s="6">
        <v>185</v>
      </c>
      <c r="J1736">
        <v>530.27</v>
      </c>
      <c r="K1736">
        <v>149.02000000000001</v>
      </c>
      <c r="L1736" t="str">
        <f>VLOOKUP(A1736,[1]Sheet2!$A$2:$C$2741,3,0)</f>
        <v>Manuel Miranda</v>
      </c>
      <c r="M1736" t="str" cm="1">
        <f t="array" ref="M1736">IFERROR(_xlfn.IFS(AND(I1736&gt;=1,I1736&lt;=5),"1A5", AND(I1736&gt;=6,I1736&lt;=30),"6A30", AND(I1736&gt;=31,I1736&lt;=60),"31A60", AND(I1736&gt;=61,I1736&lt;=90),"61A90", AND(I1736&gt;=91,I1736&lt;=120),"91A120", AND(I1736&gt;120),"M120"), "A VENCER")</f>
        <v>M120</v>
      </c>
    </row>
    <row r="1737" spans="1:13" x14ac:dyDescent="0.25">
      <c r="A1737">
        <f>VLOOKUP(B1737,[1]Sheet2!$B$2:$D$2741,3,0)</f>
        <v>211112280</v>
      </c>
      <c r="B1737" t="s">
        <v>377</v>
      </c>
      <c r="C1737" t="s">
        <v>11</v>
      </c>
      <c r="D1737" t="s">
        <v>12</v>
      </c>
      <c r="E1737">
        <v>3376</v>
      </c>
      <c r="F1737" t="s">
        <v>13</v>
      </c>
      <c r="G1737" s="1">
        <v>45742.383043981477</v>
      </c>
      <c r="H1737" s="1">
        <v>45712.384212962963</v>
      </c>
      <c r="I1737" s="6">
        <v>108</v>
      </c>
      <c r="J1737">
        <v>275.13</v>
      </c>
      <c r="K1737">
        <v>275.13</v>
      </c>
      <c r="L1737" t="str">
        <f>VLOOKUP(A1737,[1]Sheet2!$A$2:$C$2741,3,0)</f>
        <v>Pedro Fonseca</v>
      </c>
      <c r="M1737" t="str" cm="1">
        <f t="array" ref="M1737">IFERROR(_xlfn.IFS(AND(I1737&gt;=1,I1737&lt;=5),"1A5", AND(I1737&gt;=6,I1737&lt;=30),"6A30", AND(I1737&gt;=31,I1737&lt;=60),"31A60", AND(I1737&gt;=61,I1737&lt;=90),"61A90", AND(I1737&gt;=91,I1737&lt;=120),"91A120", AND(I1737&gt;120),"M120"), "A VENCER")</f>
        <v>91A120</v>
      </c>
    </row>
    <row r="1738" spans="1:13" x14ac:dyDescent="0.25">
      <c r="A1738">
        <f>VLOOKUP(B1738,[1]Sheet2!$B$2:$D$2741,3,0)</f>
        <v>211112280</v>
      </c>
      <c r="B1738" t="s">
        <v>377</v>
      </c>
      <c r="C1738" t="s">
        <v>11</v>
      </c>
      <c r="D1738" t="s">
        <v>12</v>
      </c>
      <c r="E1738">
        <v>3563</v>
      </c>
      <c r="F1738" t="s">
        <v>13</v>
      </c>
      <c r="G1738" s="1">
        <v>45744.424583333333</v>
      </c>
      <c r="H1738" s="1">
        <v>45714.426296296297</v>
      </c>
      <c r="I1738" s="6">
        <v>106</v>
      </c>
      <c r="J1738">
        <v>288.82</v>
      </c>
      <c r="K1738">
        <v>288.82</v>
      </c>
      <c r="L1738" t="str">
        <f>VLOOKUP(A1738,[1]Sheet2!$A$2:$C$2741,3,0)</f>
        <v>Pedro Fonseca</v>
      </c>
      <c r="M1738" t="str" cm="1">
        <f t="array" ref="M1738">IFERROR(_xlfn.IFS(AND(I1738&gt;=1,I1738&lt;=5),"1A5", AND(I1738&gt;=6,I1738&lt;=30),"6A30", AND(I1738&gt;=31,I1738&lt;=60),"31A60", AND(I1738&gt;=61,I1738&lt;=90),"61A90", AND(I1738&gt;=91,I1738&lt;=120),"91A120", AND(I1738&gt;120),"M120"), "A VENCER")</f>
        <v>91A120</v>
      </c>
    </row>
    <row r="1739" spans="1:13" x14ac:dyDescent="0.25">
      <c r="A1739">
        <f>VLOOKUP(B1739,[1]Sheet2!$B$2:$D$2741,3,0)</f>
        <v>211112280</v>
      </c>
      <c r="B1739" t="s">
        <v>377</v>
      </c>
      <c r="C1739" t="s">
        <v>11</v>
      </c>
      <c r="D1739" t="s">
        <v>12</v>
      </c>
      <c r="E1739">
        <v>3774</v>
      </c>
      <c r="F1739" t="s">
        <v>13</v>
      </c>
      <c r="G1739" s="1">
        <v>45746.422453703701</v>
      </c>
      <c r="H1739" s="1">
        <v>45716.425613425927</v>
      </c>
      <c r="I1739" s="6">
        <v>104</v>
      </c>
      <c r="J1739">
        <v>100.77</v>
      </c>
      <c r="K1739">
        <v>100.77</v>
      </c>
      <c r="L1739" t="str">
        <f>VLOOKUP(A1739,[1]Sheet2!$A$2:$C$2741,3,0)</f>
        <v>Pedro Fonseca</v>
      </c>
      <c r="M1739" t="str" cm="1">
        <f t="array" ref="M1739">IFERROR(_xlfn.IFS(AND(I1739&gt;=1,I1739&lt;=5),"1A5", AND(I1739&gt;=6,I1739&lt;=30),"6A30", AND(I1739&gt;=31,I1739&lt;=60),"31A60", AND(I1739&gt;=61,I1739&lt;=90),"61A90", AND(I1739&gt;=91,I1739&lt;=120),"91A120", AND(I1739&gt;120),"M120"), "A VENCER")</f>
        <v>91A120</v>
      </c>
    </row>
    <row r="1740" spans="1:13" x14ac:dyDescent="0.25">
      <c r="A1740">
        <f>VLOOKUP(B1740,[1]Sheet2!$B$2:$D$2741,3,0)</f>
        <v>211112280</v>
      </c>
      <c r="B1740" t="s">
        <v>377</v>
      </c>
      <c r="C1740" t="s">
        <v>11</v>
      </c>
      <c r="D1740" t="s">
        <v>12</v>
      </c>
      <c r="E1740">
        <v>7137</v>
      </c>
      <c r="F1740" t="s">
        <v>13</v>
      </c>
      <c r="G1740" s="1">
        <v>45812.453217592592</v>
      </c>
      <c r="H1740" s="1">
        <v>45782.454097222224</v>
      </c>
      <c r="I1740" s="6">
        <v>38</v>
      </c>
      <c r="J1740">
        <v>84.88</v>
      </c>
      <c r="K1740">
        <v>84.88</v>
      </c>
      <c r="L1740" t="str">
        <f>VLOOKUP(A1740,[1]Sheet2!$A$2:$C$2741,3,0)</f>
        <v>Pedro Fonseca</v>
      </c>
      <c r="M1740" t="str" cm="1">
        <f t="array" ref="M1740">IFERROR(_xlfn.IFS(AND(I1740&gt;=1,I1740&lt;=5),"1A5", AND(I1740&gt;=6,I1740&lt;=30),"6A30", AND(I1740&gt;=31,I1740&lt;=60),"31A60", AND(I1740&gt;=61,I1740&lt;=90),"61A90", AND(I1740&gt;=91,I1740&lt;=120),"91A120", AND(I1740&gt;120),"M120"), "A VENCER")</f>
        <v>31A60</v>
      </c>
    </row>
    <row r="1741" spans="1:13" x14ac:dyDescent="0.25">
      <c r="A1741">
        <f>VLOOKUP(B1741,[1]Sheet2!$B$2:$D$2741,3,0)</f>
        <v>211112280</v>
      </c>
      <c r="B1741" t="s">
        <v>377</v>
      </c>
      <c r="C1741" t="s">
        <v>11</v>
      </c>
      <c r="D1741" t="s">
        <v>12</v>
      </c>
      <c r="E1741">
        <v>7267</v>
      </c>
      <c r="F1741" t="s">
        <v>13</v>
      </c>
      <c r="G1741" s="1">
        <v>45814.357037037036</v>
      </c>
      <c r="H1741" s="1">
        <v>45784.357719907406</v>
      </c>
      <c r="I1741" s="6">
        <v>36</v>
      </c>
      <c r="J1741">
        <v>66.17</v>
      </c>
      <c r="K1741">
        <v>66.17</v>
      </c>
      <c r="L1741" t="str">
        <f>VLOOKUP(A1741,[1]Sheet2!$A$2:$C$2741,3,0)</f>
        <v>Pedro Fonseca</v>
      </c>
      <c r="M1741" t="str" cm="1">
        <f t="array" ref="M1741">IFERROR(_xlfn.IFS(AND(I1741&gt;=1,I1741&lt;=5),"1A5", AND(I1741&gt;=6,I1741&lt;=30),"6A30", AND(I1741&gt;=31,I1741&lt;=60),"31A60", AND(I1741&gt;=61,I1741&lt;=90),"61A90", AND(I1741&gt;=91,I1741&lt;=120),"91A120", AND(I1741&gt;120),"M120"), "A VENCER")</f>
        <v>31A60</v>
      </c>
    </row>
    <row r="1742" spans="1:13" x14ac:dyDescent="0.25">
      <c r="A1742">
        <f>VLOOKUP(B1742,[1]Sheet2!$B$2:$D$2741,3,0)</f>
        <v>211112280</v>
      </c>
      <c r="B1742" t="s">
        <v>377</v>
      </c>
      <c r="C1742" t="s">
        <v>2814</v>
      </c>
      <c r="D1742" t="s">
        <v>12</v>
      </c>
      <c r="E1742">
        <v>432</v>
      </c>
      <c r="F1742" t="s">
        <v>13</v>
      </c>
      <c r="G1742" s="1">
        <v>45816</v>
      </c>
      <c r="H1742" s="1">
        <v>45786</v>
      </c>
      <c r="I1742" s="6">
        <v>34</v>
      </c>
      <c r="J1742">
        <v>-2.96</v>
      </c>
      <c r="K1742">
        <v>-2.96</v>
      </c>
      <c r="L1742" t="str">
        <f>VLOOKUP(A1742,[1]Sheet2!$A$2:$C$2741,3,0)</f>
        <v>Pedro Fonseca</v>
      </c>
      <c r="M1742" t="str" cm="1">
        <f t="array" ref="M1742">IFERROR(_xlfn.IFS(AND(I1742&gt;=1,I1742&lt;=5),"1A5", AND(I1742&gt;=6,I1742&lt;=30),"6A30", AND(I1742&gt;=31,I1742&lt;=60),"31A60", AND(I1742&gt;=61,I1742&lt;=90),"61A90", AND(I1742&gt;=91,I1742&lt;=120),"91A120", AND(I1742&gt;120),"M120"), "A VENCER")</f>
        <v>31A60</v>
      </c>
    </row>
    <row r="1743" spans="1:13" x14ac:dyDescent="0.25">
      <c r="A1743">
        <f>VLOOKUP(B1743,[1]Sheet2!$B$2:$D$2741,3,0)</f>
        <v>211112280</v>
      </c>
      <c r="B1743" t="s">
        <v>377</v>
      </c>
      <c r="C1743" t="s">
        <v>11</v>
      </c>
      <c r="D1743" t="s">
        <v>12</v>
      </c>
      <c r="E1743">
        <v>7483</v>
      </c>
      <c r="F1743" t="s">
        <v>13</v>
      </c>
      <c r="G1743" s="1">
        <v>45816.481076388889</v>
      </c>
      <c r="H1743" s="1">
        <v>45786.481481481482</v>
      </c>
      <c r="I1743" s="6">
        <v>34</v>
      </c>
      <c r="J1743">
        <v>281.02</v>
      </c>
      <c r="K1743">
        <v>281.02</v>
      </c>
      <c r="L1743" t="str">
        <f>VLOOKUP(A1743,[1]Sheet2!$A$2:$C$2741,3,0)</f>
        <v>Pedro Fonseca</v>
      </c>
      <c r="M1743" t="str" cm="1">
        <f t="array" ref="M1743">IFERROR(_xlfn.IFS(AND(I1743&gt;=1,I1743&lt;=5),"1A5", AND(I1743&gt;=6,I1743&lt;=30),"6A30", AND(I1743&gt;=31,I1743&lt;=60),"31A60", AND(I1743&gt;=61,I1743&lt;=90),"61A90", AND(I1743&gt;=91,I1743&lt;=120),"91A120", AND(I1743&gt;120),"M120"), "A VENCER")</f>
        <v>31A60</v>
      </c>
    </row>
    <row r="1744" spans="1:13" x14ac:dyDescent="0.25">
      <c r="A1744">
        <f>VLOOKUP(B1744,[1]Sheet2!$B$2:$D$2741,3,0)</f>
        <v>211112280</v>
      </c>
      <c r="B1744" t="s">
        <v>377</v>
      </c>
      <c r="C1744" t="s">
        <v>11</v>
      </c>
      <c r="D1744" t="s">
        <v>12</v>
      </c>
      <c r="E1744">
        <v>7687</v>
      </c>
      <c r="F1744" t="s">
        <v>13</v>
      </c>
      <c r="G1744" s="1">
        <v>45821.468460648146</v>
      </c>
      <c r="H1744" s="1">
        <v>45791.469212962962</v>
      </c>
      <c r="I1744" s="6">
        <v>29</v>
      </c>
      <c r="J1744">
        <v>41.27</v>
      </c>
      <c r="K1744">
        <v>41.27</v>
      </c>
      <c r="L1744" t="str">
        <f>VLOOKUP(A1744,[1]Sheet2!$A$2:$C$2741,3,0)</f>
        <v>Pedro Fonseca</v>
      </c>
      <c r="M1744" t="str" cm="1">
        <f t="array" ref="M1744">IFERROR(_xlfn.IFS(AND(I1744&gt;=1,I1744&lt;=5),"1A5", AND(I1744&gt;=6,I1744&lt;=30),"6A30", AND(I1744&gt;=31,I1744&lt;=60),"31A60", AND(I1744&gt;=61,I1744&lt;=90),"61A90", AND(I1744&gt;=91,I1744&lt;=120),"91A120", AND(I1744&gt;120),"M120"), "A VENCER")</f>
        <v>6A30</v>
      </c>
    </row>
    <row r="1745" spans="1:13" x14ac:dyDescent="0.25">
      <c r="A1745">
        <f>VLOOKUP(B1745,[1]Sheet2!$B$2:$D$2741,3,0)</f>
        <v>211112280</v>
      </c>
      <c r="B1745" t="s">
        <v>377</v>
      </c>
      <c r="C1745" t="s">
        <v>11</v>
      </c>
      <c r="D1745" t="s">
        <v>12</v>
      </c>
      <c r="E1745">
        <v>7763</v>
      </c>
      <c r="F1745" t="s">
        <v>13</v>
      </c>
      <c r="G1745" s="1">
        <v>45822.329004629624</v>
      </c>
      <c r="H1745" s="1">
        <v>45792.329398148147</v>
      </c>
      <c r="I1745" s="6">
        <v>28</v>
      </c>
      <c r="J1745">
        <v>323.35000000000002</v>
      </c>
      <c r="K1745">
        <v>323.35000000000002</v>
      </c>
      <c r="L1745" t="str">
        <f>VLOOKUP(A1745,[1]Sheet2!$A$2:$C$2741,3,0)</f>
        <v>Pedro Fonseca</v>
      </c>
      <c r="M1745" t="str" cm="1">
        <f t="array" ref="M1745">IFERROR(_xlfn.IFS(AND(I1745&gt;=1,I1745&lt;=5),"1A5", AND(I1745&gt;=6,I1745&lt;=30),"6A30", AND(I1745&gt;=31,I1745&lt;=60),"31A60", AND(I1745&gt;=61,I1745&lt;=90),"61A90", AND(I1745&gt;=91,I1745&lt;=120),"91A120", AND(I1745&gt;120),"M120"), "A VENCER")</f>
        <v>6A30</v>
      </c>
    </row>
    <row r="1746" spans="1:13" x14ac:dyDescent="0.25">
      <c r="A1746">
        <f>VLOOKUP(B1746,[1]Sheet2!$B$2:$D$2741,3,0)</f>
        <v>211112280</v>
      </c>
      <c r="B1746" t="s">
        <v>377</v>
      </c>
      <c r="C1746" t="s">
        <v>11</v>
      </c>
      <c r="D1746" t="s">
        <v>12</v>
      </c>
      <c r="E1746">
        <v>7857</v>
      </c>
      <c r="F1746" t="s">
        <v>13</v>
      </c>
      <c r="G1746" s="1">
        <v>45823.460821759254</v>
      </c>
      <c r="H1746" s="1">
        <v>45793.461770833332</v>
      </c>
      <c r="I1746" s="6">
        <v>27</v>
      </c>
      <c r="J1746">
        <v>158.64000000000001</v>
      </c>
      <c r="K1746">
        <v>158.64000000000001</v>
      </c>
      <c r="L1746" t="str">
        <f>VLOOKUP(A1746,[1]Sheet2!$A$2:$C$2741,3,0)</f>
        <v>Pedro Fonseca</v>
      </c>
      <c r="M1746" t="str" cm="1">
        <f t="array" ref="M1746">IFERROR(_xlfn.IFS(AND(I1746&gt;=1,I1746&lt;=5),"1A5", AND(I1746&gt;=6,I1746&lt;=30),"6A30", AND(I1746&gt;=31,I1746&lt;=60),"31A60", AND(I1746&gt;=61,I1746&lt;=90),"61A90", AND(I1746&gt;=91,I1746&lt;=120),"91A120", AND(I1746&gt;120),"M120"), "A VENCER")</f>
        <v>6A30</v>
      </c>
    </row>
    <row r="1747" spans="1:13" x14ac:dyDescent="0.25">
      <c r="A1747">
        <f>VLOOKUP(B1747,[1]Sheet2!$B$2:$D$2741,3,0)</f>
        <v>211112280</v>
      </c>
      <c r="B1747" t="s">
        <v>377</v>
      </c>
      <c r="C1747" t="s">
        <v>11</v>
      </c>
      <c r="D1747" t="s">
        <v>12</v>
      </c>
      <c r="E1747">
        <v>7980</v>
      </c>
      <c r="F1747" t="s">
        <v>13</v>
      </c>
      <c r="G1747" s="1">
        <v>45826.592210648145</v>
      </c>
      <c r="H1747" s="1">
        <v>45796.593298611107</v>
      </c>
      <c r="I1747" s="6">
        <v>24</v>
      </c>
      <c r="J1747">
        <v>309.88</v>
      </c>
      <c r="K1747">
        <v>309.88</v>
      </c>
      <c r="L1747" t="str">
        <f>VLOOKUP(A1747,[1]Sheet2!$A$2:$C$2741,3,0)</f>
        <v>Pedro Fonseca</v>
      </c>
      <c r="M1747" t="str" cm="1">
        <f t="array" ref="M1747">IFERROR(_xlfn.IFS(AND(I1747&gt;=1,I1747&lt;=5),"1A5", AND(I1747&gt;=6,I1747&lt;=30),"6A30", AND(I1747&gt;=31,I1747&lt;=60),"31A60", AND(I1747&gt;=61,I1747&lt;=90),"61A90", AND(I1747&gt;=91,I1747&lt;=120),"91A120", AND(I1747&gt;120),"M120"), "A VENCER")</f>
        <v>6A30</v>
      </c>
    </row>
    <row r="1748" spans="1:13" x14ac:dyDescent="0.25">
      <c r="A1748">
        <f>VLOOKUP(B1748,[1]Sheet2!$B$2:$D$2741,3,0)</f>
        <v>211112280</v>
      </c>
      <c r="B1748" t="s">
        <v>377</v>
      </c>
      <c r="C1748" t="s">
        <v>2814</v>
      </c>
      <c r="D1748" t="s">
        <v>12</v>
      </c>
      <c r="E1748">
        <v>451</v>
      </c>
      <c r="F1748" t="s">
        <v>13</v>
      </c>
      <c r="G1748" s="1">
        <v>45828</v>
      </c>
      <c r="H1748" s="1">
        <v>45798</v>
      </c>
      <c r="I1748" s="6">
        <v>22</v>
      </c>
      <c r="J1748">
        <v>-7.58</v>
      </c>
      <c r="K1748">
        <v>-7.58</v>
      </c>
      <c r="L1748" t="str">
        <f>VLOOKUP(A1748,[1]Sheet2!$A$2:$C$2741,3,0)</f>
        <v>Pedro Fonseca</v>
      </c>
      <c r="M1748" t="str" cm="1">
        <f t="array" ref="M1748">IFERROR(_xlfn.IFS(AND(I1748&gt;=1,I1748&lt;=5),"1A5", AND(I1748&gt;=6,I1748&lt;=30),"6A30", AND(I1748&gt;=31,I1748&lt;=60),"31A60", AND(I1748&gt;=61,I1748&lt;=90),"61A90", AND(I1748&gt;=91,I1748&lt;=120),"91A120", AND(I1748&gt;120),"M120"), "A VENCER")</f>
        <v>6A30</v>
      </c>
    </row>
    <row r="1749" spans="1:13" x14ac:dyDescent="0.25">
      <c r="A1749">
        <f>VLOOKUP(B1749,[1]Sheet2!$B$2:$D$2741,3,0)</f>
        <v>211112280</v>
      </c>
      <c r="B1749" t="s">
        <v>377</v>
      </c>
      <c r="C1749" t="s">
        <v>11</v>
      </c>
      <c r="D1749" t="s">
        <v>12</v>
      </c>
      <c r="E1749">
        <v>8116</v>
      </c>
      <c r="F1749" t="s">
        <v>13</v>
      </c>
      <c r="G1749" s="1">
        <v>45828.460370370369</v>
      </c>
      <c r="H1749" s="1">
        <v>45798.460682870369</v>
      </c>
      <c r="I1749" s="6">
        <v>22</v>
      </c>
      <c r="J1749">
        <v>374.54</v>
      </c>
      <c r="K1749">
        <v>374.54</v>
      </c>
      <c r="L1749" t="str">
        <f>VLOOKUP(A1749,[1]Sheet2!$A$2:$C$2741,3,0)</f>
        <v>Pedro Fonseca</v>
      </c>
      <c r="M1749" t="str" cm="1">
        <f t="array" ref="M1749">IFERROR(_xlfn.IFS(AND(I1749&gt;=1,I1749&lt;=5),"1A5", AND(I1749&gt;=6,I1749&lt;=30),"6A30", AND(I1749&gt;=31,I1749&lt;=60),"31A60", AND(I1749&gt;=61,I1749&lt;=90),"61A90", AND(I1749&gt;=91,I1749&lt;=120),"91A120", AND(I1749&gt;120),"M120"), "A VENCER")</f>
        <v>6A30</v>
      </c>
    </row>
    <row r="1750" spans="1:13" x14ac:dyDescent="0.25">
      <c r="A1750">
        <f>VLOOKUP(B1750,[1]Sheet2!$B$2:$D$2741,3,0)</f>
        <v>211112280</v>
      </c>
      <c r="B1750" t="s">
        <v>377</v>
      </c>
      <c r="C1750" t="s">
        <v>2814</v>
      </c>
      <c r="D1750" t="s">
        <v>12</v>
      </c>
      <c r="E1750">
        <v>461</v>
      </c>
      <c r="F1750" t="s">
        <v>13</v>
      </c>
      <c r="G1750" s="1">
        <v>45835</v>
      </c>
      <c r="H1750" s="1">
        <v>45805</v>
      </c>
      <c r="I1750" s="6">
        <v>15</v>
      </c>
      <c r="J1750">
        <v>-2.5100000000000002</v>
      </c>
      <c r="K1750">
        <v>-2.5100000000000002</v>
      </c>
      <c r="L1750" t="str">
        <f>VLOOKUP(A1750,[1]Sheet2!$A$2:$C$2741,3,0)</f>
        <v>Pedro Fonseca</v>
      </c>
      <c r="M1750" t="str" cm="1">
        <f t="array" ref="M1750">IFERROR(_xlfn.IFS(AND(I1750&gt;=1,I1750&lt;=5),"1A5", AND(I1750&gt;=6,I1750&lt;=30),"6A30", AND(I1750&gt;=31,I1750&lt;=60),"31A60", AND(I1750&gt;=61,I1750&lt;=90),"61A90", AND(I1750&gt;=91,I1750&lt;=120),"91A120", AND(I1750&gt;120),"M120"), "A VENCER")</f>
        <v>6A30</v>
      </c>
    </row>
    <row r="1751" spans="1:13" x14ac:dyDescent="0.25">
      <c r="A1751">
        <f>VLOOKUP(B1751,[1]Sheet2!$B$2:$D$2741,3,0)</f>
        <v>211112280</v>
      </c>
      <c r="B1751" t="s">
        <v>377</v>
      </c>
      <c r="C1751" t="s">
        <v>11</v>
      </c>
      <c r="D1751" t="s">
        <v>12</v>
      </c>
      <c r="E1751">
        <v>8496</v>
      </c>
      <c r="F1751" t="s">
        <v>13</v>
      </c>
      <c r="G1751" s="1">
        <v>45835.452673611107</v>
      </c>
      <c r="H1751" s="1">
        <v>45805.454143518517</v>
      </c>
      <c r="I1751" s="6">
        <v>15</v>
      </c>
      <c r="J1751">
        <v>263.7</v>
      </c>
      <c r="K1751">
        <v>263.7</v>
      </c>
      <c r="L1751" t="str">
        <f>VLOOKUP(A1751,[1]Sheet2!$A$2:$C$2741,3,0)</f>
        <v>Pedro Fonseca</v>
      </c>
      <c r="M1751" t="str" cm="1">
        <f t="array" ref="M1751">IFERROR(_xlfn.IFS(AND(I1751&gt;=1,I1751&lt;=5),"1A5", AND(I1751&gt;=6,I1751&lt;=30),"6A30", AND(I1751&gt;=31,I1751&lt;=60),"31A60", AND(I1751&gt;=61,I1751&lt;=90),"61A90", AND(I1751&gt;=91,I1751&lt;=120),"91A120", AND(I1751&gt;120),"M120"), "A VENCER")</f>
        <v>6A30</v>
      </c>
    </row>
    <row r="1752" spans="1:13" x14ac:dyDescent="0.25">
      <c r="A1752">
        <f>VLOOKUP(B1752,[1]Sheet2!$B$2:$D$2741,3,0)</f>
        <v>211112280</v>
      </c>
      <c r="B1752" t="s">
        <v>377</v>
      </c>
      <c r="C1752" t="s">
        <v>11</v>
      </c>
      <c r="D1752" t="s">
        <v>12</v>
      </c>
      <c r="E1752">
        <v>8710</v>
      </c>
      <c r="F1752" t="s">
        <v>13</v>
      </c>
      <c r="G1752" s="1">
        <v>45840.397094907406</v>
      </c>
      <c r="H1752" s="1">
        <v>45810.397743055553</v>
      </c>
      <c r="I1752" s="6">
        <v>10</v>
      </c>
      <c r="J1752">
        <v>85.48</v>
      </c>
      <c r="K1752">
        <v>85.48</v>
      </c>
      <c r="L1752" t="str">
        <f>VLOOKUP(A1752,[1]Sheet2!$A$2:$C$2741,3,0)</f>
        <v>Pedro Fonseca</v>
      </c>
      <c r="M1752" t="str" cm="1">
        <f t="array" ref="M1752">IFERROR(_xlfn.IFS(AND(I1752&gt;=1,I1752&lt;=5),"1A5", AND(I1752&gt;=6,I1752&lt;=30),"6A30", AND(I1752&gt;=31,I1752&lt;=60),"31A60", AND(I1752&gt;=61,I1752&lt;=90),"61A90", AND(I1752&gt;=91,I1752&lt;=120),"91A120", AND(I1752&gt;120),"M120"), "A VENCER")</f>
        <v>6A30</v>
      </c>
    </row>
    <row r="1753" spans="1:13" x14ac:dyDescent="0.25">
      <c r="A1753">
        <f>VLOOKUP(B1753,[1]Sheet2!$B$2:$D$2741,3,0)</f>
        <v>211112280</v>
      </c>
      <c r="B1753" t="s">
        <v>377</v>
      </c>
      <c r="C1753" t="s">
        <v>11</v>
      </c>
      <c r="D1753">
        <v>2025</v>
      </c>
      <c r="E1753">
        <v>22</v>
      </c>
      <c r="F1753" t="s">
        <v>13</v>
      </c>
      <c r="G1753" s="1">
        <v>45844.409085648149</v>
      </c>
      <c r="H1753" s="1">
        <v>45814.411377314813</v>
      </c>
      <c r="I1753" s="6">
        <v>6</v>
      </c>
      <c r="J1753">
        <v>343.34000000000003</v>
      </c>
      <c r="K1753">
        <v>343.34000000000003</v>
      </c>
      <c r="L1753" t="str">
        <f>VLOOKUP(A1753,[1]Sheet2!$A$2:$C$2741,3,0)</f>
        <v>Pedro Fonseca</v>
      </c>
      <c r="M1753" t="str" cm="1">
        <f t="array" ref="M1753">IFERROR(_xlfn.IFS(AND(I1753&gt;=1,I1753&lt;=5),"1A5", AND(I1753&gt;=6,I1753&lt;=30),"6A30", AND(I1753&gt;=31,I1753&lt;=60),"31A60", AND(I1753&gt;=61,I1753&lt;=90),"61A90", AND(I1753&gt;=91,I1753&lt;=120),"91A120", AND(I1753&gt;120),"M120"), "A VENCER")</f>
        <v>6A30</v>
      </c>
    </row>
    <row r="1754" spans="1:13" x14ac:dyDescent="0.25">
      <c r="A1754">
        <f>VLOOKUP(B1754,[1]Sheet2!$B$2:$D$2741,3,0)</f>
        <v>211112280</v>
      </c>
      <c r="B1754" t="s">
        <v>377</v>
      </c>
      <c r="C1754" t="s">
        <v>11</v>
      </c>
      <c r="D1754" t="s">
        <v>12</v>
      </c>
      <c r="E1754">
        <v>8977</v>
      </c>
      <c r="F1754" t="s">
        <v>13</v>
      </c>
      <c r="G1754" s="1">
        <v>45847.417581018519</v>
      </c>
      <c r="H1754" s="1">
        <v>45817.41815972222</v>
      </c>
      <c r="I1754" s="6">
        <v>3</v>
      </c>
      <c r="J1754">
        <v>95.38</v>
      </c>
      <c r="K1754">
        <v>95.38</v>
      </c>
      <c r="L1754" t="str">
        <f>VLOOKUP(A1754,[1]Sheet2!$A$2:$C$2741,3,0)</f>
        <v>Pedro Fonseca</v>
      </c>
      <c r="M1754" t="str" cm="1">
        <f t="array" ref="M1754">IFERROR(_xlfn.IFS(AND(I1754&gt;=1,I1754&lt;=5),"1A5", AND(I1754&gt;=6,I1754&lt;=30),"6A30", AND(I1754&gt;=31,I1754&lt;=60),"31A60", AND(I1754&gt;=61,I1754&lt;=90),"61A90", AND(I1754&gt;=91,I1754&lt;=120),"91A120", AND(I1754&gt;120),"M120"), "A VENCER")</f>
        <v>1A5</v>
      </c>
    </row>
    <row r="1755" spans="1:13" x14ac:dyDescent="0.25">
      <c r="A1755">
        <f>VLOOKUP(B1755,[1]Sheet2!$B$2:$D$2741,3,0)</f>
        <v>211112280</v>
      </c>
      <c r="B1755" t="s">
        <v>377</v>
      </c>
      <c r="C1755" t="s">
        <v>11</v>
      </c>
      <c r="D1755" t="s">
        <v>12</v>
      </c>
      <c r="E1755">
        <v>9072</v>
      </c>
      <c r="F1755" t="s">
        <v>13</v>
      </c>
      <c r="G1755" s="1">
        <v>45849.510393518518</v>
      </c>
      <c r="H1755" s="1">
        <v>45819.510833333334</v>
      </c>
      <c r="I1755" s="6">
        <v>1</v>
      </c>
      <c r="J1755">
        <v>344.86</v>
      </c>
      <c r="K1755">
        <v>344.86</v>
      </c>
      <c r="L1755" t="str">
        <f>VLOOKUP(A1755,[1]Sheet2!$A$2:$C$2741,3,0)</f>
        <v>Pedro Fonseca</v>
      </c>
      <c r="M1755" t="str" cm="1">
        <f t="array" ref="M1755">IFERROR(_xlfn.IFS(AND(I1755&gt;=1,I1755&lt;=5),"1A5", AND(I1755&gt;=6,I1755&lt;=30),"6A30", AND(I1755&gt;=31,I1755&lt;=60),"31A60", AND(I1755&gt;=61,I1755&lt;=90),"61A90", AND(I1755&gt;=91,I1755&lt;=120),"91A120", AND(I1755&gt;120),"M120"), "A VENCER")</f>
        <v>1A5</v>
      </c>
    </row>
    <row r="1756" spans="1:13" x14ac:dyDescent="0.25">
      <c r="A1756">
        <f>VLOOKUP(B1756,[1]Sheet2!$B$2:$D$2741,3,0)</f>
        <v>211112280</v>
      </c>
      <c r="B1756" t="s">
        <v>377</v>
      </c>
      <c r="C1756" t="s">
        <v>11</v>
      </c>
      <c r="D1756" t="s">
        <v>12</v>
      </c>
      <c r="E1756">
        <v>9191</v>
      </c>
      <c r="F1756" t="s">
        <v>13</v>
      </c>
      <c r="G1756" s="1">
        <v>45851.415173611109</v>
      </c>
      <c r="H1756" s="1">
        <v>45821.416562499995</v>
      </c>
      <c r="I1756" s="6">
        <v>-1</v>
      </c>
      <c r="J1756">
        <v>123.52</v>
      </c>
      <c r="K1756">
        <v>123.52</v>
      </c>
      <c r="L1756" t="str">
        <f>VLOOKUP(A1756,[1]Sheet2!$A$2:$C$2741,3,0)</f>
        <v>Pedro Fonseca</v>
      </c>
      <c r="M1756" t="str" cm="1">
        <f t="array" ref="M1756">IFERROR(_xlfn.IFS(AND(I1756&gt;=1,I1756&lt;=5),"1A5", AND(I1756&gt;=6,I1756&lt;=30),"6A30", AND(I1756&gt;=31,I1756&lt;=60),"31A60", AND(I1756&gt;=61,I1756&lt;=90),"61A90", AND(I1756&gt;=91,I1756&lt;=120),"91A120", AND(I1756&gt;120),"M120"), "A VENCER")</f>
        <v>A VENCER</v>
      </c>
    </row>
    <row r="1757" spans="1:13" x14ac:dyDescent="0.25">
      <c r="A1757">
        <f>VLOOKUP(B1757,[1]Sheet2!$B$2:$D$2741,3,0)</f>
        <v>211112280</v>
      </c>
      <c r="B1757" t="s">
        <v>377</v>
      </c>
      <c r="C1757" t="s">
        <v>11</v>
      </c>
      <c r="D1757" t="s">
        <v>12</v>
      </c>
      <c r="E1757">
        <v>9532</v>
      </c>
      <c r="F1757" t="s">
        <v>13</v>
      </c>
      <c r="G1757" s="1">
        <v>45858.560833333329</v>
      </c>
      <c r="H1757" s="1">
        <v>45828.561469907407</v>
      </c>
      <c r="I1757" s="6">
        <v>-8</v>
      </c>
      <c r="J1757">
        <v>347.33</v>
      </c>
      <c r="K1757">
        <v>347.33</v>
      </c>
      <c r="L1757" t="str">
        <f>VLOOKUP(A1757,[1]Sheet2!$A$2:$C$2741,3,0)</f>
        <v>Pedro Fonseca</v>
      </c>
      <c r="M1757" t="str" cm="1">
        <f t="array" ref="M1757">IFERROR(_xlfn.IFS(AND(I1757&gt;=1,I1757&lt;=5),"1A5", AND(I1757&gt;=6,I1757&lt;=30),"6A30", AND(I1757&gt;=31,I1757&lt;=60),"31A60", AND(I1757&gt;=61,I1757&lt;=90),"61A90", AND(I1757&gt;=91,I1757&lt;=120),"91A120", AND(I1757&gt;120),"M120"), "A VENCER")</f>
        <v>A VENCER</v>
      </c>
    </row>
    <row r="1758" spans="1:13" x14ac:dyDescent="0.25">
      <c r="A1758">
        <f>VLOOKUP(B1758,[1]Sheet2!$B$2:$D$2741,3,0)</f>
        <v>211112280</v>
      </c>
      <c r="B1758" t="s">
        <v>377</v>
      </c>
      <c r="C1758" t="s">
        <v>11</v>
      </c>
      <c r="D1758" t="s">
        <v>12</v>
      </c>
      <c r="E1758">
        <v>9551</v>
      </c>
      <c r="F1758" t="s">
        <v>13</v>
      </c>
      <c r="G1758" s="1">
        <v>45858.589155092588</v>
      </c>
      <c r="H1758" s="1">
        <v>45828.590069444443</v>
      </c>
      <c r="I1758" s="6">
        <v>-8</v>
      </c>
      <c r="J1758">
        <v>13.540000000000001</v>
      </c>
      <c r="K1758">
        <v>13.540000000000001</v>
      </c>
      <c r="L1758" t="str">
        <f>VLOOKUP(A1758,[1]Sheet2!$A$2:$C$2741,3,0)</f>
        <v>Pedro Fonseca</v>
      </c>
      <c r="M1758" t="str" cm="1">
        <f t="array" ref="M1758">IFERROR(_xlfn.IFS(AND(I1758&gt;=1,I1758&lt;=5),"1A5", AND(I1758&gt;=6,I1758&lt;=30),"6A30", AND(I1758&gt;=31,I1758&lt;=60),"31A60", AND(I1758&gt;=61,I1758&lt;=90),"61A90", AND(I1758&gt;=91,I1758&lt;=120),"91A120", AND(I1758&gt;120),"M120"), "A VENCER")</f>
        <v>A VENCER</v>
      </c>
    </row>
    <row r="1759" spans="1:13" x14ac:dyDescent="0.25">
      <c r="A1759">
        <f>VLOOKUP(B1759,[1]Sheet2!$B$2:$D$2741,3,0)</f>
        <v>211112280</v>
      </c>
      <c r="B1759" t="s">
        <v>377</v>
      </c>
      <c r="C1759" t="s">
        <v>11</v>
      </c>
      <c r="D1759" t="s">
        <v>12</v>
      </c>
      <c r="E1759">
        <v>9684</v>
      </c>
      <c r="F1759" t="s">
        <v>13</v>
      </c>
      <c r="G1759" s="1">
        <v>45863.48296296296</v>
      </c>
      <c r="H1759" s="1">
        <v>45833.484189814815</v>
      </c>
      <c r="I1759" s="6">
        <v>-13</v>
      </c>
      <c r="J1759">
        <v>279</v>
      </c>
      <c r="K1759">
        <v>279</v>
      </c>
      <c r="L1759" t="str">
        <f>VLOOKUP(A1759,[1]Sheet2!$A$2:$C$2741,3,0)</f>
        <v>Pedro Fonseca</v>
      </c>
      <c r="M1759" t="str" cm="1">
        <f t="array" ref="M1759">IFERROR(_xlfn.IFS(AND(I1759&gt;=1,I1759&lt;=5),"1A5", AND(I1759&gt;=6,I1759&lt;=30),"6A30", AND(I1759&gt;=31,I1759&lt;=60),"31A60", AND(I1759&gt;=61,I1759&lt;=90),"61A90", AND(I1759&gt;=91,I1759&lt;=120),"91A120", AND(I1759&gt;120),"M120"), "A VENCER")</f>
        <v>A VENCER</v>
      </c>
    </row>
    <row r="1760" spans="1:13" x14ac:dyDescent="0.25">
      <c r="A1760">
        <f>VLOOKUP(B1760,[1]Sheet2!$B$2:$D$2741,3,0)</f>
        <v>211112280</v>
      </c>
      <c r="B1760" t="s">
        <v>377</v>
      </c>
      <c r="C1760" t="s">
        <v>11</v>
      </c>
      <c r="D1760" t="s">
        <v>12</v>
      </c>
      <c r="E1760">
        <v>9815</v>
      </c>
      <c r="F1760" t="s">
        <v>13</v>
      </c>
      <c r="G1760" s="1">
        <v>45865.350972222222</v>
      </c>
      <c r="H1760" s="1">
        <v>45835.351423611108</v>
      </c>
      <c r="I1760" s="6">
        <v>-15</v>
      </c>
      <c r="J1760">
        <v>88.58</v>
      </c>
      <c r="K1760">
        <v>88.58</v>
      </c>
      <c r="L1760" t="str">
        <f>VLOOKUP(A1760,[1]Sheet2!$A$2:$C$2741,3,0)</f>
        <v>Pedro Fonseca</v>
      </c>
      <c r="M1760" t="str" cm="1">
        <f t="array" ref="M1760">IFERROR(_xlfn.IFS(AND(I1760&gt;=1,I1760&lt;=5),"1A5", AND(I1760&gt;=6,I1760&lt;=30),"6A30", AND(I1760&gt;=31,I1760&lt;=60),"31A60", AND(I1760&gt;=61,I1760&lt;=90),"61A90", AND(I1760&gt;=91,I1760&lt;=120),"91A120", AND(I1760&gt;120),"M120"), "A VENCER")</f>
        <v>A VENCER</v>
      </c>
    </row>
    <row r="1761" spans="1:13" x14ac:dyDescent="0.25">
      <c r="A1761">
        <f>VLOOKUP(B1761,[1]Sheet2!$B$2:$D$2741,3,0)</f>
        <v>211112280</v>
      </c>
      <c r="B1761" t="s">
        <v>377</v>
      </c>
      <c r="C1761" t="s">
        <v>11</v>
      </c>
      <c r="D1761" t="s">
        <v>12</v>
      </c>
      <c r="E1761">
        <v>9980</v>
      </c>
      <c r="F1761" t="s">
        <v>13</v>
      </c>
      <c r="G1761" s="1">
        <v>45870.43650462963</v>
      </c>
      <c r="H1761" s="1">
        <v>45840.43650462963</v>
      </c>
      <c r="I1761" s="6">
        <v>-20</v>
      </c>
      <c r="J1761">
        <v>122.06</v>
      </c>
      <c r="K1761">
        <v>122.06</v>
      </c>
      <c r="L1761" t="str">
        <f>VLOOKUP(A1761,[1]Sheet2!$A$2:$C$2741,3,0)</f>
        <v>Pedro Fonseca</v>
      </c>
      <c r="M1761" t="str" cm="1">
        <f t="array" ref="M1761">IFERROR(_xlfn.IFS(AND(I1761&gt;=1,I1761&lt;=5),"1A5", AND(I1761&gt;=6,I1761&lt;=30),"6A30", AND(I1761&gt;=31,I1761&lt;=60),"31A60", AND(I1761&gt;=61,I1761&lt;=90),"61A90", AND(I1761&gt;=91,I1761&lt;=120),"91A120", AND(I1761&gt;120),"M120"), "A VENCER")</f>
        <v>A VENCER</v>
      </c>
    </row>
    <row r="1762" spans="1:13" x14ac:dyDescent="0.25">
      <c r="A1762">
        <f>VLOOKUP(B1762,[1]Sheet2!$B$2:$D$2741,3,0)</f>
        <v>211112280</v>
      </c>
      <c r="B1762" t="s">
        <v>377</v>
      </c>
      <c r="C1762" t="s">
        <v>11</v>
      </c>
      <c r="D1762" t="s">
        <v>12</v>
      </c>
      <c r="E1762">
        <v>10044</v>
      </c>
      <c r="F1762" t="s">
        <v>13</v>
      </c>
      <c r="G1762" s="1">
        <v>45871.49796296296</v>
      </c>
      <c r="H1762" s="1">
        <v>45841.49796296296</v>
      </c>
      <c r="I1762" s="6">
        <v>-21</v>
      </c>
      <c r="J1762">
        <v>8.4600000000000009</v>
      </c>
      <c r="K1762">
        <v>8.4600000000000009</v>
      </c>
      <c r="L1762" t="str">
        <f>VLOOKUP(A1762,[1]Sheet2!$A$2:$C$2741,3,0)</f>
        <v>Pedro Fonseca</v>
      </c>
      <c r="M1762" t="str" cm="1">
        <f t="array" ref="M1762">IFERROR(_xlfn.IFS(AND(I1762&gt;=1,I1762&lt;=5),"1A5", AND(I1762&gt;=6,I1762&lt;=30),"6A30", AND(I1762&gt;=31,I1762&lt;=60),"31A60", AND(I1762&gt;=61,I1762&lt;=90),"61A90", AND(I1762&gt;=91,I1762&lt;=120),"91A120", AND(I1762&gt;120),"M120"), "A VENCER")</f>
        <v>A VENCER</v>
      </c>
    </row>
    <row r="1763" spans="1:13" x14ac:dyDescent="0.25">
      <c r="A1763">
        <f>VLOOKUP(B1763,[1]Sheet2!$B$2:$D$2741,3,0)</f>
        <v>211112280</v>
      </c>
      <c r="B1763" t="s">
        <v>377</v>
      </c>
      <c r="C1763" t="s">
        <v>11</v>
      </c>
      <c r="D1763" t="s">
        <v>12</v>
      </c>
      <c r="E1763">
        <v>10051</v>
      </c>
      <c r="F1763" t="s">
        <v>13</v>
      </c>
      <c r="G1763" s="1">
        <v>45871.521574074075</v>
      </c>
      <c r="H1763" s="1">
        <v>45841.521574074075</v>
      </c>
      <c r="I1763" s="6">
        <v>-21</v>
      </c>
      <c r="J1763">
        <v>44.26</v>
      </c>
      <c r="K1763">
        <v>44.26</v>
      </c>
      <c r="L1763" t="str">
        <f>VLOOKUP(A1763,[1]Sheet2!$A$2:$C$2741,3,0)</f>
        <v>Pedro Fonseca</v>
      </c>
      <c r="M1763" t="str" cm="1">
        <f t="array" ref="M1763">IFERROR(_xlfn.IFS(AND(I1763&gt;=1,I1763&lt;=5),"1A5", AND(I1763&gt;=6,I1763&lt;=30),"6A30", AND(I1763&gt;=31,I1763&lt;=60),"31A60", AND(I1763&gt;=61,I1763&lt;=90),"61A90", AND(I1763&gt;=91,I1763&lt;=120),"91A120", AND(I1763&gt;120),"M120"), "A VENCER")</f>
        <v>A VENCER</v>
      </c>
    </row>
    <row r="1764" spans="1:13" x14ac:dyDescent="0.25">
      <c r="A1764">
        <f>VLOOKUP(B1764,[1]Sheet2!$B$2:$D$2741,3,0)</f>
        <v>211112280</v>
      </c>
      <c r="B1764" t="s">
        <v>377</v>
      </c>
      <c r="C1764" t="s">
        <v>11</v>
      </c>
      <c r="D1764" t="s">
        <v>12</v>
      </c>
      <c r="E1764">
        <v>10107</v>
      </c>
      <c r="F1764" t="s">
        <v>13</v>
      </c>
      <c r="G1764" s="1">
        <v>45872.371319444443</v>
      </c>
      <c r="H1764" s="1">
        <v>45842.371319444443</v>
      </c>
      <c r="I1764" s="6">
        <v>-22</v>
      </c>
      <c r="J1764">
        <v>59.96</v>
      </c>
      <c r="K1764">
        <v>59.96</v>
      </c>
      <c r="L1764" t="str">
        <f>VLOOKUP(A1764,[1]Sheet2!$A$2:$C$2741,3,0)</f>
        <v>Pedro Fonseca</v>
      </c>
      <c r="M1764" t="str" cm="1">
        <f t="array" ref="M1764">IFERROR(_xlfn.IFS(AND(I1764&gt;=1,I1764&lt;=5),"1A5", AND(I1764&gt;=6,I1764&lt;=30),"6A30", AND(I1764&gt;=31,I1764&lt;=60),"31A60", AND(I1764&gt;=61,I1764&lt;=90),"61A90", AND(I1764&gt;=91,I1764&lt;=120),"91A120", AND(I1764&gt;120),"M120"), "A VENCER")</f>
        <v>A VENCER</v>
      </c>
    </row>
    <row r="1765" spans="1:13" x14ac:dyDescent="0.25">
      <c r="A1765">
        <f>VLOOKUP(B1765,[1]Sheet2!$B$2:$D$2741,3,0)</f>
        <v>211112280</v>
      </c>
      <c r="B1765" t="s">
        <v>377</v>
      </c>
      <c r="C1765" t="s">
        <v>11</v>
      </c>
      <c r="D1765" t="s">
        <v>12</v>
      </c>
      <c r="E1765">
        <v>10219</v>
      </c>
      <c r="F1765" t="s">
        <v>13</v>
      </c>
      <c r="G1765" s="1">
        <v>45875.486886574072</v>
      </c>
      <c r="H1765" s="1">
        <v>45845.486886574072</v>
      </c>
      <c r="I1765" s="6">
        <v>-25</v>
      </c>
      <c r="J1765">
        <v>84.14</v>
      </c>
      <c r="K1765">
        <v>84.14</v>
      </c>
      <c r="L1765" t="str">
        <f>VLOOKUP(A1765,[1]Sheet2!$A$2:$C$2741,3,0)</f>
        <v>Pedro Fonseca</v>
      </c>
      <c r="M1765" t="str" cm="1">
        <f t="array" ref="M1765">IFERROR(_xlfn.IFS(AND(I1765&gt;=1,I1765&lt;=5),"1A5", AND(I1765&gt;=6,I1765&lt;=30),"6A30", AND(I1765&gt;=31,I1765&lt;=60),"31A60", AND(I1765&gt;=61,I1765&lt;=90),"61A90", AND(I1765&gt;=91,I1765&lt;=120),"91A120", AND(I1765&gt;120),"M120"), "A VENCER")</f>
        <v>A VENCER</v>
      </c>
    </row>
    <row r="1766" spans="1:13" x14ac:dyDescent="0.25">
      <c r="A1766">
        <f>VLOOKUP(B1766,[1]Sheet2!$B$2:$D$2741,3,0)</f>
        <v>211112280</v>
      </c>
      <c r="B1766" t="s">
        <v>377</v>
      </c>
      <c r="C1766" t="s">
        <v>11</v>
      </c>
      <c r="D1766" t="s">
        <v>12</v>
      </c>
      <c r="E1766">
        <v>10319</v>
      </c>
      <c r="F1766" t="s">
        <v>13</v>
      </c>
      <c r="G1766" s="1">
        <v>45877.41165509259</v>
      </c>
      <c r="H1766" s="1">
        <v>45847.41165509259</v>
      </c>
      <c r="I1766" s="6">
        <v>-27</v>
      </c>
      <c r="J1766">
        <v>286.63</v>
      </c>
      <c r="K1766">
        <v>286.63</v>
      </c>
      <c r="L1766" t="str">
        <f>VLOOKUP(A1766,[1]Sheet2!$A$2:$C$2741,3,0)</f>
        <v>Pedro Fonseca</v>
      </c>
      <c r="M1766" t="str" cm="1">
        <f t="array" ref="M1766">IFERROR(_xlfn.IFS(AND(I1766&gt;=1,I1766&lt;=5),"1A5", AND(I1766&gt;=6,I1766&lt;=30),"6A30", AND(I1766&gt;=31,I1766&lt;=60),"31A60", AND(I1766&gt;=61,I1766&lt;=90),"61A90", AND(I1766&gt;=91,I1766&lt;=120),"91A120", AND(I1766&gt;120),"M120"), "A VENCER")</f>
        <v>A VENCER</v>
      </c>
    </row>
    <row r="1767" spans="1:13" x14ac:dyDescent="0.25">
      <c r="A1767">
        <f>VLOOKUP(B1767,[1]Sheet2!$B$2:$D$2741,3,0)</f>
        <v>211112280</v>
      </c>
      <c r="B1767" t="s">
        <v>377</v>
      </c>
      <c r="C1767" t="s">
        <v>11</v>
      </c>
      <c r="D1767" t="s">
        <v>12</v>
      </c>
      <c r="E1767">
        <v>10439</v>
      </c>
      <c r="F1767" t="s">
        <v>13</v>
      </c>
      <c r="G1767" s="1">
        <v>45879.370127314811</v>
      </c>
      <c r="H1767" s="1">
        <v>45849.370138888888</v>
      </c>
      <c r="I1767" s="6">
        <v>-29</v>
      </c>
      <c r="J1767">
        <v>138.38</v>
      </c>
      <c r="K1767">
        <v>138.38</v>
      </c>
      <c r="L1767" t="str">
        <f>VLOOKUP(A1767,[1]Sheet2!$A$2:$C$2741,3,0)</f>
        <v>Pedro Fonseca</v>
      </c>
      <c r="M1767" t="str" cm="1">
        <f t="array" ref="M1767">IFERROR(_xlfn.IFS(AND(I1767&gt;=1,I1767&lt;=5),"1A5", AND(I1767&gt;=6,I1767&lt;=30),"6A30", AND(I1767&gt;=31,I1767&lt;=60),"31A60", AND(I1767&gt;=61,I1767&lt;=90),"61A90", AND(I1767&gt;=91,I1767&lt;=120),"91A120", AND(I1767&gt;120),"M120"), "A VENCER")</f>
        <v>A VENCER</v>
      </c>
    </row>
    <row r="1768" spans="1:13" x14ac:dyDescent="0.25">
      <c r="A1768">
        <f>VLOOKUP(B1768,[1]Sheet2!$B$2:$D$2741,3,0)</f>
        <v>211112286</v>
      </c>
      <c r="B1768" t="s">
        <v>379</v>
      </c>
      <c r="C1768" t="s">
        <v>11</v>
      </c>
      <c r="D1768" t="s">
        <v>19</v>
      </c>
      <c r="E1768">
        <v>4719</v>
      </c>
      <c r="F1768" t="s">
        <v>13</v>
      </c>
      <c r="G1768" s="1">
        <v>45571.320891203701</v>
      </c>
      <c r="H1768" s="1">
        <v>45541.324421296296</v>
      </c>
      <c r="I1768" s="6">
        <v>279</v>
      </c>
      <c r="J1768">
        <v>713.4</v>
      </c>
      <c r="K1768">
        <v>601.16</v>
      </c>
      <c r="L1768" t="str">
        <f>VLOOKUP(A1768,[1]Sheet2!$A$2:$C$2741,3,0)</f>
        <v>Bruno Brito</v>
      </c>
      <c r="M1768" t="str" cm="1">
        <f t="array" ref="M1768">IFERROR(_xlfn.IFS(AND(I1768&gt;=1,I1768&lt;=5),"1A5", AND(I1768&gt;=6,I1768&lt;=30),"6A30", AND(I1768&gt;=31,I1768&lt;=60),"31A60", AND(I1768&gt;=61,I1768&lt;=90),"61A90", AND(I1768&gt;=91,I1768&lt;=120),"91A120", AND(I1768&gt;120),"M120"), "A VENCER")</f>
        <v>M120</v>
      </c>
    </row>
    <row r="1769" spans="1:13" x14ac:dyDescent="0.25">
      <c r="A1769">
        <f>VLOOKUP(B1769,[1]Sheet2!$B$2:$D$2741,3,0)</f>
        <v>211112286</v>
      </c>
      <c r="B1769" t="s">
        <v>379</v>
      </c>
      <c r="C1769" t="s">
        <v>11</v>
      </c>
      <c r="D1769" t="s">
        <v>19</v>
      </c>
      <c r="E1769">
        <v>4983</v>
      </c>
      <c r="F1769" t="s">
        <v>13</v>
      </c>
      <c r="G1769" s="1">
        <v>45576.322442129625</v>
      </c>
      <c r="H1769" s="1">
        <v>45546.322893518518</v>
      </c>
      <c r="I1769" s="6">
        <v>274</v>
      </c>
      <c r="J1769">
        <v>914.85</v>
      </c>
      <c r="K1769">
        <v>914.85</v>
      </c>
      <c r="L1769" t="str">
        <f>VLOOKUP(A1769,[1]Sheet2!$A$2:$C$2741,3,0)</f>
        <v>Bruno Brito</v>
      </c>
      <c r="M1769" t="str" cm="1">
        <f t="array" ref="M1769">IFERROR(_xlfn.IFS(AND(I1769&gt;=1,I1769&lt;=5),"1A5", AND(I1769&gt;=6,I1769&lt;=30),"6A30", AND(I1769&gt;=31,I1769&lt;=60),"31A60", AND(I1769&gt;=61,I1769&lt;=90),"61A90", AND(I1769&gt;=91,I1769&lt;=120),"91A120", AND(I1769&gt;120),"M120"), "A VENCER")</f>
        <v>M120</v>
      </c>
    </row>
    <row r="1770" spans="1:13" x14ac:dyDescent="0.25">
      <c r="A1770">
        <f>VLOOKUP(B1770,[1]Sheet2!$B$2:$D$2741,3,0)</f>
        <v>211112286</v>
      </c>
      <c r="B1770" t="s">
        <v>379</v>
      </c>
      <c r="C1770" t="s">
        <v>11</v>
      </c>
      <c r="D1770" t="s">
        <v>19</v>
      </c>
      <c r="E1770">
        <v>5201</v>
      </c>
      <c r="F1770" t="s">
        <v>13</v>
      </c>
      <c r="G1770" s="1">
        <v>45578.326319444444</v>
      </c>
      <c r="H1770" s="1">
        <v>45548.327465277776</v>
      </c>
      <c r="I1770" s="6">
        <v>272</v>
      </c>
      <c r="J1770">
        <v>460.32</v>
      </c>
      <c r="K1770">
        <v>460.32</v>
      </c>
      <c r="L1770" t="str">
        <f>VLOOKUP(A1770,[1]Sheet2!$A$2:$C$2741,3,0)</f>
        <v>Bruno Brito</v>
      </c>
      <c r="M1770" t="str" cm="1">
        <f t="array" ref="M1770">IFERROR(_xlfn.IFS(AND(I1770&gt;=1,I1770&lt;=5),"1A5", AND(I1770&gt;=6,I1770&lt;=30),"6A30", AND(I1770&gt;=31,I1770&lt;=60),"31A60", AND(I1770&gt;=61,I1770&lt;=90),"61A90", AND(I1770&gt;=91,I1770&lt;=120),"91A120", AND(I1770&gt;120),"M120"), "A VENCER")</f>
        <v>M120</v>
      </c>
    </row>
    <row r="1771" spans="1:13" x14ac:dyDescent="0.25">
      <c r="A1771">
        <f>VLOOKUP(B1771,[1]Sheet2!$B$2:$D$2741,3,0)</f>
        <v>211112286</v>
      </c>
      <c r="B1771" t="s">
        <v>379</v>
      </c>
      <c r="C1771" t="s">
        <v>11</v>
      </c>
      <c r="D1771" t="s">
        <v>19</v>
      </c>
      <c r="E1771">
        <v>5487</v>
      </c>
      <c r="F1771" t="s">
        <v>13</v>
      </c>
      <c r="G1771" s="1">
        <v>45583.41438657407</v>
      </c>
      <c r="H1771" s="1">
        <v>45553.414861111109</v>
      </c>
      <c r="I1771" s="6">
        <v>267</v>
      </c>
      <c r="J1771">
        <v>835.14</v>
      </c>
      <c r="K1771">
        <v>835.09</v>
      </c>
      <c r="L1771" t="str">
        <f>VLOOKUP(A1771,[1]Sheet2!$A$2:$C$2741,3,0)</f>
        <v>Bruno Brito</v>
      </c>
      <c r="M1771" t="str" cm="1">
        <f t="array" ref="M1771">IFERROR(_xlfn.IFS(AND(I1771&gt;=1,I1771&lt;=5),"1A5", AND(I1771&gt;=6,I1771&lt;=30),"6A30", AND(I1771&gt;=31,I1771&lt;=60),"31A60", AND(I1771&gt;=61,I1771&lt;=90),"61A90", AND(I1771&gt;=91,I1771&lt;=120),"91A120", AND(I1771&gt;120),"M120"), "A VENCER")</f>
        <v>M120</v>
      </c>
    </row>
    <row r="1772" spans="1:13" x14ac:dyDescent="0.25">
      <c r="A1772">
        <f>VLOOKUP(B1772,[1]Sheet2!$B$2:$D$2741,3,0)</f>
        <v>211112286</v>
      </c>
      <c r="B1772" t="s">
        <v>379</v>
      </c>
      <c r="C1772" t="s">
        <v>2814</v>
      </c>
      <c r="D1772">
        <v>2024</v>
      </c>
      <c r="E1772">
        <v>298</v>
      </c>
      <c r="F1772" t="s">
        <v>13</v>
      </c>
      <c r="G1772" s="1">
        <v>45585</v>
      </c>
      <c r="H1772" s="1">
        <v>45555</v>
      </c>
      <c r="I1772" s="6">
        <v>265</v>
      </c>
      <c r="J1772">
        <v>-513.41</v>
      </c>
      <c r="K1772">
        <v>-513.41</v>
      </c>
      <c r="L1772" t="str">
        <f>VLOOKUP(A1772,[1]Sheet2!$A$2:$C$2741,3,0)</f>
        <v>Bruno Brito</v>
      </c>
      <c r="M1772" t="str" cm="1">
        <f t="array" ref="M1772">IFERROR(_xlfn.IFS(AND(I1772&gt;=1,I1772&lt;=5),"1A5", AND(I1772&gt;=6,I1772&lt;=30),"6A30", AND(I1772&gt;=31,I1772&lt;=60),"31A60", AND(I1772&gt;=61,I1772&lt;=90),"61A90", AND(I1772&gt;=91,I1772&lt;=120),"91A120", AND(I1772&gt;120),"M120"), "A VENCER")</f>
        <v>M120</v>
      </c>
    </row>
    <row r="1773" spans="1:13" x14ac:dyDescent="0.25">
      <c r="A1773">
        <f>VLOOKUP(B1773,[1]Sheet2!$B$2:$D$2741,3,0)</f>
        <v>211112286</v>
      </c>
      <c r="B1773" t="s">
        <v>379</v>
      </c>
      <c r="C1773" t="s">
        <v>11</v>
      </c>
      <c r="D1773" t="s">
        <v>19</v>
      </c>
      <c r="E1773">
        <v>5688</v>
      </c>
      <c r="F1773" t="s">
        <v>13</v>
      </c>
      <c r="G1773" s="1">
        <v>45585.377824074072</v>
      </c>
      <c r="H1773" s="1">
        <v>45555.378182870365</v>
      </c>
      <c r="I1773" s="6">
        <v>265</v>
      </c>
      <c r="J1773">
        <v>783.98</v>
      </c>
      <c r="K1773">
        <v>783.98</v>
      </c>
      <c r="L1773" t="str">
        <f>VLOOKUP(A1773,[1]Sheet2!$A$2:$C$2741,3,0)</f>
        <v>Bruno Brito</v>
      </c>
      <c r="M1773" t="str" cm="1">
        <f t="array" ref="M1773">IFERROR(_xlfn.IFS(AND(I1773&gt;=1,I1773&lt;=5),"1A5", AND(I1773&gt;=6,I1773&lt;=30),"6A30", AND(I1773&gt;=31,I1773&lt;=60),"31A60", AND(I1773&gt;=61,I1773&lt;=90),"61A90", AND(I1773&gt;=91,I1773&lt;=120),"91A120", AND(I1773&gt;120),"M120"), "A VENCER")</f>
        <v>M120</v>
      </c>
    </row>
    <row r="1774" spans="1:13" x14ac:dyDescent="0.25">
      <c r="A1774">
        <f>VLOOKUP(B1774,[1]Sheet2!$B$2:$D$2741,3,0)</f>
        <v>211112286</v>
      </c>
      <c r="B1774" t="s">
        <v>379</v>
      </c>
      <c r="C1774" t="s">
        <v>11</v>
      </c>
      <c r="D1774" t="s">
        <v>19</v>
      </c>
      <c r="E1774">
        <v>5821</v>
      </c>
      <c r="F1774" t="s">
        <v>13</v>
      </c>
      <c r="G1774" s="1">
        <v>45589.350578703699</v>
      </c>
      <c r="H1774" s="1">
        <v>45559.351099537038</v>
      </c>
      <c r="I1774" s="6">
        <v>261</v>
      </c>
      <c r="J1774">
        <v>193.11</v>
      </c>
      <c r="K1774">
        <v>193.11</v>
      </c>
      <c r="L1774" t="str">
        <f>VLOOKUP(A1774,[1]Sheet2!$A$2:$C$2741,3,0)</f>
        <v>Bruno Brito</v>
      </c>
      <c r="M1774" t="str" cm="1">
        <f t="array" ref="M1774">IFERROR(_xlfn.IFS(AND(I1774&gt;=1,I1774&lt;=5),"1A5", AND(I1774&gt;=6,I1774&lt;=30),"6A30", AND(I1774&gt;=31,I1774&lt;=60),"31A60", AND(I1774&gt;=61,I1774&lt;=90),"61A90", AND(I1774&gt;=91,I1774&lt;=120),"91A120", AND(I1774&gt;120),"M120"), "A VENCER")</f>
        <v>M120</v>
      </c>
    </row>
    <row r="1775" spans="1:13" x14ac:dyDescent="0.25">
      <c r="A1775">
        <f>VLOOKUP(B1775,[1]Sheet2!$B$2:$D$2741,3,0)</f>
        <v>211112286</v>
      </c>
      <c r="B1775" t="s">
        <v>379</v>
      </c>
      <c r="C1775" t="s">
        <v>11</v>
      </c>
      <c r="D1775" t="s">
        <v>19</v>
      </c>
      <c r="E1775">
        <v>5936</v>
      </c>
      <c r="F1775" t="s">
        <v>13</v>
      </c>
      <c r="G1775" s="1">
        <v>45590.400312500002</v>
      </c>
      <c r="H1775" s="1">
        <v>45560.403217592589</v>
      </c>
      <c r="I1775" s="6">
        <v>260</v>
      </c>
      <c r="J1775">
        <v>1126.82</v>
      </c>
      <c r="K1775">
        <v>1126.82</v>
      </c>
      <c r="L1775" t="str">
        <f>VLOOKUP(A1775,[1]Sheet2!$A$2:$C$2741,3,0)</f>
        <v>Bruno Brito</v>
      </c>
      <c r="M1775" t="str" cm="1">
        <f t="array" ref="M1775">IFERROR(_xlfn.IFS(AND(I1775&gt;=1,I1775&lt;=5),"1A5", AND(I1775&gt;=6,I1775&lt;=30),"6A30", AND(I1775&gt;=31,I1775&lt;=60),"31A60", AND(I1775&gt;=61,I1775&lt;=90),"61A90", AND(I1775&gt;=91,I1775&lt;=120),"91A120", AND(I1775&gt;120),"M120"), "A VENCER")</f>
        <v>M120</v>
      </c>
    </row>
    <row r="1776" spans="1:13" x14ac:dyDescent="0.25">
      <c r="A1776">
        <f>VLOOKUP(B1776,[1]Sheet2!$B$2:$D$2741,3,0)</f>
        <v>211112286</v>
      </c>
      <c r="B1776" t="s">
        <v>379</v>
      </c>
      <c r="C1776" t="s">
        <v>11</v>
      </c>
      <c r="D1776" t="s">
        <v>19</v>
      </c>
      <c r="E1776">
        <v>6117</v>
      </c>
      <c r="F1776" t="s">
        <v>13</v>
      </c>
      <c r="G1776" s="1">
        <v>45592.318645833329</v>
      </c>
      <c r="H1776" s="1">
        <v>45562.320057870369</v>
      </c>
      <c r="I1776" s="6">
        <v>258</v>
      </c>
      <c r="J1776">
        <v>412.7</v>
      </c>
      <c r="K1776">
        <v>412.7</v>
      </c>
      <c r="L1776" t="str">
        <f>VLOOKUP(A1776,[1]Sheet2!$A$2:$C$2741,3,0)</f>
        <v>Bruno Brito</v>
      </c>
      <c r="M1776" t="str" cm="1">
        <f t="array" ref="M1776">IFERROR(_xlfn.IFS(AND(I1776&gt;=1,I1776&lt;=5),"1A5", AND(I1776&gt;=6,I1776&lt;=30),"6A30", AND(I1776&gt;=31,I1776&lt;=60),"31A60", AND(I1776&gt;=61,I1776&lt;=90),"61A90", AND(I1776&gt;=91,I1776&lt;=120),"91A120", AND(I1776&gt;120),"M120"), "A VENCER")</f>
        <v>M120</v>
      </c>
    </row>
    <row r="1777" spans="1:13" x14ac:dyDescent="0.25">
      <c r="A1777">
        <f>VLOOKUP(B1777,[1]Sheet2!$B$2:$D$2741,3,0)</f>
        <v>211112286</v>
      </c>
      <c r="B1777" t="s">
        <v>379</v>
      </c>
      <c r="C1777" t="s">
        <v>11</v>
      </c>
      <c r="D1777" t="s">
        <v>19</v>
      </c>
      <c r="E1777">
        <v>6422</v>
      </c>
      <c r="F1777" t="s">
        <v>13</v>
      </c>
      <c r="G1777" s="1">
        <v>45597.363958333328</v>
      </c>
      <c r="H1777" s="1">
        <v>45567.364247685182</v>
      </c>
      <c r="I1777" s="6">
        <v>253</v>
      </c>
      <c r="J1777">
        <v>211.26</v>
      </c>
      <c r="K1777">
        <v>211.26</v>
      </c>
      <c r="L1777" t="str">
        <f>VLOOKUP(A1777,[1]Sheet2!$A$2:$C$2741,3,0)</f>
        <v>Bruno Brito</v>
      </c>
      <c r="M1777" t="str" cm="1">
        <f t="array" ref="M1777">IFERROR(_xlfn.IFS(AND(I1777&gt;=1,I1777&lt;=5),"1A5", AND(I1777&gt;=6,I1777&lt;=30),"6A30", AND(I1777&gt;=31,I1777&lt;=60),"31A60", AND(I1777&gt;=61,I1777&lt;=90),"61A90", AND(I1777&gt;=91,I1777&lt;=120),"91A120", AND(I1777&gt;120),"M120"), "A VENCER")</f>
        <v>M120</v>
      </c>
    </row>
    <row r="1778" spans="1:13" x14ac:dyDescent="0.25">
      <c r="A1778">
        <f>VLOOKUP(B1778,[1]Sheet2!$B$2:$D$2741,3,0)</f>
        <v>211112286</v>
      </c>
      <c r="B1778" t="s">
        <v>379</v>
      </c>
      <c r="C1778" t="s">
        <v>11</v>
      </c>
      <c r="D1778" t="s">
        <v>19</v>
      </c>
      <c r="E1778">
        <v>6639</v>
      </c>
      <c r="F1778" t="s">
        <v>13</v>
      </c>
      <c r="G1778" s="1">
        <v>45599.366689814815</v>
      </c>
      <c r="H1778" s="1">
        <v>45569.369745370372</v>
      </c>
      <c r="I1778" s="6">
        <v>251</v>
      </c>
      <c r="J1778">
        <v>1372.04</v>
      </c>
      <c r="K1778">
        <v>1372.04</v>
      </c>
      <c r="L1778" t="str">
        <f>VLOOKUP(A1778,[1]Sheet2!$A$2:$C$2741,3,0)</f>
        <v>Bruno Brito</v>
      </c>
      <c r="M1778" t="str" cm="1">
        <f t="array" ref="M1778">IFERROR(_xlfn.IFS(AND(I1778&gt;=1,I1778&lt;=5),"1A5", AND(I1778&gt;=6,I1778&lt;=30),"6A30", AND(I1778&gt;=31,I1778&lt;=60),"31A60", AND(I1778&gt;=61,I1778&lt;=90),"61A90", AND(I1778&gt;=91,I1778&lt;=120),"91A120", AND(I1778&gt;120),"M120"), "A VENCER")</f>
        <v>M120</v>
      </c>
    </row>
    <row r="1779" spans="1:13" x14ac:dyDescent="0.25">
      <c r="A1779">
        <f>VLOOKUP(B1779,[1]Sheet2!$B$2:$D$2741,3,0)</f>
        <v>211112286</v>
      </c>
      <c r="B1779" t="s">
        <v>379</v>
      </c>
      <c r="C1779" t="s">
        <v>11</v>
      </c>
      <c r="D1779" t="s">
        <v>19</v>
      </c>
      <c r="E1779">
        <v>6892</v>
      </c>
      <c r="F1779" t="s">
        <v>13</v>
      </c>
      <c r="G1779" s="1">
        <v>45604.356678240736</v>
      </c>
      <c r="H1779" s="1">
        <v>45574.358090277776</v>
      </c>
      <c r="I1779" s="6">
        <v>246</v>
      </c>
      <c r="J1779">
        <v>1137.1400000000001</v>
      </c>
      <c r="K1779">
        <v>1137.1400000000001</v>
      </c>
      <c r="L1779" t="str">
        <f>VLOOKUP(A1779,[1]Sheet2!$A$2:$C$2741,3,0)</f>
        <v>Bruno Brito</v>
      </c>
      <c r="M1779" t="str" cm="1">
        <f t="array" ref="M1779">IFERROR(_xlfn.IFS(AND(I1779&gt;=1,I1779&lt;=5),"1A5", AND(I1779&gt;=6,I1779&lt;=30),"6A30", AND(I1779&gt;=31,I1779&lt;=60),"31A60", AND(I1779&gt;=61,I1779&lt;=90),"61A90", AND(I1779&gt;=91,I1779&lt;=120),"91A120", AND(I1779&gt;120),"M120"), "A VENCER")</f>
        <v>M120</v>
      </c>
    </row>
    <row r="1780" spans="1:13" x14ac:dyDescent="0.25">
      <c r="A1780">
        <f>VLOOKUP(B1780,[1]Sheet2!$B$2:$D$2741,3,0)</f>
        <v>211112286</v>
      </c>
      <c r="B1780" t="s">
        <v>379</v>
      </c>
      <c r="C1780" t="s">
        <v>11</v>
      </c>
      <c r="D1780" t="s">
        <v>19</v>
      </c>
      <c r="E1780">
        <v>7157</v>
      </c>
      <c r="F1780" t="s">
        <v>13</v>
      </c>
      <c r="G1780" s="1">
        <v>45606.396145833329</v>
      </c>
      <c r="H1780" s="1">
        <v>45576.396539351852</v>
      </c>
      <c r="I1780" s="6">
        <v>244</v>
      </c>
      <c r="J1780">
        <v>715.96</v>
      </c>
      <c r="K1780">
        <v>715.96</v>
      </c>
      <c r="L1780" t="str">
        <f>VLOOKUP(A1780,[1]Sheet2!$A$2:$C$2741,3,0)</f>
        <v>Bruno Brito</v>
      </c>
      <c r="M1780" t="str" cm="1">
        <f t="array" ref="M1780">IFERROR(_xlfn.IFS(AND(I1780&gt;=1,I1780&lt;=5),"1A5", AND(I1780&gt;=6,I1780&lt;=30),"6A30", AND(I1780&gt;=31,I1780&lt;=60),"31A60", AND(I1780&gt;=61,I1780&lt;=90),"61A90", AND(I1780&gt;=91,I1780&lt;=120),"91A120", AND(I1780&gt;120),"M120"), "A VENCER")</f>
        <v>M120</v>
      </c>
    </row>
    <row r="1781" spans="1:13" x14ac:dyDescent="0.25">
      <c r="A1781">
        <f>VLOOKUP(B1781,[1]Sheet2!$B$2:$D$2741,3,0)</f>
        <v>211112286</v>
      </c>
      <c r="B1781" t="s">
        <v>379</v>
      </c>
      <c r="C1781" t="s">
        <v>11</v>
      </c>
      <c r="D1781" t="s">
        <v>19</v>
      </c>
      <c r="E1781">
        <v>7461</v>
      </c>
      <c r="F1781" t="s">
        <v>13</v>
      </c>
      <c r="G1781" s="1">
        <v>45611.398483796293</v>
      </c>
      <c r="H1781" s="1">
        <v>45581.399305555555</v>
      </c>
      <c r="I1781" s="6">
        <v>239</v>
      </c>
      <c r="J1781">
        <v>712.88</v>
      </c>
      <c r="K1781">
        <v>712.88</v>
      </c>
      <c r="L1781" t="str">
        <f>VLOOKUP(A1781,[1]Sheet2!$A$2:$C$2741,3,0)</f>
        <v>Bruno Brito</v>
      </c>
      <c r="M1781" t="str" cm="1">
        <f t="array" ref="M1781">IFERROR(_xlfn.IFS(AND(I1781&gt;=1,I1781&lt;=5),"1A5", AND(I1781&gt;=6,I1781&lt;=30),"6A30", AND(I1781&gt;=31,I1781&lt;=60),"31A60", AND(I1781&gt;=61,I1781&lt;=90),"61A90", AND(I1781&gt;=91,I1781&lt;=120),"91A120", AND(I1781&gt;120),"M120"), "A VENCER")</f>
        <v>M120</v>
      </c>
    </row>
    <row r="1782" spans="1:13" x14ac:dyDescent="0.25">
      <c r="A1782">
        <f>VLOOKUP(B1782,[1]Sheet2!$B$2:$D$2741,3,0)</f>
        <v>211112286</v>
      </c>
      <c r="B1782" t="s">
        <v>379</v>
      </c>
      <c r="C1782" t="s">
        <v>11</v>
      </c>
      <c r="D1782" t="s">
        <v>19</v>
      </c>
      <c r="E1782">
        <v>7669</v>
      </c>
      <c r="F1782" t="s">
        <v>13</v>
      </c>
      <c r="G1782" s="1">
        <v>45613.409537037034</v>
      </c>
      <c r="H1782" s="1">
        <v>45583.41002314815</v>
      </c>
      <c r="I1782" s="6">
        <v>237</v>
      </c>
      <c r="J1782">
        <v>972.03</v>
      </c>
      <c r="K1782">
        <v>972.03</v>
      </c>
      <c r="L1782" t="str">
        <f>VLOOKUP(A1782,[1]Sheet2!$A$2:$C$2741,3,0)</f>
        <v>Bruno Brito</v>
      </c>
      <c r="M1782" t="str" cm="1">
        <f t="array" ref="M1782">IFERROR(_xlfn.IFS(AND(I1782&gt;=1,I1782&lt;=5),"1A5", AND(I1782&gt;=6,I1782&lt;=30),"6A30", AND(I1782&gt;=31,I1782&lt;=60),"31A60", AND(I1782&gt;=61,I1782&lt;=90),"61A90", AND(I1782&gt;=91,I1782&lt;=120),"91A120", AND(I1782&gt;120),"M120"), "A VENCER")</f>
        <v>M120</v>
      </c>
    </row>
    <row r="1783" spans="1:13" x14ac:dyDescent="0.25">
      <c r="A1783">
        <f>VLOOKUP(B1783,[1]Sheet2!$B$2:$D$2741,3,0)</f>
        <v>211112286</v>
      </c>
      <c r="B1783" t="s">
        <v>379</v>
      </c>
      <c r="C1783" t="s">
        <v>11</v>
      </c>
      <c r="D1783" t="s">
        <v>19</v>
      </c>
      <c r="E1783">
        <v>7932</v>
      </c>
      <c r="F1783" t="s">
        <v>13</v>
      </c>
      <c r="G1783" s="1">
        <v>45618.410648148143</v>
      </c>
      <c r="H1783" s="1">
        <v>45588.411689814813</v>
      </c>
      <c r="I1783" s="6">
        <v>232</v>
      </c>
      <c r="J1783">
        <v>799.39</v>
      </c>
      <c r="K1783">
        <v>799.39</v>
      </c>
      <c r="L1783" t="str">
        <f>VLOOKUP(A1783,[1]Sheet2!$A$2:$C$2741,3,0)</f>
        <v>Bruno Brito</v>
      </c>
      <c r="M1783" t="str" cm="1">
        <f t="array" ref="M1783">IFERROR(_xlfn.IFS(AND(I1783&gt;=1,I1783&lt;=5),"1A5", AND(I1783&gt;=6,I1783&lt;=30),"6A30", AND(I1783&gt;=31,I1783&lt;=60),"31A60", AND(I1783&gt;=61,I1783&lt;=90),"61A90", AND(I1783&gt;=91,I1783&lt;=120),"91A120", AND(I1783&gt;120),"M120"), "A VENCER")</f>
        <v>M120</v>
      </c>
    </row>
    <row r="1784" spans="1:13" x14ac:dyDescent="0.25">
      <c r="A1784">
        <f>VLOOKUP(B1784,[1]Sheet2!$B$2:$D$2741,3,0)</f>
        <v>211112286</v>
      </c>
      <c r="B1784" t="s">
        <v>379</v>
      </c>
      <c r="C1784" t="s">
        <v>11</v>
      </c>
      <c r="D1784" t="s">
        <v>19</v>
      </c>
      <c r="E1784">
        <v>8096</v>
      </c>
      <c r="F1784" t="s">
        <v>13</v>
      </c>
      <c r="G1784" s="1">
        <v>45620.376469907409</v>
      </c>
      <c r="H1784" s="1">
        <v>45590.376979166664</v>
      </c>
      <c r="I1784" s="6">
        <v>230</v>
      </c>
      <c r="J1784">
        <v>796.55000000000007</v>
      </c>
      <c r="K1784">
        <v>796.55000000000007</v>
      </c>
      <c r="L1784" t="str">
        <f>VLOOKUP(A1784,[1]Sheet2!$A$2:$C$2741,3,0)</f>
        <v>Bruno Brito</v>
      </c>
      <c r="M1784" t="str" cm="1">
        <f t="array" ref="M1784">IFERROR(_xlfn.IFS(AND(I1784&gt;=1,I1784&lt;=5),"1A5", AND(I1784&gt;=6,I1784&lt;=30),"6A30", AND(I1784&gt;=31,I1784&lt;=60),"31A60", AND(I1784&gt;=61,I1784&lt;=90),"61A90", AND(I1784&gt;=91,I1784&lt;=120),"91A120", AND(I1784&gt;120),"M120"), "A VENCER")</f>
        <v>M120</v>
      </c>
    </row>
    <row r="1785" spans="1:13" x14ac:dyDescent="0.25">
      <c r="A1785">
        <f>VLOOKUP(B1785,[1]Sheet2!$B$2:$D$2741,3,0)</f>
        <v>211112286</v>
      </c>
      <c r="B1785" t="s">
        <v>379</v>
      </c>
      <c r="C1785" t="s">
        <v>11</v>
      </c>
      <c r="D1785" t="s">
        <v>19</v>
      </c>
      <c r="E1785">
        <v>8360</v>
      </c>
      <c r="F1785" t="s">
        <v>13</v>
      </c>
      <c r="G1785" s="1">
        <v>45625.404166666667</v>
      </c>
      <c r="H1785" s="1">
        <v>45595.404675925922</v>
      </c>
      <c r="I1785" s="6">
        <v>225</v>
      </c>
      <c r="J1785">
        <v>934.67000000000007</v>
      </c>
      <c r="K1785">
        <v>934.67000000000007</v>
      </c>
      <c r="L1785" t="str">
        <f>VLOOKUP(A1785,[1]Sheet2!$A$2:$C$2741,3,0)</f>
        <v>Bruno Brito</v>
      </c>
      <c r="M1785" t="str" cm="1">
        <f t="array" ref="M1785">IFERROR(_xlfn.IFS(AND(I1785&gt;=1,I1785&lt;=5),"1A5", AND(I1785&gt;=6,I1785&lt;=30),"6A30", AND(I1785&gt;=31,I1785&lt;=60),"31A60", AND(I1785&gt;=61,I1785&lt;=90),"61A90", AND(I1785&gt;=91,I1785&lt;=120),"91A120", AND(I1785&gt;120),"M120"), "A VENCER")</f>
        <v>M120</v>
      </c>
    </row>
    <row r="1786" spans="1:13" x14ac:dyDescent="0.25">
      <c r="A1786">
        <f>VLOOKUP(B1786,[1]Sheet2!$B$2:$D$2741,3,0)</f>
        <v>211112286</v>
      </c>
      <c r="B1786" t="s">
        <v>379</v>
      </c>
      <c r="C1786" t="s">
        <v>11</v>
      </c>
      <c r="D1786" t="s">
        <v>19</v>
      </c>
      <c r="E1786">
        <v>8623</v>
      </c>
      <c r="F1786" t="s">
        <v>13</v>
      </c>
      <c r="G1786" s="1">
        <v>45631.295439814814</v>
      </c>
      <c r="H1786" s="1">
        <v>45601.303831018515</v>
      </c>
      <c r="I1786" s="6">
        <v>219</v>
      </c>
      <c r="J1786">
        <v>514.53</v>
      </c>
      <c r="K1786">
        <v>514.53</v>
      </c>
      <c r="L1786" t="str">
        <f>VLOOKUP(A1786,[1]Sheet2!$A$2:$C$2741,3,0)</f>
        <v>Bruno Brito</v>
      </c>
      <c r="M1786" t="str" cm="1">
        <f t="array" ref="M1786">IFERROR(_xlfn.IFS(AND(I1786&gt;=1,I1786&lt;=5),"1A5", AND(I1786&gt;=6,I1786&lt;=30),"6A30", AND(I1786&gt;=31,I1786&lt;=60),"31A60", AND(I1786&gt;=61,I1786&lt;=90),"61A90", AND(I1786&gt;=91,I1786&lt;=120),"91A120", AND(I1786&gt;120),"M120"), "A VENCER")</f>
        <v>M120</v>
      </c>
    </row>
    <row r="1787" spans="1:13" x14ac:dyDescent="0.25">
      <c r="A1787">
        <f>VLOOKUP(B1787,[1]Sheet2!$B$2:$D$2741,3,0)</f>
        <v>211112286</v>
      </c>
      <c r="B1787" t="s">
        <v>379</v>
      </c>
      <c r="C1787" t="s">
        <v>11</v>
      </c>
      <c r="D1787" t="s">
        <v>19</v>
      </c>
      <c r="E1787">
        <v>8755</v>
      </c>
      <c r="F1787" t="s">
        <v>13</v>
      </c>
      <c r="G1787" s="1">
        <v>45632.432152777779</v>
      </c>
      <c r="H1787" s="1">
        <v>45602.433900462958</v>
      </c>
      <c r="I1787" s="6">
        <v>218</v>
      </c>
      <c r="J1787">
        <v>1133.27</v>
      </c>
      <c r="K1787">
        <v>1133.27</v>
      </c>
      <c r="L1787" t="str">
        <f>VLOOKUP(A1787,[1]Sheet2!$A$2:$C$2741,3,0)</f>
        <v>Bruno Brito</v>
      </c>
      <c r="M1787" t="str" cm="1">
        <f t="array" ref="M1787">IFERROR(_xlfn.IFS(AND(I1787&gt;=1,I1787&lt;=5),"1A5", AND(I1787&gt;=6,I1787&lt;=30),"6A30", AND(I1787&gt;=31,I1787&lt;=60),"31A60", AND(I1787&gt;=61,I1787&lt;=90),"61A90", AND(I1787&gt;=91,I1787&lt;=120),"91A120", AND(I1787&gt;120),"M120"), "A VENCER")</f>
        <v>M120</v>
      </c>
    </row>
    <row r="1788" spans="1:13" x14ac:dyDescent="0.25">
      <c r="A1788">
        <f>VLOOKUP(B1788,[1]Sheet2!$B$2:$D$2741,3,0)</f>
        <v>211112286</v>
      </c>
      <c r="B1788" t="s">
        <v>379</v>
      </c>
      <c r="C1788" t="s">
        <v>11</v>
      </c>
      <c r="D1788" t="s">
        <v>19</v>
      </c>
      <c r="E1788">
        <v>8989</v>
      </c>
      <c r="F1788" t="s">
        <v>13</v>
      </c>
      <c r="G1788" s="1">
        <v>45634.467002314814</v>
      </c>
      <c r="H1788" s="1">
        <v>45604.468124999999</v>
      </c>
      <c r="I1788" s="6">
        <v>216</v>
      </c>
      <c r="J1788">
        <v>444.67</v>
      </c>
      <c r="K1788">
        <v>444.67</v>
      </c>
      <c r="L1788" t="str">
        <f>VLOOKUP(A1788,[1]Sheet2!$A$2:$C$2741,3,0)</f>
        <v>Bruno Brito</v>
      </c>
      <c r="M1788" t="str" cm="1">
        <f t="array" ref="M1788">IFERROR(_xlfn.IFS(AND(I1788&gt;=1,I1788&lt;=5),"1A5", AND(I1788&gt;=6,I1788&lt;=30),"6A30", AND(I1788&gt;=31,I1788&lt;=60),"31A60", AND(I1788&gt;=61,I1788&lt;=90),"61A90", AND(I1788&gt;=91,I1788&lt;=120),"91A120", AND(I1788&gt;120),"M120"), "A VENCER")</f>
        <v>M120</v>
      </c>
    </row>
    <row r="1789" spans="1:13" x14ac:dyDescent="0.25">
      <c r="A1789">
        <f>VLOOKUP(B1789,[1]Sheet2!$B$2:$D$2741,3,0)</f>
        <v>211112286</v>
      </c>
      <c r="B1789" t="s">
        <v>379</v>
      </c>
      <c r="C1789" t="s">
        <v>11</v>
      </c>
      <c r="D1789" t="s">
        <v>19</v>
      </c>
      <c r="E1789">
        <v>9256</v>
      </c>
      <c r="F1789" t="s">
        <v>13</v>
      </c>
      <c r="G1789" s="1">
        <v>45639.427731481483</v>
      </c>
      <c r="H1789" s="1">
        <v>45609.429340277777</v>
      </c>
      <c r="I1789" s="6">
        <v>211</v>
      </c>
      <c r="J1789">
        <v>928.15</v>
      </c>
      <c r="K1789">
        <v>928.15</v>
      </c>
      <c r="L1789" t="str">
        <f>VLOOKUP(A1789,[1]Sheet2!$A$2:$C$2741,3,0)</f>
        <v>Bruno Brito</v>
      </c>
      <c r="M1789" t="str" cm="1">
        <f t="array" ref="M1789">IFERROR(_xlfn.IFS(AND(I1789&gt;=1,I1789&lt;=5),"1A5", AND(I1789&gt;=6,I1789&lt;=30),"6A30", AND(I1789&gt;=31,I1789&lt;=60),"31A60", AND(I1789&gt;=61,I1789&lt;=90),"61A90", AND(I1789&gt;=91,I1789&lt;=120),"91A120", AND(I1789&gt;120),"M120"), "A VENCER")</f>
        <v>M120</v>
      </c>
    </row>
    <row r="1790" spans="1:13" x14ac:dyDescent="0.25">
      <c r="A1790">
        <f>VLOOKUP(B1790,[1]Sheet2!$B$2:$D$2741,3,0)</f>
        <v>211112286</v>
      </c>
      <c r="B1790" t="s">
        <v>379</v>
      </c>
      <c r="C1790" t="s">
        <v>11</v>
      </c>
      <c r="D1790" t="s">
        <v>19</v>
      </c>
      <c r="E1790">
        <v>9448</v>
      </c>
      <c r="F1790" t="s">
        <v>13</v>
      </c>
      <c r="G1790" s="1">
        <v>45641.407673611109</v>
      </c>
      <c r="H1790" s="1">
        <v>45611.413622685184</v>
      </c>
      <c r="I1790" s="6">
        <v>209</v>
      </c>
      <c r="J1790">
        <v>449.81</v>
      </c>
      <c r="K1790">
        <v>449.81</v>
      </c>
      <c r="L1790" t="str">
        <f>VLOOKUP(A1790,[1]Sheet2!$A$2:$C$2741,3,0)</f>
        <v>Bruno Brito</v>
      </c>
      <c r="M1790" t="str" cm="1">
        <f t="array" ref="M1790">IFERROR(_xlfn.IFS(AND(I1790&gt;=1,I1790&lt;=5),"1A5", AND(I1790&gt;=6,I1790&lt;=30),"6A30", AND(I1790&gt;=31,I1790&lt;=60),"31A60", AND(I1790&gt;=61,I1790&lt;=90),"61A90", AND(I1790&gt;=91,I1790&lt;=120),"91A120", AND(I1790&gt;120),"M120"), "A VENCER")</f>
        <v>M120</v>
      </c>
    </row>
    <row r="1791" spans="1:13" x14ac:dyDescent="0.25">
      <c r="A1791">
        <f>VLOOKUP(B1791,[1]Sheet2!$B$2:$D$2741,3,0)</f>
        <v>211112286</v>
      </c>
      <c r="B1791" t="s">
        <v>379</v>
      </c>
      <c r="C1791" t="s">
        <v>11</v>
      </c>
      <c r="D1791" t="s">
        <v>19</v>
      </c>
      <c r="E1791">
        <v>9710</v>
      </c>
      <c r="F1791" t="s">
        <v>13</v>
      </c>
      <c r="G1791" s="1">
        <v>45646.390069444446</v>
      </c>
      <c r="H1791" s="1">
        <v>45616.391550925924</v>
      </c>
      <c r="I1791" s="6">
        <v>204</v>
      </c>
      <c r="J1791">
        <v>663.91</v>
      </c>
      <c r="K1791">
        <v>663.91</v>
      </c>
      <c r="L1791" t="str">
        <f>VLOOKUP(A1791,[1]Sheet2!$A$2:$C$2741,3,0)</f>
        <v>Bruno Brito</v>
      </c>
      <c r="M1791" t="str" cm="1">
        <f t="array" ref="M1791">IFERROR(_xlfn.IFS(AND(I1791&gt;=1,I1791&lt;=5),"1A5", AND(I1791&gt;=6,I1791&lt;=30),"6A30", AND(I1791&gt;=31,I1791&lt;=60),"31A60", AND(I1791&gt;=61,I1791&lt;=90),"61A90", AND(I1791&gt;=91,I1791&lt;=120),"91A120", AND(I1791&gt;120),"M120"), "A VENCER")</f>
        <v>M120</v>
      </c>
    </row>
    <row r="1792" spans="1:13" x14ac:dyDescent="0.25">
      <c r="A1792">
        <f>VLOOKUP(B1792,[1]Sheet2!$B$2:$D$2741,3,0)</f>
        <v>211112287</v>
      </c>
      <c r="B1792" t="s">
        <v>380</v>
      </c>
      <c r="C1792" t="s">
        <v>62</v>
      </c>
      <c r="D1792" t="s">
        <v>24</v>
      </c>
      <c r="E1792" t="s">
        <v>381</v>
      </c>
      <c r="F1792" t="s">
        <v>13</v>
      </c>
      <c r="G1792" s="1">
        <v>45373</v>
      </c>
      <c r="H1792" s="1">
        <v>45352</v>
      </c>
      <c r="I1792" s="6">
        <v>477</v>
      </c>
      <c r="J1792">
        <v>516.66999999999996</v>
      </c>
      <c r="K1792">
        <v>448.09000000000003</v>
      </c>
      <c r="L1792" t="str">
        <f>VLOOKUP(A1792,[1]Sheet2!$A$2:$C$2741,3,0)</f>
        <v>Contencioso</v>
      </c>
      <c r="M1792" t="str" cm="1">
        <f t="array" ref="M1792">IFERROR(_xlfn.IFS(AND(I1792&gt;=1,I1792&lt;=5),"1A5", AND(I1792&gt;=6,I1792&lt;=30),"6A30", AND(I1792&gt;=31,I1792&lt;=60),"31A60", AND(I1792&gt;=61,I1792&lt;=90),"61A90", AND(I1792&gt;=91,I1792&lt;=120),"91A120", AND(I1792&gt;120),"M120"), "A VENCER")</f>
        <v>M120</v>
      </c>
    </row>
    <row r="1793" spans="1:13" x14ac:dyDescent="0.25">
      <c r="A1793">
        <f>VLOOKUP(B1793,[1]Sheet2!$B$2:$D$2741,3,0)</f>
        <v>211112287</v>
      </c>
      <c r="B1793" t="s">
        <v>380</v>
      </c>
      <c r="C1793" t="s">
        <v>62</v>
      </c>
      <c r="D1793" t="s">
        <v>24</v>
      </c>
      <c r="E1793" t="s">
        <v>382</v>
      </c>
      <c r="F1793" t="s">
        <v>13</v>
      </c>
      <c r="G1793" s="1">
        <v>45378</v>
      </c>
      <c r="H1793" s="1">
        <v>45357</v>
      </c>
      <c r="I1793" s="6">
        <v>472</v>
      </c>
      <c r="J1793">
        <v>1381.6200000000001</v>
      </c>
      <c r="K1793">
        <v>1381.6200000000001</v>
      </c>
      <c r="L1793" t="str">
        <f>VLOOKUP(A1793,[1]Sheet2!$A$2:$C$2741,3,0)</f>
        <v>Contencioso</v>
      </c>
      <c r="M1793" t="str" cm="1">
        <f t="array" ref="M1793">IFERROR(_xlfn.IFS(AND(I1793&gt;=1,I1793&lt;=5),"1A5", AND(I1793&gt;=6,I1793&lt;=30),"6A30", AND(I1793&gt;=31,I1793&lt;=60),"31A60", AND(I1793&gt;=61,I1793&lt;=90),"61A90", AND(I1793&gt;=91,I1793&lt;=120),"91A120", AND(I1793&gt;120),"M120"), "A VENCER")</f>
        <v>M120</v>
      </c>
    </row>
    <row r="1794" spans="1:13" x14ac:dyDescent="0.25">
      <c r="A1794">
        <f>VLOOKUP(B1794,[1]Sheet2!$B$2:$D$2741,3,0)</f>
        <v>211112287</v>
      </c>
      <c r="B1794" t="s">
        <v>380</v>
      </c>
      <c r="C1794" t="s">
        <v>2817</v>
      </c>
      <c r="D1794" t="s">
        <v>24</v>
      </c>
      <c r="E1794" t="s">
        <v>2834</v>
      </c>
      <c r="F1794" t="s">
        <v>13</v>
      </c>
      <c r="G1794" s="1">
        <v>45384</v>
      </c>
      <c r="H1794" s="1">
        <v>45363</v>
      </c>
      <c r="I1794" s="6">
        <v>466</v>
      </c>
      <c r="J1794">
        <v>-5.17</v>
      </c>
      <c r="K1794">
        <v>-5.17</v>
      </c>
      <c r="L1794" t="str">
        <f>VLOOKUP(A1794,[1]Sheet2!$A$2:$C$2741,3,0)</f>
        <v>Contencioso</v>
      </c>
      <c r="M1794" t="str" cm="1">
        <f t="array" ref="M1794">IFERROR(_xlfn.IFS(AND(I1794&gt;=1,I1794&lt;=5),"1A5", AND(I1794&gt;=6,I1794&lt;=30),"6A30", AND(I1794&gt;=31,I1794&lt;=60),"31A60", AND(I1794&gt;=61,I1794&lt;=90),"61A90", AND(I1794&gt;=91,I1794&lt;=120),"91A120", AND(I1794&gt;120),"M120"), "A VENCER")</f>
        <v>M120</v>
      </c>
    </row>
    <row r="1795" spans="1:13" x14ac:dyDescent="0.25">
      <c r="A1795">
        <f>VLOOKUP(B1795,[1]Sheet2!$B$2:$D$2741,3,0)</f>
        <v>211112287</v>
      </c>
      <c r="B1795" t="s">
        <v>380</v>
      </c>
      <c r="C1795" t="s">
        <v>62</v>
      </c>
      <c r="D1795" t="s">
        <v>24</v>
      </c>
      <c r="E1795" t="s">
        <v>383</v>
      </c>
      <c r="F1795" t="s">
        <v>13</v>
      </c>
      <c r="G1795" s="1">
        <v>45385</v>
      </c>
      <c r="H1795" s="1">
        <v>45364</v>
      </c>
      <c r="I1795" s="6">
        <v>465</v>
      </c>
      <c r="J1795">
        <v>975.49</v>
      </c>
      <c r="K1795">
        <v>975.49</v>
      </c>
      <c r="L1795" t="str">
        <f>VLOOKUP(A1795,[1]Sheet2!$A$2:$C$2741,3,0)</f>
        <v>Contencioso</v>
      </c>
      <c r="M1795" t="str" cm="1">
        <f t="array" ref="M1795">IFERROR(_xlfn.IFS(AND(I1795&gt;=1,I1795&lt;=5),"1A5", AND(I1795&gt;=6,I1795&lt;=30),"6A30", AND(I1795&gt;=31,I1795&lt;=60),"31A60", AND(I1795&gt;=61,I1795&lt;=90),"61A90", AND(I1795&gt;=91,I1795&lt;=120),"91A120", AND(I1795&gt;120),"M120"), "A VENCER")</f>
        <v>M120</v>
      </c>
    </row>
    <row r="1796" spans="1:13" x14ac:dyDescent="0.25">
      <c r="A1796">
        <f>VLOOKUP(B1796,[1]Sheet2!$B$2:$D$2741,3,0)</f>
        <v>211112287</v>
      </c>
      <c r="B1796" t="s">
        <v>380</v>
      </c>
      <c r="C1796" t="s">
        <v>62</v>
      </c>
      <c r="D1796" t="s">
        <v>24</v>
      </c>
      <c r="E1796" t="s">
        <v>384</v>
      </c>
      <c r="F1796" t="s">
        <v>13</v>
      </c>
      <c r="G1796" s="1">
        <v>45385</v>
      </c>
      <c r="H1796" s="1">
        <v>45364</v>
      </c>
      <c r="I1796" s="6">
        <v>465</v>
      </c>
      <c r="J1796">
        <v>34.340000000000003</v>
      </c>
      <c r="K1796">
        <v>34.340000000000003</v>
      </c>
      <c r="L1796" t="str">
        <f>VLOOKUP(A1796,[1]Sheet2!$A$2:$C$2741,3,0)</f>
        <v>Contencioso</v>
      </c>
      <c r="M1796" t="str" cm="1">
        <f t="array" ref="M1796">IFERROR(_xlfn.IFS(AND(I1796&gt;=1,I1796&lt;=5),"1A5", AND(I1796&gt;=6,I1796&lt;=30),"6A30", AND(I1796&gt;=31,I1796&lt;=60),"31A60", AND(I1796&gt;=61,I1796&lt;=90),"61A90", AND(I1796&gt;=91,I1796&lt;=120),"91A120", AND(I1796&gt;120),"M120"), "A VENCER")</f>
        <v>M120</v>
      </c>
    </row>
    <row r="1797" spans="1:13" x14ac:dyDescent="0.25">
      <c r="A1797">
        <f>VLOOKUP(B1797,[1]Sheet2!$B$2:$D$2741,3,0)</f>
        <v>211112287</v>
      </c>
      <c r="B1797" t="s">
        <v>380</v>
      </c>
      <c r="C1797" t="s">
        <v>62</v>
      </c>
      <c r="D1797" t="s">
        <v>24</v>
      </c>
      <c r="E1797" t="s">
        <v>385</v>
      </c>
      <c r="F1797" t="s">
        <v>13</v>
      </c>
      <c r="G1797" s="1">
        <v>45392</v>
      </c>
      <c r="H1797" s="1">
        <v>45371</v>
      </c>
      <c r="I1797" s="6">
        <v>458</v>
      </c>
      <c r="J1797">
        <v>1067.46</v>
      </c>
      <c r="K1797">
        <v>1067.46</v>
      </c>
      <c r="L1797" t="str">
        <f>VLOOKUP(A1797,[1]Sheet2!$A$2:$C$2741,3,0)</f>
        <v>Contencioso</v>
      </c>
      <c r="M1797" t="str" cm="1">
        <f t="array" ref="M1797">IFERROR(_xlfn.IFS(AND(I1797&gt;=1,I1797&lt;=5),"1A5", AND(I1797&gt;=6,I1797&lt;=30),"6A30", AND(I1797&gt;=31,I1797&lt;=60),"31A60", AND(I1797&gt;=61,I1797&lt;=90),"61A90", AND(I1797&gt;=91,I1797&lt;=120),"91A120", AND(I1797&gt;120),"M120"), "A VENCER")</f>
        <v>M120</v>
      </c>
    </row>
    <row r="1798" spans="1:13" x14ac:dyDescent="0.25">
      <c r="A1798">
        <f>VLOOKUP(B1798,[1]Sheet2!$B$2:$D$2741,3,0)</f>
        <v>211112287</v>
      </c>
      <c r="B1798" t="s">
        <v>380</v>
      </c>
      <c r="C1798" t="s">
        <v>2817</v>
      </c>
      <c r="D1798" t="s">
        <v>24</v>
      </c>
      <c r="E1798" t="s">
        <v>2835</v>
      </c>
      <c r="F1798" t="s">
        <v>13</v>
      </c>
      <c r="G1798" s="1">
        <v>45392</v>
      </c>
      <c r="H1798" s="1">
        <v>45371</v>
      </c>
      <c r="I1798" s="6">
        <v>458</v>
      </c>
      <c r="J1798">
        <v>-0.28999999999999998</v>
      </c>
      <c r="K1798">
        <v>-0.28999999999999998</v>
      </c>
      <c r="L1798" t="str">
        <f>VLOOKUP(A1798,[1]Sheet2!$A$2:$C$2741,3,0)</f>
        <v>Contencioso</v>
      </c>
      <c r="M1798" t="str" cm="1">
        <f t="array" ref="M1798">IFERROR(_xlfn.IFS(AND(I1798&gt;=1,I1798&lt;=5),"1A5", AND(I1798&gt;=6,I1798&lt;=30),"6A30", AND(I1798&gt;=31,I1798&lt;=60),"31A60", AND(I1798&gt;=61,I1798&lt;=90),"61A90", AND(I1798&gt;=91,I1798&lt;=120),"91A120", AND(I1798&gt;120),"M120"), "A VENCER")</f>
        <v>M120</v>
      </c>
    </row>
    <row r="1799" spans="1:13" x14ac:dyDescent="0.25">
      <c r="A1799">
        <f>VLOOKUP(B1799,[1]Sheet2!$B$2:$D$2741,3,0)</f>
        <v>211112287</v>
      </c>
      <c r="B1799" t="s">
        <v>380</v>
      </c>
      <c r="C1799" t="s">
        <v>62</v>
      </c>
      <c r="D1799" t="s">
        <v>24</v>
      </c>
      <c r="E1799" t="s">
        <v>386</v>
      </c>
      <c r="F1799" t="s">
        <v>13</v>
      </c>
      <c r="G1799" s="1">
        <v>45392</v>
      </c>
      <c r="H1799" s="1">
        <v>45371</v>
      </c>
      <c r="I1799" s="6">
        <v>458</v>
      </c>
      <c r="J1799">
        <v>23.32</v>
      </c>
      <c r="K1799">
        <v>23.32</v>
      </c>
      <c r="L1799" t="str">
        <f>VLOOKUP(A1799,[1]Sheet2!$A$2:$C$2741,3,0)</f>
        <v>Contencioso</v>
      </c>
      <c r="M1799" t="str" cm="1">
        <f t="array" ref="M1799">IFERROR(_xlfn.IFS(AND(I1799&gt;=1,I1799&lt;=5),"1A5", AND(I1799&gt;=6,I1799&lt;=30),"6A30", AND(I1799&gt;=31,I1799&lt;=60),"31A60", AND(I1799&gt;=61,I1799&lt;=90),"61A90", AND(I1799&gt;=91,I1799&lt;=120),"91A120", AND(I1799&gt;120),"M120"), "A VENCER")</f>
        <v>M120</v>
      </c>
    </row>
    <row r="1800" spans="1:13" x14ac:dyDescent="0.25">
      <c r="A1800">
        <f>VLOOKUP(B1800,[1]Sheet2!$B$2:$D$2741,3,0)</f>
        <v>211112287</v>
      </c>
      <c r="B1800" t="s">
        <v>380</v>
      </c>
      <c r="C1800" t="s">
        <v>62</v>
      </c>
      <c r="D1800" t="s">
        <v>24</v>
      </c>
      <c r="E1800" t="s">
        <v>387</v>
      </c>
      <c r="F1800" t="s">
        <v>13</v>
      </c>
      <c r="G1800" s="1">
        <v>45408</v>
      </c>
      <c r="H1800" s="1">
        <v>45378</v>
      </c>
      <c r="I1800" s="6">
        <v>442</v>
      </c>
      <c r="J1800">
        <v>244.22</v>
      </c>
      <c r="K1800">
        <v>244.22</v>
      </c>
      <c r="L1800" t="str">
        <f>VLOOKUP(A1800,[1]Sheet2!$A$2:$C$2741,3,0)</f>
        <v>Contencioso</v>
      </c>
      <c r="M1800" t="str" cm="1">
        <f t="array" ref="M1800">IFERROR(_xlfn.IFS(AND(I1800&gt;=1,I1800&lt;=5),"1A5", AND(I1800&gt;=6,I1800&lt;=30),"6A30", AND(I1800&gt;=31,I1800&lt;=60),"31A60", AND(I1800&gt;=61,I1800&lt;=90),"61A90", AND(I1800&gt;=91,I1800&lt;=120),"91A120", AND(I1800&gt;120),"M120"), "A VENCER")</f>
        <v>M120</v>
      </c>
    </row>
    <row r="1801" spans="1:13" x14ac:dyDescent="0.25">
      <c r="A1801">
        <f>VLOOKUP(B1801,[1]Sheet2!$B$2:$D$2741,3,0)</f>
        <v>211112287</v>
      </c>
      <c r="B1801" t="s">
        <v>380</v>
      </c>
      <c r="C1801" t="s">
        <v>62</v>
      </c>
      <c r="D1801" t="s">
        <v>24</v>
      </c>
      <c r="E1801" t="s">
        <v>388</v>
      </c>
      <c r="F1801" t="s">
        <v>13</v>
      </c>
      <c r="G1801" s="1">
        <v>45408</v>
      </c>
      <c r="H1801" s="1">
        <v>45378</v>
      </c>
      <c r="I1801" s="6">
        <v>442</v>
      </c>
      <c r="J1801">
        <v>21.2</v>
      </c>
      <c r="K1801">
        <v>21.2</v>
      </c>
      <c r="L1801" t="str">
        <f>VLOOKUP(A1801,[1]Sheet2!$A$2:$C$2741,3,0)</f>
        <v>Contencioso</v>
      </c>
      <c r="M1801" t="str" cm="1">
        <f t="array" ref="M1801">IFERROR(_xlfn.IFS(AND(I1801&gt;=1,I1801&lt;=5),"1A5", AND(I1801&gt;=6,I1801&lt;=30),"6A30", AND(I1801&gt;=31,I1801&lt;=60),"31A60", AND(I1801&gt;=61,I1801&lt;=90),"61A90", AND(I1801&gt;=91,I1801&lt;=120),"91A120", AND(I1801&gt;120),"M120"), "A VENCER")</f>
        <v>M120</v>
      </c>
    </row>
    <row r="1802" spans="1:13" x14ac:dyDescent="0.25">
      <c r="A1802">
        <f>VLOOKUP(B1802,[1]Sheet2!$B$2:$D$2741,3,0)</f>
        <v>211112287</v>
      </c>
      <c r="B1802" t="s">
        <v>380</v>
      </c>
      <c r="C1802" t="s">
        <v>62</v>
      </c>
      <c r="D1802" t="s">
        <v>24</v>
      </c>
      <c r="E1802" t="s">
        <v>389</v>
      </c>
      <c r="F1802" t="s">
        <v>13</v>
      </c>
      <c r="G1802" s="1">
        <v>45410</v>
      </c>
      <c r="H1802" s="1">
        <v>45380</v>
      </c>
      <c r="I1802" s="6">
        <v>440</v>
      </c>
      <c r="J1802">
        <v>579.98</v>
      </c>
      <c r="K1802">
        <v>579.98</v>
      </c>
      <c r="L1802" t="str">
        <f>VLOOKUP(A1802,[1]Sheet2!$A$2:$C$2741,3,0)</f>
        <v>Contencioso</v>
      </c>
      <c r="M1802" t="str" cm="1">
        <f t="array" ref="M1802">IFERROR(_xlfn.IFS(AND(I1802&gt;=1,I1802&lt;=5),"1A5", AND(I1802&gt;=6,I1802&lt;=30),"6A30", AND(I1802&gt;=31,I1802&lt;=60),"31A60", AND(I1802&gt;=61,I1802&lt;=90),"61A90", AND(I1802&gt;=91,I1802&lt;=120),"91A120", AND(I1802&gt;120),"M120"), "A VENCER")</f>
        <v>M120</v>
      </c>
    </row>
    <row r="1803" spans="1:13" x14ac:dyDescent="0.25">
      <c r="A1803">
        <f>VLOOKUP(B1803,[1]Sheet2!$B$2:$D$2741,3,0)</f>
        <v>211112287</v>
      </c>
      <c r="B1803" t="s">
        <v>380</v>
      </c>
      <c r="C1803" t="s">
        <v>62</v>
      </c>
      <c r="D1803" t="s">
        <v>24</v>
      </c>
      <c r="E1803" t="s">
        <v>390</v>
      </c>
      <c r="F1803" t="s">
        <v>13</v>
      </c>
      <c r="G1803" s="1">
        <v>45415</v>
      </c>
      <c r="H1803" s="1">
        <v>45385</v>
      </c>
      <c r="I1803" s="6">
        <v>435</v>
      </c>
      <c r="J1803">
        <v>860.69</v>
      </c>
      <c r="K1803">
        <v>860.69</v>
      </c>
      <c r="L1803" t="str">
        <f>VLOOKUP(A1803,[1]Sheet2!$A$2:$C$2741,3,0)</f>
        <v>Contencioso</v>
      </c>
      <c r="M1803" t="str" cm="1">
        <f t="array" ref="M1803">IFERROR(_xlfn.IFS(AND(I1803&gt;=1,I1803&lt;=5),"1A5", AND(I1803&gt;=6,I1803&lt;=30),"6A30", AND(I1803&gt;=31,I1803&lt;=60),"31A60", AND(I1803&gt;=61,I1803&lt;=90),"61A90", AND(I1803&gt;=91,I1803&lt;=120),"91A120", AND(I1803&gt;120),"M120"), "A VENCER")</f>
        <v>M120</v>
      </c>
    </row>
    <row r="1804" spans="1:13" x14ac:dyDescent="0.25">
      <c r="A1804">
        <f>VLOOKUP(B1804,[1]Sheet2!$B$2:$D$2741,3,0)</f>
        <v>211112287</v>
      </c>
      <c r="B1804" t="s">
        <v>380</v>
      </c>
      <c r="C1804" t="s">
        <v>2817</v>
      </c>
      <c r="D1804" t="s">
        <v>24</v>
      </c>
      <c r="E1804" t="s">
        <v>2836</v>
      </c>
      <c r="F1804" t="s">
        <v>13</v>
      </c>
      <c r="G1804" s="1">
        <v>45415</v>
      </c>
      <c r="H1804" s="1">
        <v>45385</v>
      </c>
      <c r="I1804" s="6">
        <v>435</v>
      </c>
      <c r="J1804">
        <v>-9.25</v>
      </c>
      <c r="K1804">
        <v>-9.25</v>
      </c>
      <c r="L1804" t="str">
        <f>VLOOKUP(A1804,[1]Sheet2!$A$2:$C$2741,3,0)</f>
        <v>Contencioso</v>
      </c>
      <c r="M1804" t="str" cm="1">
        <f t="array" ref="M1804">IFERROR(_xlfn.IFS(AND(I1804&gt;=1,I1804&lt;=5),"1A5", AND(I1804&gt;=6,I1804&lt;=30),"6A30", AND(I1804&gt;=31,I1804&lt;=60),"31A60", AND(I1804&gt;=61,I1804&lt;=90),"61A90", AND(I1804&gt;=91,I1804&lt;=120),"91A120", AND(I1804&gt;120),"M120"), "A VENCER")</f>
        <v>M120</v>
      </c>
    </row>
    <row r="1805" spans="1:13" x14ac:dyDescent="0.25">
      <c r="A1805">
        <f>VLOOKUP(B1805,[1]Sheet2!$B$2:$D$2741,3,0)</f>
        <v>211112287</v>
      </c>
      <c r="B1805" t="s">
        <v>380</v>
      </c>
      <c r="C1805" t="s">
        <v>62</v>
      </c>
      <c r="D1805" t="s">
        <v>24</v>
      </c>
      <c r="E1805" t="s">
        <v>391</v>
      </c>
      <c r="F1805" t="s">
        <v>13</v>
      </c>
      <c r="G1805" s="1">
        <v>45415</v>
      </c>
      <c r="H1805" s="1">
        <v>45385</v>
      </c>
      <c r="I1805" s="6">
        <v>435</v>
      </c>
      <c r="J1805">
        <v>8.9</v>
      </c>
      <c r="K1805">
        <v>8.9</v>
      </c>
      <c r="L1805" t="str">
        <f>VLOOKUP(A1805,[1]Sheet2!$A$2:$C$2741,3,0)</f>
        <v>Contencioso</v>
      </c>
      <c r="M1805" t="str" cm="1">
        <f t="array" ref="M1805">IFERROR(_xlfn.IFS(AND(I1805&gt;=1,I1805&lt;=5),"1A5", AND(I1805&gt;=6,I1805&lt;=30),"6A30", AND(I1805&gt;=31,I1805&lt;=60),"31A60", AND(I1805&gt;=61,I1805&lt;=90),"61A90", AND(I1805&gt;=91,I1805&lt;=120),"91A120", AND(I1805&gt;120),"M120"), "A VENCER")</f>
        <v>M120</v>
      </c>
    </row>
    <row r="1806" spans="1:13" x14ac:dyDescent="0.25">
      <c r="A1806">
        <f>VLOOKUP(B1806,[1]Sheet2!$B$2:$D$2741,3,0)</f>
        <v>211112287</v>
      </c>
      <c r="B1806" t="s">
        <v>380</v>
      </c>
      <c r="C1806" t="s">
        <v>62</v>
      </c>
      <c r="D1806" t="s">
        <v>24</v>
      </c>
      <c r="E1806" t="s">
        <v>392</v>
      </c>
      <c r="F1806" t="s">
        <v>13</v>
      </c>
      <c r="G1806" s="1">
        <v>45417</v>
      </c>
      <c r="H1806" s="1">
        <v>45387</v>
      </c>
      <c r="I1806" s="6">
        <v>433</v>
      </c>
      <c r="J1806">
        <v>284.16000000000003</v>
      </c>
      <c r="K1806">
        <v>284.16000000000003</v>
      </c>
      <c r="L1806" t="str">
        <f>VLOOKUP(A1806,[1]Sheet2!$A$2:$C$2741,3,0)</f>
        <v>Contencioso</v>
      </c>
      <c r="M1806" t="str" cm="1">
        <f t="array" ref="M1806">IFERROR(_xlfn.IFS(AND(I1806&gt;=1,I1806&lt;=5),"1A5", AND(I1806&gt;=6,I1806&lt;=30),"6A30", AND(I1806&gt;=31,I1806&lt;=60),"31A60", AND(I1806&gt;=61,I1806&lt;=90),"61A90", AND(I1806&gt;=91,I1806&lt;=120),"91A120", AND(I1806&gt;120),"M120"), "A VENCER")</f>
        <v>M120</v>
      </c>
    </row>
    <row r="1807" spans="1:13" x14ac:dyDescent="0.25">
      <c r="A1807">
        <f>VLOOKUP(B1807,[1]Sheet2!$B$2:$D$2741,3,0)</f>
        <v>211112287</v>
      </c>
      <c r="B1807" t="s">
        <v>380</v>
      </c>
      <c r="C1807" t="s">
        <v>62</v>
      </c>
      <c r="D1807" t="s">
        <v>24</v>
      </c>
      <c r="E1807" t="s">
        <v>393</v>
      </c>
      <c r="F1807" t="s">
        <v>13</v>
      </c>
      <c r="G1807" s="1">
        <v>45422</v>
      </c>
      <c r="H1807" s="1">
        <v>45392</v>
      </c>
      <c r="I1807" s="6">
        <v>428</v>
      </c>
      <c r="J1807">
        <v>809.56000000000006</v>
      </c>
      <c r="K1807">
        <v>809.56000000000006</v>
      </c>
      <c r="L1807" t="str">
        <f>VLOOKUP(A1807,[1]Sheet2!$A$2:$C$2741,3,0)</f>
        <v>Contencioso</v>
      </c>
      <c r="M1807" t="str" cm="1">
        <f t="array" ref="M1807">IFERROR(_xlfn.IFS(AND(I1807&gt;=1,I1807&lt;=5),"1A5", AND(I1807&gt;=6,I1807&lt;=30),"6A30", AND(I1807&gt;=31,I1807&lt;=60),"31A60", AND(I1807&gt;=61,I1807&lt;=90),"61A90", AND(I1807&gt;=91,I1807&lt;=120),"91A120", AND(I1807&gt;120),"M120"), "A VENCER")</f>
        <v>M120</v>
      </c>
    </row>
    <row r="1808" spans="1:13" x14ac:dyDescent="0.25">
      <c r="A1808">
        <f>VLOOKUP(B1808,[1]Sheet2!$B$2:$D$2741,3,0)</f>
        <v>211112287</v>
      </c>
      <c r="B1808" t="s">
        <v>380</v>
      </c>
      <c r="C1808" t="s">
        <v>62</v>
      </c>
      <c r="D1808" t="s">
        <v>24</v>
      </c>
      <c r="E1808" t="s">
        <v>394</v>
      </c>
      <c r="F1808" t="s">
        <v>13</v>
      </c>
      <c r="G1808" s="1">
        <v>45424</v>
      </c>
      <c r="H1808" s="1">
        <v>45394</v>
      </c>
      <c r="I1808" s="6">
        <v>426</v>
      </c>
      <c r="J1808">
        <v>241.85</v>
      </c>
      <c r="K1808">
        <v>241.85</v>
      </c>
      <c r="L1808" t="str">
        <f>VLOOKUP(A1808,[1]Sheet2!$A$2:$C$2741,3,0)</f>
        <v>Contencioso</v>
      </c>
      <c r="M1808" t="str" cm="1">
        <f t="array" ref="M1808">IFERROR(_xlfn.IFS(AND(I1808&gt;=1,I1808&lt;=5),"1A5", AND(I1808&gt;=6,I1808&lt;=30),"6A30", AND(I1808&gt;=31,I1808&lt;=60),"31A60", AND(I1808&gt;=61,I1808&lt;=90),"61A90", AND(I1808&gt;=91,I1808&lt;=120),"91A120", AND(I1808&gt;120),"M120"), "A VENCER")</f>
        <v>M120</v>
      </c>
    </row>
    <row r="1809" spans="1:13" x14ac:dyDescent="0.25">
      <c r="A1809">
        <f>VLOOKUP(B1809,[1]Sheet2!$B$2:$D$2741,3,0)</f>
        <v>211112287</v>
      </c>
      <c r="B1809" t="s">
        <v>380</v>
      </c>
      <c r="C1809" t="s">
        <v>62</v>
      </c>
      <c r="D1809" t="s">
        <v>24</v>
      </c>
      <c r="E1809" t="s">
        <v>395</v>
      </c>
      <c r="F1809" t="s">
        <v>13</v>
      </c>
      <c r="G1809" s="1">
        <v>45429</v>
      </c>
      <c r="H1809" s="1">
        <v>45399</v>
      </c>
      <c r="I1809" s="6">
        <v>421</v>
      </c>
      <c r="J1809">
        <v>1198.26</v>
      </c>
      <c r="K1809">
        <v>1198.26</v>
      </c>
      <c r="L1809" t="str">
        <f>VLOOKUP(A1809,[1]Sheet2!$A$2:$C$2741,3,0)</f>
        <v>Contencioso</v>
      </c>
      <c r="M1809" t="str" cm="1">
        <f t="array" ref="M1809">IFERROR(_xlfn.IFS(AND(I1809&gt;=1,I1809&lt;=5),"1A5", AND(I1809&gt;=6,I1809&lt;=30),"6A30", AND(I1809&gt;=31,I1809&lt;=60),"31A60", AND(I1809&gt;=61,I1809&lt;=90),"61A90", AND(I1809&gt;=91,I1809&lt;=120),"91A120", AND(I1809&gt;120),"M120"), "A VENCER")</f>
        <v>M120</v>
      </c>
    </row>
    <row r="1810" spans="1:13" x14ac:dyDescent="0.25">
      <c r="A1810">
        <f>VLOOKUP(B1810,[1]Sheet2!$B$2:$D$2741,3,0)</f>
        <v>211112287</v>
      </c>
      <c r="B1810" t="s">
        <v>380</v>
      </c>
      <c r="C1810" t="s">
        <v>2817</v>
      </c>
      <c r="D1810" t="s">
        <v>24</v>
      </c>
      <c r="E1810" t="s">
        <v>2837</v>
      </c>
      <c r="F1810" t="s">
        <v>13</v>
      </c>
      <c r="G1810" s="1">
        <v>45429</v>
      </c>
      <c r="H1810" s="1">
        <v>45399</v>
      </c>
      <c r="I1810" s="6">
        <v>421</v>
      </c>
      <c r="J1810">
        <v>-6.37</v>
      </c>
      <c r="K1810">
        <v>-6.37</v>
      </c>
      <c r="L1810" t="str">
        <f>VLOOKUP(A1810,[1]Sheet2!$A$2:$C$2741,3,0)</f>
        <v>Contencioso</v>
      </c>
      <c r="M1810" t="str" cm="1">
        <f t="array" ref="M1810">IFERROR(_xlfn.IFS(AND(I1810&gt;=1,I1810&lt;=5),"1A5", AND(I1810&gt;=6,I1810&lt;=30),"6A30", AND(I1810&gt;=31,I1810&lt;=60),"31A60", AND(I1810&gt;=61,I1810&lt;=90),"61A90", AND(I1810&gt;=91,I1810&lt;=120),"91A120", AND(I1810&gt;120),"M120"), "A VENCER")</f>
        <v>M120</v>
      </c>
    </row>
    <row r="1811" spans="1:13" x14ac:dyDescent="0.25">
      <c r="A1811">
        <f>VLOOKUP(B1811,[1]Sheet2!$B$2:$D$2741,3,0)</f>
        <v>211112287</v>
      </c>
      <c r="B1811" t="s">
        <v>380</v>
      </c>
      <c r="C1811" t="s">
        <v>2817</v>
      </c>
      <c r="D1811" t="s">
        <v>24</v>
      </c>
      <c r="E1811" t="s">
        <v>2838</v>
      </c>
      <c r="F1811" t="s">
        <v>13</v>
      </c>
      <c r="G1811" s="1">
        <v>45429</v>
      </c>
      <c r="H1811" s="1">
        <v>45399</v>
      </c>
      <c r="I1811" s="6">
        <v>421</v>
      </c>
      <c r="J1811">
        <v>-2.12</v>
      </c>
      <c r="K1811">
        <v>-2.12</v>
      </c>
      <c r="L1811" t="str">
        <f>VLOOKUP(A1811,[1]Sheet2!$A$2:$C$2741,3,0)</f>
        <v>Contencioso</v>
      </c>
      <c r="M1811" t="str" cm="1">
        <f t="array" ref="M1811">IFERROR(_xlfn.IFS(AND(I1811&gt;=1,I1811&lt;=5),"1A5", AND(I1811&gt;=6,I1811&lt;=30),"6A30", AND(I1811&gt;=31,I1811&lt;=60),"31A60", AND(I1811&gt;=61,I1811&lt;=90),"61A90", AND(I1811&gt;=91,I1811&lt;=120),"91A120", AND(I1811&gt;120),"M120"), "A VENCER")</f>
        <v>M120</v>
      </c>
    </row>
    <row r="1812" spans="1:13" x14ac:dyDescent="0.25">
      <c r="A1812">
        <f>VLOOKUP(B1812,[1]Sheet2!$B$2:$D$2741,3,0)</f>
        <v>211112287</v>
      </c>
      <c r="B1812" t="s">
        <v>380</v>
      </c>
      <c r="C1812" t="s">
        <v>62</v>
      </c>
      <c r="D1812" t="s">
        <v>24</v>
      </c>
      <c r="E1812" t="s">
        <v>396</v>
      </c>
      <c r="F1812" t="s">
        <v>13</v>
      </c>
      <c r="G1812" s="1">
        <v>45429</v>
      </c>
      <c r="H1812" s="1">
        <v>45399</v>
      </c>
      <c r="I1812" s="6">
        <v>421</v>
      </c>
      <c r="J1812">
        <v>34.340000000000003</v>
      </c>
      <c r="K1812">
        <v>34.340000000000003</v>
      </c>
      <c r="L1812" t="str">
        <f>VLOOKUP(A1812,[1]Sheet2!$A$2:$C$2741,3,0)</f>
        <v>Contencioso</v>
      </c>
      <c r="M1812" t="str" cm="1">
        <f t="array" ref="M1812">IFERROR(_xlfn.IFS(AND(I1812&gt;=1,I1812&lt;=5),"1A5", AND(I1812&gt;=6,I1812&lt;=30),"6A30", AND(I1812&gt;=31,I1812&lt;=60),"31A60", AND(I1812&gt;=61,I1812&lt;=90),"61A90", AND(I1812&gt;=91,I1812&lt;=120),"91A120", AND(I1812&gt;120),"M120"), "A VENCER")</f>
        <v>M120</v>
      </c>
    </row>
    <row r="1813" spans="1:13" x14ac:dyDescent="0.25">
      <c r="A1813">
        <f>VLOOKUP(B1813,[1]Sheet2!$B$2:$D$2741,3,0)</f>
        <v>211112287</v>
      </c>
      <c r="B1813" t="s">
        <v>380</v>
      </c>
      <c r="C1813" t="s">
        <v>62</v>
      </c>
      <c r="D1813" t="s">
        <v>24</v>
      </c>
      <c r="E1813" t="s">
        <v>397</v>
      </c>
      <c r="F1813" t="s">
        <v>13</v>
      </c>
      <c r="G1813" s="1">
        <v>45436</v>
      </c>
      <c r="H1813" s="1">
        <v>45406</v>
      </c>
      <c r="I1813" s="6">
        <v>414</v>
      </c>
      <c r="J1813">
        <v>839.88</v>
      </c>
      <c r="K1813">
        <v>839.88</v>
      </c>
      <c r="L1813" t="str">
        <f>VLOOKUP(A1813,[1]Sheet2!$A$2:$C$2741,3,0)</f>
        <v>Contencioso</v>
      </c>
      <c r="M1813" t="str" cm="1">
        <f t="array" ref="M1813">IFERROR(_xlfn.IFS(AND(I1813&gt;=1,I1813&lt;=5),"1A5", AND(I1813&gt;=6,I1813&lt;=30),"6A30", AND(I1813&gt;=31,I1813&lt;=60),"31A60", AND(I1813&gt;=61,I1813&lt;=90),"61A90", AND(I1813&gt;=91,I1813&lt;=120),"91A120", AND(I1813&gt;120),"M120"), "A VENCER")</f>
        <v>M120</v>
      </c>
    </row>
    <row r="1814" spans="1:13" x14ac:dyDescent="0.25">
      <c r="A1814">
        <f>VLOOKUP(B1814,[1]Sheet2!$B$2:$D$2741,3,0)</f>
        <v>211112287</v>
      </c>
      <c r="B1814" t="s">
        <v>380</v>
      </c>
      <c r="C1814" t="s">
        <v>62</v>
      </c>
      <c r="D1814" t="s">
        <v>24</v>
      </c>
      <c r="E1814" t="s">
        <v>398</v>
      </c>
      <c r="F1814" t="s">
        <v>13</v>
      </c>
      <c r="G1814" s="1">
        <v>45436</v>
      </c>
      <c r="H1814" s="1">
        <v>45406</v>
      </c>
      <c r="I1814" s="6">
        <v>414</v>
      </c>
      <c r="J1814">
        <v>29.68</v>
      </c>
      <c r="K1814">
        <v>29.68</v>
      </c>
      <c r="L1814" t="str">
        <f>VLOOKUP(A1814,[1]Sheet2!$A$2:$C$2741,3,0)</f>
        <v>Contencioso</v>
      </c>
      <c r="M1814" t="str" cm="1">
        <f t="array" ref="M1814">IFERROR(_xlfn.IFS(AND(I1814&gt;=1,I1814&lt;=5),"1A5", AND(I1814&gt;=6,I1814&lt;=30),"6A30", AND(I1814&gt;=31,I1814&lt;=60),"31A60", AND(I1814&gt;=61,I1814&lt;=90),"61A90", AND(I1814&gt;=91,I1814&lt;=120),"91A120", AND(I1814&gt;120),"M120"), "A VENCER")</f>
        <v>M120</v>
      </c>
    </row>
    <row r="1815" spans="1:13" x14ac:dyDescent="0.25">
      <c r="A1815">
        <f>VLOOKUP(B1815,[1]Sheet2!$B$2:$D$2741,3,0)</f>
        <v>211112287</v>
      </c>
      <c r="B1815" t="s">
        <v>380</v>
      </c>
      <c r="C1815" t="s">
        <v>2817</v>
      </c>
      <c r="D1815" t="s">
        <v>24</v>
      </c>
      <c r="E1815" t="s">
        <v>2839</v>
      </c>
      <c r="F1815" t="s">
        <v>13</v>
      </c>
      <c r="G1815" s="1">
        <v>45438</v>
      </c>
      <c r="H1815" s="1">
        <v>45408</v>
      </c>
      <c r="I1815" s="6">
        <v>412</v>
      </c>
      <c r="J1815">
        <v>-24.02</v>
      </c>
      <c r="K1815">
        <v>-24.02</v>
      </c>
      <c r="L1815" t="str">
        <f>VLOOKUP(A1815,[1]Sheet2!$A$2:$C$2741,3,0)</f>
        <v>Contencioso</v>
      </c>
      <c r="M1815" t="str" cm="1">
        <f t="array" ref="M1815">IFERROR(_xlfn.IFS(AND(I1815&gt;=1,I1815&lt;=5),"1A5", AND(I1815&gt;=6,I1815&lt;=30),"6A30", AND(I1815&gt;=31,I1815&lt;=60),"31A60", AND(I1815&gt;=61,I1815&lt;=90),"61A90", AND(I1815&gt;=91,I1815&lt;=120),"91A120", AND(I1815&gt;120),"M120"), "A VENCER")</f>
        <v>M120</v>
      </c>
    </row>
    <row r="1816" spans="1:13" x14ac:dyDescent="0.25">
      <c r="A1816">
        <f>VLOOKUP(B1816,[1]Sheet2!$B$2:$D$2741,3,0)</f>
        <v>211112287</v>
      </c>
      <c r="B1816" t="s">
        <v>380</v>
      </c>
      <c r="C1816" t="s">
        <v>62</v>
      </c>
      <c r="D1816" t="s">
        <v>24</v>
      </c>
      <c r="E1816" t="s">
        <v>399</v>
      </c>
      <c r="F1816" t="s">
        <v>13</v>
      </c>
      <c r="G1816" s="1">
        <v>45442</v>
      </c>
      <c r="H1816" s="1">
        <v>45412</v>
      </c>
      <c r="I1816" s="6">
        <v>408</v>
      </c>
      <c r="J1816">
        <v>550.83000000000004</v>
      </c>
      <c r="K1816">
        <v>550.83000000000004</v>
      </c>
      <c r="L1816" t="str">
        <f>VLOOKUP(A1816,[1]Sheet2!$A$2:$C$2741,3,0)</f>
        <v>Contencioso</v>
      </c>
      <c r="M1816" t="str" cm="1">
        <f t="array" ref="M1816">IFERROR(_xlfn.IFS(AND(I1816&gt;=1,I1816&lt;=5),"1A5", AND(I1816&gt;=6,I1816&lt;=30),"6A30", AND(I1816&gt;=31,I1816&lt;=60),"31A60", AND(I1816&gt;=61,I1816&lt;=90),"61A90", AND(I1816&gt;=91,I1816&lt;=120),"91A120", AND(I1816&gt;120),"M120"), "A VENCER")</f>
        <v>M120</v>
      </c>
    </row>
    <row r="1817" spans="1:13" x14ac:dyDescent="0.25">
      <c r="A1817">
        <f>VLOOKUP(B1817,[1]Sheet2!$B$2:$D$2741,3,0)</f>
        <v>211112287</v>
      </c>
      <c r="B1817" t="s">
        <v>380</v>
      </c>
      <c r="C1817" t="s">
        <v>62</v>
      </c>
      <c r="D1817" t="s">
        <v>24</v>
      </c>
      <c r="E1817" t="s">
        <v>400</v>
      </c>
      <c r="F1817" t="s">
        <v>13</v>
      </c>
      <c r="G1817" s="1">
        <v>45445</v>
      </c>
      <c r="H1817" s="1">
        <v>45415</v>
      </c>
      <c r="I1817" s="6">
        <v>405</v>
      </c>
      <c r="J1817">
        <v>258.37</v>
      </c>
      <c r="K1817">
        <v>258.37</v>
      </c>
      <c r="L1817" t="str">
        <f>VLOOKUP(A1817,[1]Sheet2!$A$2:$C$2741,3,0)</f>
        <v>Contencioso</v>
      </c>
      <c r="M1817" t="str" cm="1">
        <f t="array" ref="M1817">IFERROR(_xlfn.IFS(AND(I1817&gt;=1,I1817&lt;=5),"1A5", AND(I1817&gt;=6,I1817&lt;=30),"6A30", AND(I1817&gt;=31,I1817&lt;=60),"31A60", AND(I1817&gt;=61,I1817&lt;=90),"61A90", AND(I1817&gt;=91,I1817&lt;=120),"91A120", AND(I1817&gt;120),"M120"), "A VENCER")</f>
        <v>M120</v>
      </c>
    </row>
    <row r="1818" spans="1:13" x14ac:dyDescent="0.25">
      <c r="A1818">
        <f>VLOOKUP(B1818,[1]Sheet2!$B$2:$D$2741,3,0)</f>
        <v>211112287</v>
      </c>
      <c r="B1818" t="s">
        <v>380</v>
      </c>
      <c r="C1818" t="s">
        <v>62</v>
      </c>
      <c r="D1818" t="s">
        <v>24</v>
      </c>
      <c r="E1818" t="s">
        <v>401</v>
      </c>
      <c r="F1818" t="s">
        <v>13</v>
      </c>
      <c r="G1818" s="1">
        <v>45445</v>
      </c>
      <c r="H1818" s="1">
        <v>45415</v>
      </c>
      <c r="I1818" s="6">
        <v>405</v>
      </c>
      <c r="J1818">
        <v>20.14</v>
      </c>
      <c r="K1818">
        <v>20.14</v>
      </c>
      <c r="L1818" t="str">
        <f>VLOOKUP(A1818,[1]Sheet2!$A$2:$C$2741,3,0)</f>
        <v>Contencioso</v>
      </c>
      <c r="M1818" t="str" cm="1">
        <f t="array" ref="M1818">IFERROR(_xlfn.IFS(AND(I1818&gt;=1,I1818&lt;=5),"1A5", AND(I1818&gt;=6,I1818&lt;=30),"6A30", AND(I1818&gt;=31,I1818&lt;=60),"31A60", AND(I1818&gt;=61,I1818&lt;=90),"61A90", AND(I1818&gt;=91,I1818&lt;=120),"91A120", AND(I1818&gt;120),"M120"), "A VENCER")</f>
        <v>M120</v>
      </c>
    </row>
    <row r="1819" spans="1:13" x14ac:dyDescent="0.25">
      <c r="A1819">
        <f>VLOOKUP(B1819,[1]Sheet2!$B$2:$D$2741,3,0)</f>
        <v>211112287</v>
      </c>
      <c r="B1819" t="s">
        <v>380</v>
      </c>
      <c r="C1819" t="s">
        <v>62</v>
      </c>
      <c r="D1819" t="s">
        <v>24</v>
      </c>
      <c r="E1819" t="s">
        <v>402</v>
      </c>
      <c r="F1819" t="s">
        <v>13</v>
      </c>
      <c r="G1819" s="1">
        <v>45450</v>
      </c>
      <c r="H1819" s="1">
        <v>45420</v>
      </c>
      <c r="I1819" s="6">
        <v>400</v>
      </c>
      <c r="J1819">
        <v>846.12</v>
      </c>
      <c r="K1819">
        <v>846.12</v>
      </c>
      <c r="L1819" t="str">
        <f>VLOOKUP(A1819,[1]Sheet2!$A$2:$C$2741,3,0)</f>
        <v>Contencioso</v>
      </c>
      <c r="M1819" t="str" cm="1">
        <f t="array" ref="M1819">IFERROR(_xlfn.IFS(AND(I1819&gt;=1,I1819&lt;=5),"1A5", AND(I1819&gt;=6,I1819&lt;=30),"6A30", AND(I1819&gt;=31,I1819&lt;=60),"31A60", AND(I1819&gt;=61,I1819&lt;=90),"61A90", AND(I1819&gt;=91,I1819&lt;=120),"91A120", AND(I1819&gt;120),"M120"), "A VENCER")</f>
        <v>M120</v>
      </c>
    </row>
    <row r="1820" spans="1:13" x14ac:dyDescent="0.25">
      <c r="A1820">
        <f>VLOOKUP(B1820,[1]Sheet2!$B$2:$D$2741,3,0)</f>
        <v>211112287</v>
      </c>
      <c r="B1820" t="s">
        <v>380</v>
      </c>
      <c r="C1820" t="s">
        <v>62</v>
      </c>
      <c r="D1820" t="s">
        <v>24</v>
      </c>
      <c r="E1820" t="s">
        <v>403</v>
      </c>
      <c r="F1820" t="s">
        <v>13</v>
      </c>
      <c r="G1820" s="1">
        <v>45452</v>
      </c>
      <c r="H1820" s="1">
        <v>45422</v>
      </c>
      <c r="I1820" s="6">
        <v>398</v>
      </c>
      <c r="J1820">
        <v>246.34</v>
      </c>
      <c r="K1820">
        <v>246.34</v>
      </c>
      <c r="L1820" t="str">
        <f>VLOOKUP(A1820,[1]Sheet2!$A$2:$C$2741,3,0)</f>
        <v>Contencioso</v>
      </c>
      <c r="M1820" t="str" cm="1">
        <f t="array" ref="M1820">IFERROR(_xlfn.IFS(AND(I1820&gt;=1,I1820&lt;=5),"1A5", AND(I1820&gt;=6,I1820&lt;=30),"6A30", AND(I1820&gt;=31,I1820&lt;=60),"31A60", AND(I1820&gt;=61,I1820&lt;=90),"61A90", AND(I1820&gt;=91,I1820&lt;=120),"91A120", AND(I1820&gt;120),"M120"), "A VENCER")</f>
        <v>M120</v>
      </c>
    </row>
    <row r="1821" spans="1:13" x14ac:dyDescent="0.25">
      <c r="A1821">
        <f>VLOOKUP(B1821,[1]Sheet2!$B$2:$D$2741,3,0)</f>
        <v>211112287</v>
      </c>
      <c r="B1821" t="s">
        <v>380</v>
      </c>
      <c r="C1821" t="s">
        <v>62</v>
      </c>
      <c r="D1821" t="s">
        <v>24</v>
      </c>
      <c r="E1821" t="s">
        <v>404</v>
      </c>
      <c r="F1821" t="s">
        <v>13</v>
      </c>
      <c r="G1821" s="1">
        <v>45452</v>
      </c>
      <c r="H1821" s="1">
        <v>45422</v>
      </c>
      <c r="I1821" s="6">
        <v>398</v>
      </c>
      <c r="J1821">
        <v>243.61</v>
      </c>
      <c r="K1821">
        <v>243.61</v>
      </c>
      <c r="L1821" t="str">
        <f>VLOOKUP(A1821,[1]Sheet2!$A$2:$C$2741,3,0)</f>
        <v>Contencioso</v>
      </c>
      <c r="M1821" t="str" cm="1">
        <f t="array" ref="M1821">IFERROR(_xlfn.IFS(AND(I1821&gt;=1,I1821&lt;=5),"1A5", AND(I1821&gt;=6,I1821&lt;=30),"6A30", AND(I1821&gt;=31,I1821&lt;=60),"31A60", AND(I1821&gt;=61,I1821&lt;=90),"61A90", AND(I1821&gt;=91,I1821&lt;=120),"91A120", AND(I1821&gt;120),"M120"), "A VENCER")</f>
        <v>M120</v>
      </c>
    </row>
    <row r="1822" spans="1:13" x14ac:dyDescent="0.25">
      <c r="A1822">
        <f>VLOOKUP(B1822,[1]Sheet2!$B$2:$D$2741,3,0)</f>
        <v>211112287</v>
      </c>
      <c r="B1822" t="s">
        <v>380</v>
      </c>
      <c r="C1822" t="s">
        <v>62</v>
      </c>
      <c r="D1822" t="s">
        <v>24</v>
      </c>
      <c r="E1822" t="s">
        <v>405</v>
      </c>
      <c r="F1822" t="s">
        <v>13</v>
      </c>
      <c r="G1822" s="1">
        <v>45459</v>
      </c>
      <c r="H1822" s="1">
        <v>45429</v>
      </c>
      <c r="I1822" s="6">
        <v>391</v>
      </c>
      <c r="J1822">
        <v>522.75</v>
      </c>
      <c r="K1822">
        <v>522.75</v>
      </c>
      <c r="L1822" t="str">
        <f>VLOOKUP(A1822,[1]Sheet2!$A$2:$C$2741,3,0)</f>
        <v>Contencioso</v>
      </c>
      <c r="M1822" t="str" cm="1">
        <f t="array" ref="M1822">IFERROR(_xlfn.IFS(AND(I1822&gt;=1,I1822&lt;=5),"1A5", AND(I1822&gt;=6,I1822&lt;=30),"6A30", AND(I1822&gt;=31,I1822&lt;=60),"31A60", AND(I1822&gt;=61,I1822&lt;=90),"61A90", AND(I1822&gt;=91,I1822&lt;=120),"91A120", AND(I1822&gt;120),"M120"), "A VENCER")</f>
        <v>M120</v>
      </c>
    </row>
    <row r="1823" spans="1:13" x14ac:dyDescent="0.25">
      <c r="A1823">
        <f>VLOOKUP(B1823,[1]Sheet2!$B$2:$D$2741,3,0)</f>
        <v>211112291</v>
      </c>
      <c r="B1823" t="s">
        <v>407</v>
      </c>
      <c r="C1823" t="s">
        <v>62</v>
      </c>
      <c r="D1823" t="s">
        <v>24</v>
      </c>
      <c r="E1823" t="s">
        <v>408</v>
      </c>
      <c r="F1823" t="s">
        <v>13</v>
      </c>
      <c r="G1823" s="1">
        <v>45324</v>
      </c>
      <c r="H1823" s="1">
        <v>45324</v>
      </c>
      <c r="I1823" s="6">
        <v>526</v>
      </c>
      <c r="J1823">
        <v>200.59</v>
      </c>
      <c r="K1823">
        <v>200.59</v>
      </c>
      <c r="L1823" t="str">
        <f>VLOOKUP(A1823,[1]Sheet2!$A$2:$C$2741,3,0)</f>
        <v>Ricardo G.Silva</v>
      </c>
      <c r="M1823" t="str" cm="1">
        <f t="array" ref="M1823">IFERROR(_xlfn.IFS(AND(I1823&gt;=1,I1823&lt;=5),"1A5", AND(I1823&gt;=6,I1823&lt;=30),"6A30", AND(I1823&gt;=31,I1823&lt;=60),"31A60", AND(I1823&gt;=61,I1823&lt;=90),"61A90", AND(I1823&gt;=91,I1823&lt;=120),"91A120", AND(I1823&gt;120),"M120"), "A VENCER")</f>
        <v>M120</v>
      </c>
    </row>
    <row r="1824" spans="1:13" x14ac:dyDescent="0.25">
      <c r="A1824">
        <f>VLOOKUP(B1824,[1]Sheet2!$B$2:$D$2741,3,0)</f>
        <v>211112291</v>
      </c>
      <c r="B1824" t="s">
        <v>407</v>
      </c>
      <c r="C1824" t="s">
        <v>62</v>
      </c>
      <c r="D1824" t="s">
        <v>24</v>
      </c>
      <c r="E1824" t="s">
        <v>409</v>
      </c>
      <c r="F1824" t="s">
        <v>13</v>
      </c>
      <c r="G1824" s="1">
        <v>45324</v>
      </c>
      <c r="H1824" s="1">
        <v>45324</v>
      </c>
      <c r="I1824" s="6">
        <v>526</v>
      </c>
      <c r="J1824">
        <v>76.36</v>
      </c>
      <c r="K1824">
        <v>76.36</v>
      </c>
      <c r="L1824" t="str">
        <f>VLOOKUP(A1824,[1]Sheet2!$A$2:$C$2741,3,0)</f>
        <v>Ricardo G.Silva</v>
      </c>
      <c r="M1824" t="str" cm="1">
        <f t="array" ref="M1824">IFERROR(_xlfn.IFS(AND(I1824&gt;=1,I1824&lt;=5),"1A5", AND(I1824&gt;=6,I1824&lt;=30),"6A30", AND(I1824&gt;=31,I1824&lt;=60),"31A60", AND(I1824&gt;=61,I1824&lt;=90),"61A90", AND(I1824&gt;=91,I1824&lt;=120),"91A120", AND(I1824&gt;120),"M120"), "A VENCER")</f>
        <v>M120</v>
      </c>
    </row>
    <row r="1825" spans="1:13" x14ac:dyDescent="0.25">
      <c r="A1825">
        <f>VLOOKUP(B1825,[1]Sheet2!$B$2:$D$2741,3,0)</f>
        <v>211112291</v>
      </c>
      <c r="B1825" t="s">
        <v>407</v>
      </c>
      <c r="C1825" t="s">
        <v>62</v>
      </c>
      <c r="D1825" t="s">
        <v>24</v>
      </c>
      <c r="E1825" t="s">
        <v>410</v>
      </c>
      <c r="F1825" t="s">
        <v>13</v>
      </c>
      <c r="G1825" s="1">
        <v>45331</v>
      </c>
      <c r="H1825" s="1">
        <v>45331</v>
      </c>
      <c r="I1825" s="6">
        <v>519</v>
      </c>
      <c r="J1825">
        <v>209.18</v>
      </c>
      <c r="K1825">
        <v>209.18</v>
      </c>
      <c r="L1825" t="str">
        <f>VLOOKUP(A1825,[1]Sheet2!$A$2:$C$2741,3,0)</f>
        <v>Ricardo G.Silva</v>
      </c>
      <c r="M1825" t="str" cm="1">
        <f t="array" ref="M1825">IFERROR(_xlfn.IFS(AND(I1825&gt;=1,I1825&lt;=5),"1A5", AND(I1825&gt;=6,I1825&lt;=30),"6A30", AND(I1825&gt;=31,I1825&lt;=60),"31A60", AND(I1825&gt;=61,I1825&lt;=90),"61A90", AND(I1825&gt;=91,I1825&lt;=120),"91A120", AND(I1825&gt;120),"M120"), "A VENCER")</f>
        <v>M120</v>
      </c>
    </row>
    <row r="1826" spans="1:13" x14ac:dyDescent="0.25">
      <c r="A1826">
        <f>VLOOKUP(B1826,[1]Sheet2!$B$2:$D$2741,3,0)</f>
        <v>211112291</v>
      </c>
      <c r="B1826" t="s">
        <v>407</v>
      </c>
      <c r="C1826" t="s">
        <v>62</v>
      </c>
      <c r="D1826" t="s">
        <v>24</v>
      </c>
      <c r="E1826" t="s">
        <v>411</v>
      </c>
      <c r="F1826" t="s">
        <v>13</v>
      </c>
      <c r="G1826" s="1">
        <v>45366</v>
      </c>
      <c r="H1826" s="1">
        <v>45366</v>
      </c>
      <c r="I1826" s="6">
        <v>484</v>
      </c>
      <c r="J1826">
        <v>872.94</v>
      </c>
      <c r="K1826">
        <v>872.94</v>
      </c>
      <c r="L1826" t="str">
        <f>VLOOKUP(A1826,[1]Sheet2!$A$2:$C$2741,3,0)</f>
        <v>Ricardo G.Silva</v>
      </c>
      <c r="M1826" t="str" cm="1">
        <f t="array" ref="M1826">IFERROR(_xlfn.IFS(AND(I1826&gt;=1,I1826&lt;=5),"1A5", AND(I1826&gt;=6,I1826&lt;=30),"6A30", AND(I1826&gt;=31,I1826&lt;=60),"31A60", AND(I1826&gt;=61,I1826&lt;=90),"61A90", AND(I1826&gt;=91,I1826&lt;=120),"91A120", AND(I1826&gt;120),"M120"), "A VENCER")</f>
        <v>M120</v>
      </c>
    </row>
    <row r="1827" spans="1:13" x14ac:dyDescent="0.25">
      <c r="A1827">
        <f>VLOOKUP(B1827,[1]Sheet2!$B$2:$D$2741,3,0)</f>
        <v>211112291</v>
      </c>
      <c r="B1827" t="s">
        <v>407</v>
      </c>
      <c r="C1827" t="s">
        <v>62</v>
      </c>
      <c r="D1827" t="s">
        <v>24</v>
      </c>
      <c r="E1827" t="s">
        <v>412</v>
      </c>
      <c r="F1827" t="s">
        <v>13</v>
      </c>
      <c r="G1827" s="1">
        <v>45390</v>
      </c>
      <c r="H1827" s="1">
        <v>45390</v>
      </c>
      <c r="I1827" s="6">
        <v>460</v>
      </c>
      <c r="J1827">
        <v>261.22000000000003</v>
      </c>
      <c r="K1827">
        <v>261.22000000000003</v>
      </c>
      <c r="L1827" t="str">
        <f>VLOOKUP(A1827,[1]Sheet2!$A$2:$C$2741,3,0)</f>
        <v>Ricardo G.Silva</v>
      </c>
      <c r="M1827" t="str" cm="1">
        <f t="array" ref="M1827">IFERROR(_xlfn.IFS(AND(I1827&gt;=1,I1827&lt;=5),"1A5", AND(I1827&gt;=6,I1827&lt;=30),"6A30", AND(I1827&gt;=31,I1827&lt;=60),"31A60", AND(I1827&gt;=61,I1827&lt;=90),"61A90", AND(I1827&gt;=91,I1827&lt;=120),"91A120", AND(I1827&gt;120),"M120"), "A VENCER")</f>
        <v>M120</v>
      </c>
    </row>
    <row r="1828" spans="1:13" x14ac:dyDescent="0.25">
      <c r="A1828">
        <f>VLOOKUP(B1828,[1]Sheet2!$B$2:$D$2741,3,0)</f>
        <v>211112291</v>
      </c>
      <c r="B1828" t="s">
        <v>407</v>
      </c>
      <c r="C1828" t="s">
        <v>11</v>
      </c>
      <c r="D1828" t="s">
        <v>19</v>
      </c>
      <c r="E1828">
        <v>1957</v>
      </c>
      <c r="F1828" t="s">
        <v>13</v>
      </c>
      <c r="G1828" s="1">
        <v>45529.645949074074</v>
      </c>
      <c r="H1828" s="1">
        <v>45499.646979166668</v>
      </c>
      <c r="I1828" s="6">
        <v>321</v>
      </c>
      <c r="J1828">
        <v>68.7</v>
      </c>
      <c r="K1828">
        <v>68.7</v>
      </c>
      <c r="L1828" t="str">
        <f>VLOOKUP(A1828,[1]Sheet2!$A$2:$C$2741,3,0)</f>
        <v>Ricardo G.Silva</v>
      </c>
      <c r="M1828" t="str" cm="1">
        <f t="array" ref="M1828">IFERROR(_xlfn.IFS(AND(I1828&gt;=1,I1828&lt;=5),"1A5", AND(I1828&gt;=6,I1828&lt;=30),"6A30", AND(I1828&gt;=31,I1828&lt;=60),"31A60", AND(I1828&gt;=61,I1828&lt;=90),"61A90", AND(I1828&gt;=91,I1828&lt;=120),"91A120", AND(I1828&gt;120),"M120"), "A VENCER")</f>
        <v>M120</v>
      </c>
    </row>
    <row r="1829" spans="1:13" x14ac:dyDescent="0.25">
      <c r="A1829">
        <f>VLOOKUP(B1829,[1]Sheet2!$B$2:$D$2741,3,0)</f>
        <v>211112293</v>
      </c>
      <c r="B1829" t="s">
        <v>413</v>
      </c>
      <c r="C1829" t="s">
        <v>11</v>
      </c>
      <c r="D1829" t="s">
        <v>414</v>
      </c>
      <c r="E1829">
        <v>9</v>
      </c>
      <c r="F1829" t="s">
        <v>13</v>
      </c>
      <c r="G1829" s="1">
        <v>45799</v>
      </c>
      <c r="H1829" s="1">
        <v>45769</v>
      </c>
      <c r="I1829" s="6">
        <v>51</v>
      </c>
      <c r="J1829">
        <v>20.400000000000002</v>
      </c>
      <c r="K1829">
        <v>20.400000000000002</v>
      </c>
      <c r="L1829" t="str">
        <f>VLOOKUP(A1829,[1]Sheet2!$A$2:$C$2741,3,0)</f>
        <v>Bracar</v>
      </c>
      <c r="M1829" t="str" cm="1">
        <f t="array" ref="M1829">IFERROR(_xlfn.IFS(AND(I1829&gt;=1,I1829&lt;=5),"1A5", AND(I1829&gt;=6,I1829&lt;=30),"6A30", AND(I1829&gt;=31,I1829&lt;=60),"31A60", AND(I1829&gt;=61,I1829&lt;=90),"61A90", AND(I1829&gt;=91,I1829&lt;=120),"91A120", AND(I1829&gt;120),"M120"), "A VENCER")</f>
        <v>31A60</v>
      </c>
    </row>
    <row r="1830" spans="1:13" x14ac:dyDescent="0.25">
      <c r="A1830">
        <f>VLOOKUP(B1830,[1]Sheet2!$B$2:$D$2741,3,0)</f>
        <v>211112293</v>
      </c>
      <c r="B1830" t="s">
        <v>413</v>
      </c>
      <c r="C1830" t="s">
        <v>11</v>
      </c>
      <c r="D1830" t="s">
        <v>414</v>
      </c>
      <c r="E1830">
        <v>10</v>
      </c>
      <c r="F1830" t="s">
        <v>13</v>
      </c>
      <c r="G1830" s="1">
        <v>45863</v>
      </c>
      <c r="H1830" s="1">
        <v>45833</v>
      </c>
      <c r="I1830" s="6">
        <v>-13</v>
      </c>
      <c r="J1830">
        <v>45.2</v>
      </c>
      <c r="K1830">
        <v>45.2</v>
      </c>
      <c r="L1830" t="str">
        <f>VLOOKUP(A1830,[1]Sheet2!$A$2:$C$2741,3,0)</f>
        <v>Bracar</v>
      </c>
      <c r="M1830" t="str" cm="1">
        <f t="array" ref="M1830">IFERROR(_xlfn.IFS(AND(I1830&gt;=1,I1830&lt;=5),"1A5", AND(I1830&gt;=6,I1830&lt;=30),"6A30", AND(I1830&gt;=31,I1830&lt;=60),"31A60", AND(I1830&gt;=61,I1830&lt;=90),"61A90", AND(I1830&gt;=91,I1830&lt;=120),"91A120", AND(I1830&gt;120),"M120"), "A VENCER")</f>
        <v>A VENCER</v>
      </c>
    </row>
    <row r="1831" spans="1:13" x14ac:dyDescent="0.25">
      <c r="A1831">
        <f>VLOOKUP(B1831,[1]Sheet2!$B$2:$D$2741,3,0)</f>
        <v>211112298</v>
      </c>
      <c r="B1831" t="s">
        <v>415</v>
      </c>
      <c r="C1831" t="s">
        <v>11</v>
      </c>
      <c r="D1831" t="s">
        <v>12</v>
      </c>
      <c r="E1831">
        <v>7398</v>
      </c>
      <c r="F1831" t="s">
        <v>13</v>
      </c>
      <c r="G1831" s="1">
        <v>45815.419444444444</v>
      </c>
      <c r="H1831" s="1">
        <v>45785.421620370369</v>
      </c>
      <c r="I1831" s="6">
        <v>35</v>
      </c>
      <c r="J1831">
        <v>100.9</v>
      </c>
      <c r="K1831">
        <v>100.9</v>
      </c>
      <c r="L1831" t="str">
        <f>VLOOKUP(A1831,[1]Sheet2!$A$2:$C$2741,3,0)</f>
        <v>Pedro Fonseca</v>
      </c>
      <c r="M1831" t="str" cm="1">
        <f t="array" ref="M1831">IFERROR(_xlfn.IFS(AND(I1831&gt;=1,I1831&lt;=5),"1A5", AND(I1831&gt;=6,I1831&lt;=30),"6A30", AND(I1831&gt;=31,I1831&lt;=60),"31A60", AND(I1831&gt;=61,I1831&lt;=90),"61A90", AND(I1831&gt;=91,I1831&lt;=120),"91A120", AND(I1831&gt;120),"M120"), "A VENCER")</f>
        <v>31A60</v>
      </c>
    </row>
    <row r="1832" spans="1:13" x14ac:dyDescent="0.25">
      <c r="A1832">
        <f>VLOOKUP(B1832,[1]Sheet2!$B$2:$D$2741,3,0)</f>
        <v>211112298</v>
      </c>
      <c r="B1832" t="s">
        <v>415</v>
      </c>
      <c r="C1832" t="s">
        <v>11</v>
      </c>
      <c r="D1832" t="s">
        <v>12</v>
      </c>
      <c r="E1832">
        <v>8708</v>
      </c>
      <c r="F1832" t="s">
        <v>13</v>
      </c>
      <c r="G1832" s="1">
        <v>45840.396122685182</v>
      </c>
      <c r="H1832" s="1">
        <v>45810.396469907406</v>
      </c>
      <c r="I1832" s="6">
        <v>10</v>
      </c>
      <c r="J1832">
        <v>139.03</v>
      </c>
      <c r="K1832">
        <v>139.03</v>
      </c>
      <c r="L1832" t="str">
        <f>VLOOKUP(A1832,[1]Sheet2!$A$2:$C$2741,3,0)</f>
        <v>Pedro Fonseca</v>
      </c>
      <c r="M1832" t="str" cm="1">
        <f t="array" ref="M1832">IFERROR(_xlfn.IFS(AND(I1832&gt;=1,I1832&lt;=5),"1A5", AND(I1832&gt;=6,I1832&lt;=30),"6A30", AND(I1832&gt;=31,I1832&lt;=60),"31A60", AND(I1832&gt;=61,I1832&lt;=90),"61A90", AND(I1832&gt;=91,I1832&lt;=120),"91A120", AND(I1832&gt;120),"M120"), "A VENCER")</f>
        <v>6A30</v>
      </c>
    </row>
    <row r="1833" spans="1:13" x14ac:dyDescent="0.25">
      <c r="A1833">
        <f>VLOOKUP(B1833,[1]Sheet2!$B$2:$D$2741,3,0)</f>
        <v>211112298</v>
      </c>
      <c r="B1833" t="s">
        <v>415</v>
      </c>
      <c r="C1833" t="s">
        <v>11</v>
      </c>
      <c r="D1833" t="s">
        <v>12</v>
      </c>
      <c r="E1833">
        <v>8806</v>
      </c>
      <c r="F1833" t="s">
        <v>13</v>
      </c>
      <c r="G1833" s="1">
        <v>45841.593726851846</v>
      </c>
      <c r="H1833" s="1">
        <v>45811.593912037039</v>
      </c>
      <c r="I1833" s="6">
        <v>9</v>
      </c>
      <c r="J1833">
        <v>89.31</v>
      </c>
      <c r="K1833">
        <v>89.31</v>
      </c>
      <c r="L1833" t="str">
        <f>VLOOKUP(A1833,[1]Sheet2!$A$2:$C$2741,3,0)</f>
        <v>Pedro Fonseca</v>
      </c>
      <c r="M1833" t="str" cm="1">
        <f t="array" ref="M1833">IFERROR(_xlfn.IFS(AND(I1833&gt;=1,I1833&lt;=5),"1A5", AND(I1833&gt;=6,I1833&lt;=30),"6A30", AND(I1833&gt;=31,I1833&lt;=60),"31A60", AND(I1833&gt;=61,I1833&lt;=90),"61A90", AND(I1833&gt;=91,I1833&lt;=120),"91A120", AND(I1833&gt;120),"M120"), "A VENCER")</f>
        <v>6A30</v>
      </c>
    </row>
    <row r="1834" spans="1:13" x14ac:dyDescent="0.25">
      <c r="A1834">
        <f>VLOOKUP(B1834,[1]Sheet2!$B$2:$D$2741,3,0)</f>
        <v>211112298</v>
      </c>
      <c r="B1834" t="s">
        <v>415</v>
      </c>
      <c r="C1834" t="s">
        <v>11</v>
      </c>
      <c r="D1834" t="s">
        <v>12</v>
      </c>
      <c r="E1834">
        <v>10194</v>
      </c>
      <c r="F1834" t="s">
        <v>13</v>
      </c>
      <c r="G1834" s="1">
        <v>45875.461087962962</v>
      </c>
      <c r="H1834" s="1">
        <v>45845.461087962962</v>
      </c>
      <c r="I1834" s="6">
        <v>-25</v>
      </c>
      <c r="J1834">
        <v>156.59</v>
      </c>
      <c r="K1834">
        <v>156.59</v>
      </c>
      <c r="L1834" t="str">
        <f>VLOOKUP(A1834,[1]Sheet2!$A$2:$C$2741,3,0)</f>
        <v>Pedro Fonseca</v>
      </c>
      <c r="M1834" t="str" cm="1">
        <f t="array" ref="M1834">IFERROR(_xlfn.IFS(AND(I1834&gt;=1,I1834&lt;=5),"1A5", AND(I1834&gt;=6,I1834&lt;=30),"6A30", AND(I1834&gt;=31,I1834&lt;=60),"31A60", AND(I1834&gt;=61,I1834&lt;=90),"61A90", AND(I1834&gt;=91,I1834&lt;=120),"91A120", AND(I1834&gt;120),"M120"), "A VENCER")</f>
        <v>A VENCER</v>
      </c>
    </row>
    <row r="1835" spans="1:13" x14ac:dyDescent="0.25">
      <c r="A1835">
        <f>VLOOKUP(B1835,[1]Sheet2!$B$2:$D$2741,3,0)</f>
        <v>211112308</v>
      </c>
      <c r="B1835" t="s">
        <v>416</v>
      </c>
      <c r="C1835" t="s">
        <v>62</v>
      </c>
      <c r="D1835" t="s">
        <v>24</v>
      </c>
      <c r="E1835" t="s">
        <v>417</v>
      </c>
      <c r="F1835" t="s">
        <v>13</v>
      </c>
      <c r="G1835" s="1">
        <v>45334</v>
      </c>
      <c r="H1835" s="1">
        <v>45313</v>
      </c>
      <c r="I1835" s="6">
        <v>516</v>
      </c>
      <c r="J1835">
        <v>327.08</v>
      </c>
      <c r="K1835">
        <v>327.08</v>
      </c>
      <c r="L1835" t="str">
        <f>VLOOKUP(A1835,[1]Sheet2!$A$2:$C$2741,3,0)</f>
        <v>Contencioso</v>
      </c>
      <c r="M1835" t="str" cm="1">
        <f t="array" ref="M1835">IFERROR(_xlfn.IFS(AND(I1835&gt;=1,I1835&lt;=5),"1A5", AND(I1835&gt;=6,I1835&lt;=30),"6A30", AND(I1835&gt;=31,I1835&lt;=60),"31A60", AND(I1835&gt;=61,I1835&lt;=90),"61A90", AND(I1835&gt;=91,I1835&lt;=120),"91A120", AND(I1835&gt;120),"M120"), "A VENCER")</f>
        <v>M120</v>
      </c>
    </row>
    <row r="1836" spans="1:13" x14ac:dyDescent="0.25">
      <c r="A1836">
        <f>VLOOKUP(B1836,[1]Sheet2!$B$2:$D$2741,3,0)</f>
        <v>211112308</v>
      </c>
      <c r="B1836" t="s">
        <v>416</v>
      </c>
      <c r="C1836" t="s">
        <v>62</v>
      </c>
      <c r="D1836" t="s">
        <v>24</v>
      </c>
      <c r="E1836" t="s">
        <v>418</v>
      </c>
      <c r="F1836" t="s">
        <v>13</v>
      </c>
      <c r="G1836" s="1">
        <v>45343</v>
      </c>
      <c r="H1836" s="1">
        <v>45322</v>
      </c>
      <c r="I1836" s="6">
        <v>507</v>
      </c>
      <c r="J1836">
        <v>285.37</v>
      </c>
      <c r="K1836">
        <v>285.37</v>
      </c>
      <c r="L1836" t="str">
        <f>VLOOKUP(A1836,[1]Sheet2!$A$2:$C$2741,3,0)</f>
        <v>Contencioso</v>
      </c>
      <c r="M1836" t="str" cm="1">
        <f t="array" ref="M1836">IFERROR(_xlfn.IFS(AND(I1836&gt;=1,I1836&lt;=5),"1A5", AND(I1836&gt;=6,I1836&lt;=30),"6A30", AND(I1836&gt;=31,I1836&lt;=60),"31A60", AND(I1836&gt;=61,I1836&lt;=90),"61A90", AND(I1836&gt;=91,I1836&lt;=120),"91A120", AND(I1836&gt;120),"M120"), "A VENCER")</f>
        <v>M120</v>
      </c>
    </row>
    <row r="1837" spans="1:13" x14ac:dyDescent="0.25">
      <c r="A1837">
        <f>VLOOKUP(B1837,[1]Sheet2!$B$2:$D$2741,3,0)</f>
        <v>211112308</v>
      </c>
      <c r="B1837" t="s">
        <v>416</v>
      </c>
      <c r="C1837" t="s">
        <v>62</v>
      </c>
      <c r="D1837" t="s">
        <v>24</v>
      </c>
      <c r="E1837" t="s">
        <v>419</v>
      </c>
      <c r="F1837" t="s">
        <v>13</v>
      </c>
      <c r="G1837" s="1">
        <v>45350</v>
      </c>
      <c r="H1837" s="1">
        <v>45329</v>
      </c>
      <c r="I1837" s="6">
        <v>500</v>
      </c>
      <c r="J1837">
        <v>617.12</v>
      </c>
      <c r="K1837">
        <v>617.12</v>
      </c>
      <c r="L1837" t="str">
        <f>VLOOKUP(A1837,[1]Sheet2!$A$2:$C$2741,3,0)</f>
        <v>Contencioso</v>
      </c>
      <c r="M1837" t="str" cm="1">
        <f t="array" ref="M1837">IFERROR(_xlfn.IFS(AND(I1837&gt;=1,I1837&lt;=5),"1A5", AND(I1837&gt;=6,I1837&lt;=30),"6A30", AND(I1837&gt;=31,I1837&lt;=60),"31A60", AND(I1837&gt;=61,I1837&lt;=90),"61A90", AND(I1837&gt;=91,I1837&lt;=120),"91A120", AND(I1837&gt;120),"M120"), "A VENCER")</f>
        <v>M120</v>
      </c>
    </row>
    <row r="1838" spans="1:13" x14ac:dyDescent="0.25">
      <c r="A1838">
        <f>VLOOKUP(B1838,[1]Sheet2!$B$2:$D$2741,3,0)</f>
        <v>211112308</v>
      </c>
      <c r="B1838" t="s">
        <v>416</v>
      </c>
      <c r="C1838" t="s">
        <v>62</v>
      </c>
      <c r="D1838" t="s">
        <v>24</v>
      </c>
      <c r="E1838" t="s">
        <v>420</v>
      </c>
      <c r="F1838" t="s">
        <v>13</v>
      </c>
      <c r="G1838" s="1">
        <v>45357</v>
      </c>
      <c r="H1838" s="1">
        <v>45336</v>
      </c>
      <c r="I1838" s="6">
        <v>493</v>
      </c>
      <c r="J1838">
        <v>386.84000000000003</v>
      </c>
      <c r="K1838">
        <v>386.84000000000003</v>
      </c>
      <c r="L1838" t="str">
        <f>VLOOKUP(A1838,[1]Sheet2!$A$2:$C$2741,3,0)</f>
        <v>Contencioso</v>
      </c>
      <c r="M1838" t="str" cm="1">
        <f t="array" ref="M1838">IFERROR(_xlfn.IFS(AND(I1838&gt;=1,I1838&lt;=5),"1A5", AND(I1838&gt;=6,I1838&lt;=30),"6A30", AND(I1838&gt;=31,I1838&lt;=60),"31A60", AND(I1838&gt;=61,I1838&lt;=90),"61A90", AND(I1838&gt;=91,I1838&lt;=120),"91A120", AND(I1838&gt;120),"M120"), "A VENCER")</f>
        <v>M120</v>
      </c>
    </row>
    <row r="1839" spans="1:13" x14ac:dyDescent="0.25">
      <c r="A1839">
        <f>VLOOKUP(B1839,[1]Sheet2!$B$2:$D$2741,3,0)</f>
        <v>211112308</v>
      </c>
      <c r="B1839" t="s">
        <v>416</v>
      </c>
      <c r="C1839" t="s">
        <v>2817</v>
      </c>
      <c r="D1839" t="s">
        <v>24</v>
      </c>
      <c r="E1839" t="s">
        <v>2840</v>
      </c>
      <c r="F1839" t="s">
        <v>13</v>
      </c>
      <c r="G1839" s="1">
        <v>45357</v>
      </c>
      <c r="H1839" s="1">
        <v>45336</v>
      </c>
      <c r="I1839" s="6">
        <v>493</v>
      </c>
      <c r="J1839">
        <v>-10.39</v>
      </c>
      <c r="K1839">
        <v>-10.39</v>
      </c>
      <c r="L1839" t="str">
        <f>VLOOKUP(A1839,[1]Sheet2!$A$2:$C$2741,3,0)</f>
        <v>Contencioso</v>
      </c>
      <c r="M1839" t="str" cm="1">
        <f t="array" ref="M1839">IFERROR(_xlfn.IFS(AND(I1839&gt;=1,I1839&lt;=5),"1A5", AND(I1839&gt;=6,I1839&lt;=30),"6A30", AND(I1839&gt;=31,I1839&lt;=60),"31A60", AND(I1839&gt;=61,I1839&lt;=90),"61A90", AND(I1839&gt;=91,I1839&lt;=120),"91A120", AND(I1839&gt;120),"M120"), "A VENCER")</f>
        <v>M120</v>
      </c>
    </row>
    <row r="1840" spans="1:13" x14ac:dyDescent="0.25">
      <c r="A1840">
        <f>VLOOKUP(B1840,[1]Sheet2!$B$2:$D$2741,3,0)</f>
        <v>211112308</v>
      </c>
      <c r="B1840" t="s">
        <v>416</v>
      </c>
      <c r="C1840" t="s">
        <v>2817</v>
      </c>
      <c r="D1840" t="s">
        <v>24</v>
      </c>
      <c r="E1840" t="s">
        <v>2841</v>
      </c>
      <c r="F1840" t="s">
        <v>13</v>
      </c>
      <c r="G1840" s="1">
        <v>45379</v>
      </c>
      <c r="H1840" s="1">
        <v>45358</v>
      </c>
      <c r="I1840" s="6">
        <v>471</v>
      </c>
      <c r="J1840">
        <v>-9.74</v>
      </c>
      <c r="K1840">
        <v>-9.74</v>
      </c>
      <c r="L1840" t="str">
        <f>VLOOKUP(A1840,[1]Sheet2!$A$2:$C$2741,3,0)</f>
        <v>Contencioso</v>
      </c>
      <c r="M1840" t="str" cm="1">
        <f t="array" ref="M1840">IFERROR(_xlfn.IFS(AND(I1840&gt;=1,I1840&lt;=5),"1A5", AND(I1840&gt;=6,I1840&lt;=30),"6A30", AND(I1840&gt;=31,I1840&lt;=60),"31A60", AND(I1840&gt;=61,I1840&lt;=90),"61A90", AND(I1840&gt;=91,I1840&lt;=120),"91A120", AND(I1840&gt;120),"M120"), "A VENCER")</f>
        <v>M120</v>
      </c>
    </row>
    <row r="1841" spans="1:13" x14ac:dyDescent="0.25">
      <c r="A1841">
        <f>VLOOKUP(B1841,[1]Sheet2!$B$2:$D$2741,3,0)</f>
        <v>211112308</v>
      </c>
      <c r="B1841" t="s">
        <v>416</v>
      </c>
      <c r="C1841" t="s">
        <v>2817</v>
      </c>
      <c r="D1841" t="s">
        <v>24</v>
      </c>
      <c r="E1841" t="s">
        <v>2842</v>
      </c>
      <c r="F1841" t="s">
        <v>13</v>
      </c>
      <c r="G1841" s="1">
        <v>45454</v>
      </c>
      <c r="H1841" s="1">
        <v>45454</v>
      </c>
      <c r="I1841" s="6">
        <v>396</v>
      </c>
      <c r="J1841">
        <v>-327.08</v>
      </c>
      <c r="K1841">
        <v>-327.08</v>
      </c>
      <c r="L1841" t="str">
        <f>VLOOKUP(A1841,[1]Sheet2!$A$2:$C$2741,3,0)</f>
        <v>Contencioso</v>
      </c>
      <c r="M1841" t="str" cm="1">
        <f t="array" ref="M1841">IFERROR(_xlfn.IFS(AND(I1841&gt;=1,I1841&lt;=5),"1A5", AND(I1841&gt;=6,I1841&lt;=30),"6A30", AND(I1841&gt;=31,I1841&lt;=60),"31A60", AND(I1841&gt;=61,I1841&lt;=90),"61A90", AND(I1841&gt;=91,I1841&lt;=120),"91A120", AND(I1841&gt;120),"M120"), "A VENCER")</f>
        <v>M120</v>
      </c>
    </row>
    <row r="1842" spans="1:13" x14ac:dyDescent="0.25">
      <c r="A1842">
        <f>VLOOKUP(B1842,[1]Sheet2!$B$2:$D$2741,3,0)</f>
        <v>211112308</v>
      </c>
      <c r="B1842" t="s">
        <v>416</v>
      </c>
      <c r="C1842" t="s">
        <v>2817</v>
      </c>
      <c r="D1842" t="s">
        <v>24</v>
      </c>
      <c r="E1842" t="s">
        <v>2822</v>
      </c>
      <c r="F1842" t="s">
        <v>13</v>
      </c>
      <c r="G1842" s="1">
        <v>45519</v>
      </c>
      <c r="H1842" s="1">
        <v>45519</v>
      </c>
      <c r="I1842" s="6">
        <v>331</v>
      </c>
      <c r="J1842">
        <v>-250</v>
      </c>
      <c r="K1842">
        <v>-250</v>
      </c>
      <c r="L1842" t="str">
        <f>VLOOKUP(A1842,[1]Sheet2!$A$2:$C$2741,3,0)</f>
        <v>Contencioso</v>
      </c>
      <c r="M1842" t="str" cm="1">
        <f t="array" ref="M1842">IFERROR(_xlfn.IFS(AND(I1842&gt;=1,I1842&lt;=5),"1A5", AND(I1842&gt;=6,I1842&lt;=30),"6A30", AND(I1842&gt;=31,I1842&lt;=60),"31A60", AND(I1842&gt;=61,I1842&lt;=90),"61A90", AND(I1842&gt;=91,I1842&lt;=120),"91A120", AND(I1842&gt;120),"M120"), "A VENCER")</f>
        <v>M120</v>
      </c>
    </row>
    <row r="1843" spans="1:13" x14ac:dyDescent="0.25">
      <c r="A1843">
        <f>VLOOKUP(B1843,[1]Sheet2!$B$2:$D$2741,3,0)</f>
        <v>211112308</v>
      </c>
      <c r="B1843" t="s">
        <v>416</v>
      </c>
      <c r="C1843" t="s">
        <v>2817</v>
      </c>
      <c r="D1843" t="s">
        <v>24</v>
      </c>
      <c r="E1843">
        <v>1227</v>
      </c>
      <c r="F1843" t="s">
        <v>13</v>
      </c>
      <c r="G1843" s="1">
        <v>45520</v>
      </c>
      <c r="H1843" s="1">
        <v>45490</v>
      </c>
      <c r="I1843" s="6">
        <v>330</v>
      </c>
      <c r="J1843">
        <v>-250</v>
      </c>
      <c r="K1843">
        <v>-250</v>
      </c>
      <c r="L1843" t="str">
        <f>VLOOKUP(A1843,[1]Sheet2!$A$2:$C$2741,3,0)</f>
        <v>Contencioso</v>
      </c>
      <c r="M1843" t="str" cm="1">
        <f t="array" ref="M1843">IFERROR(_xlfn.IFS(AND(I1843&gt;=1,I1843&lt;=5),"1A5", AND(I1843&gt;=6,I1843&lt;=30),"6A30", AND(I1843&gt;=31,I1843&lt;=60),"31A60", AND(I1843&gt;=61,I1843&lt;=90),"61A90", AND(I1843&gt;=91,I1843&lt;=120),"91A120", AND(I1843&gt;120),"M120"), "A VENCER")</f>
        <v>M120</v>
      </c>
    </row>
    <row r="1844" spans="1:13" x14ac:dyDescent="0.25">
      <c r="A1844">
        <f>VLOOKUP(B1844,[1]Sheet2!$B$2:$D$2741,3,0)</f>
        <v>211112308</v>
      </c>
      <c r="B1844" t="s">
        <v>416</v>
      </c>
      <c r="C1844" t="s">
        <v>2817</v>
      </c>
      <c r="D1844" t="s">
        <v>24</v>
      </c>
      <c r="E1844" t="s">
        <v>2822</v>
      </c>
      <c r="F1844" t="s">
        <v>13</v>
      </c>
      <c r="G1844" s="1">
        <v>45558</v>
      </c>
      <c r="H1844" s="1">
        <v>45558</v>
      </c>
      <c r="I1844" s="6">
        <v>292</v>
      </c>
      <c r="J1844">
        <v>-200</v>
      </c>
      <c r="K1844">
        <v>-200</v>
      </c>
      <c r="L1844" t="str">
        <f>VLOOKUP(A1844,[1]Sheet2!$A$2:$C$2741,3,0)</f>
        <v>Contencioso</v>
      </c>
      <c r="M1844" t="str" cm="1">
        <f t="array" ref="M1844">IFERROR(_xlfn.IFS(AND(I1844&gt;=1,I1844&lt;=5),"1A5", AND(I1844&gt;=6,I1844&lt;=30),"6A30", AND(I1844&gt;=31,I1844&lt;=60),"31A60", AND(I1844&gt;=61,I1844&lt;=90),"61A90", AND(I1844&gt;=91,I1844&lt;=120),"91A120", AND(I1844&gt;120),"M120"), "A VENCER")</f>
        <v>M120</v>
      </c>
    </row>
    <row r="1845" spans="1:13" x14ac:dyDescent="0.25">
      <c r="A1845">
        <f>VLOOKUP(B1845,[1]Sheet2!$B$2:$D$2741,3,0)</f>
        <v>211112021</v>
      </c>
      <c r="B1845" t="s">
        <v>421</v>
      </c>
      <c r="C1845" t="s">
        <v>2814</v>
      </c>
      <c r="D1845" t="s">
        <v>19</v>
      </c>
      <c r="E1845">
        <v>512</v>
      </c>
      <c r="F1845" t="s">
        <v>13</v>
      </c>
      <c r="G1845" s="1">
        <v>45588</v>
      </c>
      <c r="H1845" s="1">
        <v>45558</v>
      </c>
      <c r="I1845" s="6">
        <v>262</v>
      </c>
      <c r="J1845">
        <v>-19.080000000000002</v>
      </c>
      <c r="K1845">
        <v>-19.080000000000002</v>
      </c>
      <c r="L1845" t="str">
        <f>VLOOKUP(A1845,[1]Sheet2!$A$2:$C$2741,3,0)</f>
        <v>Pedro Fonseca</v>
      </c>
      <c r="M1845" t="str" cm="1">
        <f t="array" ref="M1845">IFERROR(_xlfn.IFS(AND(I1845&gt;=1,I1845&lt;=5),"1A5", AND(I1845&gt;=6,I1845&lt;=30),"6A30", AND(I1845&gt;=31,I1845&lt;=60),"31A60", AND(I1845&gt;=61,I1845&lt;=90),"61A90", AND(I1845&gt;=91,I1845&lt;=120),"91A120", AND(I1845&gt;120),"M120"), "A VENCER")</f>
        <v>M120</v>
      </c>
    </row>
    <row r="1846" spans="1:13" x14ac:dyDescent="0.25">
      <c r="A1846">
        <f>VLOOKUP(B1846,[1]Sheet2!$B$2:$D$2741,3,0)</f>
        <v>211112021</v>
      </c>
      <c r="B1846" t="s">
        <v>421</v>
      </c>
      <c r="C1846" t="s">
        <v>11</v>
      </c>
      <c r="D1846" t="s">
        <v>19</v>
      </c>
      <c r="E1846">
        <v>5763</v>
      </c>
      <c r="F1846" t="s">
        <v>13</v>
      </c>
      <c r="G1846" s="1">
        <v>45588.393055555556</v>
      </c>
      <c r="H1846" s="1">
        <v>45558.400509259256</v>
      </c>
      <c r="I1846" s="6">
        <v>262</v>
      </c>
      <c r="J1846">
        <v>656.31000000000006</v>
      </c>
      <c r="K1846">
        <v>656.31000000000006</v>
      </c>
      <c r="L1846" t="str">
        <f>VLOOKUP(A1846,[1]Sheet2!$A$2:$C$2741,3,0)</f>
        <v>Pedro Fonseca</v>
      </c>
      <c r="M1846" t="str" cm="1">
        <f t="array" ref="M1846">IFERROR(_xlfn.IFS(AND(I1846&gt;=1,I1846&lt;=5),"1A5", AND(I1846&gt;=6,I1846&lt;=30),"6A30", AND(I1846&gt;=31,I1846&lt;=60),"31A60", AND(I1846&gt;=61,I1846&lt;=90),"61A90", AND(I1846&gt;=91,I1846&lt;=120),"91A120", AND(I1846&gt;120),"M120"), "A VENCER")</f>
        <v>M120</v>
      </c>
    </row>
    <row r="1847" spans="1:13" x14ac:dyDescent="0.25">
      <c r="A1847">
        <f>VLOOKUP(B1847,[1]Sheet2!$B$2:$D$2741,3,0)</f>
        <v>211112021</v>
      </c>
      <c r="B1847" t="s">
        <v>421</v>
      </c>
      <c r="C1847" t="s">
        <v>11</v>
      </c>
      <c r="D1847" t="s">
        <v>19</v>
      </c>
      <c r="E1847">
        <v>6050</v>
      </c>
      <c r="F1847" t="s">
        <v>13</v>
      </c>
      <c r="G1847" s="1">
        <v>45591.396770833329</v>
      </c>
      <c r="H1847" s="1">
        <v>45561.399317129624</v>
      </c>
      <c r="I1847" s="6">
        <v>259</v>
      </c>
      <c r="J1847">
        <v>268.94</v>
      </c>
      <c r="K1847">
        <v>268.94</v>
      </c>
      <c r="L1847" t="str">
        <f>VLOOKUP(A1847,[1]Sheet2!$A$2:$C$2741,3,0)</f>
        <v>Pedro Fonseca</v>
      </c>
      <c r="M1847" t="str" cm="1">
        <f t="array" ref="M1847">IFERROR(_xlfn.IFS(AND(I1847&gt;=1,I1847&lt;=5),"1A5", AND(I1847&gt;=6,I1847&lt;=30),"6A30", AND(I1847&gt;=31,I1847&lt;=60),"31A60", AND(I1847&gt;=61,I1847&lt;=90),"61A90", AND(I1847&gt;=91,I1847&lt;=120),"91A120", AND(I1847&gt;120),"M120"), "A VENCER")</f>
        <v>M120</v>
      </c>
    </row>
    <row r="1848" spans="1:13" x14ac:dyDescent="0.25">
      <c r="A1848">
        <f>VLOOKUP(B1848,[1]Sheet2!$B$2:$D$2741,3,0)</f>
        <v>211112021</v>
      </c>
      <c r="B1848" t="s">
        <v>421</v>
      </c>
      <c r="C1848" t="s">
        <v>2814</v>
      </c>
      <c r="D1848">
        <v>2024</v>
      </c>
      <c r="E1848">
        <v>333</v>
      </c>
      <c r="F1848" t="s">
        <v>13</v>
      </c>
      <c r="G1848" s="1">
        <v>45595</v>
      </c>
      <c r="H1848" s="1">
        <v>45565</v>
      </c>
      <c r="I1848" s="6">
        <v>255</v>
      </c>
      <c r="J1848">
        <v>-21.84</v>
      </c>
      <c r="K1848">
        <v>-21.84</v>
      </c>
      <c r="L1848" t="str">
        <f>VLOOKUP(A1848,[1]Sheet2!$A$2:$C$2741,3,0)</f>
        <v>Pedro Fonseca</v>
      </c>
      <c r="M1848" t="str" cm="1">
        <f t="array" ref="M1848">IFERROR(_xlfn.IFS(AND(I1848&gt;=1,I1848&lt;=5),"1A5", AND(I1848&gt;=6,I1848&lt;=30),"6A30", AND(I1848&gt;=31,I1848&lt;=60),"31A60", AND(I1848&gt;=61,I1848&lt;=90),"61A90", AND(I1848&gt;=91,I1848&lt;=120),"91A120", AND(I1848&gt;120),"M120"), "A VENCER")</f>
        <v>M120</v>
      </c>
    </row>
    <row r="1849" spans="1:13" x14ac:dyDescent="0.25">
      <c r="A1849">
        <f>VLOOKUP(B1849,[1]Sheet2!$B$2:$D$2741,3,0)</f>
        <v>211112021</v>
      </c>
      <c r="B1849" t="s">
        <v>421</v>
      </c>
      <c r="C1849" t="s">
        <v>11</v>
      </c>
      <c r="D1849" t="s">
        <v>19</v>
      </c>
      <c r="E1849">
        <v>6260</v>
      </c>
      <c r="F1849" t="s">
        <v>13</v>
      </c>
      <c r="G1849" s="1">
        <v>45595.436342592591</v>
      </c>
      <c r="H1849" s="1">
        <v>45565.439016203702</v>
      </c>
      <c r="I1849" s="6">
        <v>255</v>
      </c>
      <c r="J1849">
        <v>555.56000000000006</v>
      </c>
      <c r="K1849">
        <v>555.56000000000006</v>
      </c>
      <c r="L1849" t="str">
        <f>VLOOKUP(A1849,[1]Sheet2!$A$2:$C$2741,3,0)</f>
        <v>Pedro Fonseca</v>
      </c>
      <c r="M1849" t="str" cm="1">
        <f t="array" ref="M1849">IFERROR(_xlfn.IFS(AND(I1849&gt;=1,I1849&lt;=5),"1A5", AND(I1849&gt;=6,I1849&lt;=30),"6A30", AND(I1849&gt;=31,I1849&lt;=60),"31A60", AND(I1849&gt;=61,I1849&lt;=90),"61A90", AND(I1849&gt;=91,I1849&lt;=120),"91A120", AND(I1849&gt;120),"M120"), "A VENCER")</f>
        <v>M120</v>
      </c>
    </row>
    <row r="1850" spans="1:13" x14ac:dyDescent="0.25">
      <c r="A1850">
        <f>VLOOKUP(B1850,[1]Sheet2!$B$2:$D$2741,3,0)</f>
        <v>211112021</v>
      </c>
      <c r="B1850" t="s">
        <v>421</v>
      </c>
      <c r="C1850" t="s">
        <v>11</v>
      </c>
      <c r="D1850" t="s">
        <v>19</v>
      </c>
      <c r="E1850">
        <v>6450</v>
      </c>
      <c r="F1850" t="s">
        <v>13</v>
      </c>
      <c r="G1850" s="1">
        <v>45597.39503472222</v>
      </c>
      <c r="H1850" s="1">
        <v>45567.397280092591</v>
      </c>
      <c r="I1850" s="6">
        <v>253</v>
      </c>
      <c r="J1850">
        <v>571.85</v>
      </c>
      <c r="K1850">
        <v>571.85</v>
      </c>
      <c r="L1850" t="str">
        <f>VLOOKUP(A1850,[1]Sheet2!$A$2:$C$2741,3,0)</f>
        <v>Pedro Fonseca</v>
      </c>
      <c r="M1850" t="str" cm="1">
        <f t="array" ref="M1850">IFERROR(_xlfn.IFS(AND(I1850&gt;=1,I1850&lt;=5),"1A5", AND(I1850&gt;=6,I1850&lt;=30),"6A30", AND(I1850&gt;=31,I1850&lt;=60),"31A60", AND(I1850&gt;=61,I1850&lt;=90),"61A90", AND(I1850&gt;=91,I1850&lt;=120),"91A120", AND(I1850&gt;120),"M120"), "A VENCER")</f>
        <v>M120</v>
      </c>
    </row>
    <row r="1851" spans="1:13" x14ac:dyDescent="0.25">
      <c r="A1851">
        <f>VLOOKUP(B1851,[1]Sheet2!$B$2:$D$2741,3,0)</f>
        <v>211112021</v>
      </c>
      <c r="B1851" t="s">
        <v>421</v>
      </c>
      <c r="C1851" t="s">
        <v>11</v>
      </c>
      <c r="D1851" t="s">
        <v>19</v>
      </c>
      <c r="E1851">
        <v>6948</v>
      </c>
      <c r="F1851" t="s">
        <v>13</v>
      </c>
      <c r="G1851" s="1">
        <v>45604.438194444439</v>
      </c>
      <c r="H1851" s="1">
        <v>45574.439930555556</v>
      </c>
      <c r="I1851" s="6">
        <v>246</v>
      </c>
      <c r="J1851">
        <v>710.9</v>
      </c>
      <c r="K1851">
        <v>710.9</v>
      </c>
      <c r="L1851" t="str">
        <f>VLOOKUP(A1851,[1]Sheet2!$A$2:$C$2741,3,0)</f>
        <v>Pedro Fonseca</v>
      </c>
      <c r="M1851" t="str" cm="1">
        <f t="array" ref="M1851">IFERROR(_xlfn.IFS(AND(I1851&gt;=1,I1851&lt;=5),"1A5", AND(I1851&gt;=6,I1851&lt;=30),"6A30", AND(I1851&gt;=31,I1851&lt;=60),"31A60", AND(I1851&gt;=61,I1851&lt;=90),"61A90", AND(I1851&gt;=91,I1851&lt;=120),"91A120", AND(I1851&gt;120),"M120"), "A VENCER")</f>
        <v>M120</v>
      </c>
    </row>
    <row r="1852" spans="1:13" x14ac:dyDescent="0.25">
      <c r="A1852">
        <f>VLOOKUP(B1852,[1]Sheet2!$B$2:$D$2741,3,0)</f>
        <v>211112021</v>
      </c>
      <c r="B1852" t="s">
        <v>421</v>
      </c>
      <c r="C1852" t="s">
        <v>11</v>
      </c>
      <c r="D1852" t="s">
        <v>19</v>
      </c>
      <c r="E1852">
        <v>7254</v>
      </c>
      <c r="F1852" t="s">
        <v>13</v>
      </c>
      <c r="G1852" s="1">
        <v>45609.419803240737</v>
      </c>
      <c r="H1852" s="1">
        <v>45579.420092592591</v>
      </c>
      <c r="I1852" s="6">
        <v>241</v>
      </c>
      <c r="J1852">
        <v>276.52</v>
      </c>
      <c r="K1852">
        <v>276.52</v>
      </c>
      <c r="L1852" t="str">
        <f>VLOOKUP(A1852,[1]Sheet2!$A$2:$C$2741,3,0)</f>
        <v>Pedro Fonseca</v>
      </c>
      <c r="M1852" t="str" cm="1">
        <f t="array" ref="M1852">IFERROR(_xlfn.IFS(AND(I1852&gt;=1,I1852&lt;=5),"1A5", AND(I1852&gt;=6,I1852&lt;=30),"6A30", AND(I1852&gt;=31,I1852&lt;=60),"31A60", AND(I1852&gt;=61,I1852&lt;=90),"61A90", AND(I1852&gt;=91,I1852&lt;=120),"91A120", AND(I1852&gt;120),"M120"), "A VENCER")</f>
        <v>M120</v>
      </c>
    </row>
    <row r="1853" spans="1:13" x14ac:dyDescent="0.25">
      <c r="A1853">
        <f>VLOOKUP(B1853,[1]Sheet2!$B$2:$D$2741,3,0)</f>
        <v>211112021</v>
      </c>
      <c r="B1853" t="s">
        <v>421</v>
      </c>
      <c r="C1853" t="s">
        <v>11</v>
      </c>
      <c r="D1853" t="s">
        <v>19</v>
      </c>
      <c r="E1853">
        <v>7432</v>
      </c>
      <c r="F1853" t="s">
        <v>13</v>
      </c>
      <c r="G1853" s="1">
        <v>45611.343240740738</v>
      </c>
      <c r="H1853" s="1">
        <v>45581.356886574074</v>
      </c>
      <c r="I1853" s="6">
        <v>239</v>
      </c>
      <c r="J1853">
        <v>26.5</v>
      </c>
      <c r="K1853">
        <v>26.5</v>
      </c>
      <c r="L1853" t="str">
        <f>VLOOKUP(A1853,[1]Sheet2!$A$2:$C$2741,3,0)</f>
        <v>Pedro Fonseca</v>
      </c>
      <c r="M1853" t="str" cm="1">
        <f t="array" ref="M1853">IFERROR(_xlfn.IFS(AND(I1853&gt;=1,I1853&lt;=5),"1A5", AND(I1853&gt;=6,I1853&lt;=30),"6A30", AND(I1853&gt;=31,I1853&lt;=60),"31A60", AND(I1853&gt;=61,I1853&lt;=90),"61A90", AND(I1853&gt;=91,I1853&lt;=120),"91A120", AND(I1853&gt;120),"M120"), "A VENCER")</f>
        <v>M120</v>
      </c>
    </row>
    <row r="1854" spans="1:13" x14ac:dyDescent="0.25">
      <c r="A1854">
        <f>VLOOKUP(B1854,[1]Sheet2!$B$2:$D$2741,3,0)</f>
        <v>211112021</v>
      </c>
      <c r="B1854" t="s">
        <v>421</v>
      </c>
      <c r="C1854" t="s">
        <v>11</v>
      </c>
      <c r="D1854" t="s">
        <v>19</v>
      </c>
      <c r="E1854">
        <v>7462</v>
      </c>
      <c r="F1854" t="s">
        <v>13</v>
      </c>
      <c r="G1854" s="1">
        <v>45611.394942129627</v>
      </c>
      <c r="H1854" s="1">
        <v>45581.400914351849</v>
      </c>
      <c r="I1854" s="6">
        <v>239</v>
      </c>
      <c r="J1854">
        <v>445.69</v>
      </c>
      <c r="K1854">
        <v>445.69</v>
      </c>
      <c r="L1854" t="str">
        <f>VLOOKUP(A1854,[1]Sheet2!$A$2:$C$2741,3,0)</f>
        <v>Pedro Fonseca</v>
      </c>
      <c r="M1854" t="str" cm="1">
        <f t="array" ref="M1854">IFERROR(_xlfn.IFS(AND(I1854&gt;=1,I1854&lt;=5),"1A5", AND(I1854&gt;=6,I1854&lt;=30),"6A30", AND(I1854&gt;=31,I1854&lt;=60),"31A60", AND(I1854&gt;=61,I1854&lt;=90),"61A90", AND(I1854&gt;=91,I1854&lt;=120),"91A120", AND(I1854&gt;120),"M120"), "A VENCER")</f>
        <v>M120</v>
      </c>
    </row>
    <row r="1855" spans="1:13" x14ac:dyDescent="0.25">
      <c r="A1855">
        <f>VLOOKUP(B1855,[1]Sheet2!$B$2:$D$2741,3,0)</f>
        <v>211112021</v>
      </c>
      <c r="B1855" t="s">
        <v>421</v>
      </c>
      <c r="C1855" t="s">
        <v>11</v>
      </c>
      <c r="D1855" t="s">
        <v>19</v>
      </c>
      <c r="E1855">
        <v>7763</v>
      </c>
      <c r="F1855" t="s">
        <v>13</v>
      </c>
      <c r="G1855" s="1">
        <v>45616.470092592594</v>
      </c>
      <c r="H1855" s="1">
        <v>45586.470925925925</v>
      </c>
      <c r="I1855" s="6">
        <v>234</v>
      </c>
      <c r="J1855">
        <v>536.15</v>
      </c>
      <c r="K1855">
        <v>536.15</v>
      </c>
      <c r="L1855" t="str">
        <f>VLOOKUP(A1855,[1]Sheet2!$A$2:$C$2741,3,0)</f>
        <v>Pedro Fonseca</v>
      </c>
      <c r="M1855" t="str" cm="1">
        <f t="array" ref="M1855">IFERROR(_xlfn.IFS(AND(I1855&gt;=1,I1855&lt;=5),"1A5", AND(I1855&gt;=6,I1855&lt;=30),"6A30", AND(I1855&gt;=31,I1855&lt;=60),"31A60", AND(I1855&gt;=61,I1855&lt;=90),"61A90", AND(I1855&gt;=91,I1855&lt;=120),"91A120", AND(I1855&gt;120),"M120"), "A VENCER")</f>
        <v>M120</v>
      </c>
    </row>
    <row r="1856" spans="1:13" x14ac:dyDescent="0.25">
      <c r="A1856">
        <f>VLOOKUP(B1856,[1]Sheet2!$B$2:$D$2741,3,0)</f>
        <v>211112021</v>
      </c>
      <c r="B1856" t="s">
        <v>421</v>
      </c>
      <c r="C1856" t="s">
        <v>11</v>
      </c>
      <c r="D1856" t="s">
        <v>19</v>
      </c>
      <c r="E1856">
        <v>7926</v>
      </c>
      <c r="F1856" t="s">
        <v>13</v>
      </c>
      <c r="G1856" s="1">
        <v>45618.400416666664</v>
      </c>
      <c r="H1856" s="1">
        <v>45588.403402777774</v>
      </c>
      <c r="I1856" s="6">
        <v>232</v>
      </c>
      <c r="J1856">
        <v>522.87</v>
      </c>
      <c r="K1856">
        <v>522.87</v>
      </c>
      <c r="L1856" t="str">
        <f>VLOOKUP(A1856,[1]Sheet2!$A$2:$C$2741,3,0)</f>
        <v>Pedro Fonseca</v>
      </c>
      <c r="M1856" t="str" cm="1">
        <f t="array" ref="M1856">IFERROR(_xlfn.IFS(AND(I1856&gt;=1,I1856&lt;=5),"1A5", AND(I1856&gt;=6,I1856&lt;=30),"6A30", AND(I1856&gt;=31,I1856&lt;=60),"31A60", AND(I1856&gt;=61,I1856&lt;=90),"61A90", AND(I1856&gt;=91,I1856&lt;=120),"91A120", AND(I1856&gt;120),"M120"), "A VENCER")</f>
        <v>M120</v>
      </c>
    </row>
    <row r="1857" spans="1:13" x14ac:dyDescent="0.25">
      <c r="A1857">
        <f>VLOOKUP(B1857,[1]Sheet2!$B$2:$D$2741,3,0)</f>
        <v>211112312</v>
      </c>
      <c r="B1857" t="s">
        <v>423</v>
      </c>
      <c r="C1857" t="s">
        <v>2817</v>
      </c>
      <c r="D1857" t="s">
        <v>24</v>
      </c>
      <c r="E1857" t="s">
        <v>2822</v>
      </c>
      <c r="F1857" t="s">
        <v>13</v>
      </c>
      <c r="G1857" s="1">
        <v>45860</v>
      </c>
      <c r="H1857" s="1">
        <v>45845</v>
      </c>
      <c r="I1857" s="6">
        <v>-10</v>
      </c>
      <c r="J1857">
        <v>-34.43</v>
      </c>
      <c r="K1857">
        <v>-34.43</v>
      </c>
      <c r="L1857" t="str">
        <f>VLOOKUP(A1857,[1]Sheet2!$A$2:$C$2741,3,0)</f>
        <v>Paulo Costa</v>
      </c>
      <c r="M1857" t="str" cm="1">
        <f t="array" ref="M1857">IFERROR(_xlfn.IFS(AND(I1857&gt;=1,I1857&lt;=5),"1A5", AND(I1857&gt;=6,I1857&lt;=30),"6A30", AND(I1857&gt;=31,I1857&lt;=60),"31A60", AND(I1857&gt;=61,I1857&lt;=90),"61A90", AND(I1857&gt;=91,I1857&lt;=120),"91A120", AND(I1857&gt;120),"M120"), "A VENCER")</f>
        <v>A VENCER</v>
      </c>
    </row>
    <row r="1858" spans="1:13" x14ac:dyDescent="0.25">
      <c r="A1858">
        <f>VLOOKUP(B1858,[1]Sheet2!$B$2:$D$2741,3,0)</f>
        <v>211112312</v>
      </c>
      <c r="B1858" t="s">
        <v>423</v>
      </c>
      <c r="C1858" t="s">
        <v>11</v>
      </c>
      <c r="D1858" t="s">
        <v>12</v>
      </c>
      <c r="E1858">
        <v>10236</v>
      </c>
      <c r="F1858" t="s">
        <v>13</v>
      </c>
      <c r="G1858" s="1">
        <v>45860.69835648148</v>
      </c>
      <c r="H1858" s="1">
        <v>45845.699398148143</v>
      </c>
      <c r="I1858" s="6">
        <v>-10</v>
      </c>
      <c r="J1858">
        <v>314.05</v>
      </c>
      <c r="K1858">
        <v>314.05</v>
      </c>
      <c r="L1858" t="str">
        <f>VLOOKUP(A1858,[1]Sheet2!$A$2:$C$2741,3,0)</f>
        <v>Paulo Costa</v>
      </c>
      <c r="M1858" t="str" cm="1">
        <f t="array" ref="M1858">IFERROR(_xlfn.IFS(AND(I1858&gt;=1,I1858&lt;=5),"1A5", AND(I1858&gt;=6,I1858&lt;=30),"6A30", AND(I1858&gt;=31,I1858&lt;=60),"31A60", AND(I1858&gt;=61,I1858&lt;=90),"61A90", AND(I1858&gt;=91,I1858&lt;=120),"91A120", AND(I1858&gt;120),"M120"), "A VENCER")</f>
        <v>A VENCER</v>
      </c>
    </row>
    <row r="1859" spans="1:13" x14ac:dyDescent="0.25">
      <c r="A1859">
        <f>VLOOKUP(B1859,[1]Sheet2!$B$2:$D$2741,3,0)</f>
        <v>211112314</v>
      </c>
      <c r="B1859" t="s">
        <v>424</v>
      </c>
      <c r="C1859" t="s">
        <v>2814</v>
      </c>
      <c r="D1859">
        <v>2025</v>
      </c>
      <c r="E1859">
        <v>345</v>
      </c>
      <c r="F1859" t="s">
        <v>13</v>
      </c>
      <c r="G1859" s="1">
        <v>45788</v>
      </c>
      <c r="H1859" s="1">
        <v>45758</v>
      </c>
      <c r="I1859" s="6">
        <v>62</v>
      </c>
      <c r="J1859">
        <v>-16.809999999999999</v>
      </c>
      <c r="K1859">
        <v>-16.809999999999999</v>
      </c>
      <c r="L1859" t="str">
        <f>VLOOKUP(A1859,[1]Sheet2!$A$2:$C$2741,3,0)</f>
        <v>Ricardo G.Silva</v>
      </c>
      <c r="M1859" t="str" cm="1">
        <f t="array" ref="M1859">IFERROR(_xlfn.IFS(AND(I1859&gt;=1,I1859&lt;=5),"1A5", AND(I1859&gt;=6,I1859&lt;=30),"6A30", AND(I1859&gt;=31,I1859&lt;=60),"31A60", AND(I1859&gt;=61,I1859&lt;=90),"61A90", AND(I1859&gt;=91,I1859&lt;=120),"91A120", AND(I1859&gt;120),"M120"), "A VENCER")</f>
        <v>61A90</v>
      </c>
    </row>
    <row r="1860" spans="1:13" x14ac:dyDescent="0.25">
      <c r="A1860">
        <f>VLOOKUP(B1860,[1]Sheet2!$B$2:$D$2741,3,0)</f>
        <v>211112314</v>
      </c>
      <c r="B1860" t="s">
        <v>424</v>
      </c>
      <c r="C1860" t="s">
        <v>11</v>
      </c>
      <c r="D1860" t="s">
        <v>12</v>
      </c>
      <c r="E1860">
        <v>7594</v>
      </c>
      <c r="F1860" t="s">
        <v>13</v>
      </c>
      <c r="G1860" s="1">
        <v>45819.477175925924</v>
      </c>
      <c r="H1860" s="1">
        <v>45789.477384259255</v>
      </c>
      <c r="I1860" s="6">
        <v>31</v>
      </c>
      <c r="J1860">
        <v>299.16000000000003</v>
      </c>
      <c r="K1860">
        <v>299.16000000000003</v>
      </c>
      <c r="L1860" t="str">
        <f>VLOOKUP(A1860,[1]Sheet2!$A$2:$C$2741,3,0)</f>
        <v>Ricardo G.Silva</v>
      </c>
      <c r="M1860" t="str" cm="1">
        <f t="array" ref="M1860">IFERROR(_xlfn.IFS(AND(I1860&gt;=1,I1860&lt;=5),"1A5", AND(I1860&gt;=6,I1860&lt;=30),"6A30", AND(I1860&gt;=31,I1860&lt;=60),"31A60", AND(I1860&gt;=61,I1860&lt;=90),"61A90", AND(I1860&gt;=91,I1860&lt;=120),"91A120", AND(I1860&gt;120),"M120"), "A VENCER")</f>
        <v>31A60</v>
      </c>
    </row>
    <row r="1861" spans="1:13" x14ac:dyDescent="0.25">
      <c r="A1861">
        <f>VLOOKUP(B1861,[1]Sheet2!$B$2:$D$2741,3,0)</f>
        <v>211112314</v>
      </c>
      <c r="B1861" t="s">
        <v>424</v>
      </c>
      <c r="C1861" t="s">
        <v>11</v>
      </c>
      <c r="D1861" t="s">
        <v>12</v>
      </c>
      <c r="E1861">
        <v>7963</v>
      </c>
      <c r="F1861" t="s">
        <v>13</v>
      </c>
      <c r="G1861" s="1">
        <v>45826.545543981483</v>
      </c>
      <c r="H1861" s="1">
        <v>45796.546076388884</v>
      </c>
      <c r="I1861" s="6">
        <v>24</v>
      </c>
      <c r="J1861">
        <v>257.61</v>
      </c>
      <c r="K1861">
        <v>257.61</v>
      </c>
      <c r="L1861" t="str">
        <f>VLOOKUP(A1861,[1]Sheet2!$A$2:$C$2741,3,0)</f>
        <v>Ricardo G.Silva</v>
      </c>
      <c r="M1861" t="str" cm="1">
        <f t="array" ref="M1861">IFERROR(_xlfn.IFS(AND(I1861&gt;=1,I1861&lt;=5),"1A5", AND(I1861&gt;=6,I1861&lt;=30),"6A30", AND(I1861&gt;=31,I1861&lt;=60),"31A60", AND(I1861&gt;=61,I1861&lt;=90),"61A90", AND(I1861&gt;=91,I1861&lt;=120),"91A120", AND(I1861&gt;120),"M120"), "A VENCER")</f>
        <v>6A30</v>
      </c>
    </row>
    <row r="1862" spans="1:13" x14ac:dyDescent="0.25">
      <c r="A1862">
        <f>VLOOKUP(B1862,[1]Sheet2!$B$2:$D$2741,3,0)</f>
        <v>211112314</v>
      </c>
      <c r="B1862" t="s">
        <v>424</v>
      </c>
      <c r="C1862" t="s">
        <v>11</v>
      </c>
      <c r="D1862" t="s">
        <v>12</v>
      </c>
      <c r="E1862">
        <v>8212</v>
      </c>
      <c r="F1862" t="s">
        <v>13</v>
      </c>
      <c r="G1862" s="1">
        <v>45829.438958333332</v>
      </c>
      <c r="H1862" s="1">
        <v>45799.439328703702</v>
      </c>
      <c r="I1862" s="6">
        <v>21</v>
      </c>
      <c r="J1862">
        <v>49.53</v>
      </c>
      <c r="K1862">
        <v>49.53</v>
      </c>
      <c r="L1862" t="str">
        <f>VLOOKUP(A1862,[1]Sheet2!$A$2:$C$2741,3,0)</f>
        <v>Ricardo G.Silva</v>
      </c>
      <c r="M1862" t="str" cm="1">
        <f t="array" ref="M1862">IFERROR(_xlfn.IFS(AND(I1862&gt;=1,I1862&lt;=5),"1A5", AND(I1862&gt;=6,I1862&lt;=30),"6A30", AND(I1862&gt;=31,I1862&lt;=60),"31A60", AND(I1862&gt;=61,I1862&lt;=90),"61A90", AND(I1862&gt;=91,I1862&lt;=120),"91A120", AND(I1862&gt;120),"M120"), "A VENCER")</f>
        <v>6A30</v>
      </c>
    </row>
    <row r="1863" spans="1:13" x14ac:dyDescent="0.25">
      <c r="A1863">
        <f>VLOOKUP(B1863,[1]Sheet2!$B$2:$D$2741,3,0)</f>
        <v>211112314</v>
      </c>
      <c r="B1863" t="s">
        <v>424</v>
      </c>
      <c r="C1863" t="s">
        <v>11</v>
      </c>
      <c r="D1863" t="s">
        <v>12</v>
      </c>
      <c r="E1863">
        <v>8360</v>
      </c>
      <c r="F1863" t="s">
        <v>13</v>
      </c>
      <c r="G1863" s="1">
        <v>45833.452615740738</v>
      </c>
      <c r="H1863" s="1">
        <v>45803.452893518515</v>
      </c>
      <c r="I1863" s="6">
        <v>17</v>
      </c>
      <c r="J1863">
        <v>152.79</v>
      </c>
      <c r="K1863">
        <v>152.79</v>
      </c>
      <c r="L1863" t="str">
        <f>VLOOKUP(A1863,[1]Sheet2!$A$2:$C$2741,3,0)</f>
        <v>Ricardo G.Silva</v>
      </c>
      <c r="M1863" t="str" cm="1">
        <f t="array" ref="M1863">IFERROR(_xlfn.IFS(AND(I1863&gt;=1,I1863&lt;=5),"1A5", AND(I1863&gt;=6,I1863&lt;=30),"6A30", AND(I1863&gt;=31,I1863&lt;=60),"31A60", AND(I1863&gt;=61,I1863&lt;=90),"61A90", AND(I1863&gt;=91,I1863&lt;=120),"91A120", AND(I1863&gt;120),"M120"), "A VENCER")</f>
        <v>6A30</v>
      </c>
    </row>
    <row r="1864" spans="1:13" x14ac:dyDescent="0.25">
      <c r="A1864">
        <f>VLOOKUP(B1864,[1]Sheet2!$B$2:$D$2741,3,0)</f>
        <v>211112314</v>
      </c>
      <c r="B1864" t="s">
        <v>424</v>
      </c>
      <c r="C1864" t="s">
        <v>11</v>
      </c>
      <c r="D1864" t="s">
        <v>12</v>
      </c>
      <c r="E1864">
        <v>8584</v>
      </c>
      <c r="F1864" t="s">
        <v>13</v>
      </c>
      <c r="G1864" s="1">
        <v>45836.412951388884</v>
      </c>
      <c r="H1864" s="1">
        <v>45806.420115740737</v>
      </c>
      <c r="I1864" s="6">
        <v>14</v>
      </c>
      <c r="J1864">
        <v>417.92</v>
      </c>
      <c r="K1864">
        <v>417.92</v>
      </c>
      <c r="L1864" t="str">
        <f>VLOOKUP(A1864,[1]Sheet2!$A$2:$C$2741,3,0)</f>
        <v>Ricardo G.Silva</v>
      </c>
      <c r="M1864" t="str" cm="1">
        <f t="array" ref="M1864">IFERROR(_xlfn.IFS(AND(I1864&gt;=1,I1864&lt;=5),"1A5", AND(I1864&gt;=6,I1864&lt;=30),"6A30", AND(I1864&gt;=31,I1864&lt;=60),"31A60", AND(I1864&gt;=61,I1864&lt;=90),"61A90", AND(I1864&gt;=91,I1864&lt;=120),"91A120", AND(I1864&gt;120),"M120"), "A VENCER")</f>
        <v>6A30</v>
      </c>
    </row>
    <row r="1865" spans="1:13" x14ac:dyDescent="0.25">
      <c r="A1865">
        <f>VLOOKUP(B1865,[1]Sheet2!$B$2:$D$2741,3,0)</f>
        <v>211112314</v>
      </c>
      <c r="B1865" t="s">
        <v>424</v>
      </c>
      <c r="C1865" t="s">
        <v>11</v>
      </c>
      <c r="D1865" t="s">
        <v>12</v>
      </c>
      <c r="E1865">
        <v>9310</v>
      </c>
      <c r="F1865" t="s">
        <v>13</v>
      </c>
      <c r="G1865" s="1">
        <v>45854.476550925923</v>
      </c>
      <c r="H1865" s="1">
        <v>45824.477476851847</v>
      </c>
      <c r="I1865" s="6">
        <v>-4</v>
      </c>
      <c r="J1865">
        <v>276.85000000000002</v>
      </c>
      <c r="K1865">
        <v>276.85000000000002</v>
      </c>
      <c r="L1865" t="str">
        <f>VLOOKUP(A1865,[1]Sheet2!$A$2:$C$2741,3,0)</f>
        <v>Ricardo G.Silva</v>
      </c>
      <c r="M1865" t="str" cm="1">
        <f t="array" ref="M1865">IFERROR(_xlfn.IFS(AND(I1865&gt;=1,I1865&lt;=5),"1A5", AND(I1865&gt;=6,I1865&lt;=30),"6A30", AND(I1865&gt;=31,I1865&lt;=60),"31A60", AND(I1865&gt;=61,I1865&lt;=90),"61A90", AND(I1865&gt;=91,I1865&lt;=120),"91A120", AND(I1865&gt;120),"M120"), "A VENCER")</f>
        <v>A VENCER</v>
      </c>
    </row>
    <row r="1866" spans="1:13" x14ac:dyDescent="0.25">
      <c r="A1866">
        <f>VLOOKUP(B1866,[1]Sheet2!$B$2:$D$2741,3,0)</f>
        <v>211112314</v>
      </c>
      <c r="B1866" t="s">
        <v>424</v>
      </c>
      <c r="C1866" t="s">
        <v>11</v>
      </c>
      <c r="D1866" t="s">
        <v>12</v>
      </c>
      <c r="E1866">
        <v>9605</v>
      </c>
      <c r="F1866" t="s">
        <v>13</v>
      </c>
      <c r="G1866" s="1">
        <v>45861.477291666662</v>
      </c>
      <c r="H1866" s="1">
        <v>45831.482349537036</v>
      </c>
      <c r="I1866" s="6">
        <v>-11</v>
      </c>
      <c r="J1866">
        <v>179.56</v>
      </c>
      <c r="K1866">
        <v>179.56</v>
      </c>
      <c r="L1866" t="str">
        <f>VLOOKUP(A1866,[1]Sheet2!$A$2:$C$2741,3,0)</f>
        <v>Ricardo G.Silva</v>
      </c>
      <c r="M1866" t="str" cm="1">
        <f t="array" ref="M1866">IFERROR(_xlfn.IFS(AND(I1866&gt;=1,I1866&lt;=5),"1A5", AND(I1866&gt;=6,I1866&lt;=30),"6A30", AND(I1866&gt;=31,I1866&lt;=60),"31A60", AND(I1866&gt;=61,I1866&lt;=90),"61A90", AND(I1866&gt;=91,I1866&lt;=120),"91A120", AND(I1866&gt;120),"M120"), "A VENCER")</f>
        <v>A VENCER</v>
      </c>
    </row>
    <row r="1867" spans="1:13" x14ac:dyDescent="0.25">
      <c r="A1867">
        <f>VLOOKUP(B1867,[1]Sheet2!$B$2:$D$2741,3,0)</f>
        <v>211112314</v>
      </c>
      <c r="B1867" t="s">
        <v>424</v>
      </c>
      <c r="C1867" t="s">
        <v>11</v>
      </c>
      <c r="D1867" t="s">
        <v>12</v>
      </c>
      <c r="E1867">
        <v>9765</v>
      </c>
      <c r="F1867" t="s">
        <v>13</v>
      </c>
      <c r="G1867" s="1">
        <v>45864.431539351848</v>
      </c>
      <c r="H1867" s="1">
        <v>45834.432766203703</v>
      </c>
      <c r="I1867" s="6">
        <v>-14</v>
      </c>
      <c r="J1867">
        <v>124.9</v>
      </c>
      <c r="K1867">
        <v>124.9</v>
      </c>
      <c r="L1867" t="str">
        <f>VLOOKUP(A1867,[1]Sheet2!$A$2:$C$2741,3,0)</f>
        <v>Ricardo G.Silva</v>
      </c>
      <c r="M1867" t="str" cm="1">
        <f t="array" ref="M1867">IFERROR(_xlfn.IFS(AND(I1867&gt;=1,I1867&lt;=5),"1A5", AND(I1867&gt;=6,I1867&lt;=30),"6A30", AND(I1867&gt;=31,I1867&lt;=60),"31A60", AND(I1867&gt;=61,I1867&lt;=90),"61A90", AND(I1867&gt;=91,I1867&lt;=120),"91A120", AND(I1867&gt;120),"M120"), "A VENCER")</f>
        <v>A VENCER</v>
      </c>
    </row>
    <row r="1868" spans="1:13" x14ac:dyDescent="0.25">
      <c r="A1868">
        <f>VLOOKUP(B1868,[1]Sheet2!$B$2:$D$2741,3,0)</f>
        <v>211112315</v>
      </c>
      <c r="B1868" t="s">
        <v>425</v>
      </c>
      <c r="C1868" t="s">
        <v>11</v>
      </c>
      <c r="D1868" t="s">
        <v>12</v>
      </c>
      <c r="E1868">
        <v>9957</v>
      </c>
      <c r="F1868" t="s">
        <v>13</v>
      </c>
      <c r="G1868" s="1">
        <v>45870.425509259258</v>
      </c>
      <c r="H1868" s="1">
        <v>45840.429375</v>
      </c>
      <c r="I1868" s="6">
        <v>-20</v>
      </c>
      <c r="J1868">
        <v>201.15</v>
      </c>
      <c r="K1868">
        <v>201.15</v>
      </c>
      <c r="L1868" t="str">
        <f>VLOOKUP(A1868,[1]Sheet2!$A$2:$C$2741,3,0)</f>
        <v>Bruno Brito</v>
      </c>
      <c r="M1868" t="str" cm="1">
        <f t="array" ref="M1868">IFERROR(_xlfn.IFS(AND(I1868&gt;=1,I1868&lt;=5),"1A5", AND(I1868&gt;=6,I1868&lt;=30),"6A30", AND(I1868&gt;=31,I1868&lt;=60),"31A60", AND(I1868&gt;=61,I1868&lt;=90),"61A90", AND(I1868&gt;=91,I1868&lt;=120),"91A120", AND(I1868&gt;120),"M120"), "A VENCER")</f>
        <v>A VENCER</v>
      </c>
    </row>
    <row r="1869" spans="1:13" x14ac:dyDescent="0.25">
      <c r="A1869">
        <f>VLOOKUP(B1869,[1]Sheet2!$B$2:$D$2741,3,0)</f>
        <v>211112315</v>
      </c>
      <c r="B1869" t="s">
        <v>425</v>
      </c>
      <c r="C1869" t="s">
        <v>11</v>
      </c>
      <c r="D1869" t="s">
        <v>12</v>
      </c>
      <c r="E1869">
        <v>10297</v>
      </c>
      <c r="F1869" t="s">
        <v>13</v>
      </c>
      <c r="G1869" s="1">
        <v>45877.380601851852</v>
      </c>
      <c r="H1869" s="1">
        <v>45847.380601851852</v>
      </c>
      <c r="I1869" s="6">
        <v>-27</v>
      </c>
      <c r="J1869">
        <v>82.15</v>
      </c>
      <c r="K1869">
        <v>82.15</v>
      </c>
      <c r="L1869" t="str">
        <f>VLOOKUP(A1869,[1]Sheet2!$A$2:$C$2741,3,0)</f>
        <v>Bruno Brito</v>
      </c>
      <c r="M1869" t="str" cm="1">
        <f t="array" ref="M1869">IFERROR(_xlfn.IFS(AND(I1869&gt;=1,I1869&lt;=5),"1A5", AND(I1869&gt;=6,I1869&lt;=30),"6A30", AND(I1869&gt;=31,I1869&lt;=60),"31A60", AND(I1869&gt;=61,I1869&lt;=90),"61A90", AND(I1869&gt;=91,I1869&lt;=120),"91A120", AND(I1869&gt;120),"M120"), "A VENCER")</f>
        <v>A VENCER</v>
      </c>
    </row>
    <row r="1870" spans="1:13" x14ac:dyDescent="0.25">
      <c r="A1870">
        <f>VLOOKUP(B1870,[1]Sheet2!$B$2:$D$2741,3,0)</f>
        <v>211112315</v>
      </c>
      <c r="B1870" t="s">
        <v>425</v>
      </c>
      <c r="C1870" t="s">
        <v>11</v>
      </c>
      <c r="D1870" t="s">
        <v>12</v>
      </c>
      <c r="E1870">
        <v>10318</v>
      </c>
      <c r="F1870" t="s">
        <v>13</v>
      </c>
      <c r="G1870" s="1">
        <v>45877.411631944444</v>
      </c>
      <c r="H1870" s="1">
        <v>45847.411643518513</v>
      </c>
      <c r="I1870" s="6">
        <v>-27</v>
      </c>
      <c r="J1870">
        <v>66.69</v>
      </c>
      <c r="K1870">
        <v>66.69</v>
      </c>
      <c r="L1870" t="str">
        <f>VLOOKUP(A1870,[1]Sheet2!$A$2:$C$2741,3,0)</f>
        <v>Bruno Brito</v>
      </c>
      <c r="M1870" t="str" cm="1">
        <f t="array" ref="M1870">IFERROR(_xlfn.IFS(AND(I1870&gt;=1,I1870&lt;=5),"1A5", AND(I1870&gt;=6,I1870&lt;=30),"6A30", AND(I1870&gt;=31,I1870&lt;=60),"31A60", AND(I1870&gt;=61,I1870&lt;=90),"61A90", AND(I1870&gt;=91,I1870&lt;=120),"91A120", AND(I1870&gt;120),"M120"), "A VENCER")</f>
        <v>A VENCER</v>
      </c>
    </row>
    <row r="1871" spans="1:13" x14ac:dyDescent="0.25">
      <c r="A1871">
        <f>VLOOKUP(B1871,[1]Sheet2!$B$2:$D$2741,3,0)</f>
        <v>211112066</v>
      </c>
      <c r="B1871" t="s">
        <v>248</v>
      </c>
      <c r="C1871" t="s">
        <v>11</v>
      </c>
      <c r="D1871" t="s">
        <v>12</v>
      </c>
      <c r="E1871">
        <v>9388</v>
      </c>
      <c r="F1871" t="s">
        <v>13</v>
      </c>
      <c r="G1871" s="1">
        <v>45856.379155092589</v>
      </c>
      <c r="H1871" s="1">
        <v>45826.379826388889</v>
      </c>
      <c r="I1871" s="6">
        <v>-6</v>
      </c>
      <c r="J1871">
        <v>217.71</v>
      </c>
      <c r="K1871">
        <v>217.71</v>
      </c>
      <c r="L1871" t="str">
        <f>VLOOKUP(A1871,[1]Sheet2!$A$2:$C$2741,3,0)</f>
        <v>Bruno Brito</v>
      </c>
      <c r="M1871" t="str" cm="1">
        <f t="array" ref="M1871">IFERROR(_xlfn.IFS(AND(I1871&gt;=1,I1871&lt;=5),"1A5", AND(I1871&gt;=6,I1871&lt;=30),"6A30", AND(I1871&gt;=31,I1871&lt;=60),"31A60", AND(I1871&gt;=61,I1871&lt;=90),"61A90", AND(I1871&gt;=91,I1871&lt;=120),"91A120", AND(I1871&gt;120),"M120"), "A VENCER")</f>
        <v>A VENCER</v>
      </c>
    </row>
    <row r="1872" spans="1:13" x14ac:dyDescent="0.25">
      <c r="A1872">
        <f>VLOOKUP(B1872,[1]Sheet2!$B$2:$D$2741,3,0)</f>
        <v>211112323</v>
      </c>
      <c r="B1872" t="s">
        <v>427</v>
      </c>
      <c r="C1872" t="s">
        <v>11</v>
      </c>
      <c r="D1872" t="s">
        <v>12</v>
      </c>
      <c r="E1872">
        <v>9718</v>
      </c>
      <c r="F1872" t="s">
        <v>13</v>
      </c>
      <c r="G1872" s="1">
        <v>45848.530486111107</v>
      </c>
      <c r="H1872" s="1">
        <v>45833.531168981477</v>
      </c>
      <c r="I1872" s="6">
        <v>2</v>
      </c>
      <c r="J1872">
        <v>162.03</v>
      </c>
      <c r="K1872">
        <v>162.03</v>
      </c>
      <c r="L1872" t="str">
        <f>VLOOKUP(A1872,[1]Sheet2!$A$2:$C$2741,3,0)</f>
        <v>Manuel Miranda</v>
      </c>
      <c r="M1872" t="str" cm="1">
        <f t="array" ref="M1872">IFERROR(_xlfn.IFS(AND(I1872&gt;=1,I1872&lt;=5),"1A5", AND(I1872&gt;=6,I1872&lt;=30),"6A30", AND(I1872&gt;=31,I1872&lt;=60),"31A60", AND(I1872&gt;=61,I1872&lt;=90),"61A90", AND(I1872&gt;=91,I1872&lt;=120),"91A120", AND(I1872&gt;120),"M120"), "A VENCER")</f>
        <v>1A5</v>
      </c>
    </row>
    <row r="1873" spans="1:13" x14ac:dyDescent="0.25">
      <c r="A1873">
        <f>VLOOKUP(B1873,[1]Sheet2!$B$2:$D$2741,3,0)</f>
        <v>211112323</v>
      </c>
      <c r="B1873" t="s">
        <v>427</v>
      </c>
      <c r="C1873" t="s">
        <v>11</v>
      </c>
      <c r="D1873" t="s">
        <v>12</v>
      </c>
      <c r="E1873">
        <v>10122</v>
      </c>
      <c r="F1873" t="s">
        <v>13</v>
      </c>
      <c r="G1873" s="1">
        <v>45857.400891203702</v>
      </c>
      <c r="H1873" s="1">
        <v>45842.400891203702</v>
      </c>
      <c r="I1873" s="6">
        <v>-7</v>
      </c>
      <c r="J1873">
        <v>106.24000000000001</v>
      </c>
      <c r="K1873">
        <v>106.24000000000001</v>
      </c>
      <c r="L1873" t="str">
        <f>VLOOKUP(A1873,[1]Sheet2!$A$2:$C$2741,3,0)</f>
        <v>Manuel Miranda</v>
      </c>
      <c r="M1873" t="str" cm="1">
        <f t="array" ref="M1873">IFERROR(_xlfn.IFS(AND(I1873&gt;=1,I1873&lt;=5),"1A5", AND(I1873&gt;=6,I1873&lt;=30),"6A30", AND(I1873&gt;=31,I1873&lt;=60),"31A60", AND(I1873&gt;=61,I1873&lt;=90),"61A90", AND(I1873&gt;=91,I1873&lt;=120),"91A120", AND(I1873&gt;120),"M120"), "A VENCER")</f>
        <v>A VENCER</v>
      </c>
    </row>
    <row r="1874" spans="1:13" x14ac:dyDescent="0.25">
      <c r="A1874">
        <f>VLOOKUP(B1874,[1]Sheet2!$B$2:$D$2741,3,0)</f>
        <v>211112323</v>
      </c>
      <c r="B1874" t="s">
        <v>427</v>
      </c>
      <c r="C1874" t="s">
        <v>11</v>
      </c>
      <c r="D1874" t="s">
        <v>12</v>
      </c>
      <c r="E1874">
        <v>10503</v>
      </c>
      <c r="F1874" t="s">
        <v>13</v>
      </c>
      <c r="G1874" s="1">
        <v>45864.602372685185</v>
      </c>
      <c r="H1874" s="1">
        <v>45849.639907407407</v>
      </c>
      <c r="I1874" s="6">
        <v>-14</v>
      </c>
      <c r="J1874">
        <v>160.22</v>
      </c>
      <c r="K1874">
        <v>160.22</v>
      </c>
      <c r="L1874" t="str">
        <f>VLOOKUP(A1874,[1]Sheet2!$A$2:$C$2741,3,0)</f>
        <v>Manuel Miranda</v>
      </c>
      <c r="M1874" t="str" cm="1">
        <f t="array" ref="M1874">IFERROR(_xlfn.IFS(AND(I1874&gt;=1,I1874&lt;=5),"1A5", AND(I1874&gt;=6,I1874&lt;=30),"6A30", AND(I1874&gt;=31,I1874&lt;=60),"31A60", AND(I1874&gt;=61,I1874&lt;=90),"61A90", AND(I1874&gt;=91,I1874&lt;=120),"91A120", AND(I1874&gt;120),"M120"), "A VENCER")</f>
        <v>A VENCER</v>
      </c>
    </row>
    <row r="1875" spans="1:13" x14ac:dyDescent="0.25">
      <c r="A1875">
        <f>VLOOKUP(B1875,[1]Sheet2!$B$2:$D$2741,3,0)</f>
        <v>211112324</v>
      </c>
      <c r="B1875" t="s">
        <v>428</v>
      </c>
      <c r="C1875" t="s">
        <v>2814</v>
      </c>
      <c r="D1875">
        <v>2025</v>
      </c>
      <c r="E1875">
        <v>587</v>
      </c>
      <c r="F1875" t="s">
        <v>13</v>
      </c>
      <c r="G1875" s="1">
        <v>45863</v>
      </c>
      <c r="H1875" s="1">
        <v>45833</v>
      </c>
      <c r="I1875" s="6">
        <v>-13</v>
      </c>
      <c r="J1875">
        <v>-53.050000000000004</v>
      </c>
      <c r="K1875">
        <v>-53.050000000000004</v>
      </c>
      <c r="L1875" t="str">
        <f>VLOOKUP(A1875,[1]Sheet2!$A$2:$C$2741,3,0)</f>
        <v>Bruno Brito</v>
      </c>
      <c r="M1875" t="str" cm="1">
        <f t="array" ref="M1875">IFERROR(_xlfn.IFS(AND(I1875&gt;=1,I1875&lt;=5),"1A5", AND(I1875&gt;=6,I1875&lt;=30),"6A30", AND(I1875&gt;=31,I1875&lt;=60),"31A60", AND(I1875&gt;=61,I1875&lt;=90),"61A90", AND(I1875&gt;=91,I1875&lt;=120),"91A120", AND(I1875&gt;120),"M120"), "A VENCER")</f>
        <v>A VENCER</v>
      </c>
    </row>
    <row r="1876" spans="1:13" x14ac:dyDescent="0.25">
      <c r="A1876">
        <f>VLOOKUP(B1876,[1]Sheet2!$B$2:$D$2741,3,0)</f>
        <v>211112324</v>
      </c>
      <c r="B1876" t="s">
        <v>428</v>
      </c>
      <c r="C1876" t="s">
        <v>11</v>
      </c>
      <c r="D1876" t="s">
        <v>12</v>
      </c>
      <c r="E1876">
        <v>9985</v>
      </c>
      <c r="F1876" t="s">
        <v>13</v>
      </c>
      <c r="G1876" s="1">
        <v>45870.444791666661</v>
      </c>
      <c r="H1876" s="1">
        <v>45840.444803240738</v>
      </c>
      <c r="I1876" s="6">
        <v>-20</v>
      </c>
      <c r="J1876">
        <v>460.92</v>
      </c>
      <c r="K1876">
        <v>460.92</v>
      </c>
      <c r="L1876" t="str">
        <f>VLOOKUP(A1876,[1]Sheet2!$A$2:$C$2741,3,0)</f>
        <v>Bruno Brito</v>
      </c>
      <c r="M1876" t="str" cm="1">
        <f t="array" ref="M1876">IFERROR(_xlfn.IFS(AND(I1876&gt;=1,I1876&lt;=5),"1A5", AND(I1876&gt;=6,I1876&lt;=30),"6A30", AND(I1876&gt;=31,I1876&lt;=60),"31A60", AND(I1876&gt;=61,I1876&lt;=90),"61A90", AND(I1876&gt;=91,I1876&lt;=120),"91A120", AND(I1876&gt;120),"M120"), "A VENCER")</f>
        <v>A VENCER</v>
      </c>
    </row>
    <row r="1877" spans="1:13" x14ac:dyDescent="0.25">
      <c r="A1877">
        <f>VLOOKUP(B1877,[1]Sheet2!$B$2:$D$2741,3,0)</f>
        <v>211112324</v>
      </c>
      <c r="B1877" t="s">
        <v>428</v>
      </c>
      <c r="C1877" t="s">
        <v>11</v>
      </c>
      <c r="D1877" t="s">
        <v>12</v>
      </c>
      <c r="E1877">
        <v>10332</v>
      </c>
      <c r="F1877" t="s">
        <v>13</v>
      </c>
      <c r="G1877" s="1">
        <v>45877.422384259255</v>
      </c>
      <c r="H1877" s="1">
        <v>45847.422395833331</v>
      </c>
      <c r="I1877" s="6">
        <v>-27</v>
      </c>
      <c r="J1877">
        <v>377.21</v>
      </c>
      <c r="K1877">
        <v>377.21</v>
      </c>
      <c r="L1877" t="str">
        <f>VLOOKUP(A1877,[1]Sheet2!$A$2:$C$2741,3,0)</f>
        <v>Bruno Brito</v>
      </c>
      <c r="M1877" t="str" cm="1">
        <f t="array" ref="M1877">IFERROR(_xlfn.IFS(AND(I1877&gt;=1,I1877&lt;=5),"1A5", AND(I1877&gt;=6,I1877&lt;=30),"6A30", AND(I1877&gt;=31,I1877&lt;=60),"31A60", AND(I1877&gt;=61,I1877&lt;=90),"61A90", AND(I1877&gt;=91,I1877&lt;=120),"91A120", AND(I1877&gt;120),"M120"), "A VENCER")</f>
        <v>A VENCER</v>
      </c>
    </row>
    <row r="1878" spans="1:13" x14ac:dyDescent="0.25">
      <c r="A1878">
        <f>VLOOKUP(B1878,[1]Sheet2!$B$2:$D$2741,3,0)</f>
        <v>211112327</v>
      </c>
      <c r="B1878" t="s">
        <v>429</v>
      </c>
      <c r="C1878" t="s">
        <v>2814</v>
      </c>
      <c r="D1878">
        <v>2025</v>
      </c>
      <c r="E1878">
        <v>75</v>
      </c>
      <c r="F1878" t="s">
        <v>13</v>
      </c>
      <c r="G1878" s="1">
        <v>45721</v>
      </c>
      <c r="H1878" s="1">
        <v>45691</v>
      </c>
      <c r="I1878" s="6">
        <v>129</v>
      </c>
      <c r="J1878">
        <v>-52.050000000000004</v>
      </c>
      <c r="K1878">
        <v>-52.050000000000004</v>
      </c>
      <c r="L1878" t="str">
        <f>VLOOKUP(A1878,[1]Sheet2!$A$2:$C$2741,3,0)</f>
        <v>Ricardo G.Silva</v>
      </c>
      <c r="M1878" t="str" cm="1">
        <f t="array" ref="M1878">IFERROR(_xlfn.IFS(AND(I1878&gt;=1,I1878&lt;=5),"1A5", AND(I1878&gt;=6,I1878&lt;=30),"6A30", AND(I1878&gt;=31,I1878&lt;=60),"31A60", AND(I1878&gt;=61,I1878&lt;=90),"61A90", AND(I1878&gt;=91,I1878&lt;=120),"91A120", AND(I1878&gt;120),"M120"), "A VENCER")</f>
        <v>M120</v>
      </c>
    </row>
    <row r="1879" spans="1:13" x14ac:dyDescent="0.25">
      <c r="A1879">
        <f>VLOOKUP(B1879,[1]Sheet2!$B$2:$D$2741,3,0)</f>
        <v>211112327</v>
      </c>
      <c r="B1879" t="s">
        <v>429</v>
      </c>
      <c r="C1879" t="s">
        <v>2816</v>
      </c>
      <c r="D1879" t="s">
        <v>12</v>
      </c>
      <c r="E1879">
        <v>4</v>
      </c>
      <c r="F1879" t="s">
        <v>13</v>
      </c>
      <c r="G1879" s="1">
        <v>45723</v>
      </c>
      <c r="H1879" s="1">
        <v>45693</v>
      </c>
      <c r="I1879" s="6">
        <v>127</v>
      </c>
      <c r="J1879">
        <v>-26.51</v>
      </c>
      <c r="K1879">
        <v>-26.51</v>
      </c>
      <c r="L1879" t="str">
        <f>VLOOKUP(A1879,[1]Sheet2!$A$2:$C$2741,3,0)</f>
        <v>Ricardo G.Silva</v>
      </c>
      <c r="M1879" t="str" cm="1">
        <f t="array" ref="M1879">IFERROR(_xlfn.IFS(AND(I1879&gt;=1,I1879&lt;=5),"1A5", AND(I1879&gt;=6,I1879&lt;=30),"6A30", AND(I1879&gt;=31,I1879&lt;=60),"31A60", AND(I1879&gt;=61,I1879&lt;=90),"61A90", AND(I1879&gt;=91,I1879&lt;=120),"91A120", AND(I1879&gt;120),"M120"), "A VENCER")</f>
        <v>M120</v>
      </c>
    </row>
    <row r="1880" spans="1:13" x14ac:dyDescent="0.25">
      <c r="A1880">
        <f>VLOOKUP(B1880,[1]Sheet2!$B$2:$D$2741,3,0)</f>
        <v>211112334</v>
      </c>
      <c r="B1880" t="s">
        <v>430</v>
      </c>
      <c r="C1880" t="s">
        <v>62</v>
      </c>
      <c r="D1880" t="s">
        <v>24</v>
      </c>
      <c r="E1880" t="s">
        <v>431</v>
      </c>
      <c r="F1880" t="s">
        <v>13</v>
      </c>
      <c r="G1880" s="1">
        <v>45406</v>
      </c>
      <c r="H1880" s="1">
        <v>45391</v>
      </c>
      <c r="I1880" s="6">
        <v>444</v>
      </c>
      <c r="J1880">
        <v>597.29</v>
      </c>
      <c r="K1880">
        <v>597.29</v>
      </c>
      <c r="L1880" t="str">
        <f>VLOOKUP(A1880,[1]Sheet2!$A$2:$C$2741,3,0)</f>
        <v>Vânia Silva</v>
      </c>
      <c r="M1880" t="str" cm="1">
        <f t="array" ref="M1880">IFERROR(_xlfn.IFS(AND(I1880&gt;=1,I1880&lt;=5),"1A5", AND(I1880&gt;=6,I1880&lt;=30),"6A30", AND(I1880&gt;=31,I1880&lt;=60),"31A60", AND(I1880&gt;=61,I1880&lt;=90),"61A90", AND(I1880&gt;=91,I1880&lt;=120),"91A120", AND(I1880&gt;120),"M120"), "A VENCER")</f>
        <v>M120</v>
      </c>
    </row>
    <row r="1881" spans="1:13" x14ac:dyDescent="0.25">
      <c r="A1881">
        <f>VLOOKUP(B1881,[1]Sheet2!$B$2:$D$2741,3,0)</f>
        <v>211112334</v>
      </c>
      <c r="B1881" t="s">
        <v>430</v>
      </c>
      <c r="C1881" t="s">
        <v>62</v>
      </c>
      <c r="D1881" t="s">
        <v>24</v>
      </c>
      <c r="E1881" t="s">
        <v>432</v>
      </c>
      <c r="F1881" t="s">
        <v>13</v>
      </c>
      <c r="G1881" s="1">
        <v>45406</v>
      </c>
      <c r="H1881" s="1">
        <v>45391</v>
      </c>
      <c r="I1881" s="6">
        <v>444</v>
      </c>
      <c r="J1881">
        <v>591.72</v>
      </c>
      <c r="K1881">
        <v>591.72</v>
      </c>
      <c r="L1881" t="str">
        <f>VLOOKUP(A1881,[1]Sheet2!$A$2:$C$2741,3,0)</f>
        <v>Vânia Silva</v>
      </c>
      <c r="M1881" t="str" cm="1">
        <f t="array" ref="M1881">IFERROR(_xlfn.IFS(AND(I1881&gt;=1,I1881&lt;=5),"1A5", AND(I1881&gt;=6,I1881&lt;=30),"6A30", AND(I1881&gt;=31,I1881&lt;=60),"31A60", AND(I1881&gt;=61,I1881&lt;=90),"61A90", AND(I1881&gt;=91,I1881&lt;=120),"91A120", AND(I1881&gt;120),"M120"), "A VENCER")</f>
        <v>M120</v>
      </c>
    </row>
    <row r="1882" spans="1:13" x14ac:dyDescent="0.25">
      <c r="A1882">
        <f>VLOOKUP(B1882,[1]Sheet2!$B$2:$D$2741,3,0)</f>
        <v>211112334</v>
      </c>
      <c r="B1882" t="s">
        <v>430</v>
      </c>
      <c r="C1882" t="s">
        <v>62</v>
      </c>
      <c r="D1882" t="s">
        <v>24</v>
      </c>
      <c r="E1882" t="s">
        <v>433</v>
      </c>
      <c r="F1882" t="s">
        <v>13</v>
      </c>
      <c r="G1882" s="1">
        <v>45419</v>
      </c>
      <c r="H1882" s="1">
        <v>45404</v>
      </c>
      <c r="I1882" s="6">
        <v>431</v>
      </c>
      <c r="J1882">
        <v>599.27</v>
      </c>
      <c r="K1882">
        <v>599.27</v>
      </c>
      <c r="L1882" t="str">
        <f>VLOOKUP(A1882,[1]Sheet2!$A$2:$C$2741,3,0)</f>
        <v>Vânia Silva</v>
      </c>
      <c r="M1882" t="str" cm="1">
        <f t="array" ref="M1882">IFERROR(_xlfn.IFS(AND(I1882&gt;=1,I1882&lt;=5),"1A5", AND(I1882&gt;=6,I1882&lt;=30),"6A30", AND(I1882&gt;=31,I1882&lt;=60),"31A60", AND(I1882&gt;=61,I1882&lt;=90),"61A90", AND(I1882&gt;=91,I1882&lt;=120),"91A120", AND(I1882&gt;120),"M120"), "A VENCER")</f>
        <v>M120</v>
      </c>
    </row>
    <row r="1883" spans="1:13" x14ac:dyDescent="0.25">
      <c r="A1883">
        <f>VLOOKUP(B1883,[1]Sheet2!$B$2:$D$2741,3,0)</f>
        <v>211112336</v>
      </c>
      <c r="B1883" t="s">
        <v>434</v>
      </c>
      <c r="C1883" t="s">
        <v>11</v>
      </c>
      <c r="D1883" t="s">
        <v>19</v>
      </c>
      <c r="E1883">
        <v>3481</v>
      </c>
      <c r="F1883" t="s">
        <v>13</v>
      </c>
      <c r="G1883" s="1">
        <v>45523.652939814812</v>
      </c>
      <c r="H1883" s="1">
        <v>45523.652939814812</v>
      </c>
      <c r="I1883" s="6">
        <v>327</v>
      </c>
      <c r="J1883">
        <v>1143.6100000000001</v>
      </c>
      <c r="K1883">
        <v>18.62</v>
      </c>
      <c r="L1883" t="str">
        <f>VLOOKUP(A1883,[1]Sheet2!$A$2:$C$2741,3,0)</f>
        <v>Daniel Guimarães</v>
      </c>
      <c r="M1883" t="str" cm="1">
        <f t="array" ref="M1883">IFERROR(_xlfn.IFS(AND(I1883&gt;=1,I1883&lt;=5),"1A5", AND(I1883&gt;=6,I1883&lt;=30),"6A30", AND(I1883&gt;=31,I1883&lt;=60),"31A60", AND(I1883&gt;=61,I1883&lt;=90),"61A90", AND(I1883&gt;=91,I1883&lt;=120),"91A120", AND(I1883&gt;120),"M120"), "A VENCER")</f>
        <v>M120</v>
      </c>
    </row>
    <row r="1884" spans="1:13" x14ac:dyDescent="0.25">
      <c r="A1884">
        <f>VLOOKUP(B1884,[1]Sheet2!$B$2:$D$2741,3,0)</f>
        <v>211112336</v>
      </c>
      <c r="B1884" t="s">
        <v>434</v>
      </c>
      <c r="C1884" t="s">
        <v>11</v>
      </c>
      <c r="D1884" t="s">
        <v>19</v>
      </c>
      <c r="E1884">
        <v>3683</v>
      </c>
      <c r="F1884" t="s">
        <v>13</v>
      </c>
      <c r="G1884" s="1">
        <v>45525.649525462963</v>
      </c>
      <c r="H1884" s="1">
        <v>45525.649525462963</v>
      </c>
      <c r="I1884" s="6">
        <v>325</v>
      </c>
      <c r="J1884">
        <v>1013.7900000000001</v>
      </c>
      <c r="K1884">
        <v>135.22</v>
      </c>
      <c r="L1884" t="str">
        <f>VLOOKUP(A1884,[1]Sheet2!$A$2:$C$2741,3,0)</f>
        <v>Daniel Guimarães</v>
      </c>
      <c r="M1884" t="str" cm="1">
        <f t="array" ref="M1884">IFERROR(_xlfn.IFS(AND(I1884&gt;=1,I1884&lt;=5),"1A5", AND(I1884&gt;=6,I1884&lt;=30),"6A30", AND(I1884&gt;=31,I1884&lt;=60),"31A60", AND(I1884&gt;=61,I1884&lt;=90),"61A90", AND(I1884&gt;=91,I1884&lt;=120),"91A120", AND(I1884&gt;120),"M120"), "A VENCER")</f>
        <v>M120</v>
      </c>
    </row>
    <row r="1885" spans="1:13" x14ac:dyDescent="0.25">
      <c r="A1885">
        <f>VLOOKUP(B1885,[1]Sheet2!$B$2:$D$2741,3,0)</f>
        <v>211112336</v>
      </c>
      <c r="B1885" t="s">
        <v>434</v>
      </c>
      <c r="C1885" t="s">
        <v>11</v>
      </c>
      <c r="D1885" t="s">
        <v>19</v>
      </c>
      <c r="E1885">
        <v>3684</v>
      </c>
      <c r="F1885" t="s">
        <v>13</v>
      </c>
      <c r="G1885" s="1">
        <v>45525.650046296294</v>
      </c>
      <c r="H1885" s="1">
        <v>45525.650046296294</v>
      </c>
      <c r="I1885" s="6">
        <v>325</v>
      </c>
      <c r="J1885">
        <v>183.17000000000002</v>
      </c>
      <c r="K1885">
        <v>183.17000000000002</v>
      </c>
      <c r="L1885" t="str">
        <f>VLOOKUP(A1885,[1]Sheet2!$A$2:$C$2741,3,0)</f>
        <v>Daniel Guimarães</v>
      </c>
      <c r="M1885" t="str" cm="1">
        <f t="array" ref="M1885">IFERROR(_xlfn.IFS(AND(I1885&gt;=1,I1885&lt;=5),"1A5", AND(I1885&gt;=6,I1885&lt;=30),"6A30", AND(I1885&gt;=31,I1885&lt;=60),"31A60", AND(I1885&gt;=61,I1885&lt;=90),"61A90", AND(I1885&gt;=91,I1885&lt;=120),"91A120", AND(I1885&gt;120),"M120"), "A VENCER")</f>
        <v>M120</v>
      </c>
    </row>
    <row r="1886" spans="1:13" x14ac:dyDescent="0.25">
      <c r="A1886">
        <f>VLOOKUP(B1886,[1]Sheet2!$B$2:$D$2741,3,0)</f>
        <v>211112336</v>
      </c>
      <c r="B1886" t="s">
        <v>434</v>
      </c>
      <c r="C1886" t="s">
        <v>11</v>
      </c>
      <c r="D1886" t="s">
        <v>19</v>
      </c>
      <c r="E1886">
        <v>5830</v>
      </c>
      <c r="F1886" t="s">
        <v>13</v>
      </c>
      <c r="G1886" s="1">
        <v>45559.362581018519</v>
      </c>
      <c r="H1886" s="1">
        <v>45559.362581018519</v>
      </c>
      <c r="I1886" s="6">
        <v>291</v>
      </c>
      <c r="J1886">
        <v>1397.3600000000001</v>
      </c>
      <c r="K1886">
        <v>840.97</v>
      </c>
      <c r="L1886" t="str">
        <f>VLOOKUP(A1886,[1]Sheet2!$A$2:$C$2741,3,0)</f>
        <v>Daniel Guimarães</v>
      </c>
      <c r="M1886" t="str" cm="1">
        <f t="array" ref="M1886">IFERROR(_xlfn.IFS(AND(I1886&gt;=1,I1886&lt;=5),"1A5", AND(I1886&gt;=6,I1886&lt;=30),"6A30", AND(I1886&gt;=31,I1886&lt;=60),"31A60", AND(I1886&gt;=61,I1886&lt;=90),"61A90", AND(I1886&gt;=91,I1886&lt;=120),"91A120", AND(I1886&gt;120),"M120"), "A VENCER")</f>
        <v>M120</v>
      </c>
    </row>
    <row r="1887" spans="1:13" x14ac:dyDescent="0.25">
      <c r="A1887">
        <f>VLOOKUP(B1887,[1]Sheet2!$B$2:$D$2741,3,0)</f>
        <v>211112336</v>
      </c>
      <c r="B1887" t="s">
        <v>434</v>
      </c>
      <c r="C1887" t="s">
        <v>11</v>
      </c>
      <c r="D1887" t="s">
        <v>19</v>
      </c>
      <c r="E1887">
        <v>6212</v>
      </c>
      <c r="F1887" t="s">
        <v>13</v>
      </c>
      <c r="G1887" s="1">
        <v>45562.703564814816</v>
      </c>
      <c r="H1887" s="1">
        <v>45562.703564814816</v>
      </c>
      <c r="I1887" s="6">
        <v>288</v>
      </c>
      <c r="J1887">
        <v>815.13</v>
      </c>
      <c r="K1887">
        <v>190.65</v>
      </c>
      <c r="L1887" t="str">
        <f>VLOOKUP(A1887,[1]Sheet2!$A$2:$C$2741,3,0)</f>
        <v>Daniel Guimarães</v>
      </c>
      <c r="M1887" t="str" cm="1">
        <f t="array" ref="M1887">IFERROR(_xlfn.IFS(AND(I1887&gt;=1,I1887&lt;=5),"1A5", AND(I1887&gt;=6,I1887&lt;=30),"6A30", AND(I1887&gt;=31,I1887&lt;=60),"31A60", AND(I1887&gt;=61,I1887&lt;=90),"61A90", AND(I1887&gt;=91,I1887&lt;=120),"91A120", AND(I1887&gt;120),"M120"), "A VENCER")</f>
        <v>M120</v>
      </c>
    </row>
    <row r="1888" spans="1:13" x14ac:dyDescent="0.25">
      <c r="A1888">
        <f>VLOOKUP(B1888,[1]Sheet2!$B$2:$D$2741,3,0)</f>
        <v>211112336</v>
      </c>
      <c r="B1888" t="s">
        <v>434</v>
      </c>
      <c r="C1888" t="s">
        <v>11</v>
      </c>
      <c r="D1888" t="s">
        <v>19</v>
      </c>
      <c r="E1888">
        <v>8621</v>
      </c>
      <c r="F1888" t="s">
        <v>13</v>
      </c>
      <c r="G1888" s="1">
        <v>45600.644212962958</v>
      </c>
      <c r="H1888" s="1">
        <v>45600.644212962958</v>
      </c>
      <c r="I1888" s="6">
        <v>250</v>
      </c>
      <c r="J1888">
        <v>1491.49</v>
      </c>
      <c r="K1888">
        <v>10.19</v>
      </c>
      <c r="L1888" t="str">
        <f>VLOOKUP(A1888,[1]Sheet2!$A$2:$C$2741,3,0)</f>
        <v>Daniel Guimarães</v>
      </c>
      <c r="M1888" t="str" cm="1">
        <f t="array" ref="M1888">IFERROR(_xlfn.IFS(AND(I1888&gt;=1,I1888&lt;=5),"1A5", AND(I1888&gt;=6,I1888&lt;=30),"6A30", AND(I1888&gt;=31,I1888&lt;=60),"31A60", AND(I1888&gt;=61,I1888&lt;=90),"61A90", AND(I1888&gt;=91,I1888&lt;=120),"91A120", AND(I1888&gt;120),"M120"), "A VENCER")</f>
        <v>M120</v>
      </c>
    </row>
    <row r="1889" spans="1:13" x14ac:dyDescent="0.25">
      <c r="A1889">
        <f>VLOOKUP(B1889,[1]Sheet2!$B$2:$D$2741,3,0)</f>
        <v>211112336</v>
      </c>
      <c r="B1889" t="s">
        <v>434</v>
      </c>
      <c r="C1889" t="s">
        <v>11</v>
      </c>
      <c r="D1889" t="s">
        <v>19</v>
      </c>
      <c r="E1889">
        <v>11409</v>
      </c>
      <c r="F1889" t="s">
        <v>13</v>
      </c>
      <c r="G1889" s="1">
        <v>45642.662048611106</v>
      </c>
      <c r="H1889" s="1">
        <v>45642.662048611106</v>
      </c>
      <c r="I1889" s="6">
        <v>208</v>
      </c>
      <c r="J1889">
        <v>283.26</v>
      </c>
      <c r="K1889">
        <v>35.17</v>
      </c>
      <c r="L1889" t="str">
        <f>VLOOKUP(A1889,[1]Sheet2!$A$2:$C$2741,3,0)</f>
        <v>Daniel Guimarães</v>
      </c>
      <c r="M1889" t="str" cm="1">
        <f t="array" ref="M1889">IFERROR(_xlfn.IFS(AND(I1889&gt;=1,I1889&lt;=5),"1A5", AND(I1889&gt;=6,I1889&lt;=30),"6A30", AND(I1889&gt;=31,I1889&lt;=60),"31A60", AND(I1889&gt;=61,I1889&lt;=90),"61A90", AND(I1889&gt;=91,I1889&lt;=120),"91A120", AND(I1889&gt;120),"M120"), "A VENCER")</f>
        <v>M120</v>
      </c>
    </row>
    <row r="1890" spans="1:13" x14ac:dyDescent="0.25">
      <c r="A1890">
        <f>VLOOKUP(B1890,[1]Sheet2!$B$2:$D$2741,3,0)</f>
        <v>211112336</v>
      </c>
      <c r="B1890" t="s">
        <v>434</v>
      </c>
      <c r="C1890" t="s">
        <v>11</v>
      </c>
      <c r="D1890" t="s">
        <v>12</v>
      </c>
      <c r="E1890">
        <v>498</v>
      </c>
      <c r="F1890" t="s">
        <v>13</v>
      </c>
      <c r="G1890" s="1">
        <v>45666.330254629625</v>
      </c>
      <c r="H1890" s="1">
        <v>45666.330254629625</v>
      </c>
      <c r="I1890" s="6">
        <v>184</v>
      </c>
      <c r="J1890">
        <v>525.74</v>
      </c>
      <c r="K1890">
        <v>525.74</v>
      </c>
      <c r="L1890" t="str">
        <f>VLOOKUP(A1890,[1]Sheet2!$A$2:$C$2741,3,0)</f>
        <v>Daniel Guimarães</v>
      </c>
      <c r="M1890" t="str" cm="1">
        <f t="array" ref="M1890">IFERROR(_xlfn.IFS(AND(I1890&gt;=1,I1890&lt;=5),"1A5", AND(I1890&gt;=6,I1890&lt;=30),"6A30", AND(I1890&gt;=31,I1890&lt;=60),"31A60", AND(I1890&gt;=61,I1890&lt;=90),"61A90", AND(I1890&gt;=91,I1890&lt;=120),"91A120", AND(I1890&gt;120),"M120"), "A VENCER")</f>
        <v>M120</v>
      </c>
    </row>
    <row r="1891" spans="1:13" x14ac:dyDescent="0.25">
      <c r="A1891">
        <f>VLOOKUP(B1891,[1]Sheet2!$B$2:$D$2741,3,0)</f>
        <v>211112336</v>
      </c>
      <c r="B1891" t="s">
        <v>434</v>
      </c>
      <c r="C1891" t="s">
        <v>11</v>
      </c>
      <c r="D1891" t="s">
        <v>12</v>
      </c>
      <c r="E1891">
        <v>499</v>
      </c>
      <c r="F1891" t="s">
        <v>13</v>
      </c>
      <c r="G1891" s="1">
        <v>45666.330960648149</v>
      </c>
      <c r="H1891" s="1">
        <v>45666.330960648149</v>
      </c>
      <c r="I1891" s="6">
        <v>184</v>
      </c>
      <c r="J1891">
        <v>1171.31</v>
      </c>
      <c r="K1891">
        <v>61.38</v>
      </c>
      <c r="L1891" t="str">
        <f>VLOOKUP(A1891,[1]Sheet2!$A$2:$C$2741,3,0)</f>
        <v>Daniel Guimarães</v>
      </c>
      <c r="M1891" t="str" cm="1">
        <f t="array" ref="M1891">IFERROR(_xlfn.IFS(AND(I1891&gt;=1,I1891&lt;=5),"1A5", AND(I1891&gt;=6,I1891&lt;=30),"6A30", AND(I1891&gt;=31,I1891&lt;=60),"31A60", AND(I1891&gt;=61,I1891&lt;=90),"61A90", AND(I1891&gt;=91,I1891&lt;=120),"91A120", AND(I1891&gt;120),"M120"), "A VENCER")</f>
        <v>M120</v>
      </c>
    </row>
    <row r="1892" spans="1:13" x14ac:dyDescent="0.25">
      <c r="A1892">
        <f>VLOOKUP(B1892,[1]Sheet2!$B$2:$D$2741,3,0)</f>
        <v>211112341</v>
      </c>
      <c r="B1892" t="s">
        <v>436</v>
      </c>
      <c r="C1892" t="s">
        <v>11</v>
      </c>
      <c r="D1892" t="s">
        <v>12</v>
      </c>
      <c r="E1892">
        <v>7325</v>
      </c>
      <c r="F1892" t="s">
        <v>13</v>
      </c>
      <c r="G1892" s="1">
        <v>45805.46603009259</v>
      </c>
      <c r="H1892" s="1">
        <v>45784.46969907407</v>
      </c>
      <c r="I1892" s="6">
        <v>45</v>
      </c>
      <c r="J1892">
        <v>875.87</v>
      </c>
      <c r="K1892">
        <v>875.87</v>
      </c>
      <c r="L1892" t="str">
        <f>VLOOKUP(A1892,[1]Sheet2!$A$2:$C$2741,3,0)</f>
        <v>Bruno Brito</v>
      </c>
      <c r="M1892" t="str" cm="1">
        <f t="array" ref="M1892">IFERROR(_xlfn.IFS(AND(I1892&gt;=1,I1892&lt;=5),"1A5", AND(I1892&gt;=6,I1892&lt;=30),"6A30", AND(I1892&gt;=31,I1892&lt;=60),"31A60", AND(I1892&gt;=61,I1892&lt;=90),"61A90", AND(I1892&gt;=91,I1892&lt;=120),"91A120", AND(I1892&gt;120),"M120"), "A VENCER")</f>
        <v>31A60</v>
      </c>
    </row>
    <row r="1893" spans="1:13" x14ac:dyDescent="0.25">
      <c r="A1893">
        <f>VLOOKUP(B1893,[1]Sheet2!$B$2:$D$2741,3,0)</f>
        <v>211112341</v>
      </c>
      <c r="B1893" t="s">
        <v>436</v>
      </c>
      <c r="C1893" t="s">
        <v>11</v>
      </c>
      <c r="D1893" t="s">
        <v>12</v>
      </c>
      <c r="E1893">
        <v>7330</v>
      </c>
      <c r="F1893" t="s">
        <v>13</v>
      </c>
      <c r="G1893" s="1">
        <v>45805.472407407404</v>
      </c>
      <c r="H1893" s="1">
        <v>45784.472731481481</v>
      </c>
      <c r="I1893" s="6">
        <v>45</v>
      </c>
      <c r="J1893">
        <v>833.18000000000006</v>
      </c>
      <c r="K1893">
        <v>833.18000000000006</v>
      </c>
      <c r="L1893" t="str">
        <f>VLOOKUP(A1893,[1]Sheet2!$A$2:$C$2741,3,0)</f>
        <v>Bruno Brito</v>
      </c>
      <c r="M1893" t="str" cm="1">
        <f t="array" ref="M1893">IFERROR(_xlfn.IFS(AND(I1893&gt;=1,I1893&lt;=5),"1A5", AND(I1893&gt;=6,I1893&lt;=30),"6A30", AND(I1893&gt;=31,I1893&lt;=60),"31A60", AND(I1893&gt;=61,I1893&lt;=90),"61A90", AND(I1893&gt;=91,I1893&lt;=120),"91A120", AND(I1893&gt;120),"M120"), "A VENCER")</f>
        <v>31A60</v>
      </c>
    </row>
    <row r="1894" spans="1:13" x14ac:dyDescent="0.25">
      <c r="A1894">
        <f>VLOOKUP(B1894,[1]Sheet2!$B$2:$D$2741,3,0)</f>
        <v>211112341</v>
      </c>
      <c r="B1894" t="s">
        <v>436</v>
      </c>
      <c r="C1894" t="s">
        <v>11</v>
      </c>
      <c r="D1894" t="s">
        <v>12</v>
      </c>
      <c r="E1894">
        <v>7464</v>
      </c>
      <c r="F1894" t="s">
        <v>13</v>
      </c>
      <c r="G1894" s="1">
        <v>45807.454733796294</v>
      </c>
      <c r="H1894" s="1">
        <v>45786.456238425926</v>
      </c>
      <c r="I1894" s="6">
        <v>43</v>
      </c>
      <c r="J1894">
        <v>395.51</v>
      </c>
      <c r="K1894">
        <v>395.51</v>
      </c>
      <c r="L1894" t="str">
        <f>VLOOKUP(A1894,[1]Sheet2!$A$2:$C$2741,3,0)</f>
        <v>Bruno Brito</v>
      </c>
      <c r="M1894" t="str" cm="1">
        <f t="array" ref="M1894">IFERROR(_xlfn.IFS(AND(I1894&gt;=1,I1894&lt;=5),"1A5", AND(I1894&gt;=6,I1894&lt;=30),"6A30", AND(I1894&gt;=31,I1894&lt;=60),"31A60", AND(I1894&gt;=61,I1894&lt;=90),"61A90", AND(I1894&gt;=91,I1894&lt;=120),"91A120", AND(I1894&gt;120),"M120"), "A VENCER")</f>
        <v>31A60</v>
      </c>
    </row>
    <row r="1895" spans="1:13" x14ac:dyDescent="0.25">
      <c r="A1895">
        <f>VLOOKUP(B1895,[1]Sheet2!$B$2:$D$2741,3,0)</f>
        <v>211112341</v>
      </c>
      <c r="B1895" t="s">
        <v>436</v>
      </c>
      <c r="C1895" t="s">
        <v>11</v>
      </c>
      <c r="D1895" t="s">
        <v>12</v>
      </c>
      <c r="E1895">
        <v>7712</v>
      </c>
      <c r="F1895" t="s">
        <v>13</v>
      </c>
      <c r="G1895" s="1">
        <v>45812.51253472222</v>
      </c>
      <c r="H1895" s="1">
        <v>45791.512893518513</v>
      </c>
      <c r="I1895" s="6">
        <v>38</v>
      </c>
      <c r="J1895">
        <v>93.01</v>
      </c>
      <c r="K1895">
        <v>93.01</v>
      </c>
      <c r="L1895" t="str">
        <f>VLOOKUP(A1895,[1]Sheet2!$A$2:$C$2741,3,0)</f>
        <v>Bruno Brito</v>
      </c>
      <c r="M1895" t="str" cm="1">
        <f t="array" ref="M1895">IFERROR(_xlfn.IFS(AND(I1895&gt;=1,I1895&lt;=5),"1A5", AND(I1895&gt;=6,I1895&lt;=30),"6A30", AND(I1895&gt;=31,I1895&lt;=60),"31A60", AND(I1895&gt;=61,I1895&lt;=90),"61A90", AND(I1895&gt;=91,I1895&lt;=120),"91A120", AND(I1895&gt;120),"M120"), "A VENCER")</f>
        <v>31A60</v>
      </c>
    </row>
    <row r="1896" spans="1:13" x14ac:dyDescent="0.25">
      <c r="A1896">
        <f>VLOOKUP(B1896,[1]Sheet2!$B$2:$D$2741,3,0)</f>
        <v>211112341</v>
      </c>
      <c r="B1896" t="s">
        <v>436</v>
      </c>
      <c r="C1896" t="s">
        <v>11</v>
      </c>
      <c r="D1896" t="s">
        <v>12</v>
      </c>
      <c r="E1896">
        <v>7758</v>
      </c>
      <c r="F1896" t="s">
        <v>13</v>
      </c>
      <c r="G1896" s="1">
        <v>45813.327604166661</v>
      </c>
      <c r="H1896" s="1">
        <v>45792.3280787037</v>
      </c>
      <c r="I1896" s="6">
        <v>37</v>
      </c>
      <c r="J1896">
        <v>777.01</v>
      </c>
      <c r="K1896">
        <v>777.01</v>
      </c>
      <c r="L1896" t="str">
        <f>VLOOKUP(A1896,[1]Sheet2!$A$2:$C$2741,3,0)</f>
        <v>Bruno Brito</v>
      </c>
      <c r="M1896" t="str" cm="1">
        <f t="array" ref="M1896">IFERROR(_xlfn.IFS(AND(I1896&gt;=1,I1896&lt;=5),"1A5", AND(I1896&gt;=6,I1896&lt;=30),"6A30", AND(I1896&gt;=31,I1896&lt;=60),"31A60", AND(I1896&gt;=61,I1896&lt;=90),"61A90", AND(I1896&gt;=91,I1896&lt;=120),"91A120", AND(I1896&gt;120),"M120"), "A VENCER")</f>
        <v>31A60</v>
      </c>
    </row>
    <row r="1897" spans="1:13" x14ac:dyDescent="0.25">
      <c r="A1897">
        <f>VLOOKUP(B1897,[1]Sheet2!$B$2:$D$2741,3,0)</f>
        <v>211112341</v>
      </c>
      <c r="B1897" t="s">
        <v>436</v>
      </c>
      <c r="C1897" t="s">
        <v>11</v>
      </c>
      <c r="D1897" t="s">
        <v>12</v>
      </c>
      <c r="E1897">
        <v>7760</v>
      </c>
      <c r="F1897" t="s">
        <v>13</v>
      </c>
      <c r="G1897" s="1">
        <v>45813.3283912037</v>
      </c>
      <c r="H1897" s="1">
        <v>45792.328634259255</v>
      </c>
      <c r="I1897" s="6">
        <v>37</v>
      </c>
      <c r="J1897">
        <v>807.52</v>
      </c>
      <c r="K1897">
        <v>807.52</v>
      </c>
      <c r="L1897" t="str">
        <f>VLOOKUP(A1897,[1]Sheet2!$A$2:$C$2741,3,0)</f>
        <v>Bruno Brito</v>
      </c>
      <c r="M1897" t="str" cm="1">
        <f t="array" ref="M1897">IFERROR(_xlfn.IFS(AND(I1897&gt;=1,I1897&lt;=5),"1A5", AND(I1897&gt;=6,I1897&lt;=30),"6A30", AND(I1897&gt;=31,I1897&lt;=60),"31A60", AND(I1897&gt;=61,I1897&lt;=90),"61A90", AND(I1897&gt;=91,I1897&lt;=120),"91A120", AND(I1897&gt;120),"M120"), "A VENCER")</f>
        <v>31A60</v>
      </c>
    </row>
    <row r="1898" spans="1:13" x14ac:dyDescent="0.25">
      <c r="A1898">
        <f>VLOOKUP(B1898,[1]Sheet2!$B$2:$D$2741,3,0)</f>
        <v>211112341</v>
      </c>
      <c r="B1898" t="s">
        <v>436</v>
      </c>
      <c r="C1898" t="s">
        <v>2814</v>
      </c>
      <c r="D1898" t="s">
        <v>12</v>
      </c>
      <c r="E1898">
        <v>446</v>
      </c>
      <c r="F1898" t="s">
        <v>13</v>
      </c>
      <c r="G1898" s="1">
        <v>45814</v>
      </c>
      <c r="H1898" s="1">
        <v>45793</v>
      </c>
      <c r="I1898" s="6">
        <v>36</v>
      </c>
      <c r="J1898">
        <v>-2.57</v>
      </c>
      <c r="K1898">
        <v>-2.57</v>
      </c>
      <c r="L1898" t="str">
        <f>VLOOKUP(A1898,[1]Sheet2!$A$2:$C$2741,3,0)</f>
        <v>Bruno Brito</v>
      </c>
      <c r="M1898" t="str" cm="1">
        <f t="array" ref="M1898">IFERROR(_xlfn.IFS(AND(I1898&gt;=1,I1898&lt;=5),"1A5", AND(I1898&gt;=6,I1898&lt;=30),"6A30", AND(I1898&gt;=31,I1898&lt;=60),"31A60", AND(I1898&gt;=61,I1898&lt;=90),"61A90", AND(I1898&gt;=91,I1898&lt;=120),"91A120", AND(I1898&gt;120),"M120"), "A VENCER")</f>
        <v>31A60</v>
      </c>
    </row>
    <row r="1899" spans="1:13" x14ac:dyDescent="0.25">
      <c r="A1899">
        <f>VLOOKUP(B1899,[1]Sheet2!$B$2:$D$2741,3,0)</f>
        <v>211112341</v>
      </c>
      <c r="B1899" t="s">
        <v>436</v>
      </c>
      <c r="C1899" t="s">
        <v>11</v>
      </c>
      <c r="D1899" t="s">
        <v>12</v>
      </c>
      <c r="E1899">
        <v>8100</v>
      </c>
      <c r="F1899" t="s">
        <v>13</v>
      </c>
      <c r="G1899" s="1">
        <v>45819.446030092593</v>
      </c>
      <c r="H1899" s="1">
        <v>45798.448773148149</v>
      </c>
      <c r="I1899" s="6">
        <v>31</v>
      </c>
      <c r="J1899">
        <v>1009.59</v>
      </c>
      <c r="K1899">
        <v>1009.59</v>
      </c>
      <c r="L1899" t="str">
        <f>VLOOKUP(A1899,[1]Sheet2!$A$2:$C$2741,3,0)</f>
        <v>Bruno Brito</v>
      </c>
      <c r="M1899" t="str" cm="1">
        <f t="array" ref="M1899">IFERROR(_xlfn.IFS(AND(I1899&gt;=1,I1899&lt;=5),"1A5", AND(I1899&gt;=6,I1899&lt;=30),"6A30", AND(I1899&gt;=31,I1899&lt;=60),"31A60", AND(I1899&gt;=61,I1899&lt;=90),"61A90", AND(I1899&gt;=91,I1899&lt;=120),"91A120", AND(I1899&gt;120),"M120"), "A VENCER")</f>
        <v>31A60</v>
      </c>
    </row>
    <row r="1900" spans="1:13" x14ac:dyDescent="0.25">
      <c r="A1900">
        <f>VLOOKUP(B1900,[1]Sheet2!$B$2:$D$2741,3,0)</f>
        <v>211112341</v>
      </c>
      <c r="B1900" t="s">
        <v>436</v>
      </c>
      <c r="C1900" t="s">
        <v>11</v>
      </c>
      <c r="D1900" t="s">
        <v>12</v>
      </c>
      <c r="E1900">
        <v>8865</v>
      </c>
      <c r="F1900" t="s">
        <v>13</v>
      </c>
      <c r="G1900" s="1">
        <v>45833.4612037037</v>
      </c>
      <c r="H1900" s="1">
        <v>45812.461377314816</v>
      </c>
      <c r="I1900" s="6">
        <v>17</v>
      </c>
      <c r="J1900">
        <v>811.01</v>
      </c>
      <c r="K1900">
        <v>811.01</v>
      </c>
      <c r="L1900" t="str">
        <f>VLOOKUP(A1900,[1]Sheet2!$A$2:$C$2741,3,0)</f>
        <v>Bruno Brito</v>
      </c>
      <c r="M1900" t="str" cm="1">
        <f t="array" ref="M1900">IFERROR(_xlfn.IFS(AND(I1900&gt;=1,I1900&lt;=5),"1A5", AND(I1900&gt;=6,I1900&lt;=30),"6A30", AND(I1900&gt;=31,I1900&lt;=60),"31A60", AND(I1900&gt;=61,I1900&lt;=90),"61A90", AND(I1900&gt;=91,I1900&lt;=120),"91A120", AND(I1900&gt;120),"M120"), "A VENCER")</f>
        <v>6A30</v>
      </c>
    </row>
    <row r="1901" spans="1:13" x14ac:dyDescent="0.25">
      <c r="A1901">
        <f>VLOOKUP(B1901,[1]Sheet2!$B$2:$D$2741,3,0)</f>
        <v>211112349</v>
      </c>
      <c r="B1901" t="s">
        <v>437</v>
      </c>
      <c r="C1901" t="s">
        <v>11</v>
      </c>
      <c r="D1901" t="s">
        <v>19</v>
      </c>
      <c r="E1901">
        <v>9948</v>
      </c>
      <c r="F1901" t="s">
        <v>13</v>
      </c>
      <c r="G1901" s="1">
        <v>45648.660416666666</v>
      </c>
      <c r="H1901" s="1">
        <v>45618.661597222221</v>
      </c>
      <c r="I1901" s="6">
        <v>202</v>
      </c>
      <c r="J1901">
        <v>3571.2400000000002</v>
      </c>
      <c r="K1901">
        <v>1332.82</v>
      </c>
      <c r="L1901" t="str">
        <f>VLOOKUP(A1901,[1]Sheet2!$A$2:$C$2741,3,0)</f>
        <v>Vitor Almeida</v>
      </c>
      <c r="M1901" t="str" cm="1">
        <f t="array" ref="M1901">IFERROR(_xlfn.IFS(AND(I1901&gt;=1,I1901&lt;=5),"1A5", AND(I1901&gt;=6,I1901&lt;=30),"6A30", AND(I1901&gt;=31,I1901&lt;=60),"31A60", AND(I1901&gt;=61,I1901&lt;=90),"61A90", AND(I1901&gt;=91,I1901&lt;=120),"91A120", AND(I1901&gt;120),"M120"), "A VENCER")</f>
        <v>M120</v>
      </c>
    </row>
    <row r="1902" spans="1:13" x14ac:dyDescent="0.25">
      <c r="A1902">
        <f>VLOOKUP(B1902,[1]Sheet2!$B$2:$D$2741,3,0)</f>
        <v>211112349</v>
      </c>
      <c r="B1902" t="s">
        <v>437</v>
      </c>
      <c r="C1902" t="s">
        <v>11</v>
      </c>
      <c r="D1902" t="s">
        <v>19</v>
      </c>
      <c r="E1902">
        <v>10382</v>
      </c>
      <c r="F1902" t="s">
        <v>13</v>
      </c>
      <c r="G1902" s="1">
        <v>45655.444085648145</v>
      </c>
      <c r="H1902" s="1">
        <v>45625.454930555556</v>
      </c>
      <c r="I1902" s="6">
        <v>195</v>
      </c>
      <c r="J1902">
        <v>822.42000000000007</v>
      </c>
      <c r="K1902">
        <v>822.42000000000007</v>
      </c>
      <c r="L1902" t="str">
        <f>VLOOKUP(A1902,[1]Sheet2!$A$2:$C$2741,3,0)</f>
        <v>Vitor Almeida</v>
      </c>
      <c r="M1902" t="str" cm="1">
        <f t="array" ref="M1902">IFERROR(_xlfn.IFS(AND(I1902&gt;=1,I1902&lt;=5),"1A5", AND(I1902&gt;=6,I1902&lt;=30),"6A30", AND(I1902&gt;=31,I1902&lt;=60),"31A60", AND(I1902&gt;=61,I1902&lt;=90),"61A90", AND(I1902&gt;=91,I1902&lt;=120),"91A120", AND(I1902&gt;120),"M120"), "A VENCER")</f>
        <v>M120</v>
      </c>
    </row>
    <row r="1903" spans="1:13" x14ac:dyDescent="0.25">
      <c r="A1903">
        <f>VLOOKUP(B1903,[1]Sheet2!$B$2:$D$2741,3,0)</f>
        <v>211112349</v>
      </c>
      <c r="B1903" t="s">
        <v>437</v>
      </c>
      <c r="C1903" t="s">
        <v>11</v>
      </c>
      <c r="D1903" t="s">
        <v>19</v>
      </c>
      <c r="E1903">
        <v>11018</v>
      </c>
      <c r="F1903" t="s">
        <v>13</v>
      </c>
      <c r="G1903" s="1">
        <v>45666.481712962959</v>
      </c>
      <c r="H1903" s="1">
        <v>45636.48400462963</v>
      </c>
      <c r="I1903" s="6">
        <v>184</v>
      </c>
      <c r="J1903">
        <v>1423.6200000000001</v>
      </c>
      <c r="K1903">
        <v>1423.6200000000001</v>
      </c>
      <c r="L1903" t="str">
        <f>VLOOKUP(A1903,[1]Sheet2!$A$2:$C$2741,3,0)</f>
        <v>Vitor Almeida</v>
      </c>
      <c r="M1903" t="str" cm="1">
        <f t="array" ref="M1903">IFERROR(_xlfn.IFS(AND(I1903&gt;=1,I1903&lt;=5),"1A5", AND(I1903&gt;=6,I1903&lt;=30),"6A30", AND(I1903&gt;=31,I1903&lt;=60),"31A60", AND(I1903&gt;=61,I1903&lt;=90),"61A90", AND(I1903&gt;=91,I1903&lt;=120),"91A120", AND(I1903&gt;120),"M120"), "A VENCER")</f>
        <v>M120</v>
      </c>
    </row>
    <row r="1904" spans="1:13" x14ac:dyDescent="0.25">
      <c r="A1904">
        <f>VLOOKUP(B1904,[1]Sheet2!$B$2:$D$2741,3,0)</f>
        <v>211112349</v>
      </c>
      <c r="B1904" t="s">
        <v>437</v>
      </c>
      <c r="C1904" t="s">
        <v>11</v>
      </c>
      <c r="D1904" t="s">
        <v>91</v>
      </c>
      <c r="E1904">
        <v>311</v>
      </c>
      <c r="F1904" t="s">
        <v>13</v>
      </c>
      <c r="G1904" s="1">
        <v>45666.619062500002</v>
      </c>
      <c r="H1904" s="1">
        <v>45636.619444444441</v>
      </c>
      <c r="I1904" s="6">
        <v>184</v>
      </c>
      <c r="J1904">
        <v>1780.01</v>
      </c>
      <c r="K1904">
        <v>1780.01</v>
      </c>
      <c r="L1904" t="str">
        <f>VLOOKUP(A1904,[1]Sheet2!$A$2:$C$2741,3,0)</f>
        <v>Vitor Almeida</v>
      </c>
      <c r="M1904" t="str" cm="1">
        <f t="array" ref="M1904">IFERROR(_xlfn.IFS(AND(I1904&gt;=1,I1904&lt;=5),"1A5", AND(I1904&gt;=6,I1904&lt;=30),"6A30", AND(I1904&gt;=31,I1904&lt;=60),"31A60", AND(I1904&gt;=61,I1904&lt;=90),"61A90", AND(I1904&gt;=91,I1904&lt;=120),"91A120", AND(I1904&gt;120),"M120"), "A VENCER")</f>
        <v>M120</v>
      </c>
    </row>
    <row r="1905" spans="1:13" x14ac:dyDescent="0.25">
      <c r="A1905">
        <f>VLOOKUP(B1905,[1]Sheet2!$B$2:$D$2741,3,0)</f>
        <v>211112349</v>
      </c>
      <c r="B1905" t="s">
        <v>437</v>
      </c>
      <c r="C1905" t="s">
        <v>11</v>
      </c>
      <c r="D1905" t="s">
        <v>91</v>
      </c>
      <c r="E1905">
        <v>329</v>
      </c>
      <c r="F1905" t="s">
        <v>13</v>
      </c>
      <c r="G1905" s="1">
        <v>45669.268460648149</v>
      </c>
      <c r="H1905" s="1">
        <v>45639.768460648149</v>
      </c>
      <c r="I1905" s="6">
        <v>181</v>
      </c>
      <c r="J1905">
        <v>5072.16</v>
      </c>
      <c r="K1905">
        <v>5072.16</v>
      </c>
      <c r="L1905" t="str">
        <f>VLOOKUP(A1905,[1]Sheet2!$A$2:$C$2741,3,0)</f>
        <v>Vitor Almeida</v>
      </c>
      <c r="M1905" t="str" cm="1">
        <f t="array" ref="M1905">IFERROR(_xlfn.IFS(AND(I1905&gt;=1,I1905&lt;=5),"1A5", AND(I1905&gt;=6,I1905&lt;=30),"6A30", AND(I1905&gt;=31,I1905&lt;=60),"31A60", AND(I1905&gt;=61,I1905&lt;=90),"61A90", AND(I1905&gt;=91,I1905&lt;=120),"91A120", AND(I1905&gt;120),"M120"), "A VENCER")</f>
        <v>M120</v>
      </c>
    </row>
    <row r="1906" spans="1:13" x14ac:dyDescent="0.25">
      <c r="A1906">
        <f>VLOOKUP(B1906,[1]Sheet2!$B$2:$D$2741,3,0)</f>
        <v>211112349</v>
      </c>
      <c r="B1906" t="s">
        <v>437</v>
      </c>
      <c r="C1906" t="s">
        <v>11</v>
      </c>
      <c r="D1906" t="s">
        <v>19</v>
      </c>
      <c r="E1906">
        <v>11327</v>
      </c>
      <c r="F1906" t="s">
        <v>13</v>
      </c>
      <c r="G1906" s="1">
        <v>45669.27034722222</v>
      </c>
      <c r="H1906" s="1">
        <v>45639.77034722222</v>
      </c>
      <c r="I1906" s="6">
        <v>181</v>
      </c>
      <c r="J1906">
        <v>2543.98</v>
      </c>
      <c r="K1906">
        <v>2543.98</v>
      </c>
      <c r="L1906" t="str">
        <f>VLOOKUP(A1906,[1]Sheet2!$A$2:$C$2741,3,0)</f>
        <v>Vitor Almeida</v>
      </c>
      <c r="M1906" t="str" cm="1">
        <f t="array" ref="M1906">IFERROR(_xlfn.IFS(AND(I1906&gt;=1,I1906&lt;=5),"1A5", AND(I1906&gt;=6,I1906&lt;=30),"6A30", AND(I1906&gt;=31,I1906&lt;=60),"31A60", AND(I1906&gt;=61,I1906&lt;=90),"61A90", AND(I1906&gt;=91,I1906&lt;=120),"91A120", AND(I1906&gt;120),"M120"), "A VENCER")</f>
        <v>M120</v>
      </c>
    </row>
    <row r="1907" spans="1:13" x14ac:dyDescent="0.25">
      <c r="A1907">
        <f>VLOOKUP(B1907,[1]Sheet2!$B$2:$D$2741,3,0)</f>
        <v>211112349</v>
      </c>
      <c r="B1907" t="s">
        <v>437</v>
      </c>
      <c r="C1907" t="s">
        <v>11</v>
      </c>
      <c r="D1907" t="s">
        <v>91</v>
      </c>
      <c r="E1907">
        <v>336</v>
      </c>
      <c r="F1907" t="s">
        <v>13</v>
      </c>
      <c r="G1907" s="1">
        <v>45674.454479166663</v>
      </c>
      <c r="H1907" s="1">
        <v>45644.456388888888</v>
      </c>
      <c r="I1907" s="6">
        <v>176</v>
      </c>
      <c r="J1907">
        <v>8836.16</v>
      </c>
      <c r="K1907">
        <v>8836.16</v>
      </c>
      <c r="L1907" t="str">
        <f>VLOOKUP(A1907,[1]Sheet2!$A$2:$C$2741,3,0)</f>
        <v>Vitor Almeida</v>
      </c>
      <c r="M1907" t="str" cm="1">
        <f t="array" ref="M1907">IFERROR(_xlfn.IFS(AND(I1907&gt;=1,I1907&lt;=5),"1A5", AND(I1907&gt;=6,I1907&lt;=30),"6A30", AND(I1907&gt;=31,I1907&lt;=60),"31A60", AND(I1907&gt;=61,I1907&lt;=90),"61A90", AND(I1907&gt;=91,I1907&lt;=120),"91A120", AND(I1907&gt;120),"M120"), "A VENCER")</f>
        <v>M120</v>
      </c>
    </row>
    <row r="1908" spans="1:13" x14ac:dyDescent="0.25">
      <c r="A1908">
        <f>VLOOKUP(B1908,[1]Sheet2!$B$2:$D$2741,3,0)</f>
        <v>211112349</v>
      </c>
      <c r="B1908" t="s">
        <v>437</v>
      </c>
      <c r="C1908" t="s">
        <v>11</v>
      </c>
      <c r="D1908" t="s">
        <v>91</v>
      </c>
      <c r="E1908">
        <v>337</v>
      </c>
      <c r="F1908" t="s">
        <v>13</v>
      </c>
      <c r="G1908" s="1">
        <v>45674.458101851851</v>
      </c>
      <c r="H1908" s="1">
        <v>45644.45952546296</v>
      </c>
      <c r="I1908" s="6">
        <v>176</v>
      </c>
      <c r="J1908">
        <v>3653.82</v>
      </c>
      <c r="K1908">
        <v>3653.82</v>
      </c>
      <c r="L1908" t="str">
        <f>VLOOKUP(A1908,[1]Sheet2!$A$2:$C$2741,3,0)</f>
        <v>Vitor Almeida</v>
      </c>
      <c r="M1908" t="str" cm="1">
        <f t="array" ref="M1908">IFERROR(_xlfn.IFS(AND(I1908&gt;=1,I1908&lt;=5),"1A5", AND(I1908&gt;=6,I1908&lt;=30),"6A30", AND(I1908&gt;=31,I1908&lt;=60),"31A60", AND(I1908&gt;=61,I1908&lt;=90),"61A90", AND(I1908&gt;=91,I1908&lt;=120),"91A120", AND(I1908&gt;120),"M120"), "A VENCER")</f>
        <v>M120</v>
      </c>
    </row>
    <row r="1909" spans="1:13" x14ac:dyDescent="0.25">
      <c r="A1909">
        <f>VLOOKUP(B1909,[1]Sheet2!$B$2:$D$2741,3,0)</f>
        <v>211112349</v>
      </c>
      <c r="B1909" t="s">
        <v>437</v>
      </c>
      <c r="C1909" t="s">
        <v>11</v>
      </c>
      <c r="D1909" t="s">
        <v>19</v>
      </c>
      <c r="E1909">
        <v>11592</v>
      </c>
      <c r="F1909" t="s">
        <v>13</v>
      </c>
      <c r="G1909" s="1">
        <v>45674.521979166668</v>
      </c>
      <c r="H1909" s="1">
        <v>45644.522268518514</v>
      </c>
      <c r="I1909" s="6">
        <v>176</v>
      </c>
      <c r="J1909">
        <v>2285.5700000000002</v>
      </c>
      <c r="K1909">
        <v>2285.5700000000002</v>
      </c>
      <c r="L1909" t="str">
        <f>VLOOKUP(A1909,[1]Sheet2!$A$2:$C$2741,3,0)</f>
        <v>Vitor Almeida</v>
      </c>
      <c r="M1909" t="str" cm="1">
        <f t="array" ref="M1909">IFERROR(_xlfn.IFS(AND(I1909&gt;=1,I1909&lt;=5),"1A5", AND(I1909&gt;=6,I1909&lt;=30),"6A30", AND(I1909&gt;=31,I1909&lt;=60),"31A60", AND(I1909&gt;=61,I1909&lt;=90),"61A90", AND(I1909&gt;=91,I1909&lt;=120),"91A120", AND(I1909&gt;120),"M120"), "A VENCER")</f>
        <v>M120</v>
      </c>
    </row>
    <row r="1910" spans="1:13" x14ac:dyDescent="0.25">
      <c r="A1910">
        <f>VLOOKUP(B1910,[1]Sheet2!$B$2:$D$2741,3,0)</f>
        <v>211112349</v>
      </c>
      <c r="B1910" t="s">
        <v>437</v>
      </c>
      <c r="C1910" t="s">
        <v>11</v>
      </c>
      <c r="D1910" t="s">
        <v>12</v>
      </c>
      <c r="E1910">
        <v>1665</v>
      </c>
      <c r="F1910" t="s">
        <v>13</v>
      </c>
      <c r="G1910" s="1">
        <v>45714.485810185186</v>
      </c>
      <c r="H1910" s="1">
        <v>45684.486840277779</v>
      </c>
      <c r="I1910" s="6">
        <v>136</v>
      </c>
      <c r="J1910">
        <v>2293.62</v>
      </c>
      <c r="K1910">
        <v>2293.62</v>
      </c>
      <c r="L1910" t="str">
        <f>VLOOKUP(A1910,[1]Sheet2!$A$2:$C$2741,3,0)</f>
        <v>Vitor Almeida</v>
      </c>
      <c r="M1910" t="str" cm="1">
        <f t="array" ref="M1910">IFERROR(_xlfn.IFS(AND(I1910&gt;=1,I1910&lt;=5),"1A5", AND(I1910&gt;=6,I1910&lt;=30),"6A30", AND(I1910&gt;=31,I1910&lt;=60),"31A60", AND(I1910&gt;=61,I1910&lt;=90),"61A90", AND(I1910&gt;=91,I1910&lt;=120),"91A120", AND(I1910&gt;120),"M120"), "A VENCER")</f>
        <v>M120</v>
      </c>
    </row>
    <row r="1911" spans="1:13" x14ac:dyDescent="0.25">
      <c r="A1911">
        <f>VLOOKUP(B1911,[1]Sheet2!$B$2:$D$2741,3,0)</f>
        <v>211112349</v>
      </c>
      <c r="B1911" t="s">
        <v>437</v>
      </c>
      <c r="C1911" t="s">
        <v>11</v>
      </c>
      <c r="D1911" t="s">
        <v>12</v>
      </c>
      <c r="E1911">
        <v>1672</v>
      </c>
      <c r="F1911" t="s">
        <v>13</v>
      </c>
      <c r="G1911" s="1">
        <v>45714.48704861111</v>
      </c>
      <c r="H1911" s="1">
        <v>45684.602685185186</v>
      </c>
      <c r="I1911" s="6">
        <v>136</v>
      </c>
      <c r="J1911">
        <v>3913.94</v>
      </c>
      <c r="K1911">
        <v>3913.94</v>
      </c>
      <c r="L1911" t="str">
        <f>VLOOKUP(A1911,[1]Sheet2!$A$2:$C$2741,3,0)</f>
        <v>Vitor Almeida</v>
      </c>
      <c r="M1911" t="str" cm="1">
        <f t="array" ref="M1911">IFERROR(_xlfn.IFS(AND(I1911&gt;=1,I1911&lt;=5),"1A5", AND(I1911&gt;=6,I1911&lt;=30),"6A30", AND(I1911&gt;=31,I1911&lt;=60),"31A60", AND(I1911&gt;=61,I1911&lt;=90),"61A90", AND(I1911&gt;=91,I1911&lt;=120),"91A120", AND(I1911&gt;120),"M120"), "A VENCER")</f>
        <v>M120</v>
      </c>
    </row>
    <row r="1912" spans="1:13" x14ac:dyDescent="0.25">
      <c r="A1912">
        <f>VLOOKUP(B1912,[1]Sheet2!$B$2:$D$2741,3,0)</f>
        <v>211112349</v>
      </c>
      <c r="B1912" t="s">
        <v>437</v>
      </c>
      <c r="C1912" t="s">
        <v>2817</v>
      </c>
      <c r="D1912" t="s">
        <v>24</v>
      </c>
      <c r="E1912" t="s">
        <v>2822</v>
      </c>
      <c r="F1912" t="s">
        <v>13</v>
      </c>
      <c r="G1912" s="1">
        <v>45877</v>
      </c>
      <c r="H1912" s="1">
        <v>45847</v>
      </c>
      <c r="I1912" s="6">
        <v>-27</v>
      </c>
      <c r="J1912">
        <v>-3700</v>
      </c>
      <c r="K1912">
        <v>-3700</v>
      </c>
      <c r="L1912" t="str">
        <f>VLOOKUP(A1912,[1]Sheet2!$A$2:$C$2741,3,0)</f>
        <v>Vitor Almeida</v>
      </c>
      <c r="M1912" t="str" cm="1">
        <f t="array" ref="M1912">IFERROR(_xlfn.IFS(AND(I1912&gt;=1,I1912&lt;=5),"1A5", AND(I1912&gt;=6,I1912&lt;=30),"6A30", AND(I1912&gt;=31,I1912&lt;=60),"31A60", AND(I1912&gt;=61,I1912&lt;=90),"61A90", AND(I1912&gt;=91,I1912&lt;=120),"91A120", AND(I1912&gt;120),"M120"), "A VENCER")</f>
        <v>A VENCER</v>
      </c>
    </row>
    <row r="1913" spans="1:13" x14ac:dyDescent="0.25">
      <c r="A1913">
        <f>VLOOKUP(B1913,[1]Sheet2!$B$2:$D$2741,3,0)</f>
        <v>211112349</v>
      </c>
      <c r="B1913" t="s">
        <v>437</v>
      </c>
      <c r="C1913" t="s">
        <v>11</v>
      </c>
      <c r="D1913" t="s">
        <v>12</v>
      </c>
      <c r="E1913">
        <v>10403</v>
      </c>
      <c r="F1913" t="s">
        <v>13</v>
      </c>
      <c r="G1913" s="1">
        <v>45878.405682870369</v>
      </c>
      <c r="H1913" s="1">
        <v>45848.405682870369</v>
      </c>
      <c r="I1913" s="6">
        <v>-28</v>
      </c>
      <c r="J1913">
        <v>1633.25</v>
      </c>
      <c r="K1913">
        <v>1633.25</v>
      </c>
      <c r="L1913" t="str">
        <f>VLOOKUP(A1913,[1]Sheet2!$A$2:$C$2741,3,0)</f>
        <v>Vitor Almeida</v>
      </c>
      <c r="M1913" t="str" cm="1">
        <f t="array" ref="M1913">IFERROR(_xlfn.IFS(AND(I1913&gt;=1,I1913&lt;=5),"1A5", AND(I1913&gt;=6,I1913&lt;=30),"6A30", AND(I1913&gt;=31,I1913&lt;=60),"31A60", AND(I1913&gt;=61,I1913&lt;=90),"61A90", AND(I1913&gt;=91,I1913&lt;=120),"91A120", AND(I1913&gt;120),"M120"), "A VENCER")</f>
        <v>A VENCER</v>
      </c>
    </row>
    <row r="1914" spans="1:13" x14ac:dyDescent="0.25">
      <c r="A1914">
        <f>VLOOKUP(B1914,[1]Sheet2!$B$2:$D$2741,3,0)</f>
        <v>211112349</v>
      </c>
      <c r="B1914" t="s">
        <v>437</v>
      </c>
      <c r="C1914" t="s">
        <v>11</v>
      </c>
      <c r="D1914" t="s">
        <v>282</v>
      </c>
      <c r="E1914">
        <v>131</v>
      </c>
      <c r="F1914" t="s">
        <v>13</v>
      </c>
      <c r="G1914" s="1">
        <v>45879.40243055555</v>
      </c>
      <c r="H1914" s="1">
        <v>45849.402696759258</v>
      </c>
      <c r="I1914" s="6">
        <v>-29</v>
      </c>
      <c r="J1914">
        <v>1633.25</v>
      </c>
      <c r="K1914">
        <v>1633.25</v>
      </c>
      <c r="L1914" t="str">
        <f>VLOOKUP(A1914,[1]Sheet2!$A$2:$C$2741,3,0)</f>
        <v>Vitor Almeida</v>
      </c>
      <c r="M1914" t="str" cm="1">
        <f t="array" ref="M1914">IFERROR(_xlfn.IFS(AND(I1914&gt;=1,I1914&lt;=5),"1A5", AND(I1914&gt;=6,I1914&lt;=30),"6A30", AND(I1914&gt;=31,I1914&lt;=60),"31A60", AND(I1914&gt;=61,I1914&lt;=90),"61A90", AND(I1914&gt;=91,I1914&lt;=120),"91A120", AND(I1914&gt;120),"M120"), "A VENCER")</f>
        <v>A VENCER</v>
      </c>
    </row>
    <row r="1915" spans="1:13" x14ac:dyDescent="0.25">
      <c r="A1915">
        <f>VLOOKUP(B1915,[1]Sheet2!$B$2:$D$2741,3,0)</f>
        <v>211112351</v>
      </c>
      <c r="B1915" t="s">
        <v>439</v>
      </c>
      <c r="C1915" t="s">
        <v>11</v>
      </c>
      <c r="D1915" t="s">
        <v>12</v>
      </c>
      <c r="E1915">
        <v>5414</v>
      </c>
      <c r="F1915" t="s">
        <v>13</v>
      </c>
      <c r="G1915" s="1">
        <v>45807.66569444444</v>
      </c>
      <c r="H1915" s="1">
        <v>45747.673067129625</v>
      </c>
      <c r="I1915" s="6">
        <v>43</v>
      </c>
      <c r="J1915">
        <v>6763.05</v>
      </c>
      <c r="K1915">
        <v>6763.05</v>
      </c>
      <c r="L1915" t="str">
        <f>VLOOKUP(A1915,[1]Sheet2!$A$2:$C$2741,3,0)</f>
        <v>Vânia Silva</v>
      </c>
      <c r="M1915" t="str" cm="1">
        <f t="array" ref="M1915">IFERROR(_xlfn.IFS(AND(I1915&gt;=1,I1915&lt;=5),"1A5", AND(I1915&gt;=6,I1915&lt;=30),"6A30", AND(I1915&gt;=31,I1915&lt;=60),"31A60", AND(I1915&gt;=61,I1915&lt;=90),"61A90", AND(I1915&gt;=91,I1915&lt;=120),"91A120", AND(I1915&gt;120),"M120"), "A VENCER")</f>
        <v>31A60</v>
      </c>
    </row>
    <row r="1916" spans="1:13" x14ac:dyDescent="0.25">
      <c r="A1916">
        <f>VLOOKUP(B1916,[1]Sheet2!$B$2:$D$2741,3,0)</f>
        <v>211112351</v>
      </c>
      <c r="B1916" t="s">
        <v>439</v>
      </c>
      <c r="C1916" t="s">
        <v>11</v>
      </c>
      <c r="D1916" t="s">
        <v>12</v>
      </c>
      <c r="E1916">
        <v>5429</v>
      </c>
      <c r="F1916" t="s">
        <v>13</v>
      </c>
      <c r="G1916" s="1">
        <v>45808.375983796293</v>
      </c>
      <c r="H1916" s="1">
        <v>45748.378148148149</v>
      </c>
      <c r="I1916" s="6">
        <v>42</v>
      </c>
      <c r="J1916">
        <v>764.69</v>
      </c>
      <c r="K1916">
        <v>764.69</v>
      </c>
      <c r="L1916" t="str">
        <f>VLOOKUP(A1916,[1]Sheet2!$A$2:$C$2741,3,0)</f>
        <v>Vânia Silva</v>
      </c>
      <c r="M1916" t="str" cm="1">
        <f t="array" ref="M1916">IFERROR(_xlfn.IFS(AND(I1916&gt;=1,I1916&lt;=5),"1A5", AND(I1916&gt;=6,I1916&lt;=30),"6A30", AND(I1916&gt;=31,I1916&lt;=60),"31A60", AND(I1916&gt;=61,I1916&lt;=90),"61A90", AND(I1916&gt;=91,I1916&lt;=120),"91A120", AND(I1916&gt;120),"M120"), "A VENCER")</f>
        <v>31A60</v>
      </c>
    </row>
    <row r="1917" spans="1:13" x14ac:dyDescent="0.25">
      <c r="A1917">
        <f>VLOOKUP(B1917,[1]Sheet2!$B$2:$D$2741,3,0)</f>
        <v>211112351</v>
      </c>
      <c r="B1917" t="s">
        <v>439</v>
      </c>
      <c r="C1917" t="s">
        <v>11</v>
      </c>
      <c r="D1917" t="s">
        <v>12</v>
      </c>
      <c r="E1917">
        <v>5858</v>
      </c>
      <c r="F1917" t="s">
        <v>13</v>
      </c>
      <c r="G1917" s="1">
        <v>45815.442060185182</v>
      </c>
      <c r="H1917" s="1">
        <v>45755.446064814816</v>
      </c>
      <c r="I1917" s="6">
        <v>35</v>
      </c>
      <c r="J1917">
        <v>3342.73</v>
      </c>
      <c r="K1917">
        <v>3342.73</v>
      </c>
      <c r="L1917" t="str">
        <f>VLOOKUP(A1917,[1]Sheet2!$A$2:$C$2741,3,0)</f>
        <v>Vânia Silva</v>
      </c>
      <c r="M1917" t="str" cm="1">
        <f t="array" ref="M1917">IFERROR(_xlfn.IFS(AND(I1917&gt;=1,I1917&lt;=5),"1A5", AND(I1917&gt;=6,I1917&lt;=30),"6A30", AND(I1917&gt;=31,I1917&lt;=60),"31A60", AND(I1917&gt;=61,I1917&lt;=90),"61A90", AND(I1917&gt;=91,I1917&lt;=120),"91A120", AND(I1917&gt;120),"M120"), "A VENCER")</f>
        <v>31A60</v>
      </c>
    </row>
    <row r="1918" spans="1:13" x14ac:dyDescent="0.25">
      <c r="A1918">
        <f>VLOOKUP(B1918,[1]Sheet2!$B$2:$D$2741,3,0)</f>
        <v>211112351</v>
      </c>
      <c r="B1918" t="s">
        <v>439</v>
      </c>
      <c r="C1918" t="s">
        <v>11</v>
      </c>
      <c r="D1918" t="s">
        <v>12</v>
      </c>
      <c r="E1918">
        <v>6019</v>
      </c>
      <c r="F1918" t="s">
        <v>13</v>
      </c>
      <c r="G1918" s="1">
        <v>45817.325613425921</v>
      </c>
      <c r="H1918" s="1">
        <v>45757.3278125</v>
      </c>
      <c r="I1918" s="6">
        <v>33</v>
      </c>
      <c r="J1918">
        <v>726.95</v>
      </c>
      <c r="K1918">
        <v>726.95</v>
      </c>
      <c r="L1918" t="str">
        <f>VLOOKUP(A1918,[1]Sheet2!$A$2:$C$2741,3,0)</f>
        <v>Vânia Silva</v>
      </c>
      <c r="M1918" t="str" cm="1">
        <f t="array" ref="M1918">IFERROR(_xlfn.IFS(AND(I1918&gt;=1,I1918&lt;=5),"1A5", AND(I1918&gt;=6,I1918&lt;=30),"6A30", AND(I1918&gt;=31,I1918&lt;=60),"31A60", AND(I1918&gt;=61,I1918&lt;=90),"61A90", AND(I1918&gt;=91,I1918&lt;=120),"91A120", AND(I1918&gt;120),"M120"), "A VENCER")</f>
        <v>31A60</v>
      </c>
    </row>
    <row r="1919" spans="1:13" x14ac:dyDescent="0.25">
      <c r="A1919">
        <f>VLOOKUP(B1919,[1]Sheet2!$B$2:$D$2741,3,0)</f>
        <v>211112351</v>
      </c>
      <c r="B1919" t="s">
        <v>439</v>
      </c>
      <c r="C1919" t="s">
        <v>11</v>
      </c>
      <c r="D1919" t="s">
        <v>12</v>
      </c>
      <c r="E1919">
        <v>6427</v>
      </c>
      <c r="F1919" t="s">
        <v>13</v>
      </c>
      <c r="G1919" s="1">
        <v>45824.359131944446</v>
      </c>
      <c r="H1919" s="1">
        <v>45764.360150462962</v>
      </c>
      <c r="I1919" s="6">
        <v>26</v>
      </c>
      <c r="J1919">
        <v>1840.3600000000001</v>
      </c>
      <c r="K1919">
        <v>1840.3600000000001</v>
      </c>
      <c r="L1919" t="str">
        <f>VLOOKUP(A1919,[1]Sheet2!$A$2:$C$2741,3,0)</f>
        <v>Vânia Silva</v>
      </c>
      <c r="M1919" t="str" cm="1">
        <f t="array" ref="M1919">IFERROR(_xlfn.IFS(AND(I1919&gt;=1,I1919&lt;=5),"1A5", AND(I1919&gt;=6,I1919&lt;=30),"6A30", AND(I1919&gt;=31,I1919&lt;=60),"31A60", AND(I1919&gt;=61,I1919&lt;=90),"61A90", AND(I1919&gt;=91,I1919&lt;=120),"91A120", AND(I1919&gt;120),"M120"), "A VENCER")</f>
        <v>6A30</v>
      </c>
    </row>
    <row r="1920" spans="1:13" x14ac:dyDescent="0.25">
      <c r="A1920">
        <f>VLOOKUP(B1920,[1]Sheet2!$B$2:$D$2741,3,0)</f>
        <v>211112351</v>
      </c>
      <c r="B1920" t="s">
        <v>439</v>
      </c>
      <c r="C1920" t="s">
        <v>11</v>
      </c>
      <c r="D1920" t="s">
        <v>12</v>
      </c>
      <c r="E1920">
        <v>6604</v>
      </c>
      <c r="F1920" t="s">
        <v>13</v>
      </c>
      <c r="G1920" s="1">
        <v>45829.522847222222</v>
      </c>
      <c r="H1920" s="1">
        <v>45769.523923611108</v>
      </c>
      <c r="I1920" s="6">
        <v>21</v>
      </c>
      <c r="J1920">
        <v>1571.66</v>
      </c>
      <c r="K1920">
        <v>1571.66</v>
      </c>
      <c r="L1920" t="str">
        <f>VLOOKUP(A1920,[1]Sheet2!$A$2:$C$2741,3,0)</f>
        <v>Vânia Silva</v>
      </c>
      <c r="M1920" t="str" cm="1">
        <f t="array" ref="M1920">IFERROR(_xlfn.IFS(AND(I1920&gt;=1,I1920&lt;=5),"1A5", AND(I1920&gt;=6,I1920&lt;=30),"6A30", AND(I1920&gt;=31,I1920&lt;=60),"31A60", AND(I1920&gt;=61,I1920&lt;=90),"61A90", AND(I1920&gt;=91,I1920&lt;=120),"91A120", AND(I1920&gt;120),"M120"), "A VENCER")</f>
        <v>6A30</v>
      </c>
    </row>
    <row r="1921" spans="1:13" x14ac:dyDescent="0.25">
      <c r="A1921">
        <f>VLOOKUP(B1921,[1]Sheet2!$B$2:$D$2741,3,0)</f>
        <v>211112351</v>
      </c>
      <c r="B1921" t="s">
        <v>439</v>
      </c>
      <c r="C1921" t="s">
        <v>2814</v>
      </c>
      <c r="D1921" t="s">
        <v>12</v>
      </c>
      <c r="E1921">
        <v>411</v>
      </c>
      <c r="F1921" t="s">
        <v>13</v>
      </c>
      <c r="G1921" s="1">
        <v>45837</v>
      </c>
      <c r="H1921" s="1">
        <v>45777</v>
      </c>
      <c r="I1921" s="6">
        <v>13</v>
      </c>
      <c r="J1921">
        <v>-313.76</v>
      </c>
      <c r="K1921">
        <v>-313.76</v>
      </c>
      <c r="L1921" t="str">
        <f>VLOOKUP(A1921,[1]Sheet2!$A$2:$C$2741,3,0)</f>
        <v>Vânia Silva</v>
      </c>
      <c r="M1921" t="str" cm="1">
        <f t="array" ref="M1921">IFERROR(_xlfn.IFS(AND(I1921&gt;=1,I1921&lt;=5),"1A5", AND(I1921&gt;=6,I1921&lt;=30),"6A30", AND(I1921&gt;=31,I1921&lt;=60),"31A60", AND(I1921&gt;=61,I1921&lt;=90),"61A90", AND(I1921&gt;=91,I1921&lt;=120),"91A120", AND(I1921&gt;120),"M120"), "A VENCER")</f>
        <v>6A30</v>
      </c>
    </row>
    <row r="1922" spans="1:13" x14ac:dyDescent="0.25">
      <c r="A1922">
        <f>VLOOKUP(B1922,[1]Sheet2!$B$2:$D$2741,3,0)</f>
        <v>211112351</v>
      </c>
      <c r="B1922" t="s">
        <v>439</v>
      </c>
      <c r="C1922" t="s">
        <v>11</v>
      </c>
      <c r="D1922" t="s">
        <v>12</v>
      </c>
      <c r="E1922">
        <v>7018</v>
      </c>
      <c r="F1922" t="s">
        <v>13</v>
      </c>
      <c r="G1922" s="1">
        <v>45837.739259259259</v>
      </c>
      <c r="H1922" s="1">
        <v>45777.741296296292</v>
      </c>
      <c r="I1922" s="6">
        <v>13</v>
      </c>
      <c r="J1922">
        <v>4925.1000000000004</v>
      </c>
      <c r="K1922">
        <v>4925.1000000000004</v>
      </c>
      <c r="L1922" t="str">
        <f>VLOOKUP(A1922,[1]Sheet2!$A$2:$C$2741,3,0)</f>
        <v>Vânia Silva</v>
      </c>
      <c r="M1922" t="str" cm="1">
        <f t="array" ref="M1922">IFERROR(_xlfn.IFS(AND(I1922&gt;=1,I1922&lt;=5),"1A5", AND(I1922&gt;=6,I1922&lt;=30),"6A30", AND(I1922&gt;=31,I1922&lt;=60),"31A60", AND(I1922&gt;=61,I1922&lt;=90),"61A90", AND(I1922&gt;=91,I1922&lt;=120),"91A120", AND(I1922&gt;120),"M120"), "A VENCER")</f>
        <v>6A30</v>
      </c>
    </row>
    <row r="1923" spans="1:13" x14ac:dyDescent="0.25">
      <c r="A1923">
        <f>VLOOKUP(B1923,[1]Sheet2!$B$2:$D$2741,3,0)</f>
        <v>211112351</v>
      </c>
      <c r="B1923" t="s">
        <v>439</v>
      </c>
      <c r="C1923" t="s">
        <v>11</v>
      </c>
      <c r="D1923" t="s">
        <v>12</v>
      </c>
      <c r="E1923">
        <v>7192</v>
      </c>
      <c r="F1923" t="s">
        <v>13</v>
      </c>
      <c r="G1923" s="1">
        <v>45843.368854166663</v>
      </c>
      <c r="H1923" s="1">
        <v>45783.369363425925</v>
      </c>
      <c r="I1923" s="6">
        <v>7</v>
      </c>
      <c r="J1923">
        <v>4675.67</v>
      </c>
      <c r="K1923">
        <v>4675.67</v>
      </c>
      <c r="L1923" t="str">
        <f>VLOOKUP(A1923,[1]Sheet2!$A$2:$C$2741,3,0)</f>
        <v>Vânia Silva</v>
      </c>
      <c r="M1923" t="str" cm="1">
        <f t="array" ref="M1923">IFERROR(_xlfn.IFS(AND(I1923&gt;=1,I1923&lt;=5),"1A5", AND(I1923&gt;=6,I1923&lt;=30),"6A30", AND(I1923&gt;=31,I1923&lt;=60),"31A60", AND(I1923&gt;=61,I1923&lt;=90),"61A90", AND(I1923&gt;=91,I1923&lt;=120),"91A120", AND(I1923&gt;120),"M120"), "A VENCER")</f>
        <v>6A30</v>
      </c>
    </row>
    <row r="1924" spans="1:13" x14ac:dyDescent="0.25">
      <c r="A1924">
        <f>VLOOKUP(B1924,[1]Sheet2!$B$2:$D$2741,3,0)</f>
        <v>211112351</v>
      </c>
      <c r="B1924" t="s">
        <v>439</v>
      </c>
      <c r="C1924" t="s">
        <v>11</v>
      </c>
      <c r="D1924" t="s">
        <v>12</v>
      </c>
      <c r="E1924">
        <v>7370</v>
      </c>
      <c r="F1924" t="s">
        <v>13</v>
      </c>
      <c r="G1924" s="1">
        <v>45845.34983796296</v>
      </c>
      <c r="H1924" s="1">
        <v>45785.350659722222</v>
      </c>
      <c r="I1924" s="6">
        <v>5</v>
      </c>
      <c r="J1924">
        <v>4323.37</v>
      </c>
      <c r="K1924">
        <v>4323.37</v>
      </c>
      <c r="L1924" t="str">
        <f>VLOOKUP(A1924,[1]Sheet2!$A$2:$C$2741,3,0)</f>
        <v>Vânia Silva</v>
      </c>
      <c r="M1924" t="str" cm="1">
        <f t="array" ref="M1924">IFERROR(_xlfn.IFS(AND(I1924&gt;=1,I1924&lt;=5),"1A5", AND(I1924&gt;=6,I1924&lt;=30),"6A30", AND(I1924&gt;=31,I1924&lt;=60),"31A60", AND(I1924&gt;=61,I1924&lt;=90),"61A90", AND(I1924&gt;=91,I1924&lt;=120),"91A120", AND(I1924&gt;120),"M120"), "A VENCER")</f>
        <v>1A5</v>
      </c>
    </row>
    <row r="1925" spans="1:13" x14ac:dyDescent="0.25">
      <c r="A1925">
        <f>VLOOKUP(B1925,[1]Sheet2!$B$2:$D$2741,3,0)</f>
        <v>211112351</v>
      </c>
      <c r="B1925" t="s">
        <v>439</v>
      </c>
      <c r="C1925" t="s">
        <v>11</v>
      </c>
      <c r="D1925" t="s">
        <v>12</v>
      </c>
      <c r="E1925">
        <v>7619</v>
      </c>
      <c r="F1925" t="s">
        <v>13</v>
      </c>
      <c r="G1925" s="1">
        <v>45850.387407407405</v>
      </c>
      <c r="H1925" s="1">
        <v>45790.388252314813</v>
      </c>
      <c r="I1925" s="6">
        <v>0</v>
      </c>
      <c r="J1925">
        <v>7394.88</v>
      </c>
      <c r="K1925">
        <v>7394.88</v>
      </c>
      <c r="L1925" t="str">
        <f>VLOOKUP(A1925,[1]Sheet2!$A$2:$C$2741,3,0)</f>
        <v>Vânia Silva</v>
      </c>
      <c r="M1925" t="str" cm="1">
        <f t="array" ref="M1925">IFERROR(_xlfn.IFS(AND(I1925&gt;=1,I1925&lt;=5),"1A5", AND(I1925&gt;=6,I1925&lt;=30),"6A30", AND(I1925&gt;=31,I1925&lt;=60),"31A60", AND(I1925&gt;=61,I1925&lt;=90),"61A90", AND(I1925&gt;=91,I1925&lt;=120),"91A120", AND(I1925&gt;120),"M120"), "A VENCER")</f>
        <v>A VENCER</v>
      </c>
    </row>
    <row r="1926" spans="1:13" x14ac:dyDescent="0.25">
      <c r="A1926">
        <f>VLOOKUP(B1926,[1]Sheet2!$B$2:$D$2741,3,0)</f>
        <v>211112351</v>
      </c>
      <c r="B1926" t="s">
        <v>439</v>
      </c>
      <c r="C1926" t="s">
        <v>11</v>
      </c>
      <c r="D1926" t="s">
        <v>12</v>
      </c>
      <c r="E1926">
        <v>8006</v>
      </c>
      <c r="F1926" t="s">
        <v>13</v>
      </c>
      <c r="G1926" s="1">
        <v>45857.37296296296</v>
      </c>
      <c r="H1926" s="1">
        <v>45797.375092592592</v>
      </c>
      <c r="I1926" s="6">
        <v>-7</v>
      </c>
      <c r="J1926">
        <v>3927.87</v>
      </c>
      <c r="K1926">
        <v>3927.87</v>
      </c>
      <c r="L1926" t="str">
        <f>VLOOKUP(A1926,[1]Sheet2!$A$2:$C$2741,3,0)</f>
        <v>Vânia Silva</v>
      </c>
      <c r="M1926" t="str" cm="1">
        <f t="array" ref="M1926">IFERROR(_xlfn.IFS(AND(I1926&gt;=1,I1926&lt;=5),"1A5", AND(I1926&gt;=6,I1926&lt;=30),"6A30", AND(I1926&gt;=31,I1926&lt;=60),"31A60", AND(I1926&gt;=61,I1926&lt;=90),"61A90", AND(I1926&gt;=91,I1926&lt;=120),"91A120", AND(I1926&gt;120),"M120"), "A VENCER")</f>
        <v>A VENCER</v>
      </c>
    </row>
    <row r="1927" spans="1:13" x14ac:dyDescent="0.25">
      <c r="A1927">
        <f>VLOOKUP(B1927,[1]Sheet2!$B$2:$D$2741,3,0)</f>
        <v>211112351</v>
      </c>
      <c r="B1927" t="s">
        <v>439</v>
      </c>
      <c r="C1927" t="s">
        <v>11</v>
      </c>
      <c r="D1927" t="s">
        <v>12</v>
      </c>
      <c r="E1927">
        <v>8750</v>
      </c>
      <c r="F1927" t="s">
        <v>13</v>
      </c>
      <c r="G1927" s="1">
        <v>45871.312986111108</v>
      </c>
      <c r="H1927" s="1">
        <v>45811.315150462964</v>
      </c>
      <c r="I1927" s="6">
        <v>-21</v>
      </c>
      <c r="J1927">
        <v>2626.23</v>
      </c>
      <c r="K1927">
        <v>2626.23</v>
      </c>
      <c r="L1927" t="str">
        <f>VLOOKUP(A1927,[1]Sheet2!$A$2:$C$2741,3,0)</f>
        <v>Vânia Silva</v>
      </c>
      <c r="M1927" t="str" cm="1">
        <f t="array" ref="M1927">IFERROR(_xlfn.IFS(AND(I1927&gt;=1,I1927&lt;=5),"1A5", AND(I1927&gt;=6,I1927&lt;=30),"6A30", AND(I1927&gt;=31,I1927&lt;=60),"31A60", AND(I1927&gt;=61,I1927&lt;=90),"61A90", AND(I1927&gt;=91,I1927&lt;=120),"91A120", AND(I1927&gt;120),"M120"), "A VENCER")</f>
        <v>A VENCER</v>
      </c>
    </row>
    <row r="1928" spans="1:13" x14ac:dyDescent="0.25">
      <c r="A1928">
        <f>VLOOKUP(B1928,[1]Sheet2!$B$2:$D$2741,3,0)</f>
        <v>211112351</v>
      </c>
      <c r="B1928" t="s">
        <v>439</v>
      </c>
      <c r="C1928" t="s">
        <v>11</v>
      </c>
      <c r="D1928" t="s">
        <v>12</v>
      </c>
      <c r="E1928">
        <v>9758</v>
      </c>
      <c r="F1928" t="s">
        <v>13</v>
      </c>
      <c r="G1928" s="1">
        <v>45894.404513888891</v>
      </c>
      <c r="H1928" s="1">
        <v>45834.411666666667</v>
      </c>
      <c r="I1928" s="6">
        <v>-44</v>
      </c>
      <c r="J1928">
        <v>2212.2600000000002</v>
      </c>
      <c r="K1928">
        <v>2212.2600000000002</v>
      </c>
      <c r="L1928" t="str">
        <f>VLOOKUP(A1928,[1]Sheet2!$A$2:$C$2741,3,0)</f>
        <v>Vânia Silva</v>
      </c>
      <c r="M1928" t="str" cm="1">
        <f t="array" ref="M1928">IFERROR(_xlfn.IFS(AND(I1928&gt;=1,I1928&lt;=5),"1A5", AND(I1928&gt;=6,I1928&lt;=30),"6A30", AND(I1928&gt;=31,I1928&lt;=60),"31A60", AND(I1928&gt;=61,I1928&lt;=90),"61A90", AND(I1928&gt;=91,I1928&lt;=120),"91A120", AND(I1928&gt;120),"M120"), "A VENCER")</f>
        <v>A VENCER</v>
      </c>
    </row>
    <row r="1929" spans="1:13" x14ac:dyDescent="0.25">
      <c r="A1929">
        <f>VLOOKUP(B1929,[1]Sheet2!$B$2:$D$2741,3,0)</f>
        <v>211112352</v>
      </c>
      <c r="B1929" t="s">
        <v>440</v>
      </c>
      <c r="C1929" t="s">
        <v>11</v>
      </c>
      <c r="D1929" t="s">
        <v>12</v>
      </c>
      <c r="E1929">
        <v>8180</v>
      </c>
      <c r="F1929" t="s">
        <v>13</v>
      </c>
      <c r="G1929" s="1">
        <v>45829.377129629625</v>
      </c>
      <c r="H1929" s="1">
        <v>45799.383715277778</v>
      </c>
      <c r="I1929" s="6">
        <v>21</v>
      </c>
      <c r="J1929">
        <v>139.07</v>
      </c>
      <c r="K1929">
        <v>139.07</v>
      </c>
      <c r="L1929" t="str">
        <f>VLOOKUP(A1929,[1]Sheet2!$A$2:$C$2741,3,0)</f>
        <v>Manuel Miranda</v>
      </c>
      <c r="M1929" t="str" cm="1">
        <f t="array" ref="M1929">IFERROR(_xlfn.IFS(AND(I1929&gt;=1,I1929&lt;=5),"1A5", AND(I1929&gt;=6,I1929&lt;=30),"6A30", AND(I1929&gt;=31,I1929&lt;=60),"31A60", AND(I1929&gt;=61,I1929&lt;=90),"61A90", AND(I1929&gt;=91,I1929&lt;=120),"91A120", AND(I1929&gt;120),"M120"), "A VENCER")</f>
        <v>6A30</v>
      </c>
    </row>
    <row r="1930" spans="1:13" x14ac:dyDescent="0.25">
      <c r="A1930">
        <f>VLOOKUP(B1930,[1]Sheet2!$B$2:$D$2741,3,0)</f>
        <v>211112352</v>
      </c>
      <c r="B1930" t="s">
        <v>440</v>
      </c>
      <c r="C1930" t="s">
        <v>11</v>
      </c>
      <c r="D1930" t="s">
        <v>12</v>
      </c>
      <c r="E1930">
        <v>8396</v>
      </c>
      <c r="F1930" t="s">
        <v>13</v>
      </c>
      <c r="G1930" s="1">
        <v>45834.306273148148</v>
      </c>
      <c r="H1930" s="1">
        <v>45804.306585648148</v>
      </c>
      <c r="I1930" s="6">
        <v>16</v>
      </c>
      <c r="J1930">
        <v>313.29000000000002</v>
      </c>
      <c r="K1930">
        <v>313.29000000000002</v>
      </c>
      <c r="L1930" t="str">
        <f>VLOOKUP(A1930,[1]Sheet2!$A$2:$C$2741,3,0)</f>
        <v>Manuel Miranda</v>
      </c>
      <c r="M1930" t="str" cm="1">
        <f t="array" ref="M1930">IFERROR(_xlfn.IFS(AND(I1930&gt;=1,I1930&lt;=5),"1A5", AND(I1930&gt;=6,I1930&lt;=30),"6A30", AND(I1930&gt;=31,I1930&lt;=60),"31A60", AND(I1930&gt;=61,I1930&lt;=90),"61A90", AND(I1930&gt;=91,I1930&lt;=120),"91A120", AND(I1930&gt;120),"M120"), "A VENCER")</f>
        <v>6A30</v>
      </c>
    </row>
    <row r="1931" spans="1:13" x14ac:dyDescent="0.25">
      <c r="A1931">
        <f>VLOOKUP(B1931,[1]Sheet2!$B$2:$D$2741,3,0)</f>
        <v>211112352</v>
      </c>
      <c r="B1931" t="s">
        <v>440</v>
      </c>
      <c r="C1931" t="s">
        <v>11</v>
      </c>
      <c r="D1931" t="s">
        <v>12</v>
      </c>
      <c r="E1931">
        <v>8755</v>
      </c>
      <c r="F1931" t="s">
        <v>13</v>
      </c>
      <c r="G1931" s="1">
        <v>45841.348611111112</v>
      </c>
      <c r="H1931" s="1">
        <v>45811.348900462959</v>
      </c>
      <c r="I1931" s="6">
        <v>9</v>
      </c>
      <c r="J1931">
        <v>414.86</v>
      </c>
      <c r="K1931">
        <v>414.86</v>
      </c>
      <c r="L1931" t="str">
        <f>VLOOKUP(A1931,[1]Sheet2!$A$2:$C$2741,3,0)</f>
        <v>Manuel Miranda</v>
      </c>
      <c r="M1931" t="str" cm="1">
        <f t="array" ref="M1931">IFERROR(_xlfn.IFS(AND(I1931&gt;=1,I1931&lt;=5),"1A5", AND(I1931&gt;=6,I1931&lt;=30),"6A30", AND(I1931&gt;=31,I1931&lt;=60),"31A60", AND(I1931&gt;=61,I1931&lt;=90),"61A90", AND(I1931&gt;=91,I1931&lt;=120),"91A120", AND(I1931&gt;120),"M120"), "A VENCER")</f>
        <v>6A30</v>
      </c>
    </row>
    <row r="1932" spans="1:13" x14ac:dyDescent="0.25">
      <c r="A1932">
        <f>VLOOKUP(B1932,[1]Sheet2!$B$2:$D$2741,3,0)</f>
        <v>211112352</v>
      </c>
      <c r="B1932" t="s">
        <v>440</v>
      </c>
      <c r="C1932" t="s">
        <v>11</v>
      </c>
      <c r="D1932" t="s">
        <v>12</v>
      </c>
      <c r="E1932">
        <v>8902</v>
      </c>
      <c r="F1932" t="s">
        <v>13</v>
      </c>
      <c r="G1932" s="1">
        <v>45843.460648148146</v>
      </c>
      <c r="H1932" s="1">
        <v>45813.460902777777</v>
      </c>
      <c r="I1932" s="6">
        <v>7</v>
      </c>
      <c r="J1932">
        <v>401.13</v>
      </c>
      <c r="K1932">
        <v>401.13</v>
      </c>
      <c r="L1932" t="str">
        <f>VLOOKUP(A1932,[1]Sheet2!$A$2:$C$2741,3,0)</f>
        <v>Manuel Miranda</v>
      </c>
      <c r="M1932" t="str" cm="1">
        <f t="array" ref="M1932">IFERROR(_xlfn.IFS(AND(I1932&gt;=1,I1932&lt;=5),"1A5", AND(I1932&gt;=6,I1932&lt;=30),"6A30", AND(I1932&gt;=31,I1932&lt;=60),"31A60", AND(I1932&gt;=61,I1932&lt;=90),"61A90", AND(I1932&gt;=91,I1932&lt;=120),"91A120", AND(I1932&gt;120),"M120"), "A VENCER")</f>
        <v>6A30</v>
      </c>
    </row>
    <row r="1933" spans="1:13" x14ac:dyDescent="0.25">
      <c r="A1933">
        <f>VLOOKUP(B1933,[1]Sheet2!$B$2:$D$2741,3,0)</f>
        <v>211112352</v>
      </c>
      <c r="B1933" t="s">
        <v>440</v>
      </c>
      <c r="C1933" t="s">
        <v>11</v>
      </c>
      <c r="D1933" t="s">
        <v>12</v>
      </c>
      <c r="E1933">
        <v>9351</v>
      </c>
      <c r="F1933" t="s">
        <v>13</v>
      </c>
      <c r="G1933" s="1">
        <v>45855.442199074074</v>
      </c>
      <c r="H1933" s="1">
        <v>45825.443148148144</v>
      </c>
      <c r="I1933" s="6">
        <v>-5</v>
      </c>
      <c r="J1933">
        <v>287.57</v>
      </c>
      <c r="K1933">
        <v>287.57</v>
      </c>
      <c r="L1933" t="str">
        <f>VLOOKUP(A1933,[1]Sheet2!$A$2:$C$2741,3,0)</f>
        <v>Manuel Miranda</v>
      </c>
      <c r="M1933" t="str" cm="1">
        <f t="array" ref="M1933">IFERROR(_xlfn.IFS(AND(I1933&gt;=1,I1933&lt;=5),"1A5", AND(I1933&gt;=6,I1933&lt;=30),"6A30", AND(I1933&gt;=31,I1933&lt;=60),"31A60", AND(I1933&gt;=61,I1933&lt;=90),"61A90", AND(I1933&gt;=91,I1933&lt;=120),"91A120", AND(I1933&gt;120),"M120"), "A VENCER")</f>
        <v>A VENCER</v>
      </c>
    </row>
    <row r="1934" spans="1:13" x14ac:dyDescent="0.25">
      <c r="A1934">
        <f>VLOOKUP(B1934,[1]Sheet2!$B$2:$D$2741,3,0)</f>
        <v>211112352</v>
      </c>
      <c r="B1934" t="s">
        <v>440</v>
      </c>
      <c r="C1934" t="s">
        <v>11</v>
      </c>
      <c r="D1934" t="s">
        <v>12</v>
      </c>
      <c r="E1934">
        <v>9741</v>
      </c>
      <c r="F1934" t="s">
        <v>13</v>
      </c>
      <c r="G1934" s="1">
        <v>45864.354328703703</v>
      </c>
      <c r="H1934" s="1">
        <v>45834.357442129629</v>
      </c>
      <c r="I1934" s="6">
        <v>-14</v>
      </c>
      <c r="J1934">
        <v>301.88</v>
      </c>
      <c r="K1934">
        <v>301.88</v>
      </c>
      <c r="L1934" t="str">
        <f>VLOOKUP(A1934,[1]Sheet2!$A$2:$C$2741,3,0)</f>
        <v>Manuel Miranda</v>
      </c>
      <c r="M1934" t="str" cm="1">
        <f t="array" ref="M1934">IFERROR(_xlfn.IFS(AND(I1934&gt;=1,I1934&lt;=5),"1A5", AND(I1934&gt;=6,I1934&lt;=30),"6A30", AND(I1934&gt;=31,I1934&lt;=60),"31A60", AND(I1934&gt;=61,I1934&lt;=90),"61A90", AND(I1934&gt;=91,I1934&lt;=120),"91A120", AND(I1934&gt;120),"M120"), "A VENCER")</f>
        <v>A VENCER</v>
      </c>
    </row>
    <row r="1935" spans="1:13" x14ac:dyDescent="0.25">
      <c r="A1935">
        <f>VLOOKUP(B1935,[1]Sheet2!$B$2:$D$2741,3,0)</f>
        <v>211112352</v>
      </c>
      <c r="B1935" t="s">
        <v>440</v>
      </c>
      <c r="C1935" t="s">
        <v>11</v>
      </c>
      <c r="D1935" t="s">
        <v>12</v>
      </c>
      <c r="E1935">
        <v>10103</v>
      </c>
      <c r="F1935" t="s">
        <v>13</v>
      </c>
      <c r="G1935" s="1">
        <v>45872.371157407404</v>
      </c>
      <c r="H1935" s="1">
        <v>45842.371157407404</v>
      </c>
      <c r="I1935" s="6">
        <v>-22</v>
      </c>
      <c r="J1935">
        <v>177.70000000000002</v>
      </c>
      <c r="K1935">
        <v>177.70000000000002</v>
      </c>
      <c r="L1935" t="str">
        <f>VLOOKUP(A1935,[1]Sheet2!$A$2:$C$2741,3,0)</f>
        <v>Manuel Miranda</v>
      </c>
      <c r="M1935" t="str" cm="1">
        <f t="array" ref="M1935">IFERROR(_xlfn.IFS(AND(I1935&gt;=1,I1935&lt;=5),"1A5", AND(I1935&gt;=6,I1935&lt;=30),"6A30", AND(I1935&gt;=31,I1935&lt;=60),"31A60", AND(I1935&gt;=61,I1935&lt;=90),"61A90", AND(I1935&gt;=91,I1935&lt;=120),"91A120", AND(I1935&gt;120),"M120"), "A VENCER")</f>
        <v>A VENCER</v>
      </c>
    </row>
    <row r="1936" spans="1:13" x14ac:dyDescent="0.25">
      <c r="A1936">
        <f>VLOOKUP(B1936,[1]Sheet2!$B$2:$D$2741,3,0)</f>
        <v>211112352</v>
      </c>
      <c r="B1936" t="s">
        <v>440</v>
      </c>
      <c r="C1936" t="s">
        <v>11</v>
      </c>
      <c r="D1936" t="s">
        <v>12</v>
      </c>
      <c r="E1936">
        <v>10378</v>
      </c>
      <c r="F1936" t="s">
        <v>13</v>
      </c>
      <c r="G1936" s="1">
        <v>45878.338333333333</v>
      </c>
      <c r="H1936" s="1">
        <v>45848.33862268518</v>
      </c>
      <c r="I1936" s="6">
        <v>-28</v>
      </c>
      <c r="J1936">
        <v>589.51</v>
      </c>
      <c r="K1936">
        <v>589.51</v>
      </c>
      <c r="L1936" t="str">
        <f>VLOOKUP(A1936,[1]Sheet2!$A$2:$C$2741,3,0)</f>
        <v>Manuel Miranda</v>
      </c>
      <c r="M1936" t="str" cm="1">
        <f t="array" ref="M1936">IFERROR(_xlfn.IFS(AND(I1936&gt;=1,I1936&lt;=5),"1A5", AND(I1936&gt;=6,I1936&lt;=30),"6A30", AND(I1936&gt;=31,I1936&lt;=60),"31A60", AND(I1936&gt;=61,I1936&lt;=90),"61A90", AND(I1936&gt;=91,I1936&lt;=120),"91A120", AND(I1936&gt;120),"M120"), "A VENCER")</f>
        <v>A VENCER</v>
      </c>
    </row>
    <row r="1937" spans="1:13" x14ac:dyDescent="0.25">
      <c r="A1937">
        <f>VLOOKUP(B1937,[1]Sheet2!$B$2:$D$2741,3,0)</f>
        <v>211112353</v>
      </c>
      <c r="B1937" t="s">
        <v>441</v>
      </c>
      <c r="C1937" t="s">
        <v>11</v>
      </c>
      <c r="D1937" t="s">
        <v>12</v>
      </c>
      <c r="E1937">
        <v>8759</v>
      </c>
      <c r="F1937" t="s">
        <v>13</v>
      </c>
      <c r="G1937" s="1">
        <v>45841.404710648145</v>
      </c>
      <c r="H1937" s="1">
        <v>45811.404976851853</v>
      </c>
      <c r="I1937" s="6">
        <v>9</v>
      </c>
      <c r="J1937">
        <v>540.98</v>
      </c>
      <c r="K1937">
        <v>540.98</v>
      </c>
      <c r="L1937" t="str">
        <f>VLOOKUP(A1937,[1]Sheet2!$A$2:$C$2741,3,0)</f>
        <v>Bruno Brito</v>
      </c>
      <c r="M1937" t="str" cm="1">
        <f t="array" ref="M1937">IFERROR(_xlfn.IFS(AND(I1937&gt;=1,I1937&lt;=5),"1A5", AND(I1937&gt;=6,I1937&lt;=30),"6A30", AND(I1937&gt;=31,I1937&lt;=60),"31A60", AND(I1937&gt;=61,I1937&lt;=90),"61A90", AND(I1937&gt;=91,I1937&lt;=120),"91A120", AND(I1937&gt;120),"M120"), "A VENCER")</f>
        <v>6A30</v>
      </c>
    </row>
    <row r="1938" spans="1:13" x14ac:dyDescent="0.25">
      <c r="A1938">
        <f>VLOOKUP(B1938,[1]Sheet2!$B$2:$D$2741,3,0)</f>
        <v>211112353</v>
      </c>
      <c r="B1938" t="s">
        <v>441</v>
      </c>
      <c r="C1938" t="s">
        <v>2814</v>
      </c>
      <c r="D1938" t="s">
        <v>12</v>
      </c>
      <c r="E1938">
        <v>485</v>
      </c>
      <c r="F1938" t="s">
        <v>13</v>
      </c>
      <c r="G1938" s="1">
        <v>45850</v>
      </c>
      <c r="H1938" s="1">
        <v>45820</v>
      </c>
      <c r="I1938" s="6">
        <v>0</v>
      </c>
      <c r="J1938">
        <v>-5.88</v>
      </c>
      <c r="K1938">
        <v>-5.88</v>
      </c>
      <c r="L1938" t="str">
        <f>VLOOKUP(A1938,[1]Sheet2!$A$2:$C$2741,3,0)</f>
        <v>Bruno Brito</v>
      </c>
      <c r="M1938" t="str" cm="1">
        <f t="array" ref="M1938">IFERROR(_xlfn.IFS(AND(I1938&gt;=1,I1938&lt;=5),"1A5", AND(I1938&gt;=6,I1938&lt;=30),"6A30", AND(I1938&gt;=31,I1938&lt;=60),"31A60", AND(I1938&gt;=61,I1938&lt;=90),"61A90", AND(I1938&gt;=91,I1938&lt;=120),"91A120", AND(I1938&gt;120),"M120"), "A VENCER")</f>
        <v>A VENCER</v>
      </c>
    </row>
    <row r="1939" spans="1:13" x14ac:dyDescent="0.25">
      <c r="A1939">
        <f>VLOOKUP(B1939,[1]Sheet2!$B$2:$D$2741,3,0)</f>
        <v>211112353</v>
      </c>
      <c r="B1939" t="s">
        <v>441</v>
      </c>
      <c r="C1939" t="s">
        <v>11</v>
      </c>
      <c r="D1939" t="s">
        <v>12</v>
      </c>
      <c r="E1939">
        <v>9116</v>
      </c>
      <c r="F1939" t="s">
        <v>13</v>
      </c>
      <c r="G1939" s="1">
        <v>45850.369062500002</v>
      </c>
      <c r="H1939" s="1">
        <v>45820.370115740741</v>
      </c>
      <c r="I1939" s="6">
        <v>0</v>
      </c>
      <c r="J1939">
        <v>897.2</v>
      </c>
      <c r="K1939">
        <v>897.2</v>
      </c>
      <c r="L1939" t="str">
        <f>VLOOKUP(A1939,[1]Sheet2!$A$2:$C$2741,3,0)</f>
        <v>Bruno Brito</v>
      </c>
      <c r="M1939" t="str" cm="1">
        <f t="array" ref="M1939">IFERROR(_xlfn.IFS(AND(I1939&gt;=1,I1939&lt;=5),"1A5", AND(I1939&gt;=6,I1939&lt;=30),"6A30", AND(I1939&gt;=31,I1939&lt;=60),"31A60", AND(I1939&gt;=61,I1939&lt;=90),"61A90", AND(I1939&gt;=91,I1939&lt;=120),"91A120", AND(I1939&gt;120),"M120"), "A VENCER")</f>
        <v>A VENCER</v>
      </c>
    </row>
    <row r="1940" spans="1:13" x14ac:dyDescent="0.25">
      <c r="A1940">
        <f>VLOOKUP(B1940,[1]Sheet2!$B$2:$D$2741,3,0)</f>
        <v>211112353</v>
      </c>
      <c r="B1940" t="s">
        <v>441</v>
      </c>
      <c r="C1940" t="s">
        <v>11</v>
      </c>
      <c r="D1940" t="s">
        <v>12</v>
      </c>
      <c r="E1940">
        <v>10274</v>
      </c>
      <c r="F1940" t="s">
        <v>13</v>
      </c>
      <c r="G1940" s="1">
        <v>45876.424050925925</v>
      </c>
      <c r="H1940" s="1">
        <v>45846.424050925925</v>
      </c>
      <c r="I1940" s="6">
        <v>-26</v>
      </c>
      <c r="J1940">
        <v>748.97</v>
      </c>
      <c r="K1940">
        <v>748.97</v>
      </c>
      <c r="L1940" t="str">
        <f>VLOOKUP(A1940,[1]Sheet2!$A$2:$C$2741,3,0)</f>
        <v>Bruno Brito</v>
      </c>
      <c r="M1940" t="str" cm="1">
        <f t="array" ref="M1940">IFERROR(_xlfn.IFS(AND(I1940&gt;=1,I1940&lt;=5),"1A5", AND(I1940&gt;=6,I1940&lt;=30),"6A30", AND(I1940&gt;=31,I1940&lt;=60),"31A60", AND(I1940&gt;=61,I1940&lt;=90),"61A90", AND(I1940&gt;=91,I1940&lt;=120),"91A120", AND(I1940&gt;120),"M120"), "A VENCER")</f>
        <v>A VENCER</v>
      </c>
    </row>
    <row r="1941" spans="1:13" x14ac:dyDescent="0.25">
      <c r="A1941">
        <f>VLOOKUP(B1941,[1]Sheet2!$B$2:$D$2741,3,0)</f>
        <v>211112356</v>
      </c>
      <c r="B1941" t="s">
        <v>442</v>
      </c>
      <c r="C1941" t="s">
        <v>2814</v>
      </c>
      <c r="D1941">
        <v>2025</v>
      </c>
      <c r="E1941">
        <v>407</v>
      </c>
      <c r="F1941" t="s">
        <v>13</v>
      </c>
      <c r="G1941" s="1">
        <v>45809</v>
      </c>
      <c r="H1941" s="1">
        <v>45779</v>
      </c>
      <c r="I1941" s="6">
        <v>41</v>
      </c>
      <c r="J1941">
        <v>-11.27</v>
      </c>
      <c r="K1941">
        <v>-11.27</v>
      </c>
      <c r="L1941" t="str">
        <f>VLOOKUP(A1941,[1]Sheet2!$A$2:$C$2741,3,0)</f>
        <v>Manuel Miranda</v>
      </c>
      <c r="M1941" t="str" cm="1">
        <f t="array" ref="M1941">IFERROR(_xlfn.IFS(AND(I1941&gt;=1,I1941&lt;=5),"1A5", AND(I1941&gt;=6,I1941&lt;=30),"6A30", AND(I1941&gt;=31,I1941&lt;=60),"31A60", AND(I1941&gt;=61,I1941&lt;=90),"61A90", AND(I1941&gt;=91,I1941&lt;=120),"91A120", AND(I1941&gt;120),"M120"), "A VENCER")</f>
        <v>31A60</v>
      </c>
    </row>
    <row r="1942" spans="1:13" x14ac:dyDescent="0.25">
      <c r="A1942">
        <f>VLOOKUP(B1942,[1]Sheet2!$B$2:$D$2741,3,0)</f>
        <v>211112356</v>
      </c>
      <c r="B1942" t="s">
        <v>442</v>
      </c>
      <c r="C1942" t="s">
        <v>11</v>
      </c>
      <c r="D1942" t="s">
        <v>12</v>
      </c>
      <c r="E1942">
        <v>7775</v>
      </c>
      <c r="F1942" t="s">
        <v>13</v>
      </c>
      <c r="G1942" s="1">
        <v>45822.365416666667</v>
      </c>
      <c r="H1942" s="1">
        <v>45792.366377314815</v>
      </c>
      <c r="I1942" s="6">
        <v>28</v>
      </c>
      <c r="J1942">
        <v>556.78</v>
      </c>
      <c r="K1942">
        <v>556.78</v>
      </c>
      <c r="L1942" t="str">
        <f>VLOOKUP(A1942,[1]Sheet2!$A$2:$C$2741,3,0)</f>
        <v>Manuel Miranda</v>
      </c>
      <c r="M1942" t="str" cm="1">
        <f t="array" ref="M1942">IFERROR(_xlfn.IFS(AND(I1942&gt;=1,I1942&lt;=5),"1A5", AND(I1942&gt;=6,I1942&lt;=30),"6A30", AND(I1942&gt;=31,I1942&lt;=60),"31A60", AND(I1942&gt;=61,I1942&lt;=90),"61A90", AND(I1942&gt;=91,I1942&lt;=120),"91A120", AND(I1942&gt;120),"M120"), "A VENCER")</f>
        <v>6A30</v>
      </c>
    </row>
    <row r="1943" spans="1:13" x14ac:dyDescent="0.25">
      <c r="A1943">
        <f>VLOOKUP(B1943,[1]Sheet2!$B$2:$D$2741,3,0)</f>
        <v>211112356</v>
      </c>
      <c r="B1943" t="s">
        <v>442</v>
      </c>
      <c r="C1943" t="s">
        <v>11</v>
      </c>
      <c r="D1943" t="s">
        <v>12</v>
      </c>
      <c r="E1943">
        <v>8000</v>
      </c>
      <c r="F1943" t="s">
        <v>13</v>
      </c>
      <c r="G1943" s="1">
        <v>45827.346666666665</v>
      </c>
      <c r="H1943" s="1">
        <v>45797.34815972222</v>
      </c>
      <c r="I1943" s="6">
        <v>23</v>
      </c>
      <c r="J1943">
        <v>478.66</v>
      </c>
      <c r="K1943">
        <v>478.66</v>
      </c>
      <c r="L1943" t="str">
        <f>VLOOKUP(A1943,[1]Sheet2!$A$2:$C$2741,3,0)</f>
        <v>Manuel Miranda</v>
      </c>
      <c r="M1943" t="str" cm="1">
        <f t="array" ref="M1943">IFERROR(_xlfn.IFS(AND(I1943&gt;=1,I1943&lt;=5),"1A5", AND(I1943&gt;=6,I1943&lt;=30),"6A30", AND(I1943&gt;=31,I1943&lt;=60),"31A60", AND(I1943&gt;=61,I1943&lt;=90),"61A90", AND(I1943&gt;=91,I1943&lt;=120),"91A120", AND(I1943&gt;120),"M120"), "A VENCER")</f>
        <v>6A30</v>
      </c>
    </row>
    <row r="1944" spans="1:13" x14ac:dyDescent="0.25">
      <c r="A1944">
        <f>VLOOKUP(B1944,[1]Sheet2!$B$2:$D$2741,3,0)</f>
        <v>211112356</v>
      </c>
      <c r="B1944" t="s">
        <v>442</v>
      </c>
      <c r="C1944" t="s">
        <v>11</v>
      </c>
      <c r="D1944" t="s">
        <v>12</v>
      </c>
      <c r="E1944">
        <v>8057</v>
      </c>
      <c r="F1944" t="s">
        <v>13</v>
      </c>
      <c r="G1944" s="1">
        <v>45827.614976851852</v>
      </c>
      <c r="H1944" s="1">
        <v>45797.617210648146</v>
      </c>
      <c r="I1944" s="6">
        <v>23</v>
      </c>
      <c r="J1944">
        <v>254.70000000000002</v>
      </c>
      <c r="K1944">
        <v>254.70000000000002</v>
      </c>
      <c r="L1944" t="str">
        <f>VLOOKUP(A1944,[1]Sheet2!$A$2:$C$2741,3,0)</f>
        <v>Manuel Miranda</v>
      </c>
      <c r="M1944" t="str" cm="1">
        <f t="array" ref="M1944">IFERROR(_xlfn.IFS(AND(I1944&gt;=1,I1944&lt;=5),"1A5", AND(I1944&gt;=6,I1944&lt;=30),"6A30", AND(I1944&gt;=31,I1944&lt;=60),"31A60", AND(I1944&gt;=61,I1944&lt;=90),"61A90", AND(I1944&gt;=91,I1944&lt;=120),"91A120", AND(I1944&gt;120),"M120"), "A VENCER")</f>
        <v>6A30</v>
      </c>
    </row>
    <row r="1945" spans="1:13" x14ac:dyDescent="0.25">
      <c r="A1945">
        <f>VLOOKUP(B1945,[1]Sheet2!$B$2:$D$2741,3,0)</f>
        <v>211112356</v>
      </c>
      <c r="B1945" t="s">
        <v>442</v>
      </c>
      <c r="C1945" t="s">
        <v>2814</v>
      </c>
      <c r="D1945" t="s">
        <v>12</v>
      </c>
      <c r="E1945">
        <v>458</v>
      </c>
      <c r="F1945" t="s">
        <v>13</v>
      </c>
      <c r="G1945" s="1">
        <v>45828</v>
      </c>
      <c r="H1945" s="1">
        <v>45798</v>
      </c>
      <c r="I1945" s="6">
        <v>22</v>
      </c>
      <c r="J1945">
        <v>-20.16</v>
      </c>
      <c r="K1945">
        <v>-20.16</v>
      </c>
      <c r="L1945" t="str">
        <f>VLOOKUP(A1945,[1]Sheet2!$A$2:$C$2741,3,0)</f>
        <v>Manuel Miranda</v>
      </c>
      <c r="M1945" t="str" cm="1">
        <f t="array" ref="M1945">IFERROR(_xlfn.IFS(AND(I1945&gt;=1,I1945&lt;=5),"1A5", AND(I1945&gt;=6,I1945&lt;=30),"6A30", AND(I1945&gt;=31,I1945&lt;=60),"31A60", AND(I1945&gt;=61,I1945&lt;=90),"61A90", AND(I1945&gt;=91,I1945&lt;=120),"91A120", AND(I1945&gt;120),"M120"), "A VENCER")</f>
        <v>6A30</v>
      </c>
    </row>
    <row r="1946" spans="1:13" x14ac:dyDescent="0.25">
      <c r="A1946">
        <f>VLOOKUP(B1946,[1]Sheet2!$B$2:$D$2741,3,0)</f>
        <v>211112356</v>
      </c>
      <c r="B1946" t="s">
        <v>442</v>
      </c>
      <c r="C1946" t="s">
        <v>11</v>
      </c>
      <c r="D1946" t="s">
        <v>12</v>
      </c>
      <c r="E1946">
        <v>8185</v>
      </c>
      <c r="F1946" t="s">
        <v>13</v>
      </c>
      <c r="G1946" s="1">
        <v>45829.406493055554</v>
      </c>
      <c r="H1946" s="1">
        <v>45799.408449074072</v>
      </c>
      <c r="I1946" s="6">
        <v>21</v>
      </c>
      <c r="J1946">
        <v>119.28</v>
      </c>
      <c r="K1946">
        <v>119.28</v>
      </c>
      <c r="L1946" t="str">
        <f>VLOOKUP(A1946,[1]Sheet2!$A$2:$C$2741,3,0)</f>
        <v>Manuel Miranda</v>
      </c>
      <c r="M1946" t="str" cm="1">
        <f t="array" ref="M1946">IFERROR(_xlfn.IFS(AND(I1946&gt;=1,I1946&lt;=5),"1A5", AND(I1946&gt;=6,I1946&lt;=30),"6A30", AND(I1946&gt;=31,I1946&lt;=60),"31A60", AND(I1946&gt;=61,I1946&lt;=90),"61A90", AND(I1946&gt;=91,I1946&lt;=120),"91A120", AND(I1946&gt;120),"M120"), "A VENCER")</f>
        <v>6A30</v>
      </c>
    </row>
    <row r="1947" spans="1:13" x14ac:dyDescent="0.25">
      <c r="A1947">
        <f>VLOOKUP(B1947,[1]Sheet2!$B$2:$D$2741,3,0)</f>
        <v>211112356</v>
      </c>
      <c r="B1947" t="s">
        <v>442</v>
      </c>
      <c r="C1947" t="s">
        <v>11</v>
      </c>
      <c r="D1947" t="s">
        <v>12</v>
      </c>
      <c r="E1947">
        <v>8399</v>
      </c>
      <c r="F1947" t="s">
        <v>13</v>
      </c>
      <c r="G1947" s="1">
        <v>45834.311076388884</v>
      </c>
      <c r="H1947" s="1">
        <v>45804.349456018514</v>
      </c>
      <c r="I1947" s="6">
        <v>16</v>
      </c>
      <c r="J1947">
        <v>230.9</v>
      </c>
      <c r="K1947">
        <v>230.9</v>
      </c>
      <c r="L1947" t="str">
        <f>VLOOKUP(A1947,[1]Sheet2!$A$2:$C$2741,3,0)</f>
        <v>Manuel Miranda</v>
      </c>
      <c r="M1947" t="str" cm="1">
        <f t="array" ref="M1947">IFERROR(_xlfn.IFS(AND(I1947&gt;=1,I1947&lt;=5),"1A5", AND(I1947&gt;=6,I1947&lt;=30),"6A30", AND(I1947&gt;=31,I1947&lt;=60),"31A60", AND(I1947&gt;=61,I1947&lt;=90),"61A90", AND(I1947&gt;=91,I1947&lt;=120),"91A120", AND(I1947&gt;120),"M120"), "A VENCER")</f>
        <v>6A30</v>
      </c>
    </row>
    <row r="1948" spans="1:13" x14ac:dyDescent="0.25">
      <c r="A1948">
        <f>VLOOKUP(B1948,[1]Sheet2!$B$2:$D$2741,3,0)</f>
        <v>211112356</v>
      </c>
      <c r="B1948" t="s">
        <v>442</v>
      </c>
      <c r="C1948" t="s">
        <v>11</v>
      </c>
      <c r="D1948" t="s">
        <v>12</v>
      </c>
      <c r="E1948">
        <v>8560</v>
      </c>
      <c r="F1948" t="s">
        <v>13</v>
      </c>
      <c r="G1948" s="1">
        <v>45836.357928240737</v>
      </c>
      <c r="H1948" s="1">
        <v>45806.360486111109</v>
      </c>
      <c r="I1948" s="6">
        <v>14</v>
      </c>
      <c r="J1948">
        <v>1032.75</v>
      </c>
      <c r="K1948">
        <v>1032.75</v>
      </c>
      <c r="L1948" t="str">
        <f>VLOOKUP(A1948,[1]Sheet2!$A$2:$C$2741,3,0)</f>
        <v>Manuel Miranda</v>
      </c>
      <c r="M1948" t="str" cm="1">
        <f t="array" ref="M1948">IFERROR(_xlfn.IFS(AND(I1948&gt;=1,I1948&lt;=5),"1A5", AND(I1948&gt;=6,I1948&lt;=30),"6A30", AND(I1948&gt;=31,I1948&lt;=60),"31A60", AND(I1948&gt;=61,I1948&lt;=90),"61A90", AND(I1948&gt;=91,I1948&lt;=120),"91A120", AND(I1948&gt;120),"M120"), "A VENCER")</f>
        <v>6A30</v>
      </c>
    </row>
    <row r="1949" spans="1:13" x14ac:dyDescent="0.25">
      <c r="A1949">
        <f>VLOOKUP(B1949,[1]Sheet2!$B$2:$D$2741,3,0)</f>
        <v>211112356</v>
      </c>
      <c r="B1949" t="s">
        <v>442</v>
      </c>
      <c r="C1949" t="s">
        <v>11</v>
      </c>
      <c r="D1949" t="s">
        <v>12</v>
      </c>
      <c r="E1949">
        <v>8788</v>
      </c>
      <c r="F1949" t="s">
        <v>13</v>
      </c>
      <c r="G1949" s="1">
        <v>45841.443761574075</v>
      </c>
      <c r="H1949" s="1">
        <v>45811.444016203699</v>
      </c>
      <c r="I1949" s="6">
        <v>9</v>
      </c>
      <c r="J1949">
        <v>576.05000000000007</v>
      </c>
      <c r="K1949">
        <v>576.05000000000007</v>
      </c>
      <c r="L1949" t="str">
        <f>VLOOKUP(A1949,[1]Sheet2!$A$2:$C$2741,3,0)</f>
        <v>Manuel Miranda</v>
      </c>
      <c r="M1949" t="str" cm="1">
        <f t="array" ref="M1949">IFERROR(_xlfn.IFS(AND(I1949&gt;=1,I1949&lt;=5),"1A5", AND(I1949&gt;=6,I1949&lt;=30),"6A30", AND(I1949&gt;=31,I1949&lt;=60),"31A60", AND(I1949&gt;=61,I1949&lt;=90),"61A90", AND(I1949&gt;=91,I1949&lt;=120),"91A120", AND(I1949&gt;120),"M120"), "A VENCER")</f>
        <v>6A30</v>
      </c>
    </row>
    <row r="1950" spans="1:13" x14ac:dyDescent="0.25">
      <c r="A1950">
        <f>VLOOKUP(B1950,[1]Sheet2!$B$2:$D$2741,3,0)</f>
        <v>211112356</v>
      </c>
      <c r="B1950" t="s">
        <v>442</v>
      </c>
      <c r="C1950" t="s">
        <v>11</v>
      </c>
      <c r="D1950" t="s">
        <v>12</v>
      </c>
      <c r="E1950">
        <v>8938</v>
      </c>
      <c r="F1950" t="s">
        <v>13</v>
      </c>
      <c r="G1950" s="1">
        <v>45843.573865740742</v>
      </c>
      <c r="H1950" s="1">
        <v>45813.574062499996</v>
      </c>
      <c r="I1950" s="6">
        <v>7</v>
      </c>
      <c r="J1950">
        <v>739.53</v>
      </c>
      <c r="K1950">
        <v>739.53</v>
      </c>
      <c r="L1950" t="str">
        <f>VLOOKUP(A1950,[1]Sheet2!$A$2:$C$2741,3,0)</f>
        <v>Manuel Miranda</v>
      </c>
      <c r="M1950" t="str" cm="1">
        <f t="array" ref="M1950">IFERROR(_xlfn.IFS(AND(I1950&gt;=1,I1950&lt;=5),"1A5", AND(I1950&gt;=6,I1950&lt;=30),"6A30", AND(I1950&gt;=31,I1950&lt;=60),"31A60", AND(I1950&gt;=61,I1950&lt;=90),"61A90", AND(I1950&gt;=91,I1950&lt;=120),"91A120", AND(I1950&gt;120),"M120"), "A VENCER")</f>
        <v>6A30</v>
      </c>
    </row>
    <row r="1951" spans="1:13" x14ac:dyDescent="0.25">
      <c r="A1951">
        <f>VLOOKUP(B1951,[1]Sheet2!$B$2:$D$2741,3,0)</f>
        <v>211112356</v>
      </c>
      <c r="B1951" t="s">
        <v>442</v>
      </c>
      <c r="C1951" t="s">
        <v>11</v>
      </c>
      <c r="D1951" t="s">
        <v>12</v>
      </c>
      <c r="E1951">
        <v>9015</v>
      </c>
      <c r="F1951" t="s">
        <v>13</v>
      </c>
      <c r="G1951" s="1">
        <v>45847.482685185183</v>
      </c>
      <c r="H1951" s="1">
        <v>45817.484236111108</v>
      </c>
      <c r="I1951" s="6">
        <v>3</v>
      </c>
      <c r="J1951">
        <v>159.75</v>
      </c>
      <c r="K1951">
        <v>159.75</v>
      </c>
      <c r="L1951" t="str">
        <f>VLOOKUP(A1951,[1]Sheet2!$A$2:$C$2741,3,0)</f>
        <v>Manuel Miranda</v>
      </c>
      <c r="M1951" t="str" cm="1">
        <f t="array" ref="M1951">IFERROR(_xlfn.IFS(AND(I1951&gt;=1,I1951&lt;=5),"1A5", AND(I1951&gt;=6,I1951&lt;=30),"6A30", AND(I1951&gt;=31,I1951&lt;=60),"31A60", AND(I1951&gt;=61,I1951&lt;=90),"61A90", AND(I1951&gt;=91,I1951&lt;=120),"91A120", AND(I1951&gt;120),"M120"), "A VENCER")</f>
        <v>1A5</v>
      </c>
    </row>
    <row r="1952" spans="1:13" x14ac:dyDescent="0.25">
      <c r="A1952">
        <f>VLOOKUP(B1952,[1]Sheet2!$B$2:$D$2741,3,0)</f>
        <v>211112356</v>
      </c>
      <c r="B1952" t="s">
        <v>442</v>
      </c>
      <c r="C1952" t="s">
        <v>2814</v>
      </c>
      <c r="D1952" t="s">
        <v>12</v>
      </c>
      <c r="E1952">
        <v>486</v>
      </c>
      <c r="F1952" t="s">
        <v>13</v>
      </c>
      <c r="G1952" s="1">
        <v>45850</v>
      </c>
      <c r="H1952" s="1">
        <v>45820</v>
      </c>
      <c r="I1952" s="6">
        <v>0</v>
      </c>
      <c r="J1952">
        <v>-6.43</v>
      </c>
      <c r="K1952">
        <v>-6.43</v>
      </c>
      <c r="L1952" t="str">
        <f>VLOOKUP(A1952,[1]Sheet2!$A$2:$C$2741,3,0)</f>
        <v>Manuel Miranda</v>
      </c>
      <c r="M1952" t="str" cm="1">
        <f t="array" ref="M1952">IFERROR(_xlfn.IFS(AND(I1952&gt;=1,I1952&lt;=5),"1A5", AND(I1952&gt;=6,I1952&lt;=30),"6A30", AND(I1952&gt;=31,I1952&lt;=60),"31A60", AND(I1952&gt;=61,I1952&lt;=90),"61A90", AND(I1952&gt;=91,I1952&lt;=120),"91A120", AND(I1952&gt;120),"M120"), "A VENCER")</f>
        <v>A VENCER</v>
      </c>
    </row>
    <row r="1953" spans="1:13" x14ac:dyDescent="0.25">
      <c r="A1953">
        <f>VLOOKUP(B1953,[1]Sheet2!$B$2:$D$2741,3,0)</f>
        <v>211112356</v>
      </c>
      <c r="B1953" t="s">
        <v>442</v>
      </c>
      <c r="C1953" t="s">
        <v>11</v>
      </c>
      <c r="D1953" t="s">
        <v>12</v>
      </c>
      <c r="E1953">
        <v>9130</v>
      </c>
      <c r="F1953" t="s">
        <v>13</v>
      </c>
      <c r="G1953" s="1">
        <v>45850.408761574072</v>
      </c>
      <c r="H1953" s="1">
        <v>45820.413796296292</v>
      </c>
      <c r="I1953" s="6">
        <v>0</v>
      </c>
      <c r="J1953">
        <v>958.68000000000006</v>
      </c>
      <c r="K1953">
        <v>958.68000000000006</v>
      </c>
      <c r="L1953" t="str">
        <f>VLOOKUP(A1953,[1]Sheet2!$A$2:$C$2741,3,0)</f>
        <v>Manuel Miranda</v>
      </c>
      <c r="M1953" t="str" cm="1">
        <f t="array" ref="M1953">IFERROR(_xlfn.IFS(AND(I1953&gt;=1,I1953&lt;=5),"1A5", AND(I1953&gt;=6,I1953&lt;=30),"6A30", AND(I1953&gt;=31,I1953&lt;=60),"31A60", AND(I1953&gt;=61,I1953&lt;=90),"61A90", AND(I1953&gt;=91,I1953&lt;=120),"91A120", AND(I1953&gt;120),"M120"), "A VENCER")</f>
        <v>A VENCER</v>
      </c>
    </row>
    <row r="1954" spans="1:13" x14ac:dyDescent="0.25">
      <c r="A1954">
        <f>VLOOKUP(B1954,[1]Sheet2!$B$2:$D$2741,3,0)</f>
        <v>211112356</v>
      </c>
      <c r="B1954" t="s">
        <v>442</v>
      </c>
      <c r="C1954" t="s">
        <v>2817</v>
      </c>
      <c r="D1954" t="s">
        <v>24</v>
      </c>
      <c r="E1954" t="s">
        <v>2822</v>
      </c>
      <c r="F1954" t="s">
        <v>13</v>
      </c>
      <c r="G1954" s="1">
        <v>45854</v>
      </c>
      <c r="H1954" s="1">
        <v>45824</v>
      </c>
      <c r="I1954" s="6">
        <v>-4</v>
      </c>
      <c r="J1954">
        <v>-1767.92</v>
      </c>
      <c r="K1954">
        <v>-936.84</v>
      </c>
      <c r="L1954" t="str">
        <f>VLOOKUP(A1954,[1]Sheet2!$A$2:$C$2741,3,0)</f>
        <v>Manuel Miranda</v>
      </c>
      <c r="M1954" t="str" cm="1">
        <f t="array" ref="M1954">IFERROR(_xlfn.IFS(AND(I1954&gt;=1,I1954&lt;=5),"1A5", AND(I1954&gt;=6,I1954&lt;=30),"6A30", AND(I1954&gt;=31,I1954&lt;=60),"31A60", AND(I1954&gt;=61,I1954&lt;=90),"61A90", AND(I1954&gt;=91,I1954&lt;=120),"91A120", AND(I1954&gt;120),"M120"), "A VENCER")</f>
        <v>A VENCER</v>
      </c>
    </row>
    <row r="1955" spans="1:13" x14ac:dyDescent="0.25">
      <c r="A1955">
        <f>VLOOKUP(B1955,[1]Sheet2!$B$2:$D$2741,3,0)</f>
        <v>211112356</v>
      </c>
      <c r="B1955" t="s">
        <v>442</v>
      </c>
      <c r="C1955" t="s">
        <v>11</v>
      </c>
      <c r="D1955" t="s">
        <v>12</v>
      </c>
      <c r="E1955">
        <v>9350</v>
      </c>
      <c r="F1955" t="s">
        <v>13</v>
      </c>
      <c r="G1955" s="1">
        <v>45855.441585648143</v>
      </c>
      <c r="H1955" s="1">
        <v>45825.442037037035</v>
      </c>
      <c r="I1955" s="6">
        <v>-5</v>
      </c>
      <c r="J1955">
        <v>754.74</v>
      </c>
      <c r="K1955">
        <v>754.74</v>
      </c>
      <c r="L1955" t="str">
        <f>VLOOKUP(A1955,[1]Sheet2!$A$2:$C$2741,3,0)</f>
        <v>Manuel Miranda</v>
      </c>
      <c r="M1955" t="str" cm="1">
        <f t="array" ref="M1955">IFERROR(_xlfn.IFS(AND(I1955&gt;=1,I1955&lt;=5),"1A5", AND(I1955&gt;=6,I1955&lt;=30),"6A30", AND(I1955&gt;=31,I1955&lt;=60),"31A60", AND(I1955&gt;=61,I1955&lt;=90),"61A90", AND(I1955&gt;=91,I1955&lt;=120),"91A120", AND(I1955&gt;120),"M120"), "A VENCER")</f>
        <v>A VENCER</v>
      </c>
    </row>
    <row r="1956" spans="1:13" x14ac:dyDescent="0.25">
      <c r="A1956">
        <f>VLOOKUP(B1956,[1]Sheet2!$B$2:$D$2741,3,0)</f>
        <v>211112356</v>
      </c>
      <c r="B1956" t="s">
        <v>442</v>
      </c>
      <c r="C1956" t="s">
        <v>2814</v>
      </c>
      <c r="D1956">
        <v>2025</v>
      </c>
      <c r="E1956">
        <v>573</v>
      </c>
      <c r="F1956" t="s">
        <v>13</v>
      </c>
      <c r="G1956" s="1">
        <v>45858</v>
      </c>
      <c r="H1956" s="1">
        <v>45828</v>
      </c>
      <c r="I1956" s="6">
        <v>-8</v>
      </c>
      <c r="J1956">
        <v>-22.68</v>
      </c>
      <c r="K1956">
        <v>-22.68</v>
      </c>
      <c r="L1956" t="str">
        <f>VLOOKUP(A1956,[1]Sheet2!$A$2:$C$2741,3,0)</f>
        <v>Manuel Miranda</v>
      </c>
      <c r="M1956" t="str" cm="1">
        <f t="array" ref="M1956">IFERROR(_xlfn.IFS(AND(I1956&gt;=1,I1956&lt;=5),"1A5", AND(I1956&gt;=6,I1956&lt;=30),"6A30", AND(I1956&gt;=31,I1956&lt;=60),"31A60", AND(I1956&gt;=61,I1956&lt;=90),"61A90", AND(I1956&gt;=91,I1956&lt;=120),"91A120", AND(I1956&gt;120),"M120"), "A VENCER")</f>
        <v>A VENCER</v>
      </c>
    </row>
    <row r="1957" spans="1:13" x14ac:dyDescent="0.25">
      <c r="A1957">
        <f>VLOOKUP(B1957,[1]Sheet2!$B$2:$D$2741,3,0)</f>
        <v>211112356</v>
      </c>
      <c r="B1957" t="s">
        <v>442</v>
      </c>
      <c r="C1957" t="s">
        <v>11</v>
      </c>
      <c r="D1957" t="s">
        <v>12</v>
      </c>
      <c r="E1957">
        <v>9478</v>
      </c>
      <c r="F1957" t="s">
        <v>13</v>
      </c>
      <c r="G1957" s="1">
        <v>45858.46638888889</v>
      </c>
      <c r="H1957" s="1">
        <v>45828.467048611106</v>
      </c>
      <c r="I1957" s="6">
        <v>-8</v>
      </c>
      <c r="J1957">
        <v>79.22</v>
      </c>
      <c r="K1957">
        <v>79.22</v>
      </c>
      <c r="L1957" t="str">
        <f>VLOOKUP(A1957,[1]Sheet2!$A$2:$C$2741,3,0)</f>
        <v>Manuel Miranda</v>
      </c>
      <c r="M1957" t="str" cm="1">
        <f t="array" ref="M1957">IFERROR(_xlfn.IFS(AND(I1957&gt;=1,I1957&lt;=5),"1A5", AND(I1957&gt;=6,I1957&lt;=30),"6A30", AND(I1957&gt;=31,I1957&lt;=60),"31A60", AND(I1957&gt;=61,I1957&lt;=90),"61A90", AND(I1957&gt;=91,I1957&lt;=120),"91A120", AND(I1957&gt;120),"M120"), "A VENCER")</f>
        <v>A VENCER</v>
      </c>
    </row>
    <row r="1958" spans="1:13" x14ac:dyDescent="0.25">
      <c r="A1958">
        <f>VLOOKUP(B1958,[1]Sheet2!$B$2:$D$2741,3,0)</f>
        <v>211112356</v>
      </c>
      <c r="B1958" t="s">
        <v>442</v>
      </c>
      <c r="C1958" t="s">
        <v>11</v>
      </c>
      <c r="D1958" t="s">
        <v>12</v>
      </c>
      <c r="E1958">
        <v>9493</v>
      </c>
      <c r="F1958" t="s">
        <v>13</v>
      </c>
      <c r="G1958" s="1">
        <v>45858.496712962959</v>
      </c>
      <c r="H1958" s="1">
        <v>45828.497673611106</v>
      </c>
      <c r="I1958" s="6">
        <v>-8</v>
      </c>
      <c r="J1958">
        <v>197.99</v>
      </c>
      <c r="K1958">
        <v>197.99</v>
      </c>
      <c r="L1958" t="str">
        <f>VLOOKUP(A1958,[1]Sheet2!$A$2:$C$2741,3,0)</f>
        <v>Manuel Miranda</v>
      </c>
      <c r="M1958" t="str" cm="1">
        <f t="array" ref="M1958">IFERROR(_xlfn.IFS(AND(I1958&gt;=1,I1958&lt;=5),"1A5", AND(I1958&gt;=6,I1958&lt;=30),"6A30", AND(I1958&gt;=31,I1958&lt;=60),"31A60", AND(I1958&gt;=61,I1958&lt;=90),"61A90", AND(I1958&gt;=91,I1958&lt;=120),"91A120", AND(I1958&gt;120),"M120"), "A VENCER")</f>
        <v>A VENCER</v>
      </c>
    </row>
    <row r="1959" spans="1:13" x14ac:dyDescent="0.25">
      <c r="A1959">
        <f>VLOOKUP(B1959,[1]Sheet2!$B$2:$D$2741,3,0)</f>
        <v>211112356</v>
      </c>
      <c r="B1959" t="s">
        <v>442</v>
      </c>
      <c r="C1959" t="s">
        <v>11</v>
      </c>
      <c r="D1959" t="s">
        <v>12</v>
      </c>
      <c r="E1959">
        <v>9720</v>
      </c>
      <c r="F1959" t="s">
        <v>13</v>
      </c>
      <c r="G1959" s="1">
        <v>45863.533888888887</v>
      </c>
      <c r="H1959" s="1">
        <v>45833.534652777773</v>
      </c>
      <c r="I1959" s="6">
        <v>-13</v>
      </c>
      <c r="J1959">
        <v>421.13</v>
      </c>
      <c r="K1959">
        <v>421.13</v>
      </c>
      <c r="L1959" t="str">
        <f>VLOOKUP(A1959,[1]Sheet2!$A$2:$C$2741,3,0)</f>
        <v>Manuel Miranda</v>
      </c>
      <c r="M1959" t="str" cm="1">
        <f t="array" ref="M1959">IFERROR(_xlfn.IFS(AND(I1959&gt;=1,I1959&lt;=5),"1A5", AND(I1959&gt;=6,I1959&lt;=30),"6A30", AND(I1959&gt;=31,I1959&lt;=60),"31A60", AND(I1959&gt;=61,I1959&lt;=90),"61A90", AND(I1959&gt;=91,I1959&lt;=120),"91A120", AND(I1959&gt;120),"M120"), "A VENCER")</f>
        <v>A VENCER</v>
      </c>
    </row>
    <row r="1960" spans="1:13" x14ac:dyDescent="0.25">
      <c r="A1960">
        <f>VLOOKUP(B1960,[1]Sheet2!$B$2:$D$2741,3,0)</f>
        <v>211112356</v>
      </c>
      <c r="B1960" t="s">
        <v>442</v>
      </c>
      <c r="C1960" t="s">
        <v>11</v>
      </c>
      <c r="D1960" t="s">
        <v>12</v>
      </c>
      <c r="E1960">
        <v>9748</v>
      </c>
      <c r="F1960" t="s">
        <v>13</v>
      </c>
      <c r="G1960" s="1">
        <v>45864.374131944445</v>
      </c>
      <c r="H1960" s="1">
        <v>45834.381481481483</v>
      </c>
      <c r="I1960" s="6">
        <v>-14</v>
      </c>
      <c r="J1960">
        <v>908.49</v>
      </c>
      <c r="K1960">
        <v>908.49</v>
      </c>
      <c r="L1960" t="str">
        <f>VLOOKUP(A1960,[1]Sheet2!$A$2:$C$2741,3,0)</f>
        <v>Manuel Miranda</v>
      </c>
      <c r="M1960" t="str" cm="1">
        <f t="array" ref="M1960">IFERROR(_xlfn.IFS(AND(I1960&gt;=1,I1960&lt;=5),"1A5", AND(I1960&gt;=6,I1960&lt;=30),"6A30", AND(I1960&gt;=31,I1960&lt;=60),"31A60", AND(I1960&gt;=61,I1960&lt;=90),"61A90", AND(I1960&gt;=91,I1960&lt;=120),"91A120", AND(I1960&gt;120),"M120"), "A VENCER")</f>
        <v>A VENCER</v>
      </c>
    </row>
    <row r="1961" spans="1:13" x14ac:dyDescent="0.25">
      <c r="A1961">
        <f>VLOOKUP(B1961,[1]Sheet2!$B$2:$D$2741,3,0)</f>
        <v>211112356</v>
      </c>
      <c r="B1961" t="s">
        <v>442</v>
      </c>
      <c r="C1961" t="s">
        <v>11</v>
      </c>
      <c r="D1961" t="s">
        <v>12</v>
      </c>
      <c r="E1961">
        <v>10133</v>
      </c>
      <c r="F1961" t="s">
        <v>13</v>
      </c>
      <c r="G1961" s="1">
        <v>45872.453530092593</v>
      </c>
      <c r="H1961" s="1">
        <v>45842.453530092593</v>
      </c>
      <c r="I1961" s="6">
        <v>-22</v>
      </c>
      <c r="J1961">
        <v>140.15</v>
      </c>
      <c r="K1961">
        <v>140.15</v>
      </c>
      <c r="L1961" t="str">
        <f>VLOOKUP(A1961,[1]Sheet2!$A$2:$C$2741,3,0)</f>
        <v>Manuel Miranda</v>
      </c>
      <c r="M1961" t="str" cm="1">
        <f t="array" ref="M1961">IFERROR(_xlfn.IFS(AND(I1961&gt;=1,I1961&lt;=5),"1A5", AND(I1961&gt;=6,I1961&lt;=30),"6A30", AND(I1961&gt;=31,I1961&lt;=60),"31A60", AND(I1961&gt;=61,I1961&lt;=90),"61A90", AND(I1961&gt;=91,I1961&lt;=120),"91A120", AND(I1961&gt;120),"M120"), "A VENCER")</f>
        <v>A VENCER</v>
      </c>
    </row>
    <row r="1962" spans="1:13" x14ac:dyDescent="0.25">
      <c r="A1962">
        <f>VLOOKUP(B1962,[1]Sheet2!$B$2:$D$2741,3,0)</f>
        <v>211112356</v>
      </c>
      <c r="B1962" t="s">
        <v>442</v>
      </c>
      <c r="C1962" t="s">
        <v>11</v>
      </c>
      <c r="D1962" t="s">
        <v>12</v>
      </c>
      <c r="E1962">
        <v>10243</v>
      </c>
      <c r="F1962" t="s">
        <v>13</v>
      </c>
      <c r="G1962" s="1">
        <v>45876.353935185187</v>
      </c>
      <c r="H1962" s="1">
        <v>45846.354861111111</v>
      </c>
      <c r="I1962" s="6">
        <v>-26</v>
      </c>
      <c r="J1962">
        <v>237.76</v>
      </c>
      <c r="K1962">
        <v>237.76</v>
      </c>
      <c r="L1962" t="str">
        <f>VLOOKUP(A1962,[1]Sheet2!$A$2:$C$2741,3,0)</f>
        <v>Manuel Miranda</v>
      </c>
      <c r="M1962" t="str" cm="1">
        <f t="array" ref="M1962">IFERROR(_xlfn.IFS(AND(I1962&gt;=1,I1962&lt;=5),"1A5", AND(I1962&gt;=6,I1962&lt;=30),"6A30", AND(I1962&gt;=31,I1962&lt;=60),"31A60", AND(I1962&gt;=61,I1962&lt;=90),"61A90", AND(I1962&gt;=91,I1962&lt;=120),"91A120", AND(I1962&gt;120),"M120"), "A VENCER")</f>
        <v>A VENCER</v>
      </c>
    </row>
    <row r="1963" spans="1:13" x14ac:dyDescent="0.25">
      <c r="A1963">
        <f>VLOOKUP(B1963,[1]Sheet2!$B$2:$D$2741,3,0)</f>
        <v>211112356</v>
      </c>
      <c r="B1963" t="s">
        <v>442</v>
      </c>
      <c r="C1963" t="s">
        <v>11</v>
      </c>
      <c r="D1963" t="s">
        <v>12</v>
      </c>
      <c r="E1963">
        <v>10381</v>
      </c>
      <c r="F1963" t="s">
        <v>13</v>
      </c>
      <c r="G1963" s="1">
        <v>45878.340428240735</v>
      </c>
      <c r="H1963" s="1">
        <v>45848.340821759259</v>
      </c>
      <c r="I1963" s="6">
        <v>-28</v>
      </c>
      <c r="J1963">
        <v>736.29</v>
      </c>
      <c r="K1963">
        <v>736.29</v>
      </c>
      <c r="L1963" t="str">
        <f>VLOOKUP(A1963,[1]Sheet2!$A$2:$C$2741,3,0)</f>
        <v>Manuel Miranda</v>
      </c>
      <c r="M1963" t="str" cm="1">
        <f t="array" ref="M1963">IFERROR(_xlfn.IFS(AND(I1963&gt;=1,I1963&lt;=5),"1A5", AND(I1963&gt;=6,I1963&lt;=30),"6A30", AND(I1963&gt;=31,I1963&lt;=60),"31A60", AND(I1963&gt;=61,I1963&lt;=90),"61A90", AND(I1963&gt;=91,I1963&lt;=120),"91A120", AND(I1963&gt;120),"M120"), "A VENCER")</f>
        <v>A VENCER</v>
      </c>
    </row>
    <row r="1964" spans="1:13" x14ac:dyDescent="0.25">
      <c r="A1964">
        <f>VLOOKUP(B1964,[1]Sheet2!$B$2:$D$2741,3,0)</f>
        <v>211112357</v>
      </c>
      <c r="B1964" t="s">
        <v>443</v>
      </c>
      <c r="C1964" t="s">
        <v>11</v>
      </c>
      <c r="D1964" t="s">
        <v>19</v>
      </c>
      <c r="E1964">
        <v>10411</v>
      </c>
      <c r="F1964" t="s">
        <v>35</v>
      </c>
      <c r="G1964" s="1">
        <v>45625.695590277777</v>
      </c>
      <c r="H1964" s="1">
        <v>45625.695590277777</v>
      </c>
      <c r="I1964" s="6">
        <v>225</v>
      </c>
      <c r="J1964">
        <v>742</v>
      </c>
      <c r="K1964">
        <v>334</v>
      </c>
      <c r="L1964" t="str">
        <f>VLOOKUP(A1964,[1]Sheet2!$A$2:$C$2741,3,0)</f>
        <v>Gabriel Araújo</v>
      </c>
      <c r="M1964" t="str" cm="1">
        <f t="array" ref="M1964">IFERROR(_xlfn.IFS(AND(I1964&gt;=1,I1964&lt;=5),"1A5", AND(I1964&gt;=6,I1964&lt;=30),"6A30", AND(I1964&gt;=31,I1964&lt;=60),"31A60", AND(I1964&gt;=61,I1964&lt;=90),"61A90", AND(I1964&gt;=91,I1964&lt;=120),"91A120", AND(I1964&gt;120),"M120"), "A VENCER")</f>
        <v>M120</v>
      </c>
    </row>
    <row r="1965" spans="1:13" x14ac:dyDescent="0.25">
      <c r="A1965">
        <f>VLOOKUP(B1965,[1]Sheet2!$B$2:$D$2741,3,0)</f>
        <v>211112358</v>
      </c>
      <c r="B1965" t="s">
        <v>444</v>
      </c>
      <c r="C1965" t="s">
        <v>11</v>
      </c>
      <c r="D1965" t="s">
        <v>19</v>
      </c>
      <c r="E1965">
        <v>8801</v>
      </c>
      <c r="F1965" t="s">
        <v>13</v>
      </c>
      <c r="G1965" s="1">
        <v>45623.508842592593</v>
      </c>
      <c r="H1965" s="1">
        <v>45602.513171296298</v>
      </c>
      <c r="I1965" s="6">
        <v>227</v>
      </c>
      <c r="J1965">
        <v>50.21</v>
      </c>
      <c r="K1965">
        <v>31.8</v>
      </c>
      <c r="L1965" t="str">
        <f>VLOOKUP(A1965,[1]Sheet2!$A$2:$C$2741,3,0)</f>
        <v>Pedro Fonseca</v>
      </c>
      <c r="M1965" t="str" cm="1">
        <f t="array" ref="M1965">IFERROR(_xlfn.IFS(AND(I1965&gt;=1,I1965&lt;=5),"1A5", AND(I1965&gt;=6,I1965&lt;=30),"6A30", AND(I1965&gt;=31,I1965&lt;=60),"31A60", AND(I1965&gt;=61,I1965&lt;=90),"61A90", AND(I1965&gt;=91,I1965&lt;=120),"91A120", AND(I1965&gt;120),"M120"), "A VENCER")</f>
        <v>M120</v>
      </c>
    </row>
    <row r="1966" spans="1:13" x14ac:dyDescent="0.25">
      <c r="A1966">
        <f>VLOOKUP(B1966,[1]Sheet2!$B$2:$D$2741,3,0)</f>
        <v>211112358</v>
      </c>
      <c r="B1966" t="s">
        <v>444</v>
      </c>
      <c r="C1966" t="s">
        <v>11</v>
      </c>
      <c r="D1966" t="s">
        <v>19</v>
      </c>
      <c r="E1966">
        <v>8808</v>
      </c>
      <c r="F1966" t="s">
        <v>13</v>
      </c>
      <c r="G1966" s="1">
        <v>45623.542187499996</v>
      </c>
      <c r="H1966" s="1">
        <v>45602.544918981483</v>
      </c>
      <c r="I1966" s="6">
        <v>227</v>
      </c>
      <c r="J1966">
        <v>146.47999999999999</v>
      </c>
      <c r="K1966">
        <v>146.47999999999999</v>
      </c>
      <c r="L1966" t="str">
        <f>VLOOKUP(A1966,[1]Sheet2!$A$2:$C$2741,3,0)</f>
        <v>Pedro Fonseca</v>
      </c>
      <c r="M1966" t="str" cm="1">
        <f t="array" ref="M1966">IFERROR(_xlfn.IFS(AND(I1966&gt;=1,I1966&lt;=5),"1A5", AND(I1966&gt;=6,I1966&lt;=30),"6A30", AND(I1966&gt;=31,I1966&lt;=60),"31A60", AND(I1966&gt;=61,I1966&lt;=90),"61A90", AND(I1966&gt;=91,I1966&lt;=120),"91A120", AND(I1966&gt;120),"M120"), "A VENCER")</f>
        <v>M120</v>
      </c>
    </row>
    <row r="1967" spans="1:13" x14ac:dyDescent="0.25">
      <c r="A1967">
        <f>VLOOKUP(B1967,[1]Sheet2!$B$2:$D$2741,3,0)</f>
        <v>211112358</v>
      </c>
      <c r="B1967" t="s">
        <v>444</v>
      </c>
      <c r="C1967" t="s">
        <v>11</v>
      </c>
      <c r="D1967" t="s">
        <v>12</v>
      </c>
      <c r="E1967">
        <v>1347</v>
      </c>
      <c r="F1967" t="s">
        <v>13</v>
      </c>
      <c r="G1967" s="1">
        <v>45700.388761574075</v>
      </c>
      <c r="H1967" s="1">
        <v>45679.391932870371</v>
      </c>
      <c r="I1967" s="6">
        <v>150</v>
      </c>
      <c r="J1967">
        <v>264.67</v>
      </c>
      <c r="K1967">
        <v>264.67</v>
      </c>
      <c r="L1967" t="str">
        <f>VLOOKUP(A1967,[1]Sheet2!$A$2:$C$2741,3,0)</f>
        <v>Pedro Fonseca</v>
      </c>
      <c r="M1967" t="str" cm="1">
        <f t="array" ref="M1967">IFERROR(_xlfn.IFS(AND(I1967&gt;=1,I1967&lt;=5),"1A5", AND(I1967&gt;=6,I1967&lt;=30),"6A30", AND(I1967&gt;=31,I1967&lt;=60),"31A60", AND(I1967&gt;=61,I1967&lt;=90),"61A90", AND(I1967&gt;=91,I1967&lt;=120),"91A120", AND(I1967&gt;120),"M120"), "A VENCER")</f>
        <v>M120</v>
      </c>
    </row>
    <row r="1968" spans="1:13" x14ac:dyDescent="0.25">
      <c r="A1968">
        <f>VLOOKUP(B1968,[1]Sheet2!$B$2:$D$2741,3,0)</f>
        <v>211112371</v>
      </c>
      <c r="B1968" t="s">
        <v>445</v>
      </c>
      <c r="C1968" t="s">
        <v>2814</v>
      </c>
      <c r="D1968">
        <v>2025</v>
      </c>
      <c r="E1968">
        <v>328</v>
      </c>
      <c r="F1968" t="s">
        <v>13</v>
      </c>
      <c r="G1968" s="1">
        <v>45785</v>
      </c>
      <c r="H1968" s="1">
        <v>45755</v>
      </c>
      <c r="I1968" s="6">
        <v>65</v>
      </c>
      <c r="J1968">
        <v>-5.51</v>
      </c>
      <c r="K1968">
        <v>-5.51</v>
      </c>
      <c r="L1968" t="str">
        <f>VLOOKUP(A1968,[1]Sheet2!$A$2:$C$2741,3,0)</f>
        <v>Pedro Fonseca</v>
      </c>
      <c r="M1968" t="str" cm="1">
        <f t="array" ref="M1968">IFERROR(_xlfn.IFS(AND(I1968&gt;=1,I1968&lt;=5),"1A5", AND(I1968&gt;=6,I1968&lt;=30),"6A30", AND(I1968&gt;=31,I1968&lt;=60),"31A60", AND(I1968&gt;=61,I1968&lt;=90),"61A90", AND(I1968&gt;=91,I1968&lt;=120),"91A120", AND(I1968&gt;120),"M120"), "A VENCER")</f>
        <v>61A90</v>
      </c>
    </row>
    <row r="1969" spans="1:13" x14ac:dyDescent="0.25">
      <c r="A1969">
        <f>VLOOKUP(B1969,[1]Sheet2!$B$2:$D$2741,3,0)</f>
        <v>211112371</v>
      </c>
      <c r="B1969" t="s">
        <v>445</v>
      </c>
      <c r="C1969" t="s">
        <v>11</v>
      </c>
      <c r="D1969" t="s">
        <v>12</v>
      </c>
      <c r="E1969">
        <v>10012</v>
      </c>
      <c r="F1969" t="s">
        <v>13</v>
      </c>
      <c r="G1969" s="1">
        <v>45870.638078703705</v>
      </c>
      <c r="H1969" s="1">
        <v>45840.63863425926</v>
      </c>
      <c r="I1969" s="6">
        <v>-20</v>
      </c>
      <c r="J1969">
        <v>265.75</v>
      </c>
      <c r="K1969">
        <v>265.75</v>
      </c>
      <c r="L1969" t="str">
        <f>VLOOKUP(A1969,[1]Sheet2!$A$2:$C$2741,3,0)</f>
        <v>Pedro Fonseca</v>
      </c>
      <c r="M1969" t="str" cm="1">
        <f t="array" ref="M1969">IFERROR(_xlfn.IFS(AND(I1969&gt;=1,I1969&lt;=5),"1A5", AND(I1969&gt;=6,I1969&lt;=30),"6A30", AND(I1969&gt;=31,I1969&lt;=60),"31A60", AND(I1969&gt;=61,I1969&lt;=90),"61A90", AND(I1969&gt;=91,I1969&lt;=120),"91A120", AND(I1969&gt;120),"M120"), "A VENCER")</f>
        <v>A VENCER</v>
      </c>
    </row>
    <row r="1970" spans="1:13" x14ac:dyDescent="0.25">
      <c r="A1970">
        <f>VLOOKUP(B1970,[1]Sheet2!$B$2:$D$2741,3,0)</f>
        <v>211112371</v>
      </c>
      <c r="B1970" t="s">
        <v>445</v>
      </c>
      <c r="C1970" t="s">
        <v>11</v>
      </c>
      <c r="D1970" t="s">
        <v>12</v>
      </c>
      <c r="E1970">
        <v>10259</v>
      </c>
      <c r="F1970" t="s">
        <v>13</v>
      </c>
      <c r="G1970" s="1">
        <v>45876.401516203703</v>
      </c>
      <c r="H1970" s="1">
        <v>45846.401527777773</v>
      </c>
      <c r="I1970" s="6">
        <v>-26</v>
      </c>
      <c r="J1970">
        <v>264.66000000000003</v>
      </c>
      <c r="K1970">
        <v>264.66000000000003</v>
      </c>
      <c r="L1970" t="str">
        <f>VLOOKUP(A1970,[1]Sheet2!$A$2:$C$2741,3,0)</f>
        <v>Pedro Fonseca</v>
      </c>
      <c r="M1970" t="str" cm="1">
        <f t="array" ref="M1970">IFERROR(_xlfn.IFS(AND(I1970&gt;=1,I1970&lt;=5),"1A5", AND(I1970&gt;=6,I1970&lt;=30),"6A30", AND(I1970&gt;=31,I1970&lt;=60),"31A60", AND(I1970&gt;=61,I1970&lt;=90),"61A90", AND(I1970&gt;=91,I1970&lt;=120),"91A120", AND(I1970&gt;120),"M120"), "A VENCER")</f>
        <v>A VENCER</v>
      </c>
    </row>
    <row r="1971" spans="1:13" x14ac:dyDescent="0.25">
      <c r="A1971">
        <f>VLOOKUP(B1971,[1]Sheet2!$B$2:$D$2741,3,0)</f>
        <v>211112373</v>
      </c>
      <c r="B1971" t="s">
        <v>446</v>
      </c>
      <c r="C1971" t="s">
        <v>11</v>
      </c>
      <c r="D1971" t="s">
        <v>19</v>
      </c>
      <c r="E1971">
        <v>9388</v>
      </c>
      <c r="F1971" t="s">
        <v>13</v>
      </c>
      <c r="G1971" s="1">
        <v>45617.529409722221</v>
      </c>
      <c r="H1971" s="1">
        <v>45610.5309375</v>
      </c>
      <c r="I1971" s="6">
        <v>233</v>
      </c>
      <c r="J1971">
        <v>980.96</v>
      </c>
      <c r="K1971">
        <v>980.96</v>
      </c>
      <c r="L1971" t="str">
        <f>VLOOKUP(A1971,[1]Sheet2!$A$2:$C$2741,3,0)</f>
        <v>Contencioso</v>
      </c>
      <c r="M1971" t="str" cm="1">
        <f t="array" ref="M1971">IFERROR(_xlfn.IFS(AND(I1971&gt;=1,I1971&lt;=5),"1A5", AND(I1971&gt;=6,I1971&lt;=30),"6A30", AND(I1971&gt;=31,I1971&lt;=60),"31A60", AND(I1971&gt;=61,I1971&lt;=90),"61A90", AND(I1971&gt;=91,I1971&lt;=120),"91A120", AND(I1971&gt;120),"M120"), "A VENCER")</f>
        <v>M120</v>
      </c>
    </row>
    <row r="1972" spans="1:13" x14ac:dyDescent="0.25">
      <c r="A1972">
        <f>VLOOKUP(B1972,[1]Sheet2!$B$2:$D$2741,3,0)</f>
        <v>211112373</v>
      </c>
      <c r="B1972" t="s">
        <v>446</v>
      </c>
      <c r="C1972" t="s">
        <v>11</v>
      </c>
      <c r="D1972" t="s">
        <v>19</v>
      </c>
      <c r="E1972">
        <v>9489</v>
      </c>
      <c r="F1972" t="s">
        <v>13</v>
      </c>
      <c r="G1972" s="1">
        <v>45618.525520833333</v>
      </c>
      <c r="H1972" s="1">
        <v>45611.526342592588</v>
      </c>
      <c r="I1972" s="6">
        <v>232</v>
      </c>
      <c r="J1972">
        <v>350.46</v>
      </c>
      <c r="K1972">
        <v>350.46</v>
      </c>
      <c r="L1972" t="str">
        <f>VLOOKUP(A1972,[1]Sheet2!$A$2:$C$2741,3,0)</f>
        <v>Contencioso</v>
      </c>
      <c r="M1972" t="str" cm="1">
        <f t="array" ref="M1972">IFERROR(_xlfn.IFS(AND(I1972&gt;=1,I1972&lt;=5),"1A5", AND(I1972&gt;=6,I1972&lt;=30),"6A30", AND(I1972&gt;=31,I1972&lt;=60),"31A60", AND(I1972&gt;=61,I1972&lt;=90),"61A90", AND(I1972&gt;=91,I1972&lt;=120),"91A120", AND(I1972&gt;120),"M120"), "A VENCER")</f>
        <v>M120</v>
      </c>
    </row>
    <row r="1973" spans="1:13" x14ac:dyDescent="0.25">
      <c r="A1973">
        <f>VLOOKUP(B1973,[1]Sheet2!$B$2:$D$2741,3,0)</f>
        <v>211112373</v>
      </c>
      <c r="B1973" t="s">
        <v>446</v>
      </c>
      <c r="C1973" t="s">
        <v>11</v>
      </c>
      <c r="D1973" t="s">
        <v>19</v>
      </c>
      <c r="E1973">
        <v>9579</v>
      </c>
      <c r="F1973" t="s">
        <v>13</v>
      </c>
      <c r="G1973" s="1">
        <v>45621.484432870369</v>
      </c>
      <c r="H1973" s="1">
        <v>45614.485613425924</v>
      </c>
      <c r="I1973" s="6">
        <v>229</v>
      </c>
      <c r="J1973">
        <v>364.92</v>
      </c>
      <c r="K1973">
        <v>364.92</v>
      </c>
      <c r="L1973" t="str">
        <f>VLOOKUP(A1973,[1]Sheet2!$A$2:$C$2741,3,0)</f>
        <v>Contencioso</v>
      </c>
      <c r="M1973" t="str" cm="1">
        <f t="array" ref="M1973">IFERROR(_xlfn.IFS(AND(I1973&gt;=1,I1973&lt;=5),"1A5", AND(I1973&gt;=6,I1973&lt;=30),"6A30", AND(I1973&gt;=31,I1973&lt;=60),"31A60", AND(I1973&gt;=61,I1973&lt;=90),"61A90", AND(I1973&gt;=91,I1973&lt;=120),"91A120", AND(I1973&gt;120),"M120"), "A VENCER")</f>
        <v>M120</v>
      </c>
    </row>
    <row r="1974" spans="1:13" x14ac:dyDescent="0.25">
      <c r="A1974">
        <f>VLOOKUP(B1974,[1]Sheet2!$B$2:$D$2741,3,0)</f>
        <v>211112373</v>
      </c>
      <c r="B1974" t="s">
        <v>446</v>
      </c>
      <c r="C1974" t="s">
        <v>11</v>
      </c>
      <c r="D1974" t="s">
        <v>19</v>
      </c>
      <c r="E1974">
        <v>9657</v>
      </c>
      <c r="F1974" t="s">
        <v>13</v>
      </c>
      <c r="G1974" s="1">
        <v>45622.523738425924</v>
      </c>
      <c r="H1974" s="1">
        <v>45615.524699074071</v>
      </c>
      <c r="I1974" s="6">
        <v>228</v>
      </c>
      <c r="J1974">
        <v>522.33000000000004</v>
      </c>
      <c r="K1974">
        <v>522.33000000000004</v>
      </c>
      <c r="L1974" t="str">
        <f>VLOOKUP(A1974,[1]Sheet2!$A$2:$C$2741,3,0)</f>
        <v>Contencioso</v>
      </c>
      <c r="M1974" t="str" cm="1">
        <f t="array" ref="M1974">IFERROR(_xlfn.IFS(AND(I1974&gt;=1,I1974&lt;=5),"1A5", AND(I1974&gt;=6,I1974&lt;=30),"6A30", AND(I1974&gt;=31,I1974&lt;=60),"31A60", AND(I1974&gt;=61,I1974&lt;=90),"61A90", AND(I1974&gt;=91,I1974&lt;=120),"91A120", AND(I1974&gt;120),"M120"), "A VENCER")</f>
        <v>M120</v>
      </c>
    </row>
    <row r="1975" spans="1:13" x14ac:dyDescent="0.25">
      <c r="A1975">
        <f>VLOOKUP(B1975,[1]Sheet2!$B$2:$D$2741,3,0)</f>
        <v>211112373</v>
      </c>
      <c r="B1975" t="s">
        <v>446</v>
      </c>
      <c r="C1975" t="s">
        <v>11</v>
      </c>
      <c r="D1975" t="s">
        <v>19</v>
      </c>
      <c r="E1975">
        <v>9851</v>
      </c>
      <c r="F1975" t="s">
        <v>13</v>
      </c>
      <c r="G1975" s="1">
        <v>45624.523645833331</v>
      </c>
      <c r="H1975" s="1">
        <v>45617.526828703703</v>
      </c>
      <c r="I1975" s="6">
        <v>226</v>
      </c>
      <c r="J1975">
        <v>714.91</v>
      </c>
      <c r="K1975">
        <v>714.91</v>
      </c>
      <c r="L1975" t="str">
        <f>VLOOKUP(A1975,[1]Sheet2!$A$2:$C$2741,3,0)</f>
        <v>Contencioso</v>
      </c>
      <c r="M1975" t="str" cm="1">
        <f t="array" ref="M1975">IFERROR(_xlfn.IFS(AND(I1975&gt;=1,I1975&lt;=5),"1A5", AND(I1975&gt;=6,I1975&lt;=30),"6A30", AND(I1975&gt;=31,I1975&lt;=60),"31A60", AND(I1975&gt;=61,I1975&lt;=90),"61A90", AND(I1975&gt;=91,I1975&lt;=120),"91A120", AND(I1975&gt;120),"M120"), "A VENCER")</f>
        <v>M120</v>
      </c>
    </row>
    <row r="1976" spans="1:13" x14ac:dyDescent="0.25">
      <c r="A1976">
        <f>VLOOKUP(B1976,[1]Sheet2!$B$2:$D$2741,3,0)</f>
        <v>211112373</v>
      </c>
      <c r="B1976" t="s">
        <v>446</v>
      </c>
      <c r="C1976" t="s">
        <v>11</v>
      </c>
      <c r="D1976" t="s">
        <v>19</v>
      </c>
      <c r="E1976">
        <v>9939</v>
      </c>
      <c r="F1976" t="s">
        <v>13</v>
      </c>
      <c r="G1976" s="1">
        <v>45625.508668981478</v>
      </c>
      <c r="H1976" s="1">
        <v>45618.509895833333</v>
      </c>
      <c r="I1976" s="6">
        <v>225</v>
      </c>
      <c r="J1976">
        <v>377.90000000000003</v>
      </c>
      <c r="K1976">
        <v>377.90000000000003</v>
      </c>
      <c r="L1976" t="str">
        <f>VLOOKUP(A1976,[1]Sheet2!$A$2:$C$2741,3,0)</f>
        <v>Contencioso</v>
      </c>
      <c r="M1976" t="str" cm="1">
        <f t="array" ref="M1976">IFERROR(_xlfn.IFS(AND(I1976&gt;=1,I1976&lt;=5),"1A5", AND(I1976&gt;=6,I1976&lt;=30),"6A30", AND(I1976&gt;=31,I1976&lt;=60),"31A60", AND(I1976&gt;=61,I1976&lt;=90),"61A90", AND(I1976&gt;=91,I1976&lt;=120),"91A120", AND(I1976&gt;120),"M120"), "A VENCER")</f>
        <v>M120</v>
      </c>
    </row>
    <row r="1977" spans="1:13" x14ac:dyDescent="0.25">
      <c r="A1977">
        <f>VLOOKUP(B1977,[1]Sheet2!$B$2:$D$2741,3,0)</f>
        <v>211112373</v>
      </c>
      <c r="B1977" t="s">
        <v>446</v>
      </c>
      <c r="C1977" t="s">
        <v>11</v>
      </c>
      <c r="D1977" t="s">
        <v>19</v>
      </c>
      <c r="E1977">
        <v>10216</v>
      </c>
      <c r="F1977" t="s">
        <v>13</v>
      </c>
      <c r="G1977" s="1">
        <v>45630.528043981481</v>
      </c>
      <c r="H1977" s="1">
        <v>45623.530127314814</v>
      </c>
      <c r="I1977" s="6">
        <v>220</v>
      </c>
      <c r="J1977">
        <v>1266.22</v>
      </c>
      <c r="K1977">
        <v>1266.22</v>
      </c>
      <c r="L1977" t="str">
        <f>VLOOKUP(A1977,[1]Sheet2!$A$2:$C$2741,3,0)</f>
        <v>Contencioso</v>
      </c>
      <c r="M1977" t="str" cm="1">
        <f t="array" ref="M1977">IFERROR(_xlfn.IFS(AND(I1977&gt;=1,I1977&lt;=5),"1A5", AND(I1977&gt;=6,I1977&lt;=30),"6A30", AND(I1977&gt;=31,I1977&lt;=60),"31A60", AND(I1977&gt;=61,I1977&lt;=90),"61A90", AND(I1977&gt;=91,I1977&lt;=120),"91A120", AND(I1977&gt;120),"M120"), "A VENCER")</f>
        <v>M120</v>
      </c>
    </row>
    <row r="1978" spans="1:13" x14ac:dyDescent="0.25">
      <c r="A1978">
        <f>VLOOKUP(B1978,[1]Sheet2!$B$2:$D$2741,3,0)</f>
        <v>211112373</v>
      </c>
      <c r="B1978" t="s">
        <v>446</v>
      </c>
      <c r="C1978" t="s">
        <v>11</v>
      </c>
      <c r="D1978" t="s">
        <v>19</v>
      </c>
      <c r="E1978">
        <v>10296</v>
      </c>
      <c r="F1978" t="s">
        <v>13</v>
      </c>
      <c r="G1978" s="1">
        <v>45631.525763888887</v>
      </c>
      <c r="H1978" s="1">
        <v>45624.526585648149</v>
      </c>
      <c r="I1978" s="6">
        <v>219</v>
      </c>
      <c r="J1978">
        <v>506.5</v>
      </c>
      <c r="K1978">
        <v>506.5</v>
      </c>
      <c r="L1978" t="str">
        <f>VLOOKUP(A1978,[1]Sheet2!$A$2:$C$2741,3,0)</f>
        <v>Contencioso</v>
      </c>
      <c r="M1978" t="str" cm="1">
        <f t="array" ref="M1978">IFERROR(_xlfn.IFS(AND(I1978&gt;=1,I1978&lt;=5),"1A5", AND(I1978&gt;=6,I1978&lt;=30),"6A30", AND(I1978&gt;=31,I1978&lt;=60),"31A60", AND(I1978&gt;=61,I1978&lt;=90),"61A90", AND(I1978&gt;=91,I1978&lt;=120),"91A120", AND(I1978&gt;120),"M120"), "A VENCER")</f>
        <v>M120</v>
      </c>
    </row>
    <row r="1979" spans="1:13" x14ac:dyDescent="0.25">
      <c r="A1979">
        <f>VLOOKUP(B1979,[1]Sheet2!$B$2:$D$2741,3,0)</f>
        <v>211112373</v>
      </c>
      <c r="B1979" t="s">
        <v>446</v>
      </c>
      <c r="C1979" t="s">
        <v>11</v>
      </c>
      <c r="D1979" t="s">
        <v>19</v>
      </c>
      <c r="E1979">
        <v>10479</v>
      </c>
      <c r="F1979" t="s">
        <v>13</v>
      </c>
      <c r="G1979" s="1">
        <v>45635.498506944445</v>
      </c>
      <c r="H1979" s="1">
        <v>45628.499224537038</v>
      </c>
      <c r="I1979" s="6">
        <v>215</v>
      </c>
      <c r="J1979">
        <v>646.93000000000006</v>
      </c>
      <c r="K1979">
        <v>646.93000000000006</v>
      </c>
      <c r="L1979" t="str">
        <f>VLOOKUP(A1979,[1]Sheet2!$A$2:$C$2741,3,0)</f>
        <v>Contencioso</v>
      </c>
      <c r="M1979" t="str" cm="1">
        <f t="array" ref="M1979">IFERROR(_xlfn.IFS(AND(I1979&gt;=1,I1979&lt;=5),"1A5", AND(I1979&gt;=6,I1979&lt;=30),"6A30", AND(I1979&gt;=31,I1979&lt;=60),"31A60", AND(I1979&gt;=61,I1979&lt;=90),"61A90", AND(I1979&gt;=91,I1979&lt;=120),"91A120", AND(I1979&gt;120),"M120"), "A VENCER")</f>
        <v>M120</v>
      </c>
    </row>
    <row r="1980" spans="1:13" x14ac:dyDescent="0.25">
      <c r="A1980">
        <f>VLOOKUP(B1980,[1]Sheet2!$B$2:$D$2741,3,0)</f>
        <v>211112373</v>
      </c>
      <c r="B1980" t="s">
        <v>446</v>
      </c>
      <c r="C1980" t="s">
        <v>11</v>
      </c>
      <c r="D1980" t="s">
        <v>19</v>
      </c>
      <c r="E1980">
        <v>10752</v>
      </c>
      <c r="F1980" t="s">
        <v>13</v>
      </c>
      <c r="G1980" s="1">
        <v>45638.467731481476</v>
      </c>
      <c r="H1980" s="1">
        <v>45631.469826388886</v>
      </c>
      <c r="I1980" s="6">
        <v>212</v>
      </c>
      <c r="J1980">
        <v>1042.23</v>
      </c>
      <c r="K1980">
        <v>1042.23</v>
      </c>
      <c r="L1980" t="str">
        <f>VLOOKUP(A1980,[1]Sheet2!$A$2:$C$2741,3,0)</f>
        <v>Contencioso</v>
      </c>
      <c r="M1980" t="str" cm="1">
        <f t="array" ref="M1980">IFERROR(_xlfn.IFS(AND(I1980&gt;=1,I1980&lt;=5),"1A5", AND(I1980&gt;=6,I1980&lt;=30),"6A30", AND(I1980&gt;=31,I1980&lt;=60),"31A60", AND(I1980&gt;=61,I1980&lt;=90),"61A90", AND(I1980&gt;=91,I1980&lt;=120),"91A120", AND(I1980&gt;120),"M120"), "A VENCER")</f>
        <v>M120</v>
      </c>
    </row>
    <row r="1981" spans="1:13" x14ac:dyDescent="0.25">
      <c r="A1981">
        <f>VLOOKUP(B1981,[1]Sheet2!$B$2:$D$2741,3,0)</f>
        <v>211112373</v>
      </c>
      <c r="B1981" t="s">
        <v>446</v>
      </c>
      <c r="C1981" t="s">
        <v>11</v>
      </c>
      <c r="D1981" t="s">
        <v>19</v>
      </c>
      <c r="E1981">
        <v>10854</v>
      </c>
      <c r="F1981" t="s">
        <v>13</v>
      </c>
      <c r="G1981" s="1">
        <v>45639.520069444443</v>
      </c>
      <c r="H1981" s="1">
        <v>45632.522662037038</v>
      </c>
      <c r="I1981" s="6">
        <v>211</v>
      </c>
      <c r="J1981">
        <v>128.14000000000001</v>
      </c>
      <c r="K1981">
        <v>128.14000000000001</v>
      </c>
      <c r="L1981" t="str">
        <f>VLOOKUP(A1981,[1]Sheet2!$A$2:$C$2741,3,0)</f>
        <v>Contencioso</v>
      </c>
      <c r="M1981" t="str" cm="1">
        <f t="array" ref="M1981">IFERROR(_xlfn.IFS(AND(I1981&gt;=1,I1981&lt;=5),"1A5", AND(I1981&gt;=6,I1981&lt;=30),"6A30", AND(I1981&gt;=31,I1981&lt;=60),"31A60", AND(I1981&gt;=61,I1981&lt;=90),"61A90", AND(I1981&gt;=91,I1981&lt;=120),"91A120", AND(I1981&gt;120),"M120"), "A VENCER")</f>
        <v>M120</v>
      </c>
    </row>
    <row r="1982" spans="1:13" x14ac:dyDescent="0.25">
      <c r="A1982">
        <f>VLOOKUP(B1982,[1]Sheet2!$B$2:$D$2741,3,0)</f>
        <v>211112373</v>
      </c>
      <c r="B1982" t="s">
        <v>446</v>
      </c>
      <c r="C1982" t="s">
        <v>11</v>
      </c>
      <c r="D1982" t="s">
        <v>19</v>
      </c>
      <c r="E1982">
        <v>11042</v>
      </c>
      <c r="F1982" t="s">
        <v>13</v>
      </c>
      <c r="G1982" s="1">
        <v>45643.635775462964</v>
      </c>
      <c r="H1982" s="1">
        <v>45636.636562499996</v>
      </c>
      <c r="I1982" s="6">
        <v>207</v>
      </c>
      <c r="J1982">
        <v>371.94</v>
      </c>
      <c r="K1982">
        <v>371.94</v>
      </c>
      <c r="L1982" t="str">
        <f>VLOOKUP(A1982,[1]Sheet2!$A$2:$C$2741,3,0)</f>
        <v>Contencioso</v>
      </c>
      <c r="M1982" t="str" cm="1">
        <f t="array" ref="M1982">IFERROR(_xlfn.IFS(AND(I1982&gt;=1,I1982&lt;=5),"1A5", AND(I1982&gt;=6,I1982&lt;=30),"6A30", AND(I1982&gt;=31,I1982&lt;=60),"31A60", AND(I1982&gt;=61,I1982&lt;=90),"61A90", AND(I1982&gt;=91,I1982&lt;=120),"91A120", AND(I1982&gt;120),"M120"), "A VENCER")</f>
        <v>M120</v>
      </c>
    </row>
    <row r="1983" spans="1:13" x14ac:dyDescent="0.25">
      <c r="A1983">
        <f>VLOOKUP(B1983,[1]Sheet2!$B$2:$D$2741,3,0)</f>
        <v>211112373</v>
      </c>
      <c r="B1983" t="s">
        <v>446</v>
      </c>
      <c r="C1983" t="s">
        <v>11</v>
      </c>
      <c r="D1983" t="s">
        <v>19</v>
      </c>
      <c r="E1983">
        <v>11138</v>
      </c>
      <c r="F1983" t="s">
        <v>13</v>
      </c>
      <c r="G1983" s="1">
        <v>45644.526874999996</v>
      </c>
      <c r="H1983" s="1">
        <v>45637.53162037037</v>
      </c>
      <c r="I1983" s="6">
        <v>206</v>
      </c>
      <c r="J1983">
        <v>810.19</v>
      </c>
      <c r="K1983">
        <v>810.19</v>
      </c>
      <c r="L1983" t="str">
        <f>VLOOKUP(A1983,[1]Sheet2!$A$2:$C$2741,3,0)</f>
        <v>Contencioso</v>
      </c>
      <c r="M1983" t="str" cm="1">
        <f t="array" ref="M1983">IFERROR(_xlfn.IFS(AND(I1983&gt;=1,I1983&lt;=5),"1A5", AND(I1983&gt;=6,I1983&lt;=30),"6A30", AND(I1983&gt;=31,I1983&lt;=60),"31A60", AND(I1983&gt;=61,I1983&lt;=90),"61A90", AND(I1983&gt;=91,I1983&lt;=120),"91A120", AND(I1983&gt;120),"M120"), "A VENCER")</f>
        <v>M120</v>
      </c>
    </row>
    <row r="1984" spans="1:13" x14ac:dyDescent="0.25">
      <c r="A1984">
        <f>VLOOKUP(B1984,[1]Sheet2!$B$2:$D$2741,3,0)</f>
        <v>211112373</v>
      </c>
      <c r="B1984" t="s">
        <v>446</v>
      </c>
      <c r="C1984" t="s">
        <v>11</v>
      </c>
      <c r="D1984" t="s">
        <v>19</v>
      </c>
      <c r="E1984">
        <v>11230</v>
      </c>
      <c r="F1984" t="s">
        <v>13</v>
      </c>
      <c r="G1984" s="1">
        <v>45646.348194444443</v>
      </c>
      <c r="H1984" s="1">
        <v>45639.349212962959</v>
      </c>
      <c r="I1984" s="6">
        <v>204</v>
      </c>
      <c r="J1984">
        <v>421.74</v>
      </c>
      <c r="K1984">
        <v>421.74</v>
      </c>
      <c r="L1984" t="str">
        <f>VLOOKUP(A1984,[1]Sheet2!$A$2:$C$2741,3,0)</f>
        <v>Contencioso</v>
      </c>
      <c r="M1984" t="str" cm="1">
        <f t="array" ref="M1984">IFERROR(_xlfn.IFS(AND(I1984&gt;=1,I1984&lt;=5),"1A5", AND(I1984&gt;=6,I1984&lt;=30),"6A30", AND(I1984&gt;=31,I1984&lt;=60),"31A60", AND(I1984&gt;=61,I1984&lt;=90),"61A90", AND(I1984&gt;=91,I1984&lt;=120),"91A120", AND(I1984&gt;120),"M120"), "A VENCER")</f>
        <v>M120</v>
      </c>
    </row>
    <row r="1985" spans="1:13" x14ac:dyDescent="0.25">
      <c r="A1985">
        <f>VLOOKUP(B1985,[1]Sheet2!$B$2:$D$2741,3,0)</f>
        <v>211112373</v>
      </c>
      <c r="B1985" t="s">
        <v>446</v>
      </c>
      <c r="C1985" t="s">
        <v>2814</v>
      </c>
      <c r="D1985" t="s">
        <v>2815</v>
      </c>
      <c r="E1985">
        <v>328</v>
      </c>
      <c r="F1985" t="s">
        <v>13</v>
      </c>
      <c r="G1985" s="1">
        <v>45647</v>
      </c>
      <c r="H1985" s="1">
        <v>45640</v>
      </c>
      <c r="I1985" s="6">
        <v>203</v>
      </c>
      <c r="J1985">
        <v>-69.58</v>
      </c>
      <c r="K1985">
        <v>-69.58</v>
      </c>
      <c r="L1985" t="str">
        <f>VLOOKUP(A1985,[1]Sheet2!$A$2:$C$2741,3,0)</f>
        <v>Contencioso</v>
      </c>
      <c r="M1985" t="str" cm="1">
        <f t="array" ref="M1985">IFERROR(_xlfn.IFS(AND(I1985&gt;=1,I1985&lt;=5),"1A5", AND(I1985&gt;=6,I1985&lt;=30),"6A30", AND(I1985&gt;=31,I1985&lt;=60),"31A60", AND(I1985&gt;=61,I1985&lt;=90),"61A90", AND(I1985&gt;=91,I1985&lt;=120),"91A120", AND(I1985&gt;120),"M120"), "A VENCER")</f>
        <v>M120</v>
      </c>
    </row>
    <row r="1986" spans="1:13" x14ac:dyDescent="0.25">
      <c r="A1986">
        <f>VLOOKUP(B1986,[1]Sheet2!$B$2:$D$2741,3,0)</f>
        <v>211112373</v>
      </c>
      <c r="B1986" t="s">
        <v>446</v>
      </c>
      <c r="C1986" t="s">
        <v>11</v>
      </c>
      <c r="D1986" t="s">
        <v>19</v>
      </c>
      <c r="E1986">
        <v>11588</v>
      </c>
      <c r="F1986" t="s">
        <v>13</v>
      </c>
      <c r="G1986" s="1">
        <v>45651.474062499998</v>
      </c>
      <c r="H1986" s="1">
        <v>45644.490763888884</v>
      </c>
      <c r="I1986" s="6">
        <v>199</v>
      </c>
      <c r="J1986">
        <v>1476.63</v>
      </c>
      <c r="K1986">
        <v>1476.63</v>
      </c>
      <c r="L1986" t="str">
        <f>VLOOKUP(A1986,[1]Sheet2!$A$2:$C$2741,3,0)</f>
        <v>Contencioso</v>
      </c>
      <c r="M1986" t="str" cm="1">
        <f t="array" ref="M1986">IFERROR(_xlfn.IFS(AND(I1986&gt;=1,I1986&lt;=5),"1A5", AND(I1986&gt;=6,I1986&lt;=30),"6A30", AND(I1986&gt;=31,I1986&lt;=60),"31A60", AND(I1986&gt;=61,I1986&lt;=90),"61A90", AND(I1986&gt;=91,I1986&lt;=120),"91A120", AND(I1986&gt;120),"M120"), "A VENCER")</f>
        <v>M120</v>
      </c>
    </row>
    <row r="1987" spans="1:13" x14ac:dyDescent="0.25">
      <c r="A1987">
        <f>VLOOKUP(B1987,[1]Sheet2!$B$2:$D$2741,3,0)</f>
        <v>211112373</v>
      </c>
      <c r="B1987" t="s">
        <v>446</v>
      </c>
      <c r="C1987" t="s">
        <v>11</v>
      </c>
      <c r="D1987" t="s">
        <v>19</v>
      </c>
      <c r="E1987">
        <v>11684</v>
      </c>
      <c r="F1987" t="s">
        <v>13</v>
      </c>
      <c r="G1987" s="1">
        <v>45652.542893518519</v>
      </c>
      <c r="H1987" s="1">
        <v>45645.545289351852</v>
      </c>
      <c r="I1987" s="6">
        <v>198</v>
      </c>
      <c r="J1987">
        <v>850.56000000000006</v>
      </c>
      <c r="K1987">
        <v>850.56000000000006</v>
      </c>
      <c r="L1987" t="str">
        <f>VLOOKUP(A1987,[1]Sheet2!$A$2:$C$2741,3,0)</f>
        <v>Contencioso</v>
      </c>
      <c r="M1987" t="str" cm="1">
        <f t="array" ref="M1987">IFERROR(_xlfn.IFS(AND(I1987&gt;=1,I1987&lt;=5),"1A5", AND(I1987&gt;=6,I1987&lt;=30),"6A30", AND(I1987&gt;=31,I1987&lt;=60),"31A60", AND(I1987&gt;=61,I1987&lt;=90),"61A90", AND(I1987&gt;=91,I1987&lt;=120),"91A120", AND(I1987&gt;120),"M120"), "A VENCER")</f>
        <v>M120</v>
      </c>
    </row>
    <row r="1988" spans="1:13" x14ac:dyDescent="0.25">
      <c r="A1988">
        <f>VLOOKUP(B1988,[1]Sheet2!$B$2:$D$2741,3,0)</f>
        <v>211112373</v>
      </c>
      <c r="B1988" t="s">
        <v>446</v>
      </c>
      <c r="C1988" t="s">
        <v>11</v>
      </c>
      <c r="D1988" t="s">
        <v>12</v>
      </c>
      <c r="E1988">
        <v>1037</v>
      </c>
      <c r="F1988" t="s">
        <v>13</v>
      </c>
      <c r="G1988" s="1">
        <v>45680.661863425921</v>
      </c>
      <c r="H1988" s="1">
        <v>45673.669930555552</v>
      </c>
      <c r="I1988" s="6">
        <v>170</v>
      </c>
      <c r="J1988">
        <v>232.31</v>
      </c>
      <c r="K1988">
        <v>232.31</v>
      </c>
      <c r="L1988" t="str">
        <f>VLOOKUP(A1988,[1]Sheet2!$A$2:$C$2741,3,0)</f>
        <v>Contencioso</v>
      </c>
      <c r="M1988" t="str" cm="1">
        <f t="array" ref="M1988">IFERROR(_xlfn.IFS(AND(I1988&gt;=1,I1988&lt;=5),"1A5", AND(I1988&gt;=6,I1988&lt;=30),"6A30", AND(I1988&gt;=31,I1988&lt;=60),"31A60", AND(I1988&gt;=61,I1988&lt;=90),"61A90", AND(I1988&gt;=91,I1988&lt;=120),"91A120", AND(I1988&gt;120),"M120"), "A VENCER")</f>
        <v>M120</v>
      </c>
    </row>
    <row r="1989" spans="1:13" x14ac:dyDescent="0.25">
      <c r="A1989">
        <f>VLOOKUP(B1989,[1]Sheet2!$B$2:$D$2741,3,0)</f>
        <v>211112373</v>
      </c>
      <c r="B1989" t="s">
        <v>446</v>
      </c>
      <c r="C1989" t="s">
        <v>11</v>
      </c>
      <c r="D1989" t="s">
        <v>12</v>
      </c>
      <c r="E1989">
        <v>1288</v>
      </c>
      <c r="F1989" t="s">
        <v>13</v>
      </c>
      <c r="G1989" s="1">
        <v>45685.509004629625</v>
      </c>
      <c r="H1989" s="1">
        <v>45678.518460648149</v>
      </c>
      <c r="I1989" s="6">
        <v>165</v>
      </c>
      <c r="J1989">
        <v>331.78000000000003</v>
      </c>
      <c r="K1989">
        <v>331.78000000000003</v>
      </c>
      <c r="L1989" t="str">
        <f>VLOOKUP(A1989,[1]Sheet2!$A$2:$C$2741,3,0)</f>
        <v>Contencioso</v>
      </c>
      <c r="M1989" t="str" cm="1">
        <f t="array" ref="M1989">IFERROR(_xlfn.IFS(AND(I1989&gt;=1,I1989&lt;=5),"1A5", AND(I1989&gt;=6,I1989&lt;=30),"6A30", AND(I1989&gt;=31,I1989&lt;=60),"31A60", AND(I1989&gt;=61,I1989&lt;=90),"61A90", AND(I1989&gt;=91,I1989&lt;=120),"91A120", AND(I1989&gt;120),"M120"), "A VENCER")</f>
        <v>M120</v>
      </c>
    </row>
    <row r="1990" spans="1:13" x14ac:dyDescent="0.25">
      <c r="A1990">
        <f>VLOOKUP(B1990,[1]Sheet2!$B$2:$D$2741,3,0)</f>
        <v>211112373</v>
      </c>
      <c r="B1990" t="s">
        <v>446</v>
      </c>
      <c r="C1990" t="s">
        <v>11</v>
      </c>
      <c r="D1990" t="s">
        <v>12</v>
      </c>
      <c r="E1990">
        <v>1303</v>
      </c>
      <c r="F1990" t="s">
        <v>13</v>
      </c>
      <c r="G1990" s="1">
        <v>45685.656006944446</v>
      </c>
      <c r="H1990" s="1">
        <v>45678.656631944439</v>
      </c>
      <c r="I1990" s="6">
        <v>165</v>
      </c>
      <c r="J1990">
        <v>51.99</v>
      </c>
      <c r="K1990">
        <v>51.99</v>
      </c>
      <c r="L1990" t="str">
        <f>VLOOKUP(A1990,[1]Sheet2!$A$2:$C$2741,3,0)</f>
        <v>Contencioso</v>
      </c>
      <c r="M1990" t="str" cm="1">
        <f t="array" ref="M1990">IFERROR(_xlfn.IFS(AND(I1990&gt;=1,I1990&lt;=5),"1A5", AND(I1990&gt;=6,I1990&lt;=30),"6A30", AND(I1990&gt;=31,I1990&lt;=60),"31A60", AND(I1990&gt;=61,I1990&lt;=90),"61A90", AND(I1990&gt;=91,I1990&lt;=120),"91A120", AND(I1990&gt;120),"M120"), "A VENCER")</f>
        <v>M120</v>
      </c>
    </row>
    <row r="1991" spans="1:13" x14ac:dyDescent="0.25">
      <c r="A1991">
        <f>VLOOKUP(B1991,[1]Sheet2!$B$2:$D$2741,3,0)</f>
        <v>211112373</v>
      </c>
      <c r="B1991" t="s">
        <v>446</v>
      </c>
      <c r="C1991" t="s">
        <v>11</v>
      </c>
      <c r="D1991" t="s">
        <v>12</v>
      </c>
      <c r="E1991">
        <v>1406</v>
      </c>
      <c r="F1991" t="s">
        <v>13</v>
      </c>
      <c r="G1991" s="1">
        <v>45686.495104166665</v>
      </c>
      <c r="H1991" s="1">
        <v>45679.496863425928</v>
      </c>
      <c r="I1991" s="6">
        <v>164</v>
      </c>
      <c r="J1991">
        <v>388.08</v>
      </c>
      <c r="K1991">
        <v>388.08</v>
      </c>
      <c r="L1991" t="str">
        <f>VLOOKUP(A1991,[1]Sheet2!$A$2:$C$2741,3,0)</f>
        <v>Contencioso</v>
      </c>
      <c r="M1991" t="str" cm="1">
        <f t="array" ref="M1991">IFERROR(_xlfn.IFS(AND(I1991&gt;=1,I1991&lt;=5),"1A5", AND(I1991&gt;=6,I1991&lt;=30),"6A30", AND(I1991&gt;=31,I1991&lt;=60),"31A60", AND(I1991&gt;=61,I1991&lt;=90),"61A90", AND(I1991&gt;=91,I1991&lt;=120),"91A120", AND(I1991&gt;120),"M120"), "A VENCER")</f>
        <v>M120</v>
      </c>
    </row>
    <row r="1992" spans="1:13" x14ac:dyDescent="0.25">
      <c r="A1992">
        <f>VLOOKUP(B1992,[1]Sheet2!$B$2:$D$2741,3,0)</f>
        <v>211112375</v>
      </c>
      <c r="B1992" t="s">
        <v>447</v>
      </c>
      <c r="C1992" t="s">
        <v>2814</v>
      </c>
      <c r="D1992" t="s">
        <v>12</v>
      </c>
      <c r="E1992">
        <v>430</v>
      </c>
      <c r="F1992" t="s">
        <v>13</v>
      </c>
      <c r="G1992" s="1">
        <v>45816</v>
      </c>
      <c r="H1992" s="1">
        <v>45786</v>
      </c>
      <c r="I1992" s="6">
        <v>34</v>
      </c>
      <c r="J1992">
        <v>-86.42</v>
      </c>
      <c r="K1992">
        <v>-86.42</v>
      </c>
      <c r="L1992" t="str">
        <f>VLOOKUP(A1992,[1]Sheet2!$A$2:$C$2741,3,0)</f>
        <v>Manuel Miranda</v>
      </c>
      <c r="M1992" t="str" cm="1">
        <f t="array" ref="M1992">IFERROR(_xlfn.IFS(AND(I1992&gt;=1,I1992&lt;=5),"1A5", AND(I1992&gt;=6,I1992&lt;=30),"6A30", AND(I1992&gt;=31,I1992&lt;=60),"31A60", AND(I1992&gt;=61,I1992&lt;=90),"61A90", AND(I1992&gt;=91,I1992&lt;=120),"91A120", AND(I1992&gt;120),"M120"), "A VENCER")</f>
        <v>31A60</v>
      </c>
    </row>
    <row r="1993" spans="1:13" x14ac:dyDescent="0.25">
      <c r="A1993">
        <f>VLOOKUP(B1993,[1]Sheet2!$B$2:$D$2741,3,0)</f>
        <v>211112376</v>
      </c>
      <c r="B1993" t="s">
        <v>448</v>
      </c>
      <c r="C1993" t="s">
        <v>11</v>
      </c>
      <c r="D1993" t="s">
        <v>282</v>
      </c>
      <c r="E1993">
        <v>114</v>
      </c>
      <c r="F1993" t="s">
        <v>13</v>
      </c>
      <c r="G1993" s="1">
        <v>45849.543668981481</v>
      </c>
      <c r="H1993" s="1">
        <v>45819.546076388884</v>
      </c>
      <c r="I1993" s="6">
        <v>1</v>
      </c>
      <c r="J1993">
        <v>135.85</v>
      </c>
      <c r="K1993">
        <v>135.85</v>
      </c>
      <c r="L1993" t="str">
        <f>VLOOKUP(A1993,[1]Sheet2!$A$2:$C$2741,3,0)</f>
        <v>Vitor Almeida</v>
      </c>
      <c r="M1993" t="str" cm="1">
        <f t="array" ref="M1993">IFERROR(_xlfn.IFS(AND(I1993&gt;=1,I1993&lt;=5),"1A5", AND(I1993&gt;=6,I1993&lt;=30),"6A30", AND(I1993&gt;=31,I1993&lt;=60),"31A60", AND(I1993&gt;=61,I1993&lt;=90),"61A90", AND(I1993&gt;=91,I1993&lt;=120),"91A120", AND(I1993&gt;120),"M120"), "A VENCER")</f>
        <v>1A5</v>
      </c>
    </row>
    <row r="1994" spans="1:13" x14ac:dyDescent="0.25">
      <c r="A1994">
        <f>VLOOKUP(B1994,[1]Sheet2!$B$2:$D$2741,3,0)</f>
        <v>211112380</v>
      </c>
      <c r="B1994" t="s">
        <v>450</v>
      </c>
      <c r="C1994" t="s">
        <v>2817</v>
      </c>
      <c r="D1994" t="s">
        <v>24</v>
      </c>
      <c r="E1994" t="s">
        <v>2843</v>
      </c>
      <c r="F1994" t="s">
        <v>13</v>
      </c>
      <c r="G1994" s="1">
        <v>45461</v>
      </c>
      <c r="H1994" s="1">
        <v>45440</v>
      </c>
      <c r="I1994" s="6">
        <v>389</v>
      </c>
      <c r="J1994">
        <v>-4.55</v>
      </c>
      <c r="K1994">
        <v>-4.55</v>
      </c>
      <c r="L1994" t="str">
        <f>VLOOKUP(A1994,[1]Sheet2!$A$2:$C$2741,3,0)</f>
        <v>Manuel Miranda</v>
      </c>
      <c r="M1994" t="str" cm="1">
        <f t="array" ref="M1994">IFERROR(_xlfn.IFS(AND(I1994&gt;=1,I1994&lt;=5),"1A5", AND(I1994&gt;=6,I1994&lt;=30),"6A30", AND(I1994&gt;=31,I1994&lt;=60),"31A60", AND(I1994&gt;=61,I1994&lt;=90),"61A90", AND(I1994&gt;=91,I1994&lt;=120),"91A120", AND(I1994&gt;120),"M120"), "A VENCER")</f>
        <v>M120</v>
      </c>
    </row>
    <row r="1995" spans="1:13" x14ac:dyDescent="0.25">
      <c r="A1995">
        <f>VLOOKUP(B1995,[1]Sheet2!$B$2:$D$2741,3,0)</f>
        <v>211112380</v>
      </c>
      <c r="B1995" t="s">
        <v>450</v>
      </c>
      <c r="C1995" t="s">
        <v>2814</v>
      </c>
      <c r="D1995" t="s">
        <v>2815</v>
      </c>
      <c r="E1995">
        <v>168</v>
      </c>
      <c r="F1995" t="s">
        <v>13</v>
      </c>
      <c r="G1995" s="1">
        <v>45625</v>
      </c>
      <c r="H1995" s="1">
        <v>45610</v>
      </c>
      <c r="I1995" s="6">
        <v>225</v>
      </c>
      <c r="J1995">
        <v>-4.22</v>
      </c>
      <c r="K1995">
        <v>-4.22</v>
      </c>
      <c r="L1995" t="str">
        <f>VLOOKUP(A1995,[1]Sheet2!$A$2:$C$2741,3,0)</f>
        <v>Manuel Miranda</v>
      </c>
      <c r="M1995" t="str" cm="1">
        <f t="array" ref="M1995">IFERROR(_xlfn.IFS(AND(I1995&gt;=1,I1995&lt;=5),"1A5", AND(I1995&gt;=6,I1995&lt;=30),"6A30", AND(I1995&gt;=31,I1995&lt;=60),"31A60", AND(I1995&gt;=61,I1995&lt;=90),"61A90", AND(I1995&gt;=91,I1995&lt;=120),"91A120", AND(I1995&gt;120),"M120"), "A VENCER")</f>
        <v>M120</v>
      </c>
    </row>
    <row r="1996" spans="1:13" x14ac:dyDescent="0.25">
      <c r="A1996">
        <f>VLOOKUP(B1996,[1]Sheet2!$B$2:$D$2741,3,0)</f>
        <v>211112380</v>
      </c>
      <c r="B1996" t="s">
        <v>450</v>
      </c>
      <c r="C1996" t="s">
        <v>2814</v>
      </c>
      <c r="D1996">
        <v>2025</v>
      </c>
      <c r="E1996">
        <v>46</v>
      </c>
      <c r="F1996" t="s">
        <v>13</v>
      </c>
      <c r="G1996" s="1">
        <v>45685</v>
      </c>
      <c r="H1996" s="1">
        <v>45670</v>
      </c>
      <c r="I1996" s="6">
        <v>165</v>
      </c>
      <c r="J1996">
        <v>-64.710000000000008</v>
      </c>
      <c r="K1996">
        <v>-64.710000000000008</v>
      </c>
      <c r="L1996" t="str">
        <f>VLOOKUP(A1996,[1]Sheet2!$A$2:$C$2741,3,0)</f>
        <v>Manuel Miranda</v>
      </c>
      <c r="M1996" t="str" cm="1">
        <f t="array" ref="M1996">IFERROR(_xlfn.IFS(AND(I1996&gt;=1,I1996&lt;=5),"1A5", AND(I1996&gt;=6,I1996&lt;=30),"6A30", AND(I1996&gt;=31,I1996&lt;=60),"31A60", AND(I1996&gt;=61,I1996&lt;=90),"61A90", AND(I1996&gt;=91,I1996&lt;=120),"91A120", AND(I1996&gt;120),"M120"), "A VENCER")</f>
        <v>M120</v>
      </c>
    </row>
    <row r="1997" spans="1:13" x14ac:dyDescent="0.25">
      <c r="A1997">
        <f>VLOOKUP(B1997,[1]Sheet2!$B$2:$D$2741,3,0)</f>
        <v>211112380</v>
      </c>
      <c r="B1997" t="s">
        <v>450</v>
      </c>
      <c r="C1997" t="s">
        <v>2814</v>
      </c>
      <c r="D1997" t="s">
        <v>12</v>
      </c>
      <c r="E1997">
        <v>159</v>
      </c>
      <c r="F1997" t="s">
        <v>13</v>
      </c>
      <c r="G1997" s="1">
        <v>45707</v>
      </c>
      <c r="H1997" s="1">
        <v>45692</v>
      </c>
      <c r="I1997" s="6">
        <v>143</v>
      </c>
      <c r="J1997">
        <v>-1.51</v>
      </c>
      <c r="K1997">
        <v>-1.51</v>
      </c>
      <c r="L1997" t="str">
        <f>VLOOKUP(A1997,[1]Sheet2!$A$2:$C$2741,3,0)</f>
        <v>Manuel Miranda</v>
      </c>
      <c r="M1997" t="str" cm="1">
        <f t="array" ref="M1997">IFERROR(_xlfn.IFS(AND(I1997&gt;=1,I1997&lt;=5),"1A5", AND(I1997&gt;=6,I1997&lt;=30),"6A30", AND(I1997&gt;=31,I1997&lt;=60),"31A60", AND(I1997&gt;=61,I1997&lt;=90),"61A90", AND(I1997&gt;=91,I1997&lt;=120),"91A120", AND(I1997&gt;120),"M120"), "A VENCER")</f>
        <v>M120</v>
      </c>
    </row>
    <row r="1998" spans="1:13" x14ac:dyDescent="0.25">
      <c r="A1998">
        <f>VLOOKUP(B1998,[1]Sheet2!$B$2:$D$2741,3,0)</f>
        <v>211112380</v>
      </c>
      <c r="B1998" t="s">
        <v>450</v>
      </c>
      <c r="C1998" t="s">
        <v>2814</v>
      </c>
      <c r="D1998" t="s">
        <v>12</v>
      </c>
      <c r="E1998">
        <v>321</v>
      </c>
      <c r="F1998" t="s">
        <v>13</v>
      </c>
      <c r="G1998" s="1">
        <v>45758</v>
      </c>
      <c r="H1998" s="1">
        <v>45743</v>
      </c>
      <c r="I1998" s="6">
        <v>92</v>
      </c>
      <c r="J1998">
        <v>-5.15</v>
      </c>
      <c r="K1998">
        <v>-5.15</v>
      </c>
      <c r="L1998" t="str">
        <f>VLOOKUP(A1998,[1]Sheet2!$A$2:$C$2741,3,0)</f>
        <v>Manuel Miranda</v>
      </c>
      <c r="M1998" t="str" cm="1">
        <f t="array" ref="M1998">IFERROR(_xlfn.IFS(AND(I1998&gt;=1,I1998&lt;=5),"1A5", AND(I1998&gt;=6,I1998&lt;=30),"6A30", AND(I1998&gt;=31,I1998&lt;=60),"31A60", AND(I1998&gt;=61,I1998&lt;=90),"61A90", AND(I1998&gt;=91,I1998&lt;=120),"91A120", AND(I1998&gt;120),"M120"), "A VENCER")</f>
        <v>91A120</v>
      </c>
    </row>
    <row r="1999" spans="1:13" x14ac:dyDescent="0.25">
      <c r="A1999">
        <f>VLOOKUP(B1999,[1]Sheet2!$B$2:$D$2741,3,0)</f>
        <v>211112382</v>
      </c>
      <c r="B1999" t="s">
        <v>451</v>
      </c>
      <c r="C1999" t="s">
        <v>62</v>
      </c>
      <c r="D1999" t="s">
        <v>24</v>
      </c>
      <c r="E1999" t="s">
        <v>452</v>
      </c>
      <c r="F1999" t="s">
        <v>13</v>
      </c>
      <c r="G1999" s="1">
        <v>45449</v>
      </c>
      <c r="H1999" s="1">
        <v>45434</v>
      </c>
      <c r="I1999" s="6">
        <v>401</v>
      </c>
      <c r="J1999">
        <v>840.65</v>
      </c>
      <c r="K1999">
        <v>840.65</v>
      </c>
      <c r="L1999" t="str">
        <f>VLOOKUP(A1999,[1]Sheet2!$A$2:$C$2741,3,0)</f>
        <v>Contencioso</v>
      </c>
      <c r="M1999" t="str" cm="1">
        <f t="array" ref="M1999">IFERROR(_xlfn.IFS(AND(I1999&gt;=1,I1999&lt;=5),"1A5", AND(I1999&gt;=6,I1999&lt;=30),"6A30", AND(I1999&gt;=31,I1999&lt;=60),"31A60", AND(I1999&gt;=61,I1999&lt;=90),"61A90", AND(I1999&gt;=91,I1999&lt;=120),"91A120", AND(I1999&gt;120),"M120"), "A VENCER")</f>
        <v>M120</v>
      </c>
    </row>
    <row r="2000" spans="1:13" x14ac:dyDescent="0.25">
      <c r="A2000">
        <f>VLOOKUP(B2000,[1]Sheet2!$B$2:$D$2741,3,0)</f>
        <v>211112382</v>
      </c>
      <c r="B2000" t="s">
        <v>451</v>
      </c>
      <c r="C2000" t="s">
        <v>62</v>
      </c>
      <c r="D2000" t="s">
        <v>24</v>
      </c>
      <c r="E2000" t="s">
        <v>453</v>
      </c>
      <c r="F2000" t="s">
        <v>13</v>
      </c>
      <c r="G2000" s="1">
        <v>45451</v>
      </c>
      <c r="H2000" s="1">
        <v>45436</v>
      </c>
      <c r="I2000" s="6">
        <v>399</v>
      </c>
      <c r="J2000">
        <v>756.44</v>
      </c>
      <c r="K2000">
        <v>756.44</v>
      </c>
      <c r="L2000" t="str">
        <f>VLOOKUP(A2000,[1]Sheet2!$A$2:$C$2741,3,0)</f>
        <v>Contencioso</v>
      </c>
      <c r="M2000" t="str" cm="1">
        <f t="array" ref="M2000">IFERROR(_xlfn.IFS(AND(I2000&gt;=1,I2000&lt;=5),"1A5", AND(I2000&gt;=6,I2000&lt;=30),"6A30", AND(I2000&gt;=31,I2000&lt;=60),"31A60", AND(I2000&gt;=61,I2000&lt;=90),"61A90", AND(I2000&gt;=91,I2000&lt;=120),"91A120", AND(I2000&gt;120),"M120"), "A VENCER")</f>
        <v>M120</v>
      </c>
    </row>
    <row r="2001" spans="1:13" x14ac:dyDescent="0.25">
      <c r="A2001">
        <f>VLOOKUP(B2001,[1]Sheet2!$B$2:$D$2741,3,0)</f>
        <v>211112388</v>
      </c>
      <c r="B2001" t="s">
        <v>455</v>
      </c>
      <c r="C2001" t="s">
        <v>11</v>
      </c>
      <c r="D2001" t="s">
        <v>12</v>
      </c>
      <c r="E2001">
        <v>1779</v>
      </c>
      <c r="F2001" t="s">
        <v>13</v>
      </c>
      <c r="G2001" s="1">
        <v>45707.338692129626</v>
      </c>
      <c r="H2001" s="1">
        <v>45686.339525462958</v>
      </c>
      <c r="I2001" s="6">
        <v>143</v>
      </c>
      <c r="J2001">
        <v>310.57</v>
      </c>
      <c r="K2001">
        <v>310.57</v>
      </c>
      <c r="L2001" t="str">
        <f>VLOOKUP(A2001,[1]Sheet2!$A$2:$C$2741,3,0)</f>
        <v>Bruno Brito</v>
      </c>
      <c r="M2001" t="str" cm="1">
        <f t="array" ref="M2001">IFERROR(_xlfn.IFS(AND(I2001&gt;=1,I2001&lt;=5),"1A5", AND(I2001&gt;=6,I2001&lt;=30),"6A30", AND(I2001&gt;=31,I2001&lt;=60),"31A60", AND(I2001&gt;=61,I2001&lt;=90),"61A90", AND(I2001&gt;=91,I2001&lt;=120),"91A120", AND(I2001&gt;120),"M120"), "A VENCER")</f>
        <v>M120</v>
      </c>
    </row>
    <row r="2002" spans="1:13" x14ac:dyDescent="0.25">
      <c r="A2002">
        <f>VLOOKUP(B2002,[1]Sheet2!$B$2:$D$2741,3,0)</f>
        <v>211112388</v>
      </c>
      <c r="B2002" t="s">
        <v>455</v>
      </c>
      <c r="C2002" t="s">
        <v>11</v>
      </c>
      <c r="D2002" t="s">
        <v>12</v>
      </c>
      <c r="E2002">
        <v>1986</v>
      </c>
      <c r="F2002" t="s">
        <v>13</v>
      </c>
      <c r="G2002" s="1">
        <v>45709.344953703701</v>
      </c>
      <c r="H2002" s="1">
        <v>45688.34543981481</v>
      </c>
      <c r="I2002" s="6">
        <v>141</v>
      </c>
      <c r="J2002">
        <v>257.26</v>
      </c>
      <c r="K2002">
        <v>257.26</v>
      </c>
      <c r="L2002" t="str">
        <f>VLOOKUP(A2002,[1]Sheet2!$A$2:$C$2741,3,0)</f>
        <v>Bruno Brito</v>
      </c>
      <c r="M2002" t="str" cm="1">
        <f t="array" ref="M2002">IFERROR(_xlfn.IFS(AND(I2002&gt;=1,I2002&lt;=5),"1A5", AND(I2002&gt;=6,I2002&lt;=30),"6A30", AND(I2002&gt;=31,I2002&lt;=60),"31A60", AND(I2002&gt;=61,I2002&lt;=90),"61A90", AND(I2002&gt;=91,I2002&lt;=120),"91A120", AND(I2002&gt;120),"M120"), "A VENCER")</f>
        <v>M120</v>
      </c>
    </row>
    <row r="2003" spans="1:13" x14ac:dyDescent="0.25">
      <c r="A2003">
        <f>VLOOKUP(B2003,[1]Sheet2!$B$2:$D$2741,3,0)</f>
        <v>211112388</v>
      </c>
      <c r="B2003" t="s">
        <v>455</v>
      </c>
      <c r="C2003" t="s">
        <v>11</v>
      </c>
      <c r="D2003" t="s">
        <v>12</v>
      </c>
      <c r="E2003">
        <v>2220</v>
      </c>
      <c r="F2003" t="s">
        <v>13</v>
      </c>
      <c r="G2003" s="1">
        <v>45714.376412037032</v>
      </c>
      <c r="H2003" s="1">
        <v>45693.378263888888</v>
      </c>
      <c r="I2003" s="6">
        <v>136</v>
      </c>
      <c r="J2003">
        <v>631.23</v>
      </c>
      <c r="K2003">
        <v>631.23</v>
      </c>
      <c r="L2003" t="str">
        <f>VLOOKUP(A2003,[1]Sheet2!$A$2:$C$2741,3,0)</f>
        <v>Bruno Brito</v>
      </c>
      <c r="M2003" t="str" cm="1">
        <f t="array" ref="M2003">IFERROR(_xlfn.IFS(AND(I2003&gt;=1,I2003&lt;=5),"1A5", AND(I2003&gt;=6,I2003&lt;=30),"6A30", AND(I2003&gt;=31,I2003&lt;=60),"31A60", AND(I2003&gt;=61,I2003&lt;=90),"61A90", AND(I2003&gt;=91,I2003&lt;=120),"91A120", AND(I2003&gt;120),"M120"), "A VENCER")</f>
        <v>M120</v>
      </c>
    </row>
    <row r="2004" spans="1:13" x14ac:dyDescent="0.25">
      <c r="A2004">
        <f>VLOOKUP(B2004,[1]Sheet2!$B$2:$D$2741,3,0)</f>
        <v>211112388</v>
      </c>
      <c r="B2004" t="s">
        <v>455</v>
      </c>
      <c r="C2004" t="s">
        <v>11</v>
      </c>
      <c r="D2004" t="s">
        <v>12</v>
      </c>
      <c r="E2004">
        <v>2670</v>
      </c>
      <c r="F2004" t="s">
        <v>13</v>
      </c>
      <c r="G2004" s="1">
        <v>45721.332939814813</v>
      </c>
      <c r="H2004" s="1">
        <v>45700.340879629628</v>
      </c>
      <c r="I2004" s="6">
        <v>129</v>
      </c>
      <c r="J2004">
        <v>513.54</v>
      </c>
      <c r="K2004">
        <v>513.54</v>
      </c>
      <c r="L2004" t="str">
        <f>VLOOKUP(A2004,[1]Sheet2!$A$2:$C$2741,3,0)</f>
        <v>Bruno Brito</v>
      </c>
      <c r="M2004" t="str" cm="1">
        <f t="array" ref="M2004">IFERROR(_xlfn.IFS(AND(I2004&gt;=1,I2004&lt;=5),"1A5", AND(I2004&gt;=6,I2004&lt;=30),"6A30", AND(I2004&gt;=31,I2004&lt;=60),"31A60", AND(I2004&gt;=61,I2004&lt;=90),"61A90", AND(I2004&gt;=91,I2004&lt;=120),"91A120", AND(I2004&gt;120),"M120"), "A VENCER")</f>
        <v>M120</v>
      </c>
    </row>
    <row r="2005" spans="1:13" x14ac:dyDescent="0.25">
      <c r="A2005">
        <f>VLOOKUP(B2005,[1]Sheet2!$B$2:$D$2741,3,0)</f>
        <v>211112388</v>
      </c>
      <c r="B2005" t="s">
        <v>455</v>
      </c>
      <c r="C2005" t="s">
        <v>11</v>
      </c>
      <c r="D2005" t="s">
        <v>12</v>
      </c>
      <c r="E2005">
        <v>3111</v>
      </c>
      <c r="F2005" t="s">
        <v>13</v>
      </c>
      <c r="G2005" s="1">
        <v>45728.382476851853</v>
      </c>
      <c r="H2005" s="1">
        <v>45707.382986111108</v>
      </c>
      <c r="I2005" s="6">
        <v>122</v>
      </c>
      <c r="J2005">
        <v>229.46</v>
      </c>
      <c r="K2005">
        <v>229.46</v>
      </c>
      <c r="L2005" t="str">
        <f>VLOOKUP(A2005,[1]Sheet2!$A$2:$C$2741,3,0)</f>
        <v>Bruno Brito</v>
      </c>
      <c r="M2005" t="str" cm="1">
        <f t="array" ref="M2005">IFERROR(_xlfn.IFS(AND(I2005&gt;=1,I2005&lt;=5),"1A5", AND(I2005&gt;=6,I2005&lt;=30),"6A30", AND(I2005&gt;=31,I2005&lt;=60),"31A60", AND(I2005&gt;=61,I2005&lt;=90),"61A90", AND(I2005&gt;=91,I2005&lt;=120),"91A120", AND(I2005&gt;120),"M120"), "A VENCER")</f>
        <v>M120</v>
      </c>
    </row>
    <row r="2006" spans="1:13" x14ac:dyDescent="0.25">
      <c r="A2006">
        <f>VLOOKUP(B2006,[1]Sheet2!$B$2:$D$2741,3,0)</f>
        <v>211112388</v>
      </c>
      <c r="B2006" t="s">
        <v>455</v>
      </c>
      <c r="C2006" t="s">
        <v>11</v>
      </c>
      <c r="D2006" t="s">
        <v>12</v>
      </c>
      <c r="E2006">
        <v>3556</v>
      </c>
      <c r="F2006" t="s">
        <v>13</v>
      </c>
      <c r="G2006" s="1">
        <v>45735.399155092593</v>
      </c>
      <c r="H2006" s="1">
        <v>45714.401678240742</v>
      </c>
      <c r="I2006" s="6">
        <v>115</v>
      </c>
      <c r="J2006">
        <v>475.38</v>
      </c>
      <c r="K2006">
        <v>475.38</v>
      </c>
      <c r="L2006" t="str">
        <f>VLOOKUP(A2006,[1]Sheet2!$A$2:$C$2741,3,0)</f>
        <v>Bruno Brito</v>
      </c>
      <c r="M2006" t="str" cm="1">
        <f t="array" ref="M2006">IFERROR(_xlfn.IFS(AND(I2006&gt;=1,I2006&lt;=5),"1A5", AND(I2006&gt;=6,I2006&lt;=30),"6A30", AND(I2006&gt;=31,I2006&lt;=60),"31A60", AND(I2006&gt;=61,I2006&lt;=90),"61A90", AND(I2006&gt;=91,I2006&lt;=120),"91A120", AND(I2006&gt;120),"M120"), "A VENCER")</f>
        <v>91A120</v>
      </c>
    </row>
    <row r="2007" spans="1:13" x14ac:dyDescent="0.25">
      <c r="A2007">
        <f>VLOOKUP(B2007,[1]Sheet2!$B$2:$D$2741,3,0)</f>
        <v>211112388</v>
      </c>
      <c r="B2007" t="s">
        <v>455</v>
      </c>
      <c r="C2007" t="s">
        <v>11</v>
      </c>
      <c r="D2007" t="s">
        <v>12</v>
      </c>
      <c r="E2007">
        <v>4145</v>
      </c>
      <c r="F2007" t="s">
        <v>13</v>
      </c>
      <c r="G2007" s="1">
        <v>45744.414965277778</v>
      </c>
      <c r="H2007" s="1">
        <v>45723.415497685186</v>
      </c>
      <c r="I2007" s="6">
        <v>106</v>
      </c>
      <c r="J2007">
        <v>253.95000000000002</v>
      </c>
      <c r="K2007">
        <v>253.95000000000002</v>
      </c>
      <c r="L2007" t="str">
        <f>VLOOKUP(A2007,[1]Sheet2!$A$2:$C$2741,3,0)</f>
        <v>Bruno Brito</v>
      </c>
      <c r="M2007" t="str" cm="1">
        <f t="array" ref="M2007">IFERROR(_xlfn.IFS(AND(I2007&gt;=1,I2007&lt;=5),"1A5", AND(I2007&gt;=6,I2007&lt;=30),"6A30", AND(I2007&gt;=31,I2007&lt;=60),"31A60", AND(I2007&gt;=61,I2007&lt;=90),"61A90", AND(I2007&gt;=91,I2007&lt;=120),"91A120", AND(I2007&gt;120),"M120"), "A VENCER")</f>
        <v>91A120</v>
      </c>
    </row>
    <row r="2008" spans="1:13" x14ac:dyDescent="0.25">
      <c r="A2008">
        <f>VLOOKUP(B2008,[1]Sheet2!$B$2:$D$2741,3,0)</f>
        <v>211112390</v>
      </c>
      <c r="B2008" t="s">
        <v>2530</v>
      </c>
      <c r="C2008" t="s">
        <v>11</v>
      </c>
      <c r="D2008" t="s">
        <v>12</v>
      </c>
      <c r="E2008">
        <v>10312</v>
      </c>
      <c r="F2008" t="s">
        <v>13</v>
      </c>
      <c r="G2008" s="1">
        <v>45877.408067129625</v>
      </c>
      <c r="H2008" s="1">
        <v>45847.408067129625</v>
      </c>
      <c r="I2008" s="6">
        <v>-27</v>
      </c>
      <c r="J2008">
        <v>113.01</v>
      </c>
      <c r="K2008">
        <v>113.01</v>
      </c>
      <c r="L2008" t="str">
        <f>VLOOKUP(A2008,[1]Sheet2!$A$2:$C$2741,3,0)</f>
        <v>Pedro Fonseca</v>
      </c>
      <c r="M2008" t="str" cm="1">
        <f t="array" ref="M2008">IFERROR(_xlfn.IFS(AND(I2008&gt;=1,I2008&lt;=5),"1A5", AND(I2008&gt;=6,I2008&lt;=30),"6A30", AND(I2008&gt;=31,I2008&lt;=60),"31A60", AND(I2008&gt;=61,I2008&lt;=90),"61A90", AND(I2008&gt;=91,I2008&lt;=120),"91A120", AND(I2008&gt;120),"M120"), "A VENCER")</f>
        <v>A VENCER</v>
      </c>
    </row>
    <row r="2009" spans="1:13" x14ac:dyDescent="0.25">
      <c r="A2009">
        <f>VLOOKUP(B2009,[1]Sheet2!$B$2:$D$2741,3,0)</f>
        <v>211112395</v>
      </c>
      <c r="B2009" t="s">
        <v>459</v>
      </c>
      <c r="C2009" t="s">
        <v>2814</v>
      </c>
      <c r="D2009">
        <v>2024</v>
      </c>
      <c r="E2009">
        <v>746</v>
      </c>
      <c r="F2009" t="s">
        <v>13</v>
      </c>
      <c r="G2009" s="1">
        <v>45649</v>
      </c>
      <c r="H2009" s="1">
        <v>45649</v>
      </c>
      <c r="I2009" s="6">
        <v>201</v>
      </c>
      <c r="J2009">
        <v>-30.55</v>
      </c>
      <c r="K2009">
        <v>-30.55</v>
      </c>
      <c r="L2009" t="str">
        <f>VLOOKUP(A2009,[1]Sheet2!$A$2:$C$2741,3,0)</f>
        <v>Susana Almeida</v>
      </c>
      <c r="M2009" t="str" cm="1">
        <f t="array" ref="M2009">IFERROR(_xlfn.IFS(AND(I2009&gt;=1,I2009&lt;=5),"1A5", AND(I2009&gt;=6,I2009&lt;=30),"6A30", AND(I2009&gt;=31,I2009&lt;=60),"31A60", AND(I2009&gt;=61,I2009&lt;=90),"61A90", AND(I2009&gt;=91,I2009&lt;=120),"91A120", AND(I2009&gt;120),"M120"), "A VENCER")</f>
        <v>M120</v>
      </c>
    </row>
    <row r="2010" spans="1:13" x14ac:dyDescent="0.25">
      <c r="A2010">
        <f>VLOOKUP(B2010,[1]Sheet2!$B$2:$D$2741,3,0)</f>
        <v>211112401</v>
      </c>
      <c r="B2010" t="s">
        <v>461</v>
      </c>
      <c r="C2010" t="s">
        <v>2817</v>
      </c>
      <c r="D2010" t="s">
        <v>24</v>
      </c>
      <c r="E2010" t="s">
        <v>2822</v>
      </c>
      <c r="F2010" t="s">
        <v>13</v>
      </c>
      <c r="G2010" s="1">
        <v>45755</v>
      </c>
      <c r="H2010" s="1">
        <v>45740</v>
      </c>
      <c r="I2010" s="6">
        <v>95</v>
      </c>
      <c r="J2010">
        <v>-489.09000000000003</v>
      </c>
      <c r="K2010">
        <v>-117.09</v>
      </c>
      <c r="L2010" t="str">
        <f>VLOOKUP(A2010,[1]Sheet2!$A$2:$C$2741,3,0)</f>
        <v>Ricardo G.Silva</v>
      </c>
      <c r="M2010" t="str" cm="1">
        <f t="array" ref="M2010">IFERROR(_xlfn.IFS(AND(I2010&gt;=1,I2010&lt;=5),"1A5", AND(I2010&gt;=6,I2010&lt;=30),"6A30", AND(I2010&gt;=31,I2010&lt;=60),"31A60", AND(I2010&gt;=61,I2010&lt;=90),"61A90", AND(I2010&gt;=91,I2010&lt;=120),"91A120", AND(I2010&gt;120),"M120"), "A VENCER")</f>
        <v>91A120</v>
      </c>
    </row>
    <row r="2011" spans="1:13" x14ac:dyDescent="0.25">
      <c r="A2011">
        <f>VLOOKUP(B2011,[1]Sheet2!$B$2:$D$2741,3,0)</f>
        <v>211112403</v>
      </c>
      <c r="B2011" t="s">
        <v>462</v>
      </c>
      <c r="C2011" t="s">
        <v>11</v>
      </c>
      <c r="D2011" t="s">
        <v>19</v>
      </c>
      <c r="E2011">
        <v>3498</v>
      </c>
      <c r="F2011" t="s">
        <v>13</v>
      </c>
      <c r="G2011" s="1">
        <v>45569.376574074071</v>
      </c>
      <c r="H2011" s="1">
        <v>45524.379837962959</v>
      </c>
      <c r="I2011" s="6">
        <v>281</v>
      </c>
      <c r="J2011">
        <v>5909.71</v>
      </c>
      <c r="K2011">
        <v>5909.71</v>
      </c>
      <c r="L2011" t="str">
        <f>VLOOKUP(A2011,[1]Sheet2!$A$2:$C$2741,3,0)</f>
        <v>Manuel Miranda</v>
      </c>
      <c r="M2011" t="str" cm="1">
        <f t="array" ref="M2011">IFERROR(_xlfn.IFS(AND(I2011&gt;=1,I2011&lt;=5),"1A5", AND(I2011&gt;=6,I2011&lt;=30),"6A30", AND(I2011&gt;=31,I2011&lt;=60),"31A60", AND(I2011&gt;=61,I2011&lt;=90),"61A90", AND(I2011&gt;=91,I2011&lt;=120),"91A120", AND(I2011&gt;120),"M120"), "A VENCER")</f>
        <v>M120</v>
      </c>
    </row>
    <row r="2012" spans="1:13" x14ac:dyDescent="0.25">
      <c r="A2012">
        <f>VLOOKUP(B2012,[1]Sheet2!$B$2:$D$2741,3,0)</f>
        <v>211111847</v>
      </c>
      <c r="B2012" t="s">
        <v>186</v>
      </c>
      <c r="C2012" t="s">
        <v>11</v>
      </c>
      <c r="D2012" t="s">
        <v>19</v>
      </c>
      <c r="E2012">
        <v>5545</v>
      </c>
      <c r="F2012" t="s">
        <v>13</v>
      </c>
      <c r="G2012" s="1">
        <v>45583.457974537036</v>
      </c>
      <c r="H2012" s="1">
        <v>45553.467569444445</v>
      </c>
      <c r="I2012" s="6">
        <v>267</v>
      </c>
      <c r="J2012">
        <v>456.86</v>
      </c>
      <c r="K2012">
        <v>292.51</v>
      </c>
      <c r="L2012" t="str">
        <f>VLOOKUP(A2012,[1]Sheet2!$A$2:$C$2741,3,0)</f>
        <v>Manuel Miranda</v>
      </c>
      <c r="M2012" t="str" cm="1">
        <f t="array" ref="M2012">IFERROR(_xlfn.IFS(AND(I2012&gt;=1,I2012&lt;=5),"1A5", AND(I2012&gt;=6,I2012&lt;=30),"6A30", AND(I2012&gt;=31,I2012&lt;=60),"31A60", AND(I2012&gt;=61,I2012&lt;=90),"61A90", AND(I2012&gt;=91,I2012&lt;=120),"91A120", AND(I2012&gt;120),"M120"), "A VENCER")</f>
        <v>M120</v>
      </c>
    </row>
    <row r="2013" spans="1:13" x14ac:dyDescent="0.25">
      <c r="A2013">
        <f>VLOOKUP(B2013,[1]Sheet2!$B$2:$D$2741,3,0)</f>
        <v>211111847</v>
      </c>
      <c r="B2013" t="s">
        <v>186</v>
      </c>
      <c r="C2013" t="s">
        <v>11</v>
      </c>
      <c r="D2013" t="s">
        <v>19</v>
      </c>
      <c r="E2013">
        <v>6997</v>
      </c>
      <c r="F2013" t="s">
        <v>13</v>
      </c>
      <c r="G2013" s="1">
        <v>45604.537928240738</v>
      </c>
      <c r="H2013" s="1">
        <v>45574.538854166662</v>
      </c>
      <c r="I2013" s="6">
        <v>246</v>
      </c>
      <c r="J2013">
        <v>507.96000000000004</v>
      </c>
      <c r="K2013">
        <v>507.96000000000004</v>
      </c>
      <c r="L2013" t="str">
        <f>VLOOKUP(A2013,[1]Sheet2!$A$2:$C$2741,3,0)</f>
        <v>Manuel Miranda</v>
      </c>
      <c r="M2013" t="str" cm="1">
        <f t="array" ref="M2013">IFERROR(_xlfn.IFS(AND(I2013&gt;=1,I2013&lt;=5),"1A5", AND(I2013&gt;=6,I2013&lt;=30),"6A30", AND(I2013&gt;=31,I2013&lt;=60),"31A60", AND(I2013&gt;=61,I2013&lt;=90),"61A90", AND(I2013&gt;=91,I2013&lt;=120),"91A120", AND(I2013&gt;120),"M120"), "A VENCER")</f>
        <v>M120</v>
      </c>
    </row>
    <row r="2014" spans="1:13" x14ac:dyDescent="0.25">
      <c r="A2014">
        <f>VLOOKUP(B2014,[1]Sheet2!$B$2:$D$2741,3,0)</f>
        <v>211111847</v>
      </c>
      <c r="B2014" t="s">
        <v>186</v>
      </c>
      <c r="C2014" t="s">
        <v>11</v>
      </c>
      <c r="D2014" t="s">
        <v>19</v>
      </c>
      <c r="E2014">
        <v>7077</v>
      </c>
      <c r="F2014" t="s">
        <v>13</v>
      </c>
      <c r="G2014" s="1">
        <v>45605.425682870366</v>
      </c>
      <c r="H2014" s="1">
        <v>45575.429768518516</v>
      </c>
      <c r="I2014" s="6">
        <v>245</v>
      </c>
      <c r="J2014">
        <v>201.07</v>
      </c>
      <c r="K2014">
        <v>201.07</v>
      </c>
      <c r="L2014" t="str">
        <f>VLOOKUP(A2014,[1]Sheet2!$A$2:$C$2741,3,0)</f>
        <v>Manuel Miranda</v>
      </c>
      <c r="M2014" t="str" cm="1">
        <f t="array" ref="M2014">IFERROR(_xlfn.IFS(AND(I2014&gt;=1,I2014&lt;=5),"1A5", AND(I2014&gt;=6,I2014&lt;=30),"6A30", AND(I2014&gt;=31,I2014&lt;=60),"31A60", AND(I2014&gt;=61,I2014&lt;=90),"61A90", AND(I2014&gt;=91,I2014&lt;=120),"91A120", AND(I2014&gt;120),"M120"), "A VENCER")</f>
        <v>M120</v>
      </c>
    </row>
    <row r="2015" spans="1:13" x14ac:dyDescent="0.25">
      <c r="A2015">
        <f>VLOOKUP(B2015,[1]Sheet2!$B$2:$D$2741,3,0)</f>
        <v>211111847</v>
      </c>
      <c r="B2015" t="s">
        <v>186</v>
      </c>
      <c r="C2015" t="s">
        <v>11</v>
      </c>
      <c r="D2015" t="s">
        <v>19</v>
      </c>
      <c r="E2015">
        <v>9303</v>
      </c>
      <c r="F2015" t="s">
        <v>13</v>
      </c>
      <c r="G2015" s="1">
        <v>45639.49019675926</v>
      </c>
      <c r="H2015" s="1">
        <v>45609.507175925923</v>
      </c>
      <c r="I2015" s="6">
        <v>211</v>
      </c>
      <c r="J2015">
        <v>1146.93</v>
      </c>
      <c r="K2015">
        <v>1146.93</v>
      </c>
      <c r="L2015" t="str">
        <f>VLOOKUP(A2015,[1]Sheet2!$A$2:$C$2741,3,0)</f>
        <v>Manuel Miranda</v>
      </c>
      <c r="M2015" t="str" cm="1">
        <f t="array" ref="M2015">IFERROR(_xlfn.IFS(AND(I2015&gt;=1,I2015&lt;=5),"1A5", AND(I2015&gt;=6,I2015&lt;=30),"6A30", AND(I2015&gt;=31,I2015&lt;=60),"31A60", AND(I2015&gt;=61,I2015&lt;=90),"61A90", AND(I2015&gt;=91,I2015&lt;=120),"91A120", AND(I2015&gt;120),"M120"), "A VENCER")</f>
        <v>M120</v>
      </c>
    </row>
    <row r="2016" spans="1:13" x14ac:dyDescent="0.25">
      <c r="A2016">
        <f>VLOOKUP(B2016,[1]Sheet2!$B$2:$D$2741,3,0)</f>
        <v>211111847</v>
      </c>
      <c r="B2016" t="s">
        <v>186</v>
      </c>
      <c r="C2016" t="s">
        <v>2814</v>
      </c>
      <c r="D2016">
        <v>2025</v>
      </c>
      <c r="E2016">
        <v>238</v>
      </c>
      <c r="F2016" t="s">
        <v>13</v>
      </c>
      <c r="G2016" s="1">
        <v>45766</v>
      </c>
      <c r="H2016" s="1">
        <v>45736</v>
      </c>
      <c r="I2016" s="6">
        <v>84</v>
      </c>
      <c r="J2016">
        <v>-3.8200000000000003</v>
      </c>
      <c r="K2016">
        <v>-3.8200000000000003</v>
      </c>
      <c r="L2016" t="str">
        <f>VLOOKUP(A2016,[1]Sheet2!$A$2:$C$2741,3,0)</f>
        <v>Manuel Miranda</v>
      </c>
      <c r="M2016" t="str" cm="1">
        <f t="array" ref="M2016">IFERROR(_xlfn.IFS(AND(I2016&gt;=1,I2016&lt;=5),"1A5", AND(I2016&gt;=6,I2016&lt;=30),"6A30", AND(I2016&gt;=31,I2016&lt;=60),"31A60", AND(I2016&gt;=61,I2016&lt;=90),"61A90", AND(I2016&gt;=91,I2016&lt;=120),"91A120", AND(I2016&gt;120),"M120"), "A VENCER")</f>
        <v>61A90</v>
      </c>
    </row>
    <row r="2017" spans="1:13" x14ac:dyDescent="0.25">
      <c r="A2017">
        <f>VLOOKUP(B2017,[1]Sheet2!$B$2:$D$2741,3,0)</f>
        <v>211112406</v>
      </c>
      <c r="B2017" t="s">
        <v>463</v>
      </c>
      <c r="C2017" t="s">
        <v>11</v>
      </c>
      <c r="D2017" t="s">
        <v>464</v>
      </c>
      <c r="E2017">
        <v>3</v>
      </c>
      <c r="F2017" t="s">
        <v>13</v>
      </c>
      <c r="G2017" s="1">
        <v>45566</v>
      </c>
      <c r="H2017" s="1">
        <v>45566</v>
      </c>
      <c r="I2017" s="6">
        <v>284</v>
      </c>
      <c r="J2017">
        <v>1035.1500000000001</v>
      </c>
      <c r="K2017">
        <v>35.15</v>
      </c>
      <c r="L2017" t="str">
        <f>VLOOKUP(A2017,[1]Sheet2!$A$2:$C$2741,3,0)</f>
        <v>Bracar</v>
      </c>
      <c r="M2017" t="str" cm="1">
        <f t="array" ref="M2017">IFERROR(_xlfn.IFS(AND(I2017&gt;=1,I2017&lt;=5),"1A5", AND(I2017&gt;=6,I2017&lt;=30),"6A30", AND(I2017&gt;=31,I2017&lt;=60),"31A60", AND(I2017&gt;=61,I2017&lt;=90),"61A90", AND(I2017&gt;=91,I2017&lt;=120),"91A120", AND(I2017&gt;120),"M120"), "A VENCER")</f>
        <v>M120</v>
      </c>
    </row>
    <row r="2018" spans="1:13" x14ac:dyDescent="0.25">
      <c r="A2018">
        <f>VLOOKUP(B2018,[1]Sheet2!$B$2:$D$2741,3,0)</f>
        <v>211112358</v>
      </c>
      <c r="B2018" t="s">
        <v>444</v>
      </c>
      <c r="C2018" t="s">
        <v>2814</v>
      </c>
      <c r="D2018">
        <v>2025</v>
      </c>
      <c r="E2018">
        <v>28</v>
      </c>
      <c r="F2018" t="s">
        <v>13</v>
      </c>
      <c r="G2018" s="1">
        <v>45687</v>
      </c>
      <c r="H2018" s="1">
        <v>45666</v>
      </c>
      <c r="I2018" s="6">
        <v>163</v>
      </c>
      <c r="J2018">
        <v>-19.080000000000002</v>
      </c>
      <c r="K2018">
        <v>-19.080000000000002</v>
      </c>
      <c r="L2018" t="str">
        <f>VLOOKUP(A2018,[1]Sheet2!$A$2:$C$2741,3,0)</f>
        <v>Pedro Fonseca</v>
      </c>
      <c r="M2018" t="str" cm="1">
        <f t="array" ref="M2018">IFERROR(_xlfn.IFS(AND(I2018&gt;=1,I2018&lt;=5),"1A5", AND(I2018&gt;=6,I2018&lt;=30),"6A30", AND(I2018&gt;=31,I2018&lt;=60),"31A60", AND(I2018&gt;=61,I2018&lt;=90),"61A90", AND(I2018&gt;=91,I2018&lt;=120),"91A120", AND(I2018&gt;120),"M120"), "A VENCER")</f>
        <v>M120</v>
      </c>
    </row>
    <row r="2019" spans="1:13" x14ac:dyDescent="0.25">
      <c r="A2019">
        <f>VLOOKUP(B2019,[1]Sheet2!$B$2:$D$2741,3,0)</f>
        <v>211112409</v>
      </c>
      <c r="B2019" t="s">
        <v>465</v>
      </c>
      <c r="C2019" t="s">
        <v>2814</v>
      </c>
      <c r="D2019">
        <v>2025</v>
      </c>
      <c r="E2019">
        <v>222</v>
      </c>
      <c r="F2019" t="s">
        <v>13</v>
      </c>
      <c r="G2019" s="1">
        <v>45736</v>
      </c>
      <c r="H2019" s="1">
        <v>45729</v>
      </c>
      <c r="I2019" s="6">
        <v>114</v>
      </c>
      <c r="J2019">
        <v>-4.18</v>
      </c>
      <c r="K2019">
        <v>-4.18</v>
      </c>
      <c r="L2019" t="str">
        <f>VLOOKUP(A2019,[1]Sheet2!$A$2:$C$2741,3,0)</f>
        <v>Pedro Fonseca</v>
      </c>
      <c r="M2019" t="str" cm="1">
        <f t="array" ref="M2019">IFERROR(_xlfn.IFS(AND(I2019&gt;=1,I2019&lt;=5),"1A5", AND(I2019&gt;=6,I2019&lt;=30),"6A30", AND(I2019&gt;=31,I2019&lt;=60),"31A60", AND(I2019&gt;=61,I2019&lt;=90),"61A90", AND(I2019&gt;=91,I2019&lt;=120),"91A120", AND(I2019&gt;120),"M120"), "A VENCER")</f>
        <v>91A120</v>
      </c>
    </row>
    <row r="2020" spans="1:13" x14ac:dyDescent="0.25">
      <c r="A2020">
        <f>VLOOKUP(B2020,[1]Sheet2!$B$2:$D$2741,3,0)</f>
        <v>211112409</v>
      </c>
      <c r="B2020" t="s">
        <v>465</v>
      </c>
      <c r="C2020" t="s">
        <v>11</v>
      </c>
      <c r="D2020" t="s">
        <v>12</v>
      </c>
      <c r="E2020">
        <v>4529</v>
      </c>
      <c r="F2020" t="s">
        <v>13</v>
      </c>
      <c r="G2020" s="1">
        <v>45737.389155092591</v>
      </c>
      <c r="H2020" s="1">
        <v>45730.390428240738</v>
      </c>
      <c r="I2020" s="6">
        <v>113</v>
      </c>
      <c r="J2020">
        <v>32.24</v>
      </c>
      <c r="K2020">
        <v>32.24</v>
      </c>
      <c r="L2020" t="str">
        <f>VLOOKUP(A2020,[1]Sheet2!$A$2:$C$2741,3,0)</f>
        <v>Pedro Fonseca</v>
      </c>
      <c r="M2020" t="str" cm="1">
        <f t="array" ref="M2020">IFERROR(_xlfn.IFS(AND(I2020&gt;=1,I2020&lt;=5),"1A5", AND(I2020&gt;=6,I2020&lt;=30),"6A30", AND(I2020&gt;=31,I2020&lt;=60),"31A60", AND(I2020&gt;=61,I2020&lt;=90),"61A90", AND(I2020&gt;=91,I2020&lt;=120),"91A120", AND(I2020&gt;120),"M120"), "A VENCER")</f>
        <v>91A120</v>
      </c>
    </row>
    <row r="2021" spans="1:13" x14ac:dyDescent="0.25">
      <c r="A2021">
        <f>VLOOKUP(B2021,[1]Sheet2!$B$2:$D$2741,3,0)</f>
        <v>211112410</v>
      </c>
      <c r="B2021" t="s">
        <v>466</v>
      </c>
      <c r="C2021" t="s">
        <v>2814</v>
      </c>
      <c r="D2021">
        <v>2025</v>
      </c>
      <c r="E2021">
        <v>248</v>
      </c>
      <c r="F2021" t="s">
        <v>13</v>
      </c>
      <c r="G2021" s="1">
        <v>45752</v>
      </c>
      <c r="H2021" s="1">
        <v>45737</v>
      </c>
      <c r="I2021" s="6">
        <v>98</v>
      </c>
      <c r="J2021">
        <v>-35.78</v>
      </c>
      <c r="K2021">
        <v>-35.78</v>
      </c>
      <c r="L2021" t="str">
        <f>VLOOKUP(A2021,[1]Sheet2!$A$2:$C$2741,3,0)</f>
        <v>Bruno Brito</v>
      </c>
      <c r="M2021" t="str" cm="1">
        <f t="array" ref="M2021">IFERROR(_xlfn.IFS(AND(I2021&gt;=1,I2021&lt;=5),"1A5", AND(I2021&gt;=6,I2021&lt;=30),"6A30", AND(I2021&gt;=31,I2021&lt;=60),"31A60", AND(I2021&gt;=61,I2021&lt;=90),"61A90", AND(I2021&gt;=91,I2021&lt;=120),"91A120", AND(I2021&gt;120),"M120"), "A VENCER")</f>
        <v>91A120</v>
      </c>
    </row>
    <row r="2022" spans="1:13" x14ac:dyDescent="0.25">
      <c r="A2022">
        <f>VLOOKUP(B2022,[1]Sheet2!$B$2:$D$2741,3,0)</f>
        <v>211112410</v>
      </c>
      <c r="B2022" t="s">
        <v>466</v>
      </c>
      <c r="C2022" t="s">
        <v>11</v>
      </c>
      <c r="D2022" t="s">
        <v>12</v>
      </c>
      <c r="E2022">
        <v>9973</v>
      </c>
      <c r="F2022" t="s">
        <v>13</v>
      </c>
      <c r="G2022" s="1">
        <v>45855.436331018514</v>
      </c>
      <c r="H2022" s="1">
        <v>45840.436331018514</v>
      </c>
      <c r="I2022" s="6">
        <v>-5</v>
      </c>
      <c r="J2022">
        <v>210.71</v>
      </c>
      <c r="K2022">
        <v>210.71</v>
      </c>
      <c r="L2022" t="str">
        <f>VLOOKUP(A2022,[1]Sheet2!$A$2:$C$2741,3,0)</f>
        <v>Bruno Brito</v>
      </c>
      <c r="M2022" t="str" cm="1">
        <f t="array" ref="M2022">IFERROR(_xlfn.IFS(AND(I2022&gt;=1,I2022&lt;=5),"1A5", AND(I2022&gt;=6,I2022&lt;=30),"6A30", AND(I2022&gt;=31,I2022&lt;=60),"31A60", AND(I2022&gt;=61,I2022&lt;=90),"61A90", AND(I2022&gt;=91,I2022&lt;=120),"91A120", AND(I2022&gt;120),"M120"), "A VENCER")</f>
        <v>A VENCER</v>
      </c>
    </row>
    <row r="2023" spans="1:13" x14ac:dyDescent="0.25">
      <c r="A2023">
        <f>VLOOKUP(B2023,[1]Sheet2!$B$2:$D$2741,3,0)</f>
        <v>211112410</v>
      </c>
      <c r="B2023" t="s">
        <v>466</v>
      </c>
      <c r="C2023" t="s">
        <v>11</v>
      </c>
      <c r="D2023" t="s">
        <v>12</v>
      </c>
      <c r="E2023">
        <v>10134</v>
      </c>
      <c r="F2023" t="s">
        <v>13</v>
      </c>
      <c r="G2023" s="1">
        <v>45857.453553240739</v>
      </c>
      <c r="H2023" s="1">
        <v>45842.453553240739</v>
      </c>
      <c r="I2023" s="6">
        <v>-7</v>
      </c>
      <c r="J2023">
        <v>156.35</v>
      </c>
      <c r="K2023">
        <v>156.35</v>
      </c>
      <c r="L2023" t="str">
        <f>VLOOKUP(A2023,[1]Sheet2!$A$2:$C$2741,3,0)</f>
        <v>Bruno Brito</v>
      </c>
      <c r="M2023" t="str" cm="1">
        <f t="array" ref="M2023">IFERROR(_xlfn.IFS(AND(I2023&gt;=1,I2023&lt;=5),"1A5", AND(I2023&gt;=6,I2023&lt;=30),"6A30", AND(I2023&gt;=31,I2023&lt;=60),"31A60", AND(I2023&gt;=61,I2023&lt;=90),"61A90", AND(I2023&gt;=91,I2023&lt;=120),"91A120", AND(I2023&gt;120),"M120"), "A VENCER")</f>
        <v>A VENCER</v>
      </c>
    </row>
    <row r="2024" spans="1:13" x14ac:dyDescent="0.25">
      <c r="A2024">
        <f>VLOOKUP(B2024,[1]Sheet2!$B$2:$D$2741,3,0)</f>
        <v>211112410</v>
      </c>
      <c r="B2024" t="s">
        <v>466</v>
      </c>
      <c r="C2024" t="s">
        <v>11</v>
      </c>
      <c r="D2024" t="s">
        <v>12</v>
      </c>
      <c r="E2024">
        <v>10311</v>
      </c>
      <c r="F2024" t="s">
        <v>13</v>
      </c>
      <c r="G2024" s="1">
        <v>45862.401157407403</v>
      </c>
      <c r="H2024" s="1">
        <v>45847.401157407403</v>
      </c>
      <c r="I2024" s="6">
        <v>-12</v>
      </c>
      <c r="J2024">
        <v>149.94</v>
      </c>
      <c r="K2024">
        <v>149.94</v>
      </c>
      <c r="L2024" t="str">
        <f>VLOOKUP(A2024,[1]Sheet2!$A$2:$C$2741,3,0)</f>
        <v>Bruno Brito</v>
      </c>
      <c r="M2024" t="str" cm="1">
        <f t="array" ref="M2024">IFERROR(_xlfn.IFS(AND(I2024&gt;=1,I2024&lt;=5),"1A5", AND(I2024&gt;=6,I2024&lt;=30),"6A30", AND(I2024&gt;=31,I2024&lt;=60),"31A60", AND(I2024&gt;=61,I2024&lt;=90),"61A90", AND(I2024&gt;=91,I2024&lt;=120),"91A120", AND(I2024&gt;120),"M120"), "A VENCER")</f>
        <v>A VENCER</v>
      </c>
    </row>
    <row r="2025" spans="1:13" x14ac:dyDescent="0.25">
      <c r="A2025">
        <f>VLOOKUP(B2025,[1]Sheet2!$B$2:$D$2741,3,0)</f>
        <v>211112412</v>
      </c>
      <c r="B2025" t="s">
        <v>467</v>
      </c>
      <c r="C2025" t="s">
        <v>11</v>
      </c>
      <c r="D2025" t="s">
        <v>12</v>
      </c>
      <c r="E2025">
        <v>8552</v>
      </c>
      <c r="F2025" t="s">
        <v>13</v>
      </c>
      <c r="G2025" s="1">
        <v>45836.325543981482</v>
      </c>
      <c r="H2025" s="1">
        <v>45806.328067129631</v>
      </c>
      <c r="I2025" s="6">
        <v>14</v>
      </c>
      <c r="J2025">
        <v>6616.52</v>
      </c>
      <c r="K2025">
        <v>4</v>
      </c>
      <c r="L2025" t="str">
        <f>VLOOKUP(A2025,[1]Sheet2!$A$2:$C$2741,3,0)</f>
        <v>Luis Fonseca</v>
      </c>
      <c r="M2025" t="str" cm="1">
        <f t="array" ref="M2025">IFERROR(_xlfn.IFS(AND(I2025&gt;=1,I2025&lt;=5),"1A5", AND(I2025&gt;=6,I2025&lt;=30),"6A30", AND(I2025&gt;=31,I2025&lt;=60),"31A60", AND(I2025&gt;=61,I2025&lt;=90),"61A90", AND(I2025&gt;=91,I2025&lt;=120),"91A120", AND(I2025&gt;120),"M120"), "A VENCER")</f>
        <v>6A30</v>
      </c>
    </row>
    <row r="2026" spans="1:13" x14ac:dyDescent="0.25">
      <c r="A2026">
        <f>VLOOKUP(B2026,[1]Sheet2!$B$2:$D$2741,3,0)</f>
        <v>211112412</v>
      </c>
      <c r="B2026" t="s">
        <v>467</v>
      </c>
      <c r="C2026" t="s">
        <v>11</v>
      </c>
      <c r="D2026" t="s">
        <v>12</v>
      </c>
      <c r="E2026">
        <v>8888</v>
      </c>
      <c r="F2026" t="s">
        <v>13</v>
      </c>
      <c r="G2026" s="1">
        <v>45843.30064814815</v>
      </c>
      <c r="H2026" s="1">
        <v>45813.30091435185</v>
      </c>
      <c r="I2026" s="6">
        <v>7</v>
      </c>
      <c r="J2026">
        <v>6519</v>
      </c>
      <c r="K2026">
        <v>6519</v>
      </c>
      <c r="L2026" t="str">
        <f>VLOOKUP(A2026,[1]Sheet2!$A$2:$C$2741,3,0)</f>
        <v>Luis Fonseca</v>
      </c>
      <c r="M2026" t="str" cm="1">
        <f t="array" ref="M2026">IFERROR(_xlfn.IFS(AND(I2026&gt;=1,I2026&lt;=5),"1A5", AND(I2026&gt;=6,I2026&lt;=30),"6A30", AND(I2026&gt;=31,I2026&lt;=60),"31A60", AND(I2026&gt;=61,I2026&lt;=90),"61A90", AND(I2026&gt;=91,I2026&lt;=120),"91A120", AND(I2026&gt;120),"M120"), "A VENCER")</f>
        <v>6A30</v>
      </c>
    </row>
    <row r="2027" spans="1:13" x14ac:dyDescent="0.25">
      <c r="A2027">
        <f>VLOOKUP(B2027,[1]Sheet2!$B$2:$D$2741,3,0)</f>
        <v>211112412</v>
      </c>
      <c r="B2027" t="s">
        <v>467</v>
      </c>
      <c r="C2027" t="s">
        <v>11</v>
      </c>
      <c r="D2027" t="s">
        <v>12</v>
      </c>
      <c r="E2027">
        <v>9180</v>
      </c>
      <c r="F2027" t="s">
        <v>13</v>
      </c>
      <c r="G2027" s="1">
        <v>45851.298784722218</v>
      </c>
      <c r="H2027" s="1">
        <v>45821.301030092589</v>
      </c>
      <c r="I2027" s="6">
        <v>-1</v>
      </c>
      <c r="J2027">
        <v>5088</v>
      </c>
      <c r="K2027">
        <v>5088</v>
      </c>
      <c r="L2027" t="str">
        <f>VLOOKUP(A2027,[1]Sheet2!$A$2:$C$2741,3,0)</f>
        <v>Luis Fonseca</v>
      </c>
      <c r="M2027" t="str" cm="1">
        <f t="array" ref="M2027">IFERROR(_xlfn.IFS(AND(I2027&gt;=1,I2027&lt;=5),"1A5", AND(I2027&gt;=6,I2027&lt;=30),"6A30", AND(I2027&gt;=31,I2027&lt;=60),"31A60", AND(I2027&gt;=61,I2027&lt;=90),"61A90", AND(I2027&gt;=91,I2027&lt;=120),"91A120", AND(I2027&gt;120),"M120"), "A VENCER")</f>
        <v>A VENCER</v>
      </c>
    </row>
    <row r="2028" spans="1:13" x14ac:dyDescent="0.25">
      <c r="A2028">
        <f>VLOOKUP(B2028,[1]Sheet2!$B$2:$D$2741,3,0)</f>
        <v>211112412</v>
      </c>
      <c r="B2028" t="s">
        <v>467</v>
      </c>
      <c r="C2028" t="s">
        <v>11</v>
      </c>
      <c r="D2028" t="s">
        <v>12</v>
      </c>
      <c r="E2028">
        <v>9289</v>
      </c>
      <c r="F2028" t="s">
        <v>13</v>
      </c>
      <c r="G2028" s="1">
        <v>45854.441620370366</v>
      </c>
      <c r="H2028" s="1">
        <v>45824.442060185182</v>
      </c>
      <c r="I2028" s="6">
        <v>-4</v>
      </c>
      <c r="J2028">
        <v>3577.5</v>
      </c>
      <c r="K2028">
        <v>3577.5</v>
      </c>
      <c r="L2028" t="str">
        <f>VLOOKUP(A2028,[1]Sheet2!$A$2:$C$2741,3,0)</f>
        <v>Luis Fonseca</v>
      </c>
      <c r="M2028" t="str" cm="1">
        <f t="array" ref="M2028">IFERROR(_xlfn.IFS(AND(I2028&gt;=1,I2028&lt;=5),"1A5", AND(I2028&gt;=6,I2028&lt;=30),"6A30", AND(I2028&gt;=31,I2028&lt;=60),"31A60", AND(I2028&gt;=61,I2028&lt;=90),"61A90", AND(I2028&gt;=91,I2028&lt;=120),"91A120", AND(I2028&gt;120),"M120"), "A VENCER")</f>
        <v>A VENCER</v>
      </c>
    </row>
    <row r="2029" spans="1:13" x14ac:dyDescent="0.25">
      <c r="A2029">
        <f>VLOOKUP(B2029,[1]Sheet2!$B$2:$D$2741,3,0)</f>
        <v>211112412</v>
      </c>
      <c r="B2029" t="s">
        <v>467</v>
      </c>
      <c r="C2029" t="s">
        <v>11</v>
      </c>
      <c r="D2029" t="s">
        <v>12</v>
      </c>
      <c r="E2029">
        <v>9453</v>
      </c>
      <c r="F2029" t="s">
        <v>13</v>
      </c>
      <c r="G2029" s="1">
        <v>45856.751759259256</v>
      </c>
      <c r="H2029" s="1">
        <v>45826.753217592588</v>
      </c>
      <c r="I2029" s="6">
        <v>-6</v>
      </c>
      <c r="J2029">
        <v>5565</v>
      </c>
      <c r="K2029">
        <v>5565</v>
      </c>
      <c r="L2029" t="str">
        <f>VLOOKUP(A2029,[1]Sheet2!$A$2:$C$2741,3,0)</f>
        <v>Luis Fonseca</v>
      </c>
      <c r="M2029" t="str" cm="1">
        <f t="array" ref="M2029">IFERROR(_xlfn.IFS(AND(I2029&gt;=1,I2029&lt;=5),"1A5", AND(I2029&gt;=6,I2029&lt;=30),"6A30", AND(I2029&gt;=31,I2029&lt;=60),"31A60", AND(I2029&gt;=61,I2029&lt;=90),"61A90", AND(I2029&gt;=91,I2029&lt;=120),"91A120", AND(I2029&gt;120),"M120"), "A VENCER")</f>
        <v>A VENCER</v>
      </c>
    </row>
    <row r="2030" spans="1:13" x14ac:dyDescent="0.25">
      <c r="A2030">
        <f>VLOOKUP(B2030,[1]Sheet2!$B$2:$D$2741,3,0)</f>
        <v>211112412</v>
      </c>
      <c r="B2030" t="s">
        <v>467</v>
      </c>
      <c r="C2030" t="s">
        <v>11</v>
      </c>
      <c r="D2030" t="s">
        <v>12</v>
      </c>
      <c r="E2030">
        <v>9805</v>
      </c>
      <c r="F2030" t="s">
        <v>13</v>
      </c>
      <c r="G2030" s="1">
        <v>45865.27376157407</v>
      </c>
      <c r="H2030" s="1">
        <v>45835.274236111109</v>
      </c>
      <c r="I2030" s="6">
        <v>-15</v>
      </c>
      <c r="J2030">
        <v>2862</v>
      </c>
      <c r="K2030">
        <v>2862</v>
      </c>
      <c r="L2030" t="str">
        <f>VLOOKUP(A2030,[1]Sheet2!$A$2:$C$2741,3,0)</f>
        <v>Luis Fonseca</v>
      </c>
      <c r="M2030" t="str" cm="1">
        <f t="array" ref="M2030">IFERROR(_xlfn.IFS(AND(I2030&gt;=1,I2030&lt;=5),"1A5", AND(I2030&gt;=6,I2030&lt;=30),"6A30", AND(I2030&gt;=31,I2030&lt;=60),"31A60", AND(I2030&gt;=61,I2030&lt;=90),"61A90", AND(I2030&gt;=91,I2030&lt;=120),"91A120", AND(I2030&gt;120),"M120"), "A VENCER")</f>
        <v>A VENCER</v>
      </c>
    </row>
    <row r="2031" spans="1:13" x14ac:dyDescent="0.25">
      <c r="A2031">
        <f>VLOOKUP(B2031,[1]Sheet2!$B$2:$D$2741,3,0)</f>
        <v>211112412</v>
      </c>
      <c r="B2031" t="s">
        <v>467</v>
      </c>
      <c r="C2031" t="s">
        <v>11</v>
      </c>
      <c r="D2031" t="s">
        <v>12</v>
      </c>
      <c r="E2031">
        <v>10089</v>
      </c>
      <c r="F2031" t="s">
        <v>13</v>
      </c>
      <c r="G2031" s="1">
        <v>45872.279374999998</v>
      </c>
      <c r="H2031" s="1">
        <v>45842.279872685183</v>
      </c>
      <c r="I2031" s="6">
        <v>-22</v>
      </c>
      <c r="J2031">
        <v>2385</v>
      </c>
      <c r="K2031">
        <v>2385</v>
      </c>
      <c r="L2031" t="str">
        <f>VLOOKUP(A2031,[1]Sheet2!$A$2:$C$2741,3,0)</f>
        <v>Luis Fonseca</v>
      </c>
      <c r="M2031" t="str" cm="1">
        <f t="array" ref="M2031">IFERROR(_xlfn.IFS(AND(I2031&gt;=1,I2031&lt;=5),"1A5", AND(I2031&gt;=6,I2031&lt;=30),"6A30", AND(I2031&gt;=31,I2031&lt;=60),"31A60", AND(I2031&gt;=61,I2031&lt;=90),"61A90", AND(I2031&gt;=91,I2031&lt;=120),"91A120", AND(I2031&gt;120),"M120"), "A VENCER")</f>
        <v>A VENCER</v>
      </c>
    </row>
    <row r="2032" spans="1:13" x14ac:dyDescent="0.25">
      <c r="A2032">
        <f>VLOOKUP(B2032,[1]Sheet2!$B$2:$D$2741,3,0)</f>
        <v>211112412</v>
      </c>
      <c r="B2032" t="s">
        <v>467</v>
      </c>
      <c r="C2032" t="s">
        <v>11</v>
      </c>
      <c r="D2032" t="s">
        <v>12</v>
      </c>
      <c r="E2032">
        <v>10374</v>
      </c>
      <c r="F2032" t="s">
        <v>13</v>
      </c>
      <c r="G2032" s="1">
        <v>45878.318888888884</v>
      </c>
      <c r="H2032" s="1">
        <v>45848.319398148145</v>
      </c>
      <c r="I2032" s="6">
        <v>-28</v>
      </c>
      <c r="J2032">
        <v>3180</v>
      </c>
      <c r="K2032">
        <v>3180</v>
      </c>
      <c r="L2032" t="str">
        <f>VLOOKUP(A2032,[1]Sheet2!$A$2:$C$2741,3,0)</f>
        <v>Luis Fonseca</v>
      </c>
      <c r="M2032" t="str" cm="1">
        <f t="array" ref="M2032">IFERROR(_xlfn.IFS(AND(I2032&gt;=1,I2032&lt;=5),"1A5", AND(I2032&gt;=6,I2032&lt;=30),"6A30", AND(I2032&gt;=31,I2032&lt;=60),"31A60", AND(I2032&gt;=61,I2032&lt;=90),"61A90", AND(I2032&gt;=91,I2032&lt;=120),"91A120", AND(I2032&gt;120),"M120"), "A VENCER")</f>
        <v>A VENCER</v>
      </c>
    </row>
    <row r="2033" spans="1:13" x14ac:dyDescent="0.25">
      <c r="A2033">
        <f>VLOOKUP(B2033,[1]Sheet2!$B$2:$D$2741,3,0)</f>
        <v>211112414</v>
      </c>
      <c r="B2033" t="s">
        <v>468</v>
      </c>
      <c r="C2033" t="s">
        <v>2814</v>
      </c>
      <c r="D2033">
        <v>2024</v>
      </c>
      <c r="E2033">
        <v>502</v>
      </c>
      <c r="F2033" t="s">
        <v>13</v>
      </c>
      <c r="G2033" s="1">
        <v>45615</v>
      </c>
      <c r="H2033" s="1">
        <v>45600</v>
      </c>
      <c r="I2033" s="6">
        <v>235</v>
      </c>
      <c r="J2033">
        <v>-3.73</v>
      </c>
      <c r="K2033">
        <v>-3.73</v>
      </c>
      <c r="L2033" t="str">
        <f>VLOOKUP(A2033,[1]Sheet2!$A$2:$C$2741,3,0)</f>
        <v>Manuel Miranda</v>
      </c>
      <c r="M2033" t="str" cm="1">
        <f t="array" ref="M2033">IFERROR(_xlfn.IFS(AND(I2033&gt;=1,I2033&lt;=5),"1A5", AND(I2033&gt;=6,I2033&lt;=30),"6A30", AND(I2033&gt;=31,I2033&lt;=60),"31A60", AND(I2033&gt;=61,I2033&lt;=90),"61A90", AND(I2033&gt;=91,I2033&lt;=120),"91A120", AND(I2033&gt;120),"M120"), "A VENCER")</f>
        <v>M120</v>
      </c>
    </row>
    <row r="2034" spans="1:13" x14ac:dyDescent="0.25">
      <c r="A2034">
        <f>VLOOKUP(B2034,[1]Sheet2!$B$2:$D$2741,3,0)</f>
        <v>211112414</v>
      </c>
      <c r="B2034" t="s">
        <v>468</v>
      </c>
      <c r="C2034" t="s">
        <v>11</v>
      </c>
      <c r="D2034" t="s">
        <v>19</v>
      </c>
      <c r="E2034">
        <v>9267</v>
      </c>
      <c r="F2034" t="s">
        <v>13</v>
      </c>
      <c r="G2034" s="1">
        <v>45624.445694444439</v>
      </c>
      <c r="H2034" s="1">
        <v>45609.446076388886</v>
      </c>
      <c r="I2034" s="6">
        <v>226</v>
      </c>
      <c r="J2034">
        <v>292.16000000000003</v>
      </c>
      <c r="K2034">
        <v>292.16000000000003</v>
      </c>
      <c r="L2034" t="str">
        <f>VLOOKUP(A2034,[1]Sheet2!$A$2:$C$2741,3,0)</f>
        <v>Manuel Miranda</v>
      </c>
      <c r="M2034" t="str" cm="1">
        <f t="array" ref="M2034">IFERROR(_xlfn.IFS(AND(I2034&gt;=1,I2034&lt;=5),"1A5", AND(I2034&gt;=6,I2034&lt;=30),"6A30", AND(I2034&gt;=31,I2034&lt;=60),"31A60", AND(I2034&gt;=61,I2034&lt;=90),"61A90", AND(I2034&gt;=91,I2034&lt;=120),"91A120", AND(I2034&gt;120),"M120"), "A VENCER")</f>
        <v>M120</v>
      </c>
    </row>
    <row r="2035" spans="1:13" x14ac:dyDescent="0.25">
      <c r="A2035">
        <f>VLOOKUP(B2035,[1]Sheet2!$B$2:$D$2741,3,0)</f>
        <v>211112414</v>
      </c>
      <c r="B2035" t="s">
        <v>468</v>
      </c>
      <c r="C2035" t="s">
        <v>11</v>
      </c>
      <c r="D2035" t="s">
        <v>19</v>
      </c>
      <c r="E2035">
        <v>9559</v>
      </c>
      <c r="F2035" t="s">
        <v>13</v>
      </c>
      <c r="G2035" s="1">
        <v>45629.426215277774</v>
      </c>
      <c r="H2035" s="1">
        <v>45614.42728009259</v>
      </c>
      <c r="I2035" s="6">
        <v>221</v>
      </c>
      <c r="J2035">
        <v>76.03</v>
      </c>
      <c r="K2035">
        <v>76.03</v>
      </c>
      <c r="L2035" t="str">
        <f>VLOOKUP(A2035,[1]Sheet2!$A$2:$C$2741,3,0)</f>
        <v>Manuel Miranda</v>
      </c>
      <c r="M2035" t="str" cm="1">
        <f t="array" ref="M2035">IFERROR(_xlfn.IFS(AND(I2035&gt;=1,I2035&lt;=5),"1A5", AND(I2035&gt;=6,I2035&lt;=30),"6A30", AND(I2035&gt;=31,I2035&lt;=60),"31A60", AND(I2035&gt;=61,I2035&lt;=90),"61A90", AND(I2035&gt;=91,I2035&lt;=120),"91A120", AND(I2035&gt;120),"M120"), "A VENCER")</f>
        <v>M120</v>
      </c>
    </row>
    <row r="2036" spans="1:13" x14ac:dyDescent="0.25">
      <c r="A2036">
        <f>VLOOKUP(B2036,[1]Sheet2!$B$2:$D$2741,3,0)</f>
        <v>211112414</v>
      </c>
      <c r="B2036" t="s">
        <v>468</v>
      </c>
      <c r="C2036" t="s">
        <v>11</v>
      </c>
      <c r="D2036" t="s">
        <v>19</v>
      </c>
      <c r="E2036">
        <v>10186</v>
      </c>
      <c r="F2036" t="s">
        <v>13</v>
      </c>
      <c r="G2036" s="1">
        <v>45638.420543981483</v>
      </c>
      <c r="H2036" s="1">
        <v>45623.422361111108</v>
      </c>
      <c r="I2036" s="6">
        <v>212</v>
      </c>
      <c r="J2036">
        <v>49.71</v>
      </c>
      <c r="K2036">
        <v>49.71</v>
      </c>
      <c r="L2036" t="str">
        <f>VLOOKUP(A2036,[1]Sheet2!$A$2:$C$2741,3,0)</f>
        <v>Manuel Miranda</v>
      </c>
      <c r="M2036" t="str" cm="1">
        <f t="array" ref="M2036">IFERROR(_xlfn.IFS(AND(I2036&gt;=1,I2036&lt;=5),"1A5", AND(I2036&gt;=6,I2036&lt;=30),"6A30", AND(I2036&gt;=31,I2036&lt;=60),"31A60", AND(I2036&gt;=61,I2036&lt;=90),"61A90", AND(I2036&gt;=91,I2036&lt;=120),"91A120", AND(I2036&gt;120),"M120"), "A VENCER")</f>
        <v>M120</v>
      </c>
    </row>
    <row r="2037" spans="1:13" x14ac:dyDescent="0.25">
      <c r="A2037">
        <f>VLOOKUP(B2037,[1]Sheet2!$B$2:$D$2741,3,0)</f>
        <v>211112415</v>
      </c>
      <c r="B2037" t="s">
        <v>469</v>
      </c>
      <c r="C2037" t="s">
        <v>2814</v>
      </c>
      <c r="D2037" t="s">
        <v>12</v>
      </c>
      <c r="E2037">
        <v>434</v>
      </c>
      <c r="F2037" t="s">
        <v>13</v>
      </c>
      <c r="G2037" s="1">
        <v>45819</v>
      </c>
      <c r="H2037" s="1">
        <v>45789</v>
      </c>
      <c r="I2037" s="6">
        <v>31</v>
      </c>
      <c r="J2037">
        <v>-2.35</v>
      </c>
      <c r="K2037">
        <v>-2.35</v>
      </c>
      <c r="L2037" t="str">
        <f>VLOOKUP(A2037,[1]Sheet2!$A$2:$C$2741,3,0)</f>
        <v>Paulo Costa</v>
      </c>
      <c r="M2037" t="str" cm="1">
        <f t="array" ref="M2037">IFERROR(_xlfn.IFS(AND(I2037&gt;=1,I2037&lt;=5),"1A5", AND(I2037&gt;=6,I2037&lt;=30),"6A30", AND(I2037&gt;=31,I2037&lt;=60),"31A60", AND(I2037&gt;=61,I2037&lt;=90),"61A90", AND(I2037&gt;=91,I2037&lt;=120),"91A120", AND(I2037&gt;120),"M120"), "A VENCER")</f>
        <v>31A60</v>
      </c>
    </row>
    <row r="2038" spans="1:13" x14ac:dyDescent="0.25">
      <c r="A2038">
        <f>VLOOKUP(B2038,[1]Sheet2!$B$2:$D$2741,3,0)</f>
        <v>211112415</v>
      </c>
      <c r="B2038" t="s">
        <v>469</v>
      </c>
      <c r="C2038" t="s">
        <v>11</v>
      </c>
      <c r="D2038" t="s">
        <v>12</v>
      </c>
      <c r="E2038">
        <v>9079</v>
      </c>
      <c r="F2038" t="s">
        <v>13</v>
      </c>
      <c r="G2038" s="1">
        <v>45849.51462962963</v>
      </c>
      <c r="H2038" s="1">
        <v>45819.514999999999</v>
      </c>
      <c r="I2038" s="6">
        <v>1</v>
      </c>
      <c r="J2038">
        <v>158.38</v>
      </c>
      <c r="K2038">
        <v>158.38</v>
      </c>
      <c r="L2038" t="str">
        <f>VLOOKUP(A2038,[1]Sheet2!$A$2:$C$2741,3,0)</f>
        <v>Paulo Costa</v>
      </c>
      <c r="M2038" t="str" cm="1">
        <f t="array" ref="M2038">IFERROR(_xlfn.IFS(AND(I2038&gt;=1,I2038&lt;=5),"1A5", AND(I2038&gt;=6,I2038&lt;=30),"6A30", AND(I2038&gt;=31,I2038&lt;=60),"31A60", AND(I2038&gt;=61,I2038&lt;=90),"61A90", AND(I2038&gt;=91,I2038&lt;=120),"91A120", AND(I2038&gt;120),"M120"), "A VENCER")</f>
        <v>1A5</v>
      </c>
    </row>
    <row r="2039" spans="1:13" x14ac:dyDescent="0.25">
      <c r="A2039">
        <f>VLOOKUP(B2039,[1]Sheet2!$B$2:$D$2741,3,0)</f>
        <v>211112415</v>
      </c>
      <c r="B2039" t="s">
        <v>469</v>
      </c>
      <c r="C2039" t="s">
        <v>11</v>
      </c>
      <c r="D2039" t="s">
        <v>12</v>
      </c>
      <c r="E2039">
        <v>9242</v>
      </c>
      <c r="F2039" t="s">
        <v>13</v>
      </c>
      <c r="G2039" s="1">
        <v>45851.55736111111</v>
      </c>
      <c r="H2039" s="1">
        <v>45821.557696759257</v>
      </c>
      <c r="I2039" s="6">
        <v>-1</v>
      </c>
      <c r="J2039">
        <v>71.900000000000006</v>
      </c>
      <c r="K2039">
        <v>71.900000000000006</v>
      </c>
      <c r="L2039" t="str">
        <f>VLOOKUP(A2039,[1]Sheet2!$A$2:$C$2741,3,0)</f>
        <v>Paulo Costa</v>
      </c>
      <c r="M2039" t="str" cm="1">
        <f t="array" ref="M2039">IFERROR(_xlfn.IFS(AND(I2039&gt;=1,I2039&lt;=5),"1A5", AND(I2039&gt;=6,I2039&lt;=30),"6A30", AND(I2039&gt;=31,I2039&lt;=60),"31A60", AND(I2039&gt;=61,I2039&lt;=90),"61A90", AND(I2039&gt;=91,I2039&lt;=120),"91A120", AND(I2039&gt;120),"M120"), "A VENCER")</f>
        <v>A VENCER</v>
      </c>
    </row>
    <row r="2040" spans="1:13" x14ac:dyDescent="0.25">
      <c r="A2040">
        <f>VLOOKUP(B2040,[1]Sheet2!$B$2:$D$2741,3,0)</f>
        <v>211112415</v>
      </c>
      <c r="B2040" t="s">
        <v>469</v>
      </c>
      <c r="C2040" t="s">
        <v>11</v>
      </c>
      <c r="D2040" t="s">
        <v>12</v>
      </c>
      <c r="E2040">
        <v>9425</v>
      </c>
      <c r="F2040" t="s">
        <v>13</v>
      </c>
      <c r="G2040" s="1">
        <v>45856.438993055555</v>
      </c>
      <c r="H2040" s="1">
        <v>45826.440405092588</v>
      </c>
      <c r="I2040" s="6">
        <v>-6</v>
      </c>
      <c r="J2040">
        <v>44.21</v>
      </c>
      <c r="K2040">
        <v>44.21</v>
      </c>
      <c r="L2040" t="str">
        <f>VLOOKUP(A2040,[1]Sheet2!$A$2:$C$2741,3,0)</f>
        <v>Paulo Costa</v>
      </c>
      <c r="M2040" t="str" cm="1">
        <f t="array" ref="M2040">IFERROR(_xlfn.IFS(AND(I2040&gt;=1,I2040&lt;=5),"1A5", AND(I2040&gt;=6,I2040&lt;=30),"6A30", AND(I2040&gt;=31,I2040&lt;=60),"31A60", AND(I2040&gt;=61,I2040&lt;=90),"61A90", AND(I2040&gt;=91,I2040&lt;=120),"91A120", AND(I2040&gt;120),"M120"), "A VENCER")</f>
        <v>A VENCER</v>
      </c>
    </row>
    <row r="2041" spans="1:13" x14ac:dyDescent="0.25">
      <c r="A2041">
        <f>VLOOKUP(B2041,[1]Sheet2!$B$2:$D$2741,3,0)</f>
        <v>211112415</v>
      </c>
      <c r="B2041" t="s">
        <v>469</v>
      </c>
      <c r="C2041" t="s">
        <v>11</v>
      </c>
      <c r="D2041" t="s">
        <v>12</v>
      </c>
      <c r="E2041">
        <v>9542</v>
      </c>
      <c r="F2041" t="s">
        <v>13</v>
      </c>
      <c r="G2041" s="1">
        <v>45858.577106481476</v>
      </c>
      <c r="H2041" s="1">
        <v>45828.577303240738</v>
      </c>
      <c r="I2041" s="6">
        <v>-8</v>
      </c>
      <c r="J2041">
        <v>85.41</v>
      </c>
      <c r="K2041">
        <v>85.41</v>
      </c>
      <c r="L2041" t="str">
        <f>VLOOKUP(A2041,[1]Sheet2!$A$2:$C$2741,3,0)</f>
        <v>Paulo Costa</v>
      </c>
      <c r="M2041" t="str" cm="1">
        <f t="array" ref="M2041">IFERROR(_xlfn.IFS(AND(I2041&gt;=1,I2041&lt;=5),"1A5", AND(I2041&gt;=6,I2041&lt;=30),"6A30", AND(I2041&gt;=31,I2041&lt;=60),"31A60", AND(I2041&gt;=61,I2041&lt;=90),"61A90", AND(I2041&gt;=91,I2041&lt;=120),"91A120", AND(I2041&gt;120),"M120"), "A VENCER")</f>
        <v>A VENCER</v>
      </c>
    </row>
    <row r="2042" spans="1:13" x14ac:dyDescent="0.25">
      <c r="A2042">
        <f>VLOOKUP(B2042,[1]Sheet2!$B$2:$D$2741,3,0)</f>
        <v>211112415</v>
      </c>
      <c r="B2042" t="s">
        <v>469</v>
      </c>
      <c r="C2042" t="s">
        <v>11</v>
      </c>
      <c r="D2042" t="s">
        <v>12</v>
      </c>
      <c r="E2042">
        <v>9659</v>
      </c>
      <c r="F2042" t="s">
        <v>13</v>
      </c>
      <c r="G2042" s="1">
        <v>45863.401469907403</v>
      </c>
      <c r="H2042" s="1">
        <v>45833.401736111111</v>
      </c>
      <c r="I2042" s="6">
        <v>-13</v>
      </c>
      <c r="J2042">
        <v>68.63</v>
      </c>
      <c r="K2042">
        <v>68.63</v>
      </c>
      <c r="L2042" t="str">
        <f>VLOOKUP(A2042,[1]Sheet2!$A$2:$C$2741,3,0)</f>
        <v>Paulo Costa</v>
      </c>
      <c r="M2042" t="str" cm="1">
        <f t="array" ref="M2042">IFERROR(_xlfn.IFS(AND(I2042&gt;=1,I2042&lt;=5),"1A5", AND(I2042&gt;=6,I2042&lt;=30),"6A30", AND(I2042&gt;=31,I2042&lt;=60),"31A60", AND(I2042&gt;=61,I2042&lt;=90),"61A90", AND(I2042&gt;=91,I2042&lt;=120),"91A120", AND(I2042&gt;120),"M120"), "A VENCER")</f>
        <v>A VENCER</v>
      </c>
    </row>
    <row r="2043" spans="1:13" x14ac:dyDescent="0.25">
      <c r="A2043">
        <f>VLOOKUP(B2043,[1]Sheet2!$B$2:$D$2741,3,0)</f>
        <v>211112415</v>
      </c>
      <c r="B2043" t="s">
        <v>469</v>
      </c>
      <c r="C2043" t="s">
        <v>11</v>
      </c>
      <c r="D2043" t="s">
        <v>12</v>
      </c>
      <c r="E2043">
        <v>9671</v>
      </c>
      <c r="F2043" t="s">
        <v>13</v>
      </c>
      <c r="G2043" s="1">
        <v>45863.436921296292</v>
      </c>
      <c r="H2043" s="1">
        <v>45833.437662037039</v>
      </c>
      <c r="I2043" s="6">
        <v>-13</v>
      </c>
      <c r="J2043">
        <v>27.77</v>
      </c>
      <c r="K2043">
        <v>27.77</v>
      </c>
      <c r="L2043" t="str">
        <f>VLOOKUP(A2043,[1]Sheet2!$A$2:$C$2741,3,0)</f>
        <v>Paulo Costa</v>
      </c>
      <c r="M2043" t="str" cm="1">
        <f t="array" ref="M2043">IFERROR(_xlfn.IFS(AND(I2043&gt;=1,I2043&lt;=5),"1A5", AND(I2043&gt;=6,I2043&lt;=30),"6A30", AND(I2043&gt;=31,I2043&lt;=60),"31A60", AND(I2043&gt;=61,I2043&lt;=90),"61A90", AND(I2043&gt;=91,I2043&lt;=120),"91A120", AND(I2043&gt;120),"M120"), "A VENCER")</f>
        <v>A VENCER</v>
      </c>
    </row>
    <row r="2044" spans="1:13" x14ac:dyDescent="0.25">
      <c r="A2044">
        <f>VLOOKUP(B2044,[1]Sheet2!$B$2:$D$2741,3,0)</f>
        <v>211112415</v>
      </c>
      <c r="B2044" t="s">
        <v>469</v>
      </c>
      <c r="C2044" t="s">
        <v>11</v>
      </c>
      <c r="D2044" t="s">
        <v>12</v>
      </c>
      <c r="E2044">
        <v>9857</v>
      </c>
      <c r="F2044" t="s">
        <v>13</v>
      </c>
      <c r="G2044" s="1">
        <v>45865.462974537033</v>
      </c>
      <c r="H2044" s="1">
        <v>45835.463900462964</v>
      </c>
      <c r="I2044" s="6">
        <v>-15</v>
      </c>
      <c r="J2044">
        <v>52.45</v>
      </c>
      <c r="K2044">
        <v>52.45</v>
      </c>
      <c r="L2044" t="str">
        <f>VLOOKUP(A2044,[1]Sheet2!$A$2:$C$2741,3,0)</f>
        <v>Paulo Costa</v>
      </c>
      <c r="M2044" t="str" cm="1">
        <f t="array" ref="M2044">IFERROR(_xlfn.IFS(AND(I2044&gt;=1,I2044&lt;=5),"1A5", AND(I2044&gt;=6,I2044&lt;=30),"6A30", AND(I2044&gt;=31,I2044&lt;=60),"31A60", AND(I2044&gt;=61,I2044&lt;=90),"61A90", AND(I2044&gt;=91,I2044&lt;=120),"91A120", AND(I2044&gt;120),"M120"), "A VENCER")</f>
        <v>A VENCER</v>
      </c>
    </row>
    <row r="2045" spans="1:13" x14ac:dyDescent="0.25">
      <c r="A2045">
        <f>VLOOKUP(B2045,[1]Sheet2!$B$2:$D$2741,3,0)</f>
        <v>211112415</v>
      </c>
      <c r="B2045" t="s">
        <v>469</v>
      </c>
      <c r="C2045" t="s">
        <v>11</v>
      </c>
      <c r="D2045" t="s">
        <v>12</v>
      </c>
      <c r="E2045">
        <v>10341</v>
      </c>
      <c r="F2045" t="s">
        <v>13</v>
      </c>
      <c r="G2045" s="1">
        <v>45877.430648148147</v>
      </c>
      <c r="H2045" s="1">
        <v>45847.430648148147</v>
      </c>
      <c r="I2045" s="6">
        <v>-27</v>
      </c>
      <c r="J2045">
        <v>74.72</v>
      </c>
      <c r="K2045">
        <v>74.72</v>
      </c>
      <c r="L2045" t="str">
        <f>VLOOKUP(A2045,[1]Sheet2!$A$2:$C$2741,3,0)</f>
        <v>Paulo Costa</v>
      </c>
      <c r="M2045" t="str" cm="1">
        <f t="array" ref="M2045">IFERROR(_xlfn.IFS(AND(I2045&gt;=1,I2045&lt;=5),"1A5", AND(I2045&gt;=6,I2045&lt;=30),"6A30", AND(I2045&gt;=31,I2045&lt;=60),"31A60", AND(I2045&gt;=61,I2045&lt;=90),"61A90", AND(I2045&gt;=91,I2045&lt;=120),"91A120", AND(I2045&gt;120),"M120"), "A VENCER")</f>
        <v>A VENCER</v>
      </c>
    </row>
    <row r="2046" spans="1:13" x14ac:dyDescent="0.25">
      <c r="A2046">
        <f>VLOOKUP(B2046,[1]Sheet2!$B$2:$D$2741,3,0)</f>
        <v>211112420</v>
      </c>
      <c r="B2046" t="s">
        <v>470</v>
      </c>
      <c r="C2046" t="s">
        <v>11</v>
      </c>
      <c r="D2046" t="s">
        <v>464</v>
      </c>
      <c r="E2046">
        <v>5</v>
      </c>
      <c r="F2046" t="s">
        <v>13</v>
      </c>
      <c r="G2046" s="1">
        <v>45600</v>
      </c>
      <c r="H2046" s="1">
        <v>45600</v>
      </c>
      <c r="I2046" s="6">
        <v>250</v>
      </c>
      <c r="J2046">
        <v>18434.46</v>
      </c>
      <c r="K2046">
        <v>2434.46</v>
      </c>
      <c r="L2046" t="str">
        <f>VLOOKUP(A2046,[1]Sheet2!$A$2:$C$2741,3,0)</f>
        <v>Bracar</v>
      </c>
      <c r="M2046" t="str" cm="1">
        <f t="array" ref="M2046">IFERROR(_xlfn.IFS(AND(I2046&gt;=1,I2046&lt;=5),"1A5", AND(I2046&gt;=6,I2046&lt;=30),"6A30", AND(I2046&gt;=31,I2046&lt;=60),"31A60", AND(I2046&gt;=61,I2046&lt;=90),"61A90", AND(I2046&gt;=91,I2046&lt;=120),"91A120", AND(I2046&gt;120),"M120"), "A VENCER")</f>
        <v>M120</v>
      </c>
    </row>
    <row r="2047" spans="1:13" x14ac:dyDescent="0.25">
      <c r="A2047">
        <f>VLOOKUP(B2047,[1]Sheet2!$B$2:$D$2741,3,0)</f>
        <v>211112421</v>
      </c>
      <c r="B2047" t="s">
        <v>471</v>
      </c>
      <c r="C2047" t="s">
        <v>11</v>
      </c>
      <c r="D2047" t="s">
        <v>12</v>
      </c>
      <c r="E2047">
        <v>3848</v>
      </c>
      <c r="F2047" t="s">
        <v>13</v>
      </c>
      <c r="G2047" s="1">
        <v>45746.622569444444</v>
      </c>
      <c r="H2047" s="1">
        <v>45716.624456018515</v>
      </c>
      <c r="I2047" s="6">
        <v>104</v>
      </c>
      <c r="J2047">
        <v>233.77</v>
      </c>
      <c r="K2047">
        <v>233.77</v>
      </c>
      <c r="L2047" t="str">
        <f>VLOOKUP(A2047,[1]Sheet2!$A$2:$C$2741,3,0)</f>
        <v>Vânia Silva</v>
      </c>
      <c r="M2047" t="str" cm="1">
        <f t="array" ref="M2047">IFERROR(_xlfn.IFS(AND(I2047&gt;=1,I2047&lt;=5),"1A5", AND(I2047&gt;=6,I2047&lt;=30),"6A30", AND(I2047&gt;=31,I2047&lt;=60),"31A60", AND(I2047&gt;=61,I2047&lt;=90),"61A90", AND(I2047&gt;=91,I2047&lt;=120),"91A120", AND(I2047&gt;120),"M120"), "A VENCER")</f>
        <v>91A120</v>
      </c>
    </row>
    <row r="2048" spans="1:13" x14ac:dyDescent="0.25">
      <c r="A2048">
        <f>VLOOKUP(B2048,[1]Sheet2!$B$2:$D$2741,3,0)</f>
        <v>211112423</v>
      </c>
      <c r="B2048" t="s">
        <v>472</v>
      </c>
      <c r="C2048" t="s">
        <v>11</v>
      </c>
      <c r="D2048" t="s">
        <v>282</v>
      </c>
      <c r="E2048">
        <v>117</v>
      </c>
      <c r="F2048" t="s">
        <v>13</v>
      </c>
      <c r="G2048" s="1">
        <v>45851.577581018515</v>
      </c>
      <c r="H2048" s="1">
        <v>45821.5783912037</v>
      </c>
      <c r="I2048" s="6">
        <v>-1</v>
      </c>
      <c r="J2048">
        <v>1135.6400000000001</v>
      </c>
      <c r="K2048">
        <v>1135.6400000000001</v>
      </c>
      <c r="L2048" t="str">
        <f>VLOOKUP(A2048,[1]Sheet2!$A$2:$C$2741,3,0)</f>
        <v>Vitor Almeida</v>
      </c>
      <c r="M2048" t="str" cm="1">
        <f t="array" ref="M2048">IFERROR(_xlfn.IFS(AND(I2048&gt;=1,I2048&lt;=5),"1A5", AND(I2048&gt;=6,I2048&lt;=30),"6A30", AND(I2048&gt;=31,I2048&lt;=60),"31A60", AND(I2048&gt;=61,I2048&lt;=90),"61A90", AND(I2048&gt;=91,I2048&lt;=120),"91A120", AND(I2048&gt;120),"M120"), "A VENCER")</f>
        <v>A VENCER</v>
      </c>
    </row>
    <row r="2049" spans="1:13" x14ac:dyDescent="0.25">
      <c r="A2049">
        <f>VLOOKUP(B2049,[1]Sheet2!$B$2:$D$2741,3,0)</f>
        <v>211112423</v>
      </c>
      <c r="B2049" t="s">
        <v>472</v>
      </c>
      <c r="C2049" t="s">
        <v>11</v>
      </c>
      <c r="D2049" t="s">
        <v>282</v>
      </c>
      <c r="E2049">
        <v>118</v>
      </c>
      <c r="F2049" t="s">
        <v>13</v>
      </c>
      <c r="G2049" s="1">
        <v>45855.509340277778</v>
      </c>
      <c r="H2049" s="1">
        <v>45825.509629629625</v>
      </c>
      <c r="I2049" s="6">
        <v>-5</v>
      </c>
      <c r="J2049">
        <v>1086.8</v>
      </c>
      <c r="K2049">
        <v>1086.8</v>
      </c>
      <c r="L2049" t="str">
        <f>VLOOKUP(A2049,[1]Sheet2!$A$2:$C$2741,3,0)</f>
        <v>Vitor Almeida</v>
      </c>
      <c r="M2049" t="str" cm="1">
        <f t="array" ref="M2049">IFERROR(_xlfn.IFS(AND(I2049&gt;=1,I2049&lt;=5),"1A5", AND(I2049&gt;=6,I2049&lt;=30),"6A30", AND(I2049&gt;=31,I2049&lt;=60),"31A60", AND(I2049&gt;=61,I2049&lt;=90),"61A90", AND(I2049&gt;=91,I2049&lt;=120),"91A120", AND(I2049&gt;120),"M120"), "A VENCER")</f>
        <v>A VENCER</v>
      </c>
    </row>
    <row r="2050" spans="1:13" x14ac:dyDescent="0.25">
      <c r="A2050">
        <f>VLOOKUP(B2050,[1]Sheet2!$B$2:$D$2741,3,0)</f>
        <v>211112423</v>
      </c>
      <c r="B2050" t="s">
        <v>472</v>
      </c>
      <c r="C2050" t="s">
        <v>11</v>
      </c>
      <c r="D2050" t="s">
        <v>12</v>
      </c>
      <c r="E2050">
        <v>9745</v>
      </c>
      <c r="F2050" t="s">
        <v>13</v>
      </c>
      <c r="G2050" s="1">
        <v>45864.368680555555</v>
      </c>
      <c r="H2050" s="1">
        <v>45834.369988425926</v>
      </c>
      <c r="I2050" s="6">
        <v>-14</v>
      </c>
      <c r="J2050">
        <v>1892.74</v>
      </c>
      <c r="K2050">
        <v>1892.74</v>
      </c>
      <c r="L2050" t="str">
        <f>VLOOKUP(A2050,[1]Sheet2!$A$2:$C$2741,3,0)</f>
        <v>Vitor Almeida</v>
      </c>
      <c r="M2050" t="str" cm="1">
        <f t="array" ref="M2050">IFERROR(_xlfn.IFS(AND(I2050&gt;=1,I2050&lt;=5),"1A5", AND(I2050&gt;=6,I2050&lt;=30),"6A30", AND(I2050&gt;=31,I2050&lt;=60),"31A60", AND(I2050&gt;=61,I2050&lt;=90),"61A90", AND(I2050&gt;=91,I2050&lt;=120),"91A120", AND(I2050&gt;120),"M120"), "A VENCER")</f>
        <v>A VENCER</v>
      </c>
    </row>
    <row r="2051" spans="1:13" x14ac:dyDescent="0.25">
      <c r="A2051">
        <f>VLOOKUP(B2051,[1]Sheet2!$B$2:$D$2741,3,0)</f>
        <v>211112428</v>
      </c>
      <c r="B2051" t="s">
        <v>473</v>
      </c>
      <c r="C2051" t="s">
        <v>11</v>
      </c>
      <c r="D2051" t="s">
        <v>19</v>
      </c>
      <c r="E2051">
        <v>11693</v>
      </c>
      <c r="F2051" t="s">
        <v>13</v>
      </c>
      <c r="G2051" s="1">
        <v>45645.632534722223</v>
      </c>
      <c r="H2051" s="1">
        <v>45645.632534722223</v>
      </c>
      <c r="I2051" s="6">
        <v>205</v>
      </c>
      <c r="J2051">
        <v>16657.68</v>
      </c>
      <c r="K2051">
        <v>123.81</v>
      </c>
      <c r="L2051" t="str">
        <f>VLOOKUP(A2051,[1]Sheet2!$A$2:$C$2741,3,0)</f>
        <v>Vânia Silva</v>
      </c>
      <c r="M2051" t="str" cm="1">
        <f t="array" ref="M2051">IFERROR(_xlfn.IFS(AND(I2051&gt;=1,I2051&lt;=5),"1A5", AND(I2051&gt;=6,I2051&lt;=30),"6A30", AND(I2051&gt;=31,I2051&lt;=60),"31A60", AND(I2051&gt;=61,I2051&lt;=90),"61A90", AND(I2051&gt;=91,I2051&lt;=120),"91A120", AND(I2051&gt;120),"M120"), "A VENCER")</f>
        <v>M120</v>
      </c>
    </row>
    <row r="2052" spans="1:13" x14ac:dyDescent="0.25">
      <c r="A2052">
        <f>VLOOKUP(B2052,[1]Sheet2!$B$2:$D$2741,3,0)</f>
        <v>211112428</v>
      </c>
      <c r="B2052" t="s">
        <v>473</v>
      </c>
      <c r="C2052" t="s">
        <v>11</v>
      </c>
      <c r="D2052" t="s">
        <v>12</v>
      </c>
      <c r="E2052">
        <v>1125</v>
      </c>
      <c r="F2052" t="s">
        <v>13</v>
      </c>
      <c r="G2052" s="1">
        <v>45674.591909722221</v>
      </c>
      <c r="H2052" s="1">
        <v>45674.591909722221</v>
      </c>
      <c r="I2052" s="6">
        <v>176</v>
      </c>
      <c r="J2052">
        <v>33905.71</v>
      </c>
      <c r="K2052">
        <v>3108.19</v>
      </c>
      <c r="L2052" t="str">
        <f>VLOOKUP(A2052,[1]Sheet2!$A$2:$C$2741,3,0)</f>
        <v>Vânia Silva</v>
      </c>
      <c r="M2052" t="str" cm="1">
        <f t="array" ref="M2052">IFERROR(_xlfn.IFS(AND(I2052&gt;=1,I2052&lt;=5),"1A5", AND(I2052&gt;=6,I2052&lt;=30),"6A30", AND(I2052&gt;=31,I2052&lt;=60),"31A60", AND(I2052&gt;=61,I2052&lt;=90),"61A90", AND(I2052&gt;=91,I2052&lt;=120),"91A120", AND(I2052&gt;120),"M120"), "A VENCER")</f>
        <v>M120</v>
      </c>
    </row>
    <row r="2053" spans="1:13" x14ac:dyDescent="0.25">
      <c r="A2053">
        <f>VLOOKUP(B2053,[1]Sheet2!$B$2:$D$2741,3,0)</f>
        <v>211112428</v>
      </c>
      <c r="B2053" t="s">
        <v>473</v>
      </c>
      <c r="C2053" t="s">
        <v>11</v>
      </c>
      <c r="D2053" t="s">
        <v>12</v>
      </c>
      <c r="E2053">
        <v>2509</v>
      </c>
      <c r="F2053" t="s">
        <v>13</v>
      </c>
      <c r="G2053" s="1">
        <v>45695.643865740742</v>
      </c>
      <c r="H2053" s="1">
        <v>45695.643865740742</v>
      </c>
      <c r="I2053" s="6">
        <v>155</v>
      </c>
      <c r="J2053">
        <v>39601.440000000002</v>
      </c>
      <c r="K2053">
        <v>24601.440000000002</v>
      </c>
      <c r="L2053" t="str">
        <f>VLOOKUP(A2053,[1]Sheet2!$A$2:$C$2741,3,0)</f>
        <v>Vânia Silva</v>
      </c>
      <c r="M2053" t="str" cm="1">
        <f t="array" ref="M2053">IFERROR(_xlfn.IFS(AND(I2053&gt;=1,I2053&lt;=5),"1A5", AND(I2053&gt;=6,I2053&lt;=30),"6A30", AND(I2053&gt;=31,I2053&lt;=60),"31A60", AND(I2053&gt;=61,I2053&lt;=90),"61A90", AND(I2053&gt;=91,I2053&lt;=120),"91A120", AND(I2053&gt;120),"M120"), "A VENCER")</f>
        <v>M120</v>
      </c>
    </row>
    <row r="2054" spans="1:13" x14ac:dyDescent="0.25">
      <c r="A2054">
        <f>VLOOKUP(B2054,[1]Sheet2!$B$2:$D$2741,3,0)</f>
        <v>211112429</v>
      </c>
      <c r="B2054" t="s">
        <v>474</v>
      </c>
      <c r="C2054" t="s">
        <v>11</v>
      </c>
      <c r="D2054" t="s">
        <v>12</v>
      </c>
      <c r="E2054">
        <v>7288</v>
      </c>
      <c r="F2054" t="s">
        <v>35</v>
      </c>
      <c r="G2054" s="1">
        <v>45814.440335648149</v>
      </c>
      <c r="H2054" s="1">
        <v>45784.440509259257</v>
      </c>
      <c r="I2054" s="6">
        <v>36</v>
      </c>
      <c r="J2054">
        <v>34.130000000000003</v>
      </c>
      <c r="K2054">
        <v>34.130000000000003</v>
      </c>
      <c r="L2054" t="str">
        <f>VLOOKUP(A2054,[1]Sheet2!$A$2:$C$2741,3,0)</f>
        <v>Bruno Brito</v>
      </c>
      <c r="M2054" t="str" cm="1">
        <f t="array" ref="M2054">IFERROR(_xlfn.IFS(AND(I2054&gt;=1,I2054&lt;=5),"1A5", AND(I2054&gt;=6,I2054&lt;=30),"6A30", AND(I2054&gt;=31,I2054&lt;=60),"31A60", AND(I2054&gt;=61,I2054&lt;=90),"61A90", AND(I2054&gt;=91,I2054&lt;=120),"91A120", AND(I2054&gt;120),"M120"), "A VENCER")</f>
        <v>31A60</v>
      </c>
    </row>
    <row r="2055" spans="1:13" x14ac:dyDescent="0.25">
      <c r="A2055">
        <f>VLOOKUP(B2055,[1]Sheet2!$B$2:$D$2741,3,0)</f>
        <v>211112429</v>
      </c>
      <c r="B2055" t="s">
        <v>474</v>
      </c>
      <c r="C2055" t="s">
        <v>11</v>
      </c>
      <c r="D2055" t="s">
        <v>12</v>
      </c>
      <c r="E2055">
        <v>8083</v>
      </c>
      <c r="F2055" t="s">
        <v>35</v>
      </c>
      <c r="G2055" s="1">
        <v>45828.42528935185</v>
      </c>
      <c r="H2055" s="1">
        <v>45798.425844907404</v>
      </c>
      <c r="I2055" s="6">
        <v>22</v>
      </c>
      <c r="J2055">
        <v>26.990000000000002</v>
      </c>
      <c r="K2055">
        <v>26.990000000000002</v>
      </c>
      <c r="L2055" t="str">
        <f>VLOOKUP(A2055,[1]Sheet2!$A$2:$C$2741,3,0)</f>
        <v>Bruno Brito</v>
      </c>
      <c r="M2055" t="str" cm="1">
        <f t="array" ref="M2055">IFERROR(_xlfn.IFS(AND(I2055&gt;=1,I2055&lt;=5),"1A5", AND(I2055&gt;=6,I2055&lt;=30),"6A30", AND(I2055&gt;=31,I2055&lt;=60),"31A60", AND(I2055&gt;=61,I2055&lt;=90),"61A90", AND(I2055&gt;=91,I2055&lt;=120),"91A120", AND(I2055&gt;120),"M120"), "A VENCER")</f>
        <v>6A30</v>
      </c>
    </row>
    <row r="2056" spans="1:13" x14ac:dyDescent="0.25">
      <c r="A2056">
        <f>VLOOKUP(B2056,[1]Sheet2!$B$2:$D$2741,3,0)</f>
        <v>211112429</v>
      </c>
      <c r="B2056" t="s">
        <v>474</v>
      </c>
      <c r="C2056" t="s">
        <v>11</v>
      </c>
      <c r="D2056" t="s">
        <v>12</v>
      </c>
      <c r="E2056">
        <v>8836</v>
      </c>
      <c r="F2056" t="s">
        <v>35</v>
      </c>
      <c r="G2056" s="1">
        <v>45842.419490740736</v>
      </c>
      <c r="H2056" s="1">
        <v>45812.419930555552</v>
      </c>
      <c r="I2056" s="6">
        <v>8</v>
      </c>
      <c r="J2056">
        <v>33.700000000000003</v>
      </c>
      <c r="K2056">
        <v>33.700000000000003</v>
      </c>
      <c r="L2056" t="str">
        <f>VLOOKUP(A2056,[1]Sheet2!$A$2:$C$2741,3,0)</f>
        <v>Bruno Brito</v>
      </c>
      <c r="M2056" t="str" cm="1">
        <f t="array" ref="M2056">IFERROR(_xlfn.IFS(AND(I2056&gt;=1,I2056&lt;=5),"1A5", AND(I2056&gt;=6,I2056&lt;=30),"6A30", AND(I2056&gt;=31,I2056&lt;=60),"31A60", AND(I2056&gt;=61,I2056&lt;=90),"61A90", AND(I2056&gt;=91,I2056&lt;=120),"91A120", AND(I2056&gt;120),"M120"), "A VENCER")</f>
        <v>6A30</v>
      </c>
    </row>
    <row r="2057" spans="1:13" x14ac:dyDescent="0.25">
      <c r="A2057">
        <f>VLOOKUP(B2057,[1]Sheet2!$B$2:$D$2741,3,0)</f>
        <v>211112429</v>
      </c>
      <c r="B2057" t="s">
        <v>474</v>
      </c>
      <c r="C2057" t="s">
        <v>11</v>
      </c>
      <c r="D2057" t="s">
        <v>12</v>
      </c>
      <c r="E2057">
        <v>9827</v>
      </c>
      <c r="F2057" t="s">
        <v>35</v>
      </c>
      <c r="G2057" s="1">
        <v>45865.422997685186</v>
      </c>
      <c r="H2057" s="1">
        <v>45835.424699074072</v>
      </c>
      <c r="I2057" s="6">
        <v>-15</v>
      </c>
      <c r="J2057">
        <v>65.989999999999995</v>
      </c>
      <c r="K2057">
        <v>65.989999999999995</v>
      </c>
      <c r="L2057" t="str">
        <f>VLOOKUP(A2057,[1]Sheet2!$A$2:$C$2741,3,0)</f>
        <v>Bruno Brito</v>
      </c>
      <c r="M2057" t="str" cm="1">
        <f t="array" ref="M2057">IFERROR(_xlfn.IFS(AND(I2057&gt;=1,I2057&lt;=5),"1A5", AND(I2057&gt;=6,I2057&lt;=30),"6A30", AND(I2057&gt;=31,I2057&lt;=60),"31A60", AND(I2057&gt;=61,I2057&lt;=90),"61A90", AND(I2057&gt;=91,I2057&lt;=120),"91A120", AND(I2057&gt;120),"M120"), "A VENCER")</f>
        <v>A VENCER</v>
      </c>
    </row>
    <row r="2058" spans="1:13" x14ac:dyDescent="0.25">
      <c r="A2058">
        <f>VLOOKUP(B2058,[1]Sheet2!$B$2:$D$2741,3,0)</f>
        <v>211112431</v>
      </c>
      <c r="B2058" t="s">
        <v>475</v>
      </c>
      <c r="C2058" t="s">
        <v>11</v>
      </c>
      <c r="D2058" t="s">
        <v>19</v>
      </c>
      <c r="E2058">
        <v>10584</v>
      </c>
      <c r="F2058" t="s">
        <v>13</v>
      </c>
      <c r="G2058" s="1">
        <v>45629.72824074074</v>
      </c>
      <c r="H2058" s="1">
        <v>45629.72824074074</v>
      </c>
      <c r="I2058" s="6">
        <v>221</v>
      </c>
      <c r="J2058">
        <v>477</v>
      </c>
      <c r="K2058">
        <v>477</v>
      </c>
      <c r="L2058" t="str">
        <f>VLOOKUP(A2058,[1]Sheet2!$A$2:$C$2741,3,0)</f>
        <v>Bracar</v>
      </c>
      <c r="M2058" t="str" cm="1">
        <f t="array" ref="M2058">IFERROR(_xlfn.IFS(AND(I2058&gt;=1,I2058&lt;=5),"1A5", AND(I2058&gt;=6,I2058&lt;=30),"6A30", AND(I2058&gt;=31,I2058&lt;=60),"31A60", AND(I2058&gt;=61,I2058&lt;=90),"61A90", AND(I2058&gt;=91,I2058&lt;=120),"91A120", AND(I2058&gt;120),"M120"), "A VENCER")</f>
        <v>M120</v>
      </c>
    </row>
    <row r="2059" spans="1:13" x14ac:dyDescent="0.25">
      <c r="A2059">
        <f>VLOOKUP(B2059,[1]Sheet2!$B$2:$D$2741,3,0)</f>
        <v>211112431</v>
      </c>
      <c r="B2059" t="s">
        <v>475</v>
      </c>
      <c r="C2059" t="s">
        <v>11</v>
      </c>
      <c r="D2059" t="s">
        <v>414</v>
      </c>
      <c r="E2059">
        <v>3</v>
      </c>
      <c r="F2059" t="s">
        <v>13</v>
      </c>
      <c r="G2059" s="1">
        <v>45688</v>
      </c>
      <c r="H2059" s="1">
        <v>45688</v>
      </c>
      <c r="I2059" s="6">
        <v>162</v>
      </c>
      <c r="J2059">
        <v>277.98</v>
      </c>
      <c r="K2059">
        <v>277.98</v>
      </c>
      <c r="L2059" t="str">
        <f>VLOOKUP(A2059,[1]Sheet2!$A$2:$C$2741,3,0)</f>
        <v>Bracar</v>
      </c>
      <c r="M2059" t="str" cm="1">
        <f t="array" ref="M2059">IFERROR(_xlfn.IFS(AND(I2059&gt;=1,I2059&lt;=5),"1A5", AND(I2059&gt;=6,I2059&lt;=30),"6A30", AND(I2059&gt;=31,I2059&lt;=60),"31A60", AND(I2059&gt;=61,I2059&lt;=90),"61A90", AND(I2059&gt;=91,I2059&lt;=120),"91A120", AND(I2059&gt;120),"M120"), "A VENCER")</f>
        <v>M120</v>
      </c>
    </row>
    <row r="2060" spans="1:13" x14ac:dyDescent="0.25">
      <c r="A2060">
        <f>VLOOKUP(B2060,[1]Sheet2!$B$2:$D$2741,3,0)</f>
        <v>211112431</v>
      </c>
      <c r="B2060" t="s">
        <v>475</v>
      </c>
      <c r="C2060" t="s">
        <v>11</v>
      </c>
      <c r="D2060" t="s">
        <v>414</v>
      </c>
      <c r="E2060">
        <v>4</v>
      </c>
      <c r="F2060" t="s">
        <v>13</v>
      </c>
      <c r="G2060" s="1">
        <v>45688</v>
      </c>
      <c r="H2060" s="1">
        <v>45688</v>
      </c>
      <c r="I2060" s="6">
        <v>162</v>
      </c>
      <c r="J2060">
        <v>252.96</v>
      </c>
      <c r="K2060">
        <v>252.96</v>
      </c>
      <c r="L2060" t="str">
        <f>VLOOKUP(A2060,[1]Sheet2!$A$2:$C$2741,3,0)</f>
        <v>Bracar</v>
      </c>
      <c r="M2060" t="str" cm="1">
        <f t="array" ref="M2060">IFERROR(_xlfn.IFS(AND(I2060&gt;=1,I2060&lt;=5),"1A5", AND(I2060&gt;=6,I2060&lt;=30),"6A30", AND(I2060&gt;=31,I2060&lt;=60),"31A60", AND(I2060&gt;=61,I2060&lt;=90),"61A90", AND(I2060&gt;=91,I2060&lt;=120),"91A120", AND(I2060&gt;120),"M120"), "A VENCER")</f>
        <v>M120</v>
      </c>
    </row>
    <row r="2061" spans="1:13" x14ac:dyDescent="0.25">
      <c r="A2061">
        <f>VLOOKUP(B2061,[1]Sheet2!$B$2:$D$2741,3,0)</f>
        <v>211112434</v>
      </c>
      <c r="B2061" t="s">
        <v>476</v>
      </c>
      <c r="C2061" t="s">
        <v>11</v>
      </c>
      <c r="D2061" t="s">
        <v>19</v>
      </c>
      <c r="E2061">
        <v>11692</v>
      </c>
      <c r="F2061" t="s">
        <v>13</v>
      </c>
      <c r="G2061" s="1">
        <v>45675.61577546296</v>
      </c>
      <c r="H2061" s="1">
        <v>45645.618229166663</v>
      </c>
      <c r="I2061" s="6">
        <v>175</v>
      </c>
      <c r="J2061">
        <v>466.29</v>
      </c>
      <c r="K2061">
        <v>466.29</v>
      </c>
      <c r="L2061" t="str">
        <f>VLOOKUP(A2061,[1]Sheet2!$A$2:$C$2741,3,0)</f>
        <v>Vânia Silva</v>
      </c>
      <c r="M2061" t="str" cm="1">
        <f t="array" ref="M2061">IFERROR(_xlfn.IFS(AND(I2061&gt;=1,I2061&lt;=5),"1A5", AND(I2061&gt;=6,I2061&lt;=30),"6A30", AND(I2061&gt;=31,I2061&lt;=60),"31A60", AND(I2061&gt;=61,I2061&lt;=90),"61A90", AND(I2061&gt;=91,I2061&lt;=120),"91A120", AND(I2061&gt;120),"M120"), "A VENCER")</f>
        <v>M120</v>
      </c>
    </row>
    <row r="2062" spans="1:13" x14ac:dyDescent="0.25">
      <c r="A2062">
        <f>VLOOKUP(B2062,[1]Sheet2!$B$2:$D$2741,3,0)</f>
        <v>211112434</v>
      </c>
      <c r="B2062" t="s">
        <v>476</v>
      </c>
      <c r="C2062" t="s">
        <v>11</v>
      </c>
      <c r="D2062" t="s">
        <v>12</v>
      </c>
      <c r="E2062">
        <v>192</v>
      </c>
      <c r="F2062" t="s">
        <v>13</v>
      </c>
      <c r="G2062" s="1">
        <v>45690.532627314809</v>
      </c>
      <c r="H2062" s="1">
        <v>45660.533472222218</v>
      </c>
      <c r="I2062" s="6">
        <v>160</v>
      </c>
      <c r="J2062">
        <v>367.21</v>
      </c>
      <c r="K2062">
        <v>367.21</v>
      </c>
      <c r="L2062" t="str">
        <f>VLOOKUP(A2062,[1]Sheet2!$A$2:$C$2741,3,0)</f>
        <v>Vânia Silva</v>
      </c>
      <c r="M2062" t="str" cm="1">
        <f t="array" ref="M2062">IFERROR(_xlfn.IFS(AND(I2062&gt;=1,I2062&lt;=5),"1A5", AND(I2062&gt;=6,I2062&lt;=30),"6A30", AND(I2062&gt;=31,I2062&lt;=60),"31A60", AND(I2062&gt;=61,I2062&lt;=90),"61A90", AND(I2062&gt;=91,I2062&lt;=120),"91A120", AND(I2062&gt;120),"M120"), "A VENCER")</f>
        <v>M120</v>
      </c>
    </row>
    <row r="2063" spans="1:13" x14ac:dyDescent="0.25">
      <c r="A2063">
        <f>VLOOKUP(B2063,[1]Sheet2!$B$2:$D$2741,3,0)</f>
        <v>211112434</v>
      </c>
      <c r="B2063" t="s">
        <v>476</v>
      </c>
      <c r="C2063" t="s">
        <v>11</v>
      </c>
      <c r="D2063" t="s">
        <v>12</v>
      </c>
      <c r="E2063">
        <v>644</v>
      </c>
      <c r="F2063" t="s">
        <v>13</v>
      </c>
      <c r="G2063" s="1">
        <v>45697.436215277776</v>
      </c>
      <c r="H2063" s="1">
        <v>45667.533460648148</v>
      </c>
      <c r="I2063" s="6">
        <v>153</v>
      </c>
      <c r="J2063">
        <v>222.6</v>
      </c>
      <c r="K2063">
        <v>222.6</v>
      </c>
      <c r="L2063" t="str">
        <f>VLOOKUP(A2063,[1]Sheet2!$A$2:$C$2741,3,0)</f>
        <v>Vânia Silva</v>
      </c>
      <c r="M2063" t="str" cm="1">
        <f t="array" ref="M2063">IFERROR(_xlfn.IFS(AND(I2063&gt;=1,I2063&lt;=5),"1A5", AND(I2063&gt;=6,I2063&lt;=30),"6A30", AND(I2063&gt;=31,I2063&lt;=60),"31A60", AND(I2063&gt;=61,I2063&lt;=90),"61A90", AND(I2063&gt;=91,I2063&lt;=120),"91A120", AND(I2063&gt;120),"M120"), "A VENCER")</f>
        <v>M120</v>
      </c>
    </row>
    <row r="2064" spans="1:13" x14ac:dyDescent="0.25">
      <c r="A2064">
        <f>VLOOKUP(B2064,[1]Sheet2!$B$2:$D$2741,3,0)</f>
        <v>211112439</v>
      </c>
      <c r="B2064" t="s">
        <v>479</v>
      </c>
      <c r="C2064" t="s">
        <v>2817</v>
      </c>
      <c r="D2064" t="s">
        <v>24</v>
      </c>
      <c r="E2064" t="s">
        <v>2822</v>
      </c>
      <c r="F2064" t="s">
        <v>13</v>
      </c>
      <c r="G2064" s="1">
        <v>45730</v>
      </c>
      <c r="H2064" s="1">
        <v>45715</v>
      </c>
      <c r="I2064" s="6">
        <v>120</v>
      </c>
      <c r="J2064">
        <v>-83.070000000000007</v>
      </c>
      <c r="K2064">
        <v>-83.070000000000007</v>
      </c>
      <c r="L2064" t="str">
        <f>VLOOKUP(A2064,[1]Sheet2!$A$2:$C$2741,3,0)</f>
        <v>Manuel Miranda</v>
      </c>
      <c r="M2064" t="str" cm="1">
        <f t="array" ref="M2064">IFERROR(_xlfn.IFS(AND(I2064&gt;=1,I2064&lt;=5),"1A5", AND(I2064&gt;=6,I2064&lt;=30),"6A30", AND(I2064&gt;=31,I2064&lt;=60),"31A60", AND(I2064&gt;=61,I2064&lt;=90),"61A90", AND(I2064&gt;=91,I2064&lt;=120),"91A120", AND(I2064&gt;120),"M120"), "A VENCER")</f>
        <v>91A120</v>
      </c>
    </row>
    <row r="2065" spans="1:13" x14ac:dyDescent="0.25">
      <c r="A2065">
        <f>VLOOKUP(B2065,[1]Sheet2!$B$2:$D$2741,3,0)</f>
        <v>211112443</v>
      </c>
      <c r="B2065" t="s">
        <v>2553</v>
      </c>
      <c r="C2065" t="s">
        <v>11</v>
      </c>
      <c r="D2065" t="s">
        <v>12</v>
      </c>
      <c r="E2065">
        <v>8418</v>
      </c>
      <c r="F2065" t="s">
        <v>13</v>
      </c>
      <c r="G2065" s="1">
        <v>45834.405034722222</v>
      </c>
      <c r="H2065" s="1">
        <v>45804.405219907407</v>
      </c>
      <c r="I2065" s="6">
        <v>16</v>
      </c>
      <c r="J2065">
        <v>396.04</v>
      </c>
      <c r="K2065">
        <v>396.04</v>
      </c>
      <c r="L2065" t="str">
        <f>VLOOKUP(A2065,[1]Sheet2!$A$2:$C$2741,3,0)</f>
        <v>Vânia Silva</v>
      </c>
      <c r="M2065" t="str" cm="1">
        <f t="array" ref="M2065">IFERROR(_xlfn.IFS(AND(I2065&gt;=1,I2065&lt;=5),"1A5", AND(I2065&gt;=6,I2065&lt;=30),"6A30", AND(I2065&gt;=31,I2065&lt;=60),"31A60", AND(I2065&gt;=61,I2065&lt;=90),"61A90", AND(I2065&gt;=91,I2065&lt;=120),"91A120", AND(I2065&gt;120),"M120"), "A VENCER")</f>
        <v>6A30</v>
      </c>
    </row>
    <row r="2066" spans="1:13" x14ac:dyDescent="0.25">
      <c r="A2066">
        <f>VLOOKUP(B2066,[1]Sheet2!$B$2:$D$2741,3,0)</f>
        <v>211112443</v>
      </c>
      <c r="B2066" t="s">
        <v>2553</v>
      </c>
      <c r="C2066" t="s">
        <v>11</v>
      </c>
      <c r="D2066" t="s">
        <v>12</v>
      </c>
      <c r="E2066">
        <v>8910</v>
      </c>
      <c r="F2066" t="s">
        <v>13</v>
      </c>
      <c r="G2066" s="1">
        <v>45843.497025462959</v>
      </c>
      <c r="H2066" s="1">
        <v>45813.497488425921</v>
      </c>
      <c r="I2066" s="6">
        <v>7</v>
      </c>
      <c r="J2066">
        <v>765.47</v>
      </c>
      <c r="K2066">
        <v>765.47</v>
      </c>
      <c r="L2066" t="str">
        <f>VLOOKUP(A2066,[1]Sheet2!$A$2:$C$2741,3,0)</f>
        <v>Vânia Silva</v>
      </c>
      <c r="M2066" t="str" cm="1">
        <f t="array" ref="M2066">IFERROR(_xlfn.IFS(AND(I2066&gt;=1,I2066&lt;=5),"1A5", AND(I2066&gt;=6,I2066&lt;=30),"6A30", AND(I2066&gt;=31,I2066&lt;=60),"31A60", AND(I2066&gt;=61,I2066&lt;=90),"61A90", AND(I2066&gt;=91,I2066&lt;=120),"91A120", AND(I2066&gt;120),"M120"), "A VENCER")</f>
        <v>6A30</v>
      </c>
    </row>
    <row r="2067" spans="1:13" x14ac:dyDescent="0.25">
      <c r="A2067">
        <f>VLOOKUP(B2067,[1]Sheet2!$B$2:$D$2741,3,0)</f>
        <v>211112445</v>
      </c>
      <c r="B2067" t="s">
        <v>481</v>
      </c>
      <c r="C2067" t="s">
        <v>11</v>
      </c>
      <c r="D2067" t="s">
        <v>12</v>
      </c>
      <c r="E2067">
        <v>7762</v>
      </c>
      <c r="F2067" t="s">
        <v>35</v>
      </c>
      <c r="G2067" s="1">
        <v>45822.328796296293</v>
      </c>
      <c r="H2067" s="1">
        <v>45792.329062500001</v>
      </c>
      <c r="I2067" s="6">
        <v>28</v>
      </c>
      <c r="J2067">
        <v>263.51</v>
      </c>
      <c r="K2067">
        <v>263.51</v>
      </c>
      <c r="L2067" t="str">
        <f>VLOOKUP(A2067,[1]Sheet2!$A$2:$C$2741,3,0)</f>
        <v>Bruno Brito</v>
      </c>
      <c r="M2067" t="str" cm="1">
        <f t="array" ref="M2067">IFERROR(_xlfn.IFS(AND(I2067&gt;=1,I2067&lt;=5),"1A5", AND(I2067&gt;=6,I2067&lt;=30),"6A30", AND(I2067&gt;=31,I2067&lt;=60),"31A60", AND(I2067&gt;=61,I2067&lt;=90),"61A90", AND(I2067&gt;=91,I2067&lt;=120),"91A120", AND(I2067&gt;120),"M120"), "A VENCER")</f>
        <v>6A30</v>
      </c>
    </row>
    <row r="2068" spans="1:13" x14ac:dyDescent="0.25">
      <c r="A2068">
        <f>VLOOKUP(B2068,[1]Sheet2!$B$2:$D$2741,3,0)</f>
        <v>211112445</v>
      </c>
      <c r="B2068" t="s">
        <v>481</v>
      </c>
      <c r="C2068" t="s">
        <v>11</v>
      </c>
      <c r="D2068" t="s">
        <v>12</v>
      </c>
      <c r="E2068">
        <v>8096</v>
      </c>
      <c r="F2068" t="s">
        <v>13</v>
      </c>
      <c r="G2068" s="1">
        <v>45828.445520833331</v>
      </c>
      <c r="H2068" s="1">
        <v>45798.445844907408</v>
      </c>
      <c r="I2068" s="6">
        <v>22</v>
      </c>
      <c r="J2068">
        <v>499.21000000000004</v>
      </c>
      <c r="K2068">
        <v>499.21000000000004</v>
      </c>
      <c r="L2068" t="str">
        <f>VLOOKUP(A2068,[1]Sheet2!$A$2:$C$2741,3,0)</f>
        <v>Bruno Brito</v>
      </c>
      <c r="M2068" t="str" cm="1">
        <f t="array" ref="M2068">IFERROR(_xlfn.IFS(AND(I2068&gt;=1,I2068&lt;=5),"1A5", AND(I2068&gt;=6,I2068&lt;=30),"6A30", AND(I2068&gt;=31,I2068&lt;=60),"31A60", AND(I2068&gt;=61,I2068&lt;=90),"61A90", AND(I2068&gt;=91,I2068&lt;=120),"91A120", AND(I2068&gt;120),"M120"), "A VENCER")</f>
        <v>6A30</v>
      </c>
    </row>
    <row r="2069" spans="1:13" x14ac:dyDescent="0.25">
      <c r="A2069">
        <f>VLOOKUP(B2069,[1]Sheet2!$B$2:$D$2741,3,0)</f>
        <v>211112445</v>
      </c>
      <c r="B2069" t="s">
        <v>481</v>
      </c>
      <c r="C2069" t="s">
        <v>11</v>
      </c>
      <c r="D2069" t="s">
        <v>12</v>
      </c>
      <c r="E2069">
        <v>8255</v>
      </c>
      <c r="F2069" t="s">
        <v>13</v>
      </c>
      <c r="G2069" s="1">
        <v>45830.502118055556</v>
      </c>
      <c r="H2069" s="1">
        <v>45800.503217592588</v>
      </c>
      <c r="I2069" s="6">
        <v>20</v>
      </c>
      <c r="J2069">
        <v>53.65</v>
      </c>
      <c r="K2069">
        <v>53.65</v>
      </c>
      <c r="L2069" t="str">
        <f>VLOOKUP(A2069,[1]Sheet2!$A$2:$C$2741,3,0)</f>
        <v>Bruno Brito</v>
      </c>
      <c r="M2069" t="str" cm="1">
        <f t="array" ref="M2069">IFERROR(_xlfn.IFS(AND(I2069&gt;=1,I2069&lt;=5),"1A5", AND(I2069&gt;=6,I2069&lt;=30),"6A30", AND(I2069&gt;=31,I2069&lt;=60),"31A60", AND(I2069&gt;=61,I2069&lt;=90),"61A90", AND(I2069&gt;=91,I2069&lt;=120),"91A120", AND(I2069&gt;120),"M120"), "A VENCER")</f>
        <v>6A30</v>
      </c>
    </row>
    <row r="2070" spans="1:13" x14ac:dyDescent="0.25">
      <c r="A2070">
        <f>VLOOKUP(B2070,[1]Sheet2!$B$2:$D$2741,3,0)</f>
        <v>211112445</v>
      </c>
      <c r="B2070" t="s">
        <v>481</v>
      </c>
      <c r="C2070" t="s">
        <v>11</v>
      </c>
      <c r="D2070" t="s">
        <v>12</v>
      </c>
      <c r="E2070">
        <v>8527</v>
      </c>
      <c r="F2070" t="s">
        <v>13</v>
      </c>
      <c r="G2070" s="1">
        <v>45835.504942129628</v>
      </c>
      <c r="H2070" s="1">
        <v>45805.510775462964</v>
      </c>
      <c r="I2070" s="6">
        <v>15</v>
      </c>
      <c r="J2070">
        <v>279.77</v>
      </c>
      <c r="K2070">
        <v>279.77</v>
      </c>
      <c r="L2070" t="str">
        <f>VLOOKUP(A2070,[1]Sheet2!$A$2:$C$2741,3,0)</f>
        <v>Bruno Brito</v>
      </c>
      <c r="M2070" t="str" cm="1">
        <f t="array" ref="M2070">IFERROR(_xlfn.IFS(AND(I2070&gt;=1,I2070&lt;=5),"1A5", AND(I2070&gt;=6,I2070&lt;=30),"6A30", AND(I2070&gt;=31,I2070&lt;=60),"31A60", AND(I2070&gt;=61,I2070&lt;=90),"61A90", AND(I2070&gt;=91,I2070&lt;=120),"91A120", AND(I2070&gt;120),"M120"), "A VENCER")</f>
        <v>6A30</v>
      </c>
    </row>
    <row r="2071" spans="1:13" x14ac:dyDescent="0.25">
      <c r="A2071">
        <f>VLOOKUP(B2071,[1]Sheet2!$B$2:$D$2741,3,0)</f>
        <v>211112445</v>
      </c>
      <c r="B2071" t="s">
        <v>481</v>
      </c>
      <c r="C2071" t="s">
        <v>11</v>
      </c>
      <c r="D2071" t="s">
        <v>12</v>
      </c>
      <c r="E2071">
        <v>8844</v>
      </c>
      <c r="F2071" t="s">
        <v>13</v>
      </c>
      <c r="G2071" s="1">
        <v>45842.434988425921</v>
      </c>
      <c r="H2071" s="1">
        <v>45812.440798611111</v>
      </c>
      <c r="I2071" s="6">
        <v>8</v>
      </c>
      <c r="J2071">
        <v>292.06</v>
      </c>
      <c r="K2071">
        <v>292.06</v>
      </c>
      <c r="L2071" t="str">
        <f>VLOOKUP(A2071,[1]Sheet2!$A$2:$C$2741,3,0)</f>
        <v>Bruno Brito</v>
      </c>
      <c r="M2071" t="str" cm="1">
        <f t="array" ref="M2071">IFERROR(_xlfn.IFS(AND(I2071&gt;=1,I2071&lt;=5),"1A5", AND(I2071&gt;=6,I2071&lt;=30),"6A30", AND(I2071&gt;=31,I2071&lt;=60),"31A60", AND(I2071&gt;=61,I2071&lt;=90),"61A90", AND(I2071&gt;=91,I2071&lt;=120),"91A120", AND(I2071&gt;120),"M120"), "A VENCER")</f>
        <v>6A30</v>
      </c>
    </row>
    <row r="2072" spans="1:13" x14ac:dyDescent="0.25">
      <c r="A2072">
        <f>VLOOKUP(B2072,[1]Sheet2!$B$2:$D$2741,3,0)</f>
        <v>211112445</v>
      </c>
      <c r="B2072" t="s">
        <v>481</v>
      </c>
      <c r="C2072" t="s">
        <v>11</v>
      </c>
      <c r="D2072" t="s">
        <v>12</v>
      </c>
      <c r="E2072">
        <v>9088</v>
      </c>
      <c r="F2072" t="s">
        <v>13</v>
      </c>
      <c r="G2072" s="1">
        <v>45849.53875</v>
      </c>
      <c r="H2072" s="1">
        <v>45819.539050925923</v>
      </c>
      <c r="I2072" s="6">
        <v>1</v>
      </c>
      <c r="J2072">
        <v>309.58</v>
      </c>
      <c r="K2072">
        <v>309.58</v>
      </c>
      <c r="L2072" t="str">
        <f>VLOOKUP(A2072,[1]Sheet2!$A$2:$C$2741,3,0)</f>
        <v>Bruno Brito</v>
      </c>
      <c r="M2072" t="str" cm="1">
        <f t="array" ref="M2072">IFERROR(_xlfn.IFS(AND(I2072&gt;=1,I2072&lt;=5),"1A5", AND(I2072&gt;=6,I2072&lt;=30),"6A30", AND(I2072&gt;=31,I2072&lt;=60),"31A60", AND(I2072&gt;=61,I2072&lt;=90),"61A90", AND(I2072&gt;=91,I2072&lt;=120),"91A120", AND(I2072&gt;120),"M120"), "A VENCER")</f>
        <v>1A5</v>
      </c>
    </row>
    <row r="2073" spans="1:13" x14ac:dyDescent="0.25">
      <c r="A2073">
        <f>VLOOKUP(B2073,[1]Sheet2!$B$2:$D$2741,3,0)</f>
        <v>211112445</v>
      </c>
      <c r="B2073" t="s">
        <v>481</v>
      </c>
      <c r="C2073" t="s">
        <v>11</v>
      </c>
      <c r="D2073" t="s">
        <v>12</v>
      </c>
      <c r="E2073">
        <v>9524</v>
      </c>
      <c r="F2073" t="s">
        <v>13</v>
      </c>
      <c r="G2073" s="1">
        <v>45858.547083333331</v>
      </c>
      <c r="H2073" s="1">
        <v>45828.549155092587</v>
      </c>
      <c r="I2073" s="6">
        <v>-8</v>
      </c>
      <c r="J2073">
        <v>269.18</v>
      </c>
      <c r="K2073">
        <v>269.18</v>
      </c>
      <c r="L2073" t="str">
        <f>VLOOKUP(A2073,[1]Sheet2!$A$2:$C$2741,3,0)</f>
        <v>Bruno Brito</v>
      </c>
      <c r="M2073" t="str" cm="1">
        <f t="array" ref="M2073">IFERROR(_xlfn.IFS(AND(I2073&gt;=1,I2073&lt;=5),"1A5", AND(I2073&gt;=6,I2073&lt;=30),"6A30", AND(I2073&gt;=31,I2073&lt;=60),"31A60", AND(I2073&gt;=61,I2073&lt;=90),"61A90", AND(I2073&gt;=91,I2073&lt;=120),"91A120", AND(I2073&gt;120),"M120"), "A VENCER")</f>
        <v>A VENCER</v>
      </c>
    </row>
    <row r="2074" spans="1:13" x14ac:dyDescent="0.25">
      <c r="A2074">
        <f>VLOOKUP(B2074,[1]Sheet2!$B$2:$D$2741,3,0)</f>
        <v>211112445</v>
      </c>
      <c r="B2074" t="s">
        <v>481</v>
      </c>
      <c r="C2074" t="s">
        <v>11</v>
      </c>
      <c r="D2074" t="s">
        <v>12</v>
      </c>
      <c r="E2074">
        <v>9690</v>
      </c>
      <c r="F2074" t="s">
        <v>13</v>
      </c>
      <c r="G2074" s="1">
        <v>45863.488576388889</v>
      </c>
      <c r="H2074" s="1">
        <v>45833.488946759258</v>
      </c>
      <c r="I2074" s="6">
        <v>-13</v>
      </c>
      <c r="J2074">
        <v>255.28</v>
      </c>
      <c r="K2074">
        <v>255.28</v>
      </c>
      <c r="L2074" t="str">
        <f>VLOOKUP(A2074,[1]Sheet2!$A$2:$C$2741,3,0)</f>
        <v>Bruno Brito</v>
      </c>
      <c r="M2074" t="str" cm="1">
        <f t="array" ref="M2074">IFERROR(_xlfn.IFS(AND(I2074&gt;=1,I2074&lt;=5),"1A5", AND(I2074&gt;=6,I2074&lt;=30),"6A30", AND(I2074&gt;=31,I2074&lt;=60),"31A60", AND(I2074&gt;=61,I2074&lt;=90),"61A90", AND(I2074&gt;=91,I2074&lt;=120),"91A120", AND(I2074&gt;120),"M120"), "A VENCER")</f>
        <v>A VENCER</v>
      </c>
    </row>
    <row r="2075" spans="1:13" x14ac:dyDescent="0.25">
      <c r="A2075">
        <f>VLOOKUP(B2075,[1]Sheet2!$B$2:$D$2741,3,0)</f>
        <v>211112445</v>
      </c>
      <c r="B2075" t="s">
        <v>481</v>
      </c>
      <c r="C2075" t="s">
        <v>11</v>
      </c>
      <c r="D2075" t="s">
        <v>12</v>
      </c>
      <c r="E2075">
        <v>10444</v>
      </c>
      <c r="F2075" t="s">
        <v>13</v>
      </c>
      <c r="G2075" s="1">
        <v>45879.37060185185</v>
      </c>
      <c r="H2075" s="1">
        <v>45849.37060185185</v>
      </c>
      <c r="I2075" s="6">
        <v>-29</v>
      </c>
      <c r="J2075">
        <v>23.3</v>
      </c>
      <c r="K2075">
        <v>23.3</v>
      </c>
      <c r="L2075" t="str">
        <f>VLOOKUP(A2075,[1]Sheet2!$A$2:$C$2741,3,0)</f>
        <v>Bruno Brito</v>
      </c>
      <c r="M2075" t="str" cm="1">
        <f t="array" ref="M2075">IFERROR(_xlfn.IFS(AND(I2075&gt;=1,I2075&lt;=5),"1A5", AND(I2075&gt;=6,I2075&lt;=30),"6A30", AND(I2075&gt;=31,I2075&lt;=60),"31A60", AND(I2075&gt;=61,I2075&lt;=90),"61A90", AND(I2075&gt;=91,I2075&lt;=120),"91A120", AND(I2075&gt;120),"M120"), "A VENCER")</f>
        <v>A VENCER</v>
      </c>
    </row>
    <row r="2076" spans="1:13" x14ac:dyDescent="0.25">
      <c r="A2076">
        <f>VLOOKUP(B2076,[1]Sheet2!$B$2:$D$2741,3,0)</f>
        <v>211112445</v>
      </c>
      <c r="B2076" t="s">
        <v>481</v>
      </c>
      <c r="C2076" t="s">
        <v>11</v>
      </c>
      <c r="D2076" t="s">
        <v>12</v>
      </c>
      <c r="E2076">
        <v>10459</v>
      </c>
      <c r="F2076" t="s">
        <v>13</v>
      </c>
      <c r="G2076" s="1">
        <v>45879.383043981477</v>
      </c>
      <c r="H2076" s="1">
        <v>45849.383055555554</v>
      </c>
      <c r="I2076" s="6">
        <v>-29</v>
      </c>
      <c r="J2076">
        <v>260.31</v>
      </c>
      <c r="K2076">
        <v>260.31</v>
      </c>
      <c r="L2076" t="str">
        <f>VLOOKUP(A2076,[1]Sheet2!$A$2:$C$2741,3,0)</f>
        <v>Bruno Brito</v>
      </c>
      <c r="M2076" t="str" cm="1">
        <f t="array" ref="M2076">IFERROR(_xlfn.IFS(AND(I2076&gt;=1,I2076&lt;=5),"1A5", AND(I2076&gt;=6,I2076&lt;=30),"6A30", AND(I2076&gt;=31,I2076&lt;=60),"31A60", AND(I2076&gt;=61,I2076&lt;=90),"61A90", AND(I2076&gt;=91,I2076&lt;=120),"91A120", AND(I2076&gt;120),"M120"), "A VENCER")</f>
        <v>A VENCER</v>
      </c>
    </row>
    <row r="2077" spans="1:13" x14ac:dyDescent="0.25">
      <c r="A2077">
        <f>VLOOKUP(B2077,[1]Sheet2!$B$2:$D$2741,3,0)</f>
        <v>211112452</v>
      </c>
      <c r="B2077" t="s">
        <v>482</v>
      </c>
      <c r="C2077" t="s">
        <v>11</v>
      </c>
      <c r="D2077" t="s">
        <v>12</v>
      </c>
      <c r="E2077">
        <v>9652</v>
      </c>
      <c r="F2077" t="s">
        <v>13</v>
      </c>
      <c r="G2077" s="1">
        <v>45854.340173611112</v>
      </c>
      <c r="H2077" s="1">
        <v>45833.340486111112</v>
      </c>
      <c r="I2077" s="6">
        <v>-4</v>
      </c>
      <c r="J2077">
        <v>359.84000000000003</v>
      </c>
      <c r="K2077">
        <v>359.84000000000003</v>
      </c>
      <c r="L2077" t="str">
        <f>VLOOKUP(A2077,[1]Sheet2!$A$2:$C$2741,3,0)</f>
        <v>Bruno Brito</v>
      </c>
      <c r="M2077" t="str" cm="1">
        <f t="array" ref="M2077">IFERROR(_xlfn.IFS(AND(I2077&gt;=1,I2077&lt;=5),"1A5", AND(I2077&gt;=6,I2077&lt;=30),"6A30", AND(I2077&gt;=31,I2077&lt;=60),"31A60", AND(I2077&gt;=61,I2077&lt;=90),"61A90", AND(I2077&gt;=91,I2077&lt;=120),"91A120", AND(I2077&gt;120),"M120"), "A VENCER")</f>
        <v>A VENCER</v>
      </c>
    </row>
    <row r="2078" spans="1:13" x14ac:dyDescent="0.25">
      <c r="A2078">
        <f>VLOOKUP(B2078,[1]Sheet2!$B$2:$D$2741,3,0)</f>
        <v>211112455</v>
      </c>
      <c r="B2078" t="s">
        <v>484</v>
      </c>
      <c r="C2078" t="s">
        <v>11</v>
      </c>
      <c r="D2078" t="s">
        <v>12</v>
      </c>
      <c r="E2078">
        <v>9178</v>
      </c>
      <c r="F2078" t="s">
        <v>13</v>
      </c>
      <c r="G2078" s="1">
        <v>45850.641099537032</v>
      </c>
      <c r="H2078" s="1">
        <v>45820.641805555555</v>
      </c>
      <c r="I2078" s="6">
        <v>0</v>
      </c>
      <c r="J2078">
        <v>1554.25</v>
      </c>
      <c r="K2078">
        <v>1554.25</v>
      </c>
      <c r="L2078" t="str">
        <f>VLOOKUP(A2078,[1]Sheet2!$A$2:$C$2741,3,0)</f>
        <v>Vânia Silva</v>
      </c>
      <c r="M2078" t="str" cm="1">
        <f t="array" ref="M2078">IFERROR(_xlfn.IFS(AND(I2078&gt;=1,I2078&lt;=5),"1A5", AND(I2078&gt;=6,I2078&lt;=30),"6A30", AND(I2078&gt;=31,I2078&lt;=60),"31A60", AND(I2078&gt;=61,I2078&lt;=90),"61A90", AND(I2078&gt;=91,I2078&lt;=120),"91A120", AND(I2078&gt;120),"M120"), "A VENCER")</f>
        <v>A VENCER</v>
      </c>
    </row>
    <row r="2079" spans="1:13" x14ac:dyDescent="0.25">
      <c r="A2079">
        <f>VLOOKUP(B2079,[1]Sheet2!$B$2:$D$2741,3,0)</f>
        <v>211112455</v>
      </c>
      <c r="B2079" t="s">
        <v>484</v>
      </c>
      <c r="C2079" t="s">
        <v>11</v>
      </c>
      <c r="D2079" t="s">
        <v>12</v>
      </c>
      <c r="E2079">
        <v>9798</v>
      </c>
      <c r="F2079" t="s">
        <v>13</v>
      </c>
      <c r="G2079" s="1">
        <v>45864.648715277777</v>
      </c>
      <c r="H2079" s="1">
        <v>45834.649039351847</v>
      </c>
      <c r="I2079" s="6">
        <v>-14</v>
      </c>
      <c r="J2079">
        <v>2220.65</v>
      </c>
      <c r="K2079">
        <v>2220.65</v>
      </c>
      <c r="L2079" t="str">
        <f>VLOOKUP(A2079,[1]Sheet2!$A$2:$C$2741,3,0)</f>
        <v>Vânia Silva</v>
      </c>
      <c r="M2079" t="str" cm="1">
        <f t="array" ref="M2079">IFERROR(_xlfn.IFS(AND(I2079&gt;=1,I2079&lt;=5),"1A5", AND(I2079&gt;=6,I2079&lt;=30),"6A30", AND(I2079&gt;=31,I2079&lt;=60),"31A60", AND(I2079&gt;=61,I2079&lt;=90),"61A90", AND(I2079&gt;=91,I2079&lt;=120),"91A120", AND(I2079&gt;120),"M120"), "A VENCER")</f>
        <v>A VENCER</v>
      </c>
    </row>
    <row r="2080" spans="1:13" x14ac:dyDescent="0.25">
      <c r="A2080">
        <f>VLOOKUP(B2080,[1]Sheet2!$B$2:$D$2741,3,0)</f>
        <v>211112455</v>
      </c>
      <c r="B2080" t="s">
        <v>484</v>
      </c>
      <c r="C2080" t="s">
        <v>11</v>
      </c>
      <c r="D2080" t="s">
        <v>12</v>
      </c>
      <c r="E2080">
        <v>9912</v>
      </c>
      <c r="F2080" t="s">
        <v>13</v>
      </c>
      <c r="G2080" s="1">
        <v>45868.70212962963</v>
      </c>
      <c r="H2080" s="1">
        <v>45838.702465277776</v>
      </c>
      <c r="I2080" s="6">
        <v>-18</v>
      </c>
      <c r="J2080">
        <v>2033.5</v>
      </c>
      <c r="K2080">
        <v>2033.5</v>
      </c>
      <c r="L2080" t="str">
        <f>VLOOKUP(A2080,[1]Sheet2!$A$2:$C$2741,3,0)</f>
        <v>Vânia Silva</v>
      </c>
      <c r="M2080" t="str" cm="1">
        <f t="array" ref="M2080">IFERROR(_xlfn.IFS(AND(I2080&gt;=1,I2080&lt;=5),"1A5", AND(I2080&gt;=6,I2080&lt;=30),"6A30", AND(I2080&gt;=31,I2080&lt;=60),"31A60", AND(I2080&gt;=61,I2080&lt;=90),"61A90", AND(I2080&gt;=91,I2080&lt;=120),"91A120", AND(I2080&gt;120),"M120"), "A VENCER")</f>
        <v>A VENCER</v>
      </c>
    </row>
    <row r="2081" spans="1:13" x14ac:dyDescent="0.25">
      <c r="A2081">
        <f>VLOOKUP(B2081,[1]Sheet2!$B$2:$D$2741,3,0)</f>
        <v>211112458</v>
      </c>
      <c r="B2081" t="s">
        <v>485</v>
      </c>
      <c r="C2081" t="s">
        <v>11</v>
      </c>
      <c r="D2081" t="s">
        <v>12</v>
      </c>
      <c r="E2081">
        <v>2852</v>
      </c>
      <c r="F2081" t="s">
        <v>13</v>
      </c>
      <c r="G2081" s="1">
        <v>45762.328530092593</v>
      </c>
      <c r="H2081" s="1">
        <v>45702.329733796294</v>
      </c>
      <c r="I2081" s="6">
        <v>88</v>
      </c>
      <c r="J2081">
        <v>326.52</v>
      </c>
      <c r="K2081">
        <v>326.52</v>
      </c>
      <c r="L2081" t="str">
        <f>VLOOKUP(A2081,[1]Sheet2!$A$2:$C$2741,3,0)</f>
        <v>Bruno Brito</v>
      </c>
      <c r="M2081" t="str" cm="1">
        <f t="array" ref="M2081">IFERROR(_xlfn.IFS(AND(I2081&gt;=1,I2081&lt;=5),"1A5", AND(I2081&gt;=6,I2081&lt;=30),"6A30", AND(I2081&gt;=31,I2081&lt;=60),"31A60", AND(I2081&gt;=61,I2081&lt;=90),"61A90", AND(I2081&gt;=91,I2081&lt;=120),"91A120", AND(I2081&gt;120),"M120"), "A VENCER")</f>
        <v>61A90</v>
      </c>
    </row>
    <row r="2082" spans="1:13" x14ac:dyDescent="0.25">
      <c r="A2082">
        <f>VLOOKUP(B2082,[1]Sheet2!$B$2:$D$2741,3,0)</f>
        <v>211112458</v>
      </c>
      <c r="B2082" t="s">
        <v>485</v>
      </c>
      <c r="C2082" t="s">
        <v>11</v>
      </c>
      <c r="D2082" t="s">
        <v>12</v>
      </c>
      <c r="E2082">
        <v>8520</v>
      </c>
      <c r="F2082" t="s">
        <v>13</v>
      </c>
      <c r="G2082" s="1">
        <v>45865.474641203698</v>
      </c>
      <c r="H2082" s="1">
        <v>45805.497627314813</v>
      </c>
      <c r="I2082" s="6">
        <v>-15</v>
      </c>
      <c r="J2082">
        <v>56.5</v>
      </c>
      <c r="K2082">
        <v>56.5</v>
      </c>
      <c r="L2082" t="str">
        <f>VLOOKUP(A2082,[1]Sheet2!$A$2:$C$2741,3,0)</f>
        <v>Bruno Brito</v>
      </c>
      <c r="M2082" t="str" cm="1">
        <f t="array" ref="M2082">IFERROR(_xlfn.IFS(AND(I2082&gt;=1,I2082&lt;=5),"1A5", AND(I2082&gt;=6,I2082&lt;=30),"6A30", AND(I2082&gt;=31,I2082&lt;=60),"31A60", AND(I2082&gt;=61,I2082&lt;=90),"61A90", AND(I2082&gt;=91,I2082&lt;=120),"91A120", AND(I2082&gt;120),"M120"), "A VENCER")</f>
        <v>A VENCER</v>
      </c>
    </row>
    <row r="2083" spans="1:13" x14ac:dyDescent="0.25">
      <c r="A2083">
        <f>VLOOKUP(B2083,[1]Sheet2!$B$2:$D$2741,3,0)</f>
        <v>211112458</v>
      </c>
      <c r="B2083" t="s">
        <v>485</v>
      </c>
      <c r="C2083" t="s">
        <v>11</v>
      </c>
      <c r="D2083" t="s">
        <v>12</v>
      </c>
      <c r="E2083">
        <v>8627</v>
      </c>
      <c r="F2083" t="s">
        <v>13</v>
      </c>
      <c r="G2083" s="1">
        <v>45867.445196759254</v>
      </c>
      <c r="H2083" s="1">
        <v>45807.446446759255</v>
      </c>
      <c r="I2083" s="6">
        <v>-17</v>
      </c>
      <c r="J2083">
        <v>192.32</v>
      </c>
      <c r="K2083">
        <v>192.32</v>
      </c>
      <c r="L2083" t="str">
        <f>VLOOKUP(A2083,[1]Sheet2!$A$2:$C$2741,3,0)</f>
        <v>Bruno Brito</v>
      </c>
      <c r="M2083" t="str" cm="1">
        <f t="array" ref="M2083">IFERROR(_xlfn.IFS(AND(I2083&gt;=1,I2083&lt;=5),"1A5", AND(I2083&gt;=6,I2083&lt;=30),"6A30", AND(I2083&gt;=31,I2083&lt;=60),"31A60", AND(I2083&gt;=61,I2083&lt;=90),"61A90", AND(I2083&gt;=91,I2083&lt;=120),"91A120", AND(I2083&gt;120),"M120"), "A VENCER")</f>
        <v>A VENCER</v>
      </c>
    </row>
    <row r="2084" spans="1:13" x14ac:dyDescent="0.25">
      <c r="A2084">
        <f>VLOOKUP(B2084,[1]Sheet2!$B$2:$D$2741,3,0)</f>
        <v>211112461</v>
      </c>
      <c r="B2084" t="s">
        <v>487</v>
      </c>
      <c r="C2084" t="s">
        <v>11</v>
      </c>
      <c r="D2084" t="s">
        <v>12</v>
      </c>
      <c r="E2084">
        <v>3758</v>
      </c>
      <c r="F2084" t="s">
        <v>13</v>
      </c>
      <c r="G2084" s="1">
        <v>45746.323634259257</v>
      </c>
      <c r="H2084" s="1">
        <v>45716.324398148143</v>
      </c>
      <c r="I2084" s="6">
        <v>104</v>
      </c>
      <c r="J2084">
        <v>226.85</v>
      </c>
      <c r="K2084">
        <v>226.85</v>
      </c>
      <c r="L2084" t="str">
        <f>VLOOKUP(A2084,[1]Sheet2!$A$2:$C$2741,3,0)</f>
        <v>Pedro Fonseca</v>
      </c>
      <c r="M2084" t="str" cm="1">
        <f t="array" ref="M2084">IFERROR(_xlfn.IFS(AND(I2084&gt;=1,I2084&lt;=5),"1A5", AND(I2084&gt;=6,I2084&lt;=30),"6A30", AND(I2084&gt;=31,I2084&lt;=60),"31A60", AND(I2084&gt;=61,I2084&lt;=90),"61A90", AND(I2084&gt;=91,I2084&lt;=120),"91A120", AND(I2084&gt;120),"M120"), "A VENCER")</f>
        <v>91A120</v>
      </c>
    </row>
    <row r="2085" spans="1:13" x14ac:dyDescent="0.25">
      <c r="A2085">
        <f>VLOOKUP(B2085,[1]Sheet2!$B$2:$D$2741,3,0)</f>
        <v>211112461</v>
      </c>
      <c r="B2085" t="s">
        <v>487</v>
      </c>
      <c r="C2085" t="s">
        <v>11</v>
      </c>
      <c r="D2085" t="s">
        <v>12</v>
      </c>
      <c r="E2085">
        <v>4377</v>
      </c>
      <c r="F2085" t="s">
        <v>13</v>
      </c>
      <c r="G2085" s="1">
        <v>45758.402835648143</v>
      </c>
      <c r="H2085" s="1">
        <v>45728.40315972222</v>
      </c>
      <c r="I2085" s="6">
        <v>92</v>
      </c>
      <c r="J2085">
        <v>134.19999999999999</v>
      </c>
      <c r="K2085">
        <v>134.19999999999999</v>
      </c>
      <c r="L2085" t="str">
        <f>VLOOKUP(A2085,[1]Sheet2!$A$2:$C$2741,3,0)</f>
        <v>Pedro Fonseca</v>
      </c>
      <c r="M2085" t="str" cm="1">
        <f t="array" ref="M2085">IFERROR(_xlfn.IFS(AND(I2085&gt;=1,I2085&lt;=5),"1A5", AND(I2085&gt;=6,I2085&lt;=30),"6A30", AND(I2085&gt;=31,I2085&lt;=60),"31A60", AND(I2085&gt;=61,I2085&lt;=90),"61A90", AND(I2085&gt;=91,I2085&lt;=120),"91A120", AND(I2085&gt;120),"M120"), "A VENCER")</f>
        <v>91A120</v>
      </c>
    </row>
    <row r="2086" spans="1:13" x14ac:dyDescent="0.25">
      <c r="A2086">
        <f>VLOOKUP(B2086,[1]Sheet2!$B$2:$D$2741,3,0)</f>
        <v>211112463</v>
      </c>
      <c r="B2086" t="s">
        <v>488</v>
      </c>
      <c r="C2086" t="s">
        <v>11</v>
      </c>
      <c r="D2086" t="s">
        <v>12</v>
      </c>
      <c r="E2086">
        <v>5601</v>
      </c>
      <c r="F2086" t="s">
        <v>35</v>
      </c>
      <c r="G2086" s="1">
        <v>45765.364606481482</v>
      </c>
      <c r="H2086" s="1">
        <v>45750.364861111106</v>
      </c>
      <c r="I2086" s="6">
        <v>85</v>
      </c>
      <c r="J2086">
        <v>20.84</v>
      </c>
      <c r="K2086">
        <v>20.84</v>
      </c>
      <c r="L2086" t="str">
        <f>VLOOKUP(A2086,[1]Sheet2!$A$2:$C$2741,3,0)</f>
        <v>Bruno Brito</v>
      </c>
      <c r="M2086" t="str" cm="1">
        <f t="array" ref="M2086">IFERROR(_xlfn.IFS(AND(I2086&gt;=1,I2086&lt;=5),"1A5", AND(I2086&gt;=6,I2086&lt;=30),"6A30", AND(I2086&gt;=31,I2086&lt;=60),"31A60", AND(I2086&gt;=61,I2086&lt;=90),"61A90", AND(I2086&gt;=91,I2086&lt;=120),"91A120", AND(I2086&gt;120),"M120"), "A VENCER")</f>
        <v>61A90</v>
      </c>
    </row>
    <row r="2087" spans="1:13" x14ac:dyDescent="0.25">
      <c r="A2087">
        <f>VLOOKUP(B2087,[1]Sheet2!$B$2:$D$2741,3,0)</f>
        <v>211112465</v>
      </c>
      <c r="B2087" t="s">
        <v>490</v>
      </c>
      <c r="C2087" t="s">
        <v>11</v>
      </c>
      <c r="D2087" t="s">
        <v>12</v>
      </c>
      <c r="E2087">
        <v>10060</v>
      </c>
      <c r="F2087" t="s">
        <v>13</v>
      </c>
      <c r="G2087" s="1">
        <v>45871.521805555552</v>
      </c>
      <c r="H2087" s="1">
        <v>45841.521817129629</v>
      </c>
      <c r="I2087" s="6">
        <v>-21</v>
      </c>
      <c r="J2087">
        <v>167.34</v>
      </c>
      <c r="K2087">
        <v>167.34</v>
      </c>
      <c r="L2087" t="str">
        <f>VLOOKUP(A2087,[1]Sheet2!$A$2:$C$2741,3,0)</f>
        <v>Bruno Brito</v>
      </c>
      <c r="M2087" t="str" cm="1">
        <f t="array" ref="M2087">IFERROR(_xlfn.IFS(AND(I2087&gt;=1,I2087&lt;=5),"1A5", AND(I2087&gt;=6,I2087&lt;=30),"6A30", AND(I2087&gt;=31,I2087&lt;=60),"31A60", AND(I2087&gt;=61,I2087&lt;=90),"61A90", AND(I2087&gt;=91,I2087&lt;=120),"91A120", AND(I2087&gt;120),"M120"), "A VENCER")</f>
        <v>A VENCER</v>
      </c>
    </row>
    <row r="2088" spans="1:13" x14ac:dyDescent="0.25">
      <c r="A2088">
        <f>VLOOKUP(B2088,[1]Sheet2!$B$2:$D$2741,3,0)</f>
        <v>211112465</v>
      </c>
      <c r="B2088" t="s">
        <v>490</v>
      </c>
      <c r="C2088" t="s">
        <v>11</v>
      </c>
      <c r="D2088" t="s">
        <v>12</v>
      </c>
      <c r="E2088">
        <v>10383</v>
      </c>
      <c r="F2088" t="s">
        <v>13</v>
      </c>
      <c r="G2088" s="1">
        <v>45878.348298611112</v>
      </c>
      <c r="H2088" s="1">
        <v>45848.348298611112</v>
      </c>
      <c r="I2088" s="6">
        <v>-28</v>
      </c>
      <c r="J2088">
        <v>208.20000000000002</v>
      </c>
      <c r="K2088">
        <v>208.20000000000002</v>
      </c>
      <c r="L2088" t="str">
        <f>VLOOKUP(A2088,[1]Sheet2!$A$2:$C$2741,3,0)</f>
        <v>Bruno Brito</v>
      </c>
      <c r="M2088" t="str" cm="1">
        <f t="array" ref="M2088">IFERROR(_xlfn.IFS(AND(I2088&gt;=1,I2088&lt;=5),"1A5", AND(I2088&gt;=6,I2088&lt;=30),"6A30", AND(I2088&gt;=31,I2088&lt;=60),"31A60", AND(I2088&gt;=61,I2088&lt;=90),"61A90", AND(I2088&gt;=91,I2088&lt;=120),"91A120", AND(I2088&gt;120),"M120"), "A VENCER")</f>
        <v>A VENCER</v>
      </c>
    </row>
    <row r="2089" spans="1:13" x14ac:dyDescent="0.25">
      <c r="A2089">
        <f>VLOOKUP(B2089,[1]Sheet2!$B$2:$D$2741,3,0)</f>
        <v>211112466</v>
      </c>
      <c r="B2089" t="s">
        <v>2565</v>
      </c>
      <c r="C2089" t="s">
        <v>2814</v>
      </c>
      <c r="D2089" t="s">
        <v>12</v>
      </c>
      <c r="E2089">
        <v>487</v>
      </c>
      <c r="F2089" t="s">
        <v>13</v>
      </c>
      <c r="G2089" s="1">
        <v>45827</v>
      </c>
      <c r="H2089" s="1">
        <v>45820</v>
      </c>
      <c r="I2089" s="6">
        <v>23</v>
      </c>
      <c r="J2089">
        <v>-9.67</v>
      </c>
      <c r="K2089">
        <v>-9.67</v>
      </c>
      <c r="L2089" t="str">
        <f>VLOOKUP(A2089,[1]Sheet2!$A$2:$C$2741,3,0)</f>
        <v>Bruno Brito</v>
      </c>
      <c r="M2089" t="str" cm="1">
        <f t="array" ref="M2089">IFERROR(_xlfn.IFS(AND(I2089&gt;=1,I2089&lt;=5),"1A5", AND(I2089&gt;=6,I2089&lt;=30),"6A30", AND(I2089&gt;=31,I2089&lt;=60),"31A60", AND(I2089&gt;=61,I2089&lt;=90),"61A90", AND(I2089&gt;=91,I2089&lt;=120),"91A120", AND(I2089&gt;120),"M120"), "A VENCER")</f>
        <v>6A30</v>
      </c>
    </row>
    <row r="2090" spans="1:13" x14ac:dyDescent="0.25">
      <c r="A2090">
        <f>VLOOKUP(B2090,[1]Sheet2!$B$2:$D$2741,3,0)</f>
        <v>211112466</v>
      </c>
      <c r="B2090" t="s">
        <v>2565</v>
      </c>
      <c r="C2090" t="s">
        <v>11</v>
      </c>
      <c r="D2090" t="s">
        <v>12</v>
      </c>
      <c r="E2090">
        <v>9129</v>
      </c>
      <c r="F2090" t="s">
        <v>13</v>
      </c>
      <c r="G2090" s="1">
        <v>45827.408125000002</v>
      </c>
      <c r="H2090" s="1">
        <v>45820.40856481481</v>
      </c>
      <c r="I2090" s="6">
        <v>23</v>
      </c>
      <c r="J2090">
        <v>356.72</v>
      </c>
      <c r="K2090">
        <v>4.84</v>
      </c>
      <c r="L2090" t="str">
        <f>VLOOKUP(A2090,[1]Sheet2!$A$2:$C$2741,3,0)</f>
        <v>Bruno Brito</v>
      </c>
      <c r="M2090" t="str" cm="1">
        <f t="array" ref="M2090">IFERROR(_xlfn.IFS(AND(I2090&gt;=1,I2090&lt;=5),"1A5", AND(I2090&gt;=6,I2090&lt;=30),"6A30", AND(I2090&gt;=31,I2090&lt;=60),"31A60", AND(I2090&gt;=61,I2090&lt;=90),"61A90", AND(I2090&gt;=91,I2090&lt;=120),"91A120", AND(I2090&gt;120),"M120"), "A VENCER")</f>
        <v>6A30</v>
      </c>
    </row>
    <row r="2091" spans="1:13" x14ac:dyDescent="0.25">
      <c r="A2091">
        <f>VLOOKUP(B2091,[1]Sheet2!$B$2:$D$2741,3,0)</f>
        <v>211112467</v>
      </c>
      <c r="B2091" t="s">
        <v>491</v>
      </c>
      <c r="C2091" t="s">
        <v>11</v>
      </c>
      <c r="D2091" t="s">
        <v>12</v>
      </c>
      <c r="E2091">
        <v>8521</v>
      </c>
      <c r="F2091" t="s">
        <v>13</v>
      </c>
      <c r="G2091" s="1">
        <v>45820.490810185183</v>
      </c>
      <c r="H2091" s="1">
        <v>45805.499467592592</v>
      </c>
      <c r="I2091" s="6">
        <v>30</v>
      </c>
      <c r="J2091">
        <v>432.52</v>
      </c>
      <c r="K2091">
        <v>432.52</v>
      </c>
      <c r="L2091" t="str">
        <f>VLOOKUP(A2091,[1]Sheet2!$A$2:$C$2741,3,0)</f>
        <v>Bruno Brito</v>
      </c>
      <c r="M2091" t="str" cm="1">
        <f t="array" ref="M2091">IFERROR(_xlfn.IFS(AND(I2091&gt;=1,I2091&lt;=5),"1A5", AND(I2091&gt;=6,I2091&lt;=30),"6A30", AND(I2091&gt;=31,I2091&lt;=60),"31A60", AND(I2091&gt;=61,I2091&lt;=90),"61A90", AND(I2091&gt;=91,I2091&lt;=120),"91A120", AND(I2091&gt;120),"M120"), "A VENCER")</f>
        <v>6A30</v>
      </c>
    </row>
    <row r="2092" spans="1:13" x14ac:dyDescent="0.25">
      <c r="A2092">
        <f>VLOOKUP(B2092,[1]Sheet2!$B$2:$D$2741,3,0)</f>
        <v>211112467</v>
      </c>
      <c r="B2092" t="s">
        <v>491</v>
      </c>
      <c r="C2092" t="s">
        <v>11</v>
      </c>
      <c r="D2092" t="s">
        <v>12</v>
      </c>
      <c r="E2092">
        <v>8839</v>
      </c>
      <c r="F2092" t="s">
        <v>13</v>
      </c>
      <c r="G2092" s="1">
        <v>45827.431215277778</v>
      </c>
      <c r="H2092" s="1">
        <v>45812.432210648149</v>
      </c>
      <c r="I2092" s="6">
        <v>23</v>
      </c>
      <c r="J2092">
        <v>302.58</v>
      </c>
      <c r="K2092">
        <v>302.58</v>
      </c>
      <c r="L2092" t="str">
        <f>VLOOKUP(A2092,[1]Sheet2!$A$2:$C$2741,3,0)</f>
        <v>Bruno Brito</v>
      </c>
      <c r="M2092" t="str" cm="1">
        <f t="array" ref="M2092">IFERROR(_xlfn.IFS(AND(I2092&gt;=1,I2092&lt;=5),"1A5", AND(I2092&gt;=6,I2092&lt;=30),"6A30", AND(I2092&gt;=31,I2092&lt;=60),"31A60", AND(I2092&gt;=61,I2092&lt;=90),"61A90", AND(I2092&gt;=91,I2092&lt;=120),"91A120", AND(I2092&gt;120),"M120"), "A VENCER")</f>
        <v>6A30</v>
      </c>
    </row>
    <row r="2093" spans="1:13" x14ac:dyDescent="0.25">
      <c r="A2093">
        <f>VLOOKUP(B2093,[1]Sheet2!$B$2:$D$2741,3,0)</f>
        <v>211112467</v>
      </c>
      <c r="B2093" t="s">
        <v>491</v>
      </c>
      <c r="C2093" t="s">
        <v>11</v>
      </c>
      <c r="D2093" t="s">
        <v>12</v>
      </c>
      <c r="E2093">
        <v>9505</v>
      </c>
      <c r="F2093" t="s">
        <v>13</v>
      </c>
      <c r="G2093" s="1">
        <v>45843.511874999997</v>
      </c>
      <c r="H2093" s="1">
        <v>45828.513657407406</v>
      </c>
      <c r="I2093" s="6">
        <v>7</v>
      </c>
      <c r="J2093">
        <v>554.03</v>
      </c>
      <c r="K2093">
        <v>554.03</v>
      </c>
      <c r="L2093" t="str">
        <f>VLOOKUP(A2093,[1]Sheet2!$A$2:$C$2741,3,0)</f>
        <v>Bruno Brito</v>
      </c>
      <c r="M2093" t="str" cm="1">
        <f t="array" ref="M2093">IFERROR(_xlfn.IFS(AND(I2093&gt;=1,I2093&lt;=5),"1A5", AND(I2093&gt;=6,I2093&lt;=30),"6A30", AND(I2093&gt;=31,I2093&lt;=60),"31A60", AND(I2093&gt;=61,I2093&lt;=90),"61A90", AND(I2093&gt;=91,I2093&lt;=120),"91A120", AND(I2093&gt;120),"M120"), "A VENCER")</f>
        <v>6A30</v>
      </c>
    </row>
    <row r="2094" spans="1:13" x14ac:dyDescent="0.25">
      <c r="A2094">
        <f>VLOOKUP(B2094,[1]Sheet2!$B$2:$D$2741,3,0)</f>
        <v>211112467</v>
      </c>
      <c r="B2094" t="s">
        <v>491</v>
      </c>
      <c r="C2094" t="s">
        <v>11</v>
      </c>
      <c r="D2094" t="s">
        <v>12</v>
      </c>
      <c r="E2094">
        <v>9967</v>
      </c>
      <c r="F2094" t="s">
        <v>13</v>
      </c>
      <c r="G2094" s="1">
        <v>45855.436157407406</v>
      </c>
      <c r="H2094" s="1">
        <v>45840.436168981483</v>
      </c>
      <c r="I2094" s="6">
        <v>-5</v>
      </c>
      <c r="J2094">
        <v>579.14</v>
      </c>
      <c r="K2094">
        <v>579.14</v>
      </c>
      <c r="L2094" t="str">
        <f>VLOOKUP(A2094,[1]Sheet2!$A$2:$C$2741,3,0)</f>
        <v>Bruno Brito</v>
      </c>
      <c r="M2094" t="str" cm="1">
        <f t="array" ref="M2094">IFERROR(_xlfn.IFS(AND(I2094&gt;=1,I2094&lt;=5),"1A5", AND(I2094&gt;=6,I2094&lt;=30),"6A30", AND(I2094&gt;=31,I2094&lt;=60),"31A60", AND(I2094&gt;=61,I2094&lt;=90),"61A90", AND(I2094&gt;=91,I2094&lt;=120),"91A120", AND(I2094&gt;120),"M120"), "A VENCER")</f>
        <v>A VENCER</v>
      </c>
    </row>
    <row r="2095" spans="1:13" x14ac:dyDescent="0.25">
      <c r="A2095">
        <f>VLOOKUP(B2095,[1]Sheet2!$B$2:$D$2741,3,0)</f>
        <v>211112467</v>
      </c>
      <c r="B2095" t="s">
        <v>491</v>
      </c>
      <c r="C2095" t="s">
        <v>11</v>
      </c>
      <c r="D2095" t="s">
        <v>12</v>
      </c>
      <c r="E2095">
        <v>10339</v>
      </c>
      <c r="F2095" t="s">
        <v>13</v>
      </c>
      <c r="G2095" s="1">
        <v>45862.422569444439</v>
      </c>
      <c r="H2095" s="1">
        <v>45847.422581018516</v>
      </c>
      <c r="I2095" s="6">
        <v>-12</v>
      </c>
      <c r="J2095">
        <v>483.82</v>
      </c>
      <c r="K2095">
        <v>483.82</v>
      </c>
      <c r="L2095" t="str">
        <f>VLOOKUP(A2095,[1]Sheet2!$A$2:$C$2741,3,0)</f>
        <v>Bruno Brito</v>
      </c>
      <c r="M2095" t="str" cm="1">
        <f t="array" ref="M2095">IFERROR(_xlfn.IFS(AND(I2095&gt;=1,I2095&lt;=5),"1A5", AND(I2095&gt;=6,I2095&lt;=30),"6A30", AND(I2095&gt;=31,I2095&lt;=60),"31A60", AND(I2095&gt;=61,I2095&lt;=90),"61A90", AND(I2095&gt;=91,I2095&lt;=120),"91A120", AND(I2095&gt;120),"M120"), "A VENCER")</f>
        <v>A VENCER</v>
      </c>
    </row>
    <row r="2096" spans="1:13" x14ac:dyDescent="0.25">
      <c r="A2096">
        <f>VLOOKUP(B2096,[1]Sheet2!$B$2:$D$2741,3,0)</f>
        <v>211112468</v>
      </c>
      <c r="B2096" t="s">
        <v>492</v>
      </c>
      <c r="C2096" t="s">
        <v>11</v>
      </c>
      <c r="D2096" t="s">
        <v>12</v>
      </c>
      <c r="E2096">
        <v>8752</v>
      </c>
      <c r="F2096" t="s">
        <v>13</v>
      </c>
      <c r="G2096" s="1">
        <v>45841.330023148148</v>
      </c>
      <c r="H2096" s="1">
        <v>45811.330555555556</v>
      </c>
      <c r="I2096" s="6">
        <v>9</v>
      </c>
      <c r="J2096">
        <v>148.94</v>
      </c>
      <c r="K2096">
        <v>148.94</v>
      </c>
      <c r="L2096" t="str">
        <f>VLOOKUP(A2096,[1]Sheet2!$A$2:$C$2741,3,0)</f>
        <v>Manuel Miranda</v>
      </c>
      <c r="M2096" t="str" cm="1">
        <f t="array" ref="M2096">IFERROR(_xlfn.IFS(AND(I2096&gt;=1,I2096&lt;=5),"1A5", AND(I2096&gt;=6,I2096&lt;=30),"6A30", AND(I2096&gt;=31,I2096&lt;=60),"31A60", AND(I2096&gt;=61,I2096&lt;=90),"61A90", AND(I2096&gt;=91,I2096&lt;=120),"91A120", AND(I2096&gt;120),"M120"), "A VENCER")</f>
        <v>6A30</v>
      </c>
    </row>
    <row r="2097" spans="1:13" x14ac:dyDescent="0.25">
      <c r="A2097">
        <f>VLOOKUP(B2097,[1]Sheet2!$B$2:$D$2741,3,0)</f>
        <v>211112468</v>
      </c>
      <c r="B2097" t="s">
        <v>492</v>
      </c>
      <c r="C2097" t="s">
        <v>11</v>
      </c>
      <c r="D2097" t="s">
        <v>12</v>
      </c>
      <c r="E2097">
        <v>8901</v>
      </c>
      <c r="F2097" t="s">
        <v>13</v>
      </c>
      <c r="G2097" s="1">
        <v>45843.455451388887</v>
      </c>
      <c r="H2097" s="1">
        <v>45813.455949074072</v>
      </c>
      <c r="I2097" s="6">
        <v>7</v>
      </c>
      <c r="J2097">
        <v>57.58</v>
      </c>
      <c r="K2097">
        <v>57.58</v>
      </c>
      <c r="L2097" t="str">
        <f>VLOOKUP(A2097,[1]Sheet2!$A$2:$C$2741,3,0)</f>
        <v>Manuel Miranda</v>
      </c>
      <c r="M2097" t="str" cm="1">
        <f t="array" ref="M2097">IFERROR(_xlfn.IFS(AND(I2097&gt;=1,I2097&lt;=5),"1A5", AND(I2097&gt;=6,I2097&lt;=30),"6A30", AND(I2097&gt;=31,I2097&lt;=60),"31A60", AND(I2097&gt;=61,I2097&lt;=90),"61A90", AND(I2097&gt;=91,I2097&lt;=120),"91A120", AND(I2097&gt;120),"M120"), "A VENCER")</f>
        <v>6A30</v>
      </c>
    </row>
    <row r="2098" spans="1:13" x14ac:dyDescent="0.25">
      <c r="A2098">
        <f>VLOOKUP(B2098,[1]Sheet2!$B$2:$D$2741,3,0)</f>
        <v>211112468</v>
      </c>
      <c r="B2098" t="s">
        <v>492</v>
      </c>
      <c r="C2098" t="s">
        <v>11</v>
      </c>
      <c r="D2098" t="s">
        <v>12</v>
      </c>
      <c r="E2098">
        <v>9336</v>
      </c>
      <c r="F2098" t="s">
        <v>13</v>
      </c>
      <c r="G2098" s="1">
        <v>45855.411724537036</v>
      </c>
      <c r="H2098" s="1">
        <v>45825.41238425926</v>
      </c>
      <c r="I2098" s="6">
        <v>-5</v>
      </c>
      <c r="J2098">
        <v>214.46</v>
      </c>
      <c r="K2098">
        <v>214.46</v>
      </c>
      <c r="L2098" t="str">
        <f>VLOOKUP(A2098,[1]Sheet2!$A$2:$C$2741,3,0)</f>
        <v>Manuel Miranda</v>
      </c>
      <c r="M2098" t="str" cm="1">
        <f t="array" ref="M2098">IFERROR(_xlfn.IFS(AND(I2098&gt;=1,I2098&lt;=5),"1A5", AND(I2098&gt;=6,I2098&lt;=30),"6A30", AND(I2098&gt;=31,I2098&lt;=60),"31A60", AND(I2098&gt;=61,I2098&lt;=90),"61A90", AND(I2098&gt;=91,I2098&lt;=120),"91A120", AND(I2098&gt;120),"M120"), "A VENCER")</f>
        <v>A VENCER</v>
      </c>
    </row>
    <row r="2099" spans="1:13" x14ac:dyDescent="0.25">
      <c r="A2099">
        <f>VLOOKUP(B2099,[1]Sheet2!$B$2:$D$2741,3,0)</f>
        <v>211112468</v>
      </c>
      <c r="B2099" t="s">
        <v>492</v>
      </c>
      <c r="C2099" t="s">
        <v>11</v>
      </c>
      <c r="D2099" t="s">
        <v>12</v>
      </c>
      <c r="E2099">
        <v>9746</v>
      </c>
      <c r="F2099" t="s">
        <v>13</v>
      </c>
      <c r="G2099" s="1">
        <v>45864.369942129626</v>
      </c>
      <c r="H2099" s="1">
        <v>45834.37122685185</v>
      </c>
      <c r="I2099" s="6">
        <v>-14</v>
      </c>
      <c r="J2099">
        <v>139.32</v>
      </c>
      <c r="K2099">
        <v>139.32</v>
      </c>
      <c r="L2099" t="str">
        <f>VLOOKUP(A2099,[1]Sheet2!$A$2:$C$2741,3,0)</f>
        <v>Manuel Miranda</v>
      </c>
      <c r="M2099" t="str" cm="1">
        <f t="array" ref="M2099">IFERROR(_xlfn.IFS(AND(I2099&gt;=1,I2099&lt;=5),"1A5", AND(I2099&gt;=6,I2099&lt;=30),"6A30", AND(I2099&gt;=31,I2099&lt;=60),"31A60", AND(I2099&gt;=61,I2099&lt;=90),"61A90", AND(I2099&gt;=91,I2099&lt;=120),"91A120", AND(I2099&gt;120),"M120"), "A VENCER")</f>
        <v>A VENCER</v>
      </c>
    </row>
    <row r="2100" spans="1:13" x14ac:dyDescent="0.25">
      <c r="A2100">
        <f>VLOOKUP(B2100,[1]Sheet2!$B$2:$D$2741,3,0)</f>
        <v>211112468</v>
      </c>
      <c r="B2100" t="s">
        <v>492</v>
      </c>
      <c r="C2100" t="s">
        <v>11</v>
      </c>
      <c r="D2100" t="s">
        <v>12</v>
      </c>
      <c r="E2100">
        <v>10102</v>
      </c>
      <c r="F2100" t="s">
        <v>13</v>
      </c>
      <c r="G2100" s="1">
        <v>45872.371122685181</v>
      </c>
      <c r="H2100" s="1">
        <v>45842.371134259258</v>
      </c>
      <c r="I2100" s="6">
        <v>-22</v>
      </c>
      <c r="J2100">
        <v>88.38</v>
      </c>
      <c r="K2100">
        <v>88.38</v>
      </c>
      <c r="L2100" t="str">
        <f>VLOOKUP(A2100,[1]Sheet2!$A$2:$C$2741,3,0)</f>
        <v>Manuel Miranda</v>
      </c>
      <c r="M2100" t="str" cm="1">
        <f t="array" ref="M2100">IFERROR(_xlfn.IFS(AND(I2100&gt;=1,I2100&lt;=5),"1A5", AND(I2100&gt;=6,I2100&lt;=30),"6A30", AND(I2100&gt;=31,I2100&lt;=60),"31A60", AND(I2100&gt;=61,I2100&lt;=90),"61A90", AND(I2100&gt;=91,I2100&lt;=120),"91A120", AND(I2100&gt;120),"M120"), "A VENCER")</f>
        <v>A VENCER</v>
      </c>
    </row>
    <row r="2101" spans="1:13" x14ac:dyDescent="0.25">
      <c r="A2101">
        <f>VLOOKUP(B2101,[1]Sheet2!$B$2:$D$2741,3,0)</f>
        <v>211112468</v>
      </c>
      <c r="B2101" t="s">
        <v>492</v>
      </c>
      <c r="C2101" t="s">
        <v>11</v>
      </c>
      <c r="D2101" t="s">
        <v>12</v>
      </c>
      <c r="E2101">
        <v>10379</v>
      </c>
      <c r="F2101" t="s">
        <v>13</v>
      </c>
      <c r="G2101" s="1">
        <v>45878.339467592588</v>
      </c>
      <c r="H2101" s="1">
        <v>45848.33971064815</v>
      </c>
      <c r="I2101" s="6">
        <v>-28</v>
      </c>
      <c r="J2101">
        <v>53.71</v>
      </c>
      <c r="K2101">
        <v>53.71</v>
      </c>
      <c r="L2101" t="str">
        <f>VLOOKUP(A2101,[1]Sheet2!$A$2:$C$2741,3,0)</f>
        <v>Manuel Miranda</v>
      </c>
      <c r="M2101" t="str" cm="1">
        <f t="array" ref="M2101">IFERROR(_xlfn.IFS(AND(I2101&gt;=1,I2101&lt;=5),"1A5", AND(I2101&gt;=6,I2101&lt;=30),"6A30", AND(I2101&gt;=31,I2101&lt;=60),"31A60", AND(I2101&gt;=61,I2101&lt;=90),"61A90", AND(I2101&gt;=91,I2101&lt;=120),"91A120", AND(I2101&gt;120),"M120"), "A VENCER")</f>
        <v>A VENCER</v>
      </c>
    </row>
    <row r="2102" spans="1:13" x14ac:dyDescent="0.25">
      <c r="A2102">
        <f>VLOOKUP(B2102,[1]Sheet2!$B$2:$D$2741,3,0)</f>
        <v>211112469</v>
      </c>
      <c r="B2102" t="s">
        <v>493</v>
      </c>
      <c r="C2102" t="s">
        <v>11</v>
      </c>
      <c r="D2102" t="s">
        <v>12</v>
      </c>
      <c r="E2102">
        <v>9117</v>
      </c>
      <c r="F2102" t="s">
        <v>13</v>
      </c>
      <c r="G2102" s="1">
        <v>45850.370266203703</v>
      </c>
      <c r="H2102" s="1">
        <v>45820.371388888889</v>
      </c>
      <c r="I2102" s="6">
        <v>0</v>
      </c>
      <c r="J2102">
        <v>678.73</v>
      </c>
      <c r="K2102">
        <v>678.73</v>
      </c>
      <c r="L2102" t="str">
        <f>VLOOKUP(A2102,[1]Sheet2!$A$2:$C$2741,3,0)</f>
        <v>Vânia Silva</v>
      </c>
      <c r="M2102" t="str" cm="1">
        <f t="array" ref="M2102">IFERROR(_xlfn.IFS(AND(I2102&gt;=1,I2102&lt;=5),"1A5", AND(I2102&gt;=6,I2102&lt;=30),"6A30", AND(I2102&gt;=31,I2102&lt;=60),"31A60", AND(I2102&gt;=61,I2102&lt;=90),"61A90", AND(I2102&gt;=91,I2102&lt;=120),"91A120", AND(I2102&gt;120),"M120"), "A VENCER")</f>
        <v>A VENCER</v>
      </c>
    </row>
    <row r="2103" spans="1:13" x14ac:dyDescent="0.25">
      <c r="A2103">
        <f>VLOOKUP(B2103,[1]Sheet2!$B$2:$D$2741,3,0)</f>
        <v>211112469</v>
      </c>
      <c r="B2103" t="s">
        <v>493</v>
      </c>
      <c r="C2103" t="s">
        <v>11</v>
      </c>
      <c r="D2103" t="s">
        <v>12</v>
      </c>
      <c r="E2103">
        <v>9799</v>
      </c>
      <c r="F2103" t="s">
        <v>13</v>
      </c>
      <c r="G2103" s="1">
        <v>45864.65042824074</v>
      </c>
      <c r="H2103" s="1">
        <v>45834.650648148148</v>
      </c>
      <c r="I2103" s="6">
        <v>-14</v>
      </c>
      <c r="J2103">
        <v>1067.26</v>
      </c>
      <c r="K2103">
        <v>1067.26</v>
      </c>
      <c r="L2103" t="str">
        <f>VLOOKUP(A2103,[1]Sheet2!$A$2:$C$2741,3,0)</f>
        <v>Vânia Silva</v>
      </c>
      <c r="M2103" t="str" cm="1">
        <f t="array" ref="M2103">IFERROR(_xlfn.IFS(AND(I2103&gt;=1,I2103&lt;=5),"1A5", AND(I2103&gt;=6,I2103&lt;=30),"6A30", AND(I2103&gt;=31,I2103&lt;=60),"31A60", AND(I2103&gt;=61,I2103&lt;=90),"61A90", AND(I2103&gt;=91,I2103&lt;=120),"91A120", AND(I2103&gt;120),"M120"), "A VENCER")</f>
        <v>A VENCER</v>
      </c>
    </row>
    <row r="2104" spans="1:13" x14ac:dyDescent="0.25">
      <c r="A2104">
        <f>VLOOKUP(B2104,[1]Sheet2!$B$2:$D$2741,3,0)</f>
        <v>211112471</v>
      </c>
      <c r="B2104" t="s">
        <v>2566</v>
      </c>
      <c r="C2104" t="s">
        <v>11</v>
      </c>
      <c r="D2104" t="s">
        <v>12</v>
      </c>
      <c r="E2104">
        <v>10401</v>
      </c>
      <c r="F2104" t="s">
        <v>13</v>
      </c>
      <c r="G2104" s="1">
        <v>45878.404606481483</v>
      </c>
      <c r="H2104" s="1">
        <v>45848.404606481483</v>
      </c>
      <c r="I2104" s="6">
        <v>-28</v>
      </c>
      <c r="J2104">
        <v>116.64</v>
      </c>
      <c r="K2104">
        <v>116.64</v>
      </c>
      <c r="L2104" t="str">
        <f>VLOOKUP(A2104,[1]Sheet2!$A$2:$C$2741,3,0)</f>
        <v>Bruno Brito</v>
      </c>
      <c r="M2104" t="str" cm="1">
        <f t="array" ref="M2104">IFERROR(_xlfn.IFS(AND(I2104&gt;=1,I2104&lt;=5),"1A5", AND(I2104&gt;=6,I2104&lt;=30),"6A30", AND(I2104&gt;=31,I2104&lt;=60),"31A60", AND(I2104&gt;=61,I2104&lt;=90),"61A90", AND(I2104&gt;=91,I2104&lt;=120),"91A120", AND(I2104&gt;120),"M120"), "A VENCER")</f>
        <v>A VENCER</v>
      </c>
    </row>
    <row r="2105" spans="1:13" x14ac:dyDescent="0.25">
      <c r="A2105">
        <f>VLOOKUP(B2105,[1]Sheet2!$B$2:$D$2741,3,0)</f>
        <v>211112472</v>
      </c>
      <c r="B2105" t="s">
        <v>2567</v>
      </c>
      <c r="C2105" t="s">
        <v>11</v>
      </c>
      <c r="D2105" t="s">
        <v>12</v>
      </c>
      <c r="E2105">
        <v>9735</v>
      </c>
      <c r="F2105" t="s">
        <v>13</v>
      </c>
      <c r="G2105" s="1">
        <v>45849.30768518518</v>
      </c>
      <c r="H2105" s="1">
        <v>45834.308206018519</v>
      </c>
      <c r="I2105" s="6">
        <v>1</v>
      </c>
      <c r="J2105">
        <v>80.87</v>
      </c>
      <c r="K2105">
        <v>80.87</v>
      </c>
      <c r="L2105" t="str">
        <f>VLOOKUP(A2105,[1]Sheet2!$A$2:$C$2741,3,0)</f>
        <v>Bruno Brito</v>
      </c>
      <c r="M2105" t="str" cm="1">
        <f t="array" ref="M2105">IFERROR(_xlfn.IFS(AND(I2105&gt;=1,I2105&lt;=5),"1A5", AND(I2105&gt;=6,I2105&lt;=30),"6A30", AND(I2105&gt;=31,I2105&lt;=60),"31A60", AND(I2105&gt;=61,I2105&lt;=90),"61A90", AND(I2105&gt;=91,I2105&lt;=120),"91A120", AND(I2105&gt;120),"M120"), "A VENCER")</f>
        <v>1A5</v>
      </c>
    </row>
    <row r="2106" spans="1:13" x14ac:dyDescent="0.25">
      <c r="A2106">
        <f>VLOOKUP(B2106,[1]Sheet2!$B$2:$D$2741,3,0)</f>
        <v>211112472</v>
      </c>
      <c r="B2106" t="s">
        <v>2567</v>
      </c>
      <c r="C2106" t="s">
        <v>11</v>
      </c>
      <c r="D2106" t="s">
        <v>12</v>
      </c>
      <c r="E2106">
        <v>10390</v>
      </c>
      <c r="F2106" t="s">
        <v>13</v>
      </c>
      <c r="G2106" s="1">
        <v>45863.357881944445</v>
      </c>
      <c r="H2106" s="1">
        <v>45848.357893518514</v>
      </c>
      <c r="I2106" s="6">
        <v>-13</v>
      </c>
      <c r="J2106">
        <v>85.93</v>
      </c>
      <c r="K2106">
        <v>85.93</v>
      </c>
      <c r="L2106" t="str">
        <f>VLOOKUP(A2106,[1]Sheet2!$A$2:$C$2741,3,0)</f>
        <v>Bruno Brito</v>
      </c>
      <c r="M2106" t="str" cm="1">
        <f t="array" ref="M2106">IFERROR(_xlfn.IFS(AND(I2106&gt;=1,I2106&lt;=5),"1A5", AND(I2106&gt;=6,I2106&lt;=30),"6A30", AND(I2106&gt;=31,I2106&lt;=60),"31A60", AND(I2106&gt;=61,I2106&lt;=90),"61A90", AND(I2106&gt;=91,I2106&lt;=120),"91A120", AND(I2106&gt;120),"M120"), "A VENCER")</f>
        <v>A VENCER</v>
      </c>
    </row>
    <row r="2107" spans="1:13" x14ac:dyDescent="0.25">
      <c r="A2107">
        <f>VLOOKUP(B2107,[1]Sheet2!$B$2:$D$2741,3,0)</f>
        <v>211112473</v>
      </c>
      <c r="B2107" t="s">
        <v>495</v>
      </c>
      <c r="C2107" t="s">
        <v>2814</v>
      </c>
      <c r="D2107">
        <v>2025</v>
      </c>
      <c r="E2107">
        <v>309</v>
      </c>
      <c r="F2107" t="s">
        <v>13</v>
      </c>
      <c r="G2107" s="1">
        <v>45765</v>
      </c>
      <c r="H2107" s="1">
        <v>45750</v>
      </c>
      <c r="I2107" s="6">
        <v>85</v>
      </c>
      <c r="J2107">
        <v>-6.2</v>
      </c>
      <c r="K2107">
        <v>-0.21</v>
      </c>
      <c r="L2107" t="str">
        <f>VLOOKUP(A2107,[1]Sheet2!$A$2:$C$2741,3,0)</f>
        <v>Bruno Brito</v>
      </c>
      <c r="M2107" t="str" cm="1">
        <f t="array" ref="M2107">IFERROR(_xlfn.IFS(AND(I2107&gt;=1,I2107&lt;=5),"1A5", AND(I2107&gt;=6,I2107&lt;=30),"6A30", AND(I2107&gt;=31,I2107&lt;=60),"31A60", AND(I2107&gt;=61,I2107&lt;=90),"61A90", AND(I2107&gt;=91,I2107&lt;=120),"91A120", AND(I2107&gt;120),"M120"), "A VENCER")</f>
        <v>61A90</v>
      </c>
    </row>
    <row r="2108" spans="1:13" x14ac:dyDescent="0.25">
      <c r="A2108">
        <f>VLOOKUP(B2108,[1]Sheet2!$B$2:$D$2741,3,0)</f>
        <v>211112474</v>
      </c>
      <c r="B2108" t="s">
        <v>2568</v>
      </c>
      <c r="C2108" t="s">
        <v>11</v>
      </c>
      <c r="D2108" t="s">
        <v>12</v>
      </c>
      <c r="E2108">
        <v>9782</v>
      </c>
      <c r="F2108" t="s">
        <v>13</v>
      </c>
      <c r="G2108" s="1">
        <v>45849.462453703702</v>
      </c>
      <c r="H2108" s="1">
        <v>45834.462824074071</v>
      </c>
      <c r="I2108" s="6">
        <v>1</v>
      </c>
      <c r="J2108">
        <v>496.08</v>
      </c>
      <c r="K2108">
        <v>496.08</v>
      </c>
      <c r="L2108" t="str">
        <f>VLOOKUP(A2108,[1]Sheet2!$A$2:$C$2741,3,0)</f>
        <v>Luis Fonseca</v>
      </c>
      <c r="M2108" t="str" cm="1">
        <f t="array" ref="M2108">IFERROR(_xlfn.IFS(AND(I2108&gt;=1,I2108&lt;=5),"1A5", AND(I2108&gt;=6,I2108&lt;=30),"6A30", AND(I2108&gt;=31,I2108&lt;=60),"31A60", AND(I2108&gt;=61,I2108&lt;=90),"61A90", AND(I2108&gt;=91,I2108&lt;=120),"91A120", AND(I2108&gt;120),"M120"), "A VENCER")</f>
        <v>1A5</v>
      </c>
    </row>
    <row r="2109" spans="1:13" x14ac:dyDescent="0.25">
      <c r="A2109">
        <f>VLOOKUP(B2109,[1]Sheet2!$B$2:$D$2741,3,0)</f>
        <v>211112476</v>
      </c>
      <c r="B2109" t="s">
        <v>496</v>
      </c>
      <c r="C2109" t="s">
        <v>11</v>
      </c>
      <c r="D2109" t="s">
        <v>12</v>
      </c>
      <c r="E2109">
        <v>9807</v>
      </c>
      <c r="F2109" t="s">
        <v>13</v>
      </c>
      <c r="G2109" s="1">
        <v>45865.306018518517</v>
      </c>
      <c r="H2109" s="1">
        <v>45835.306504629625</v>
      </c>
      <c r="I2109" s="6">
        <v>-15</v>
      </c>
      <c r="J2109">
        <v>137.53</v>
      </c>
      <c r="K2109">
        <v>137.53</v>
      </c>
      <c r="L2109" t="str">
        <f>VLOOKUP(A2109,[1]Sheet2!$A$2:$C$2741,3,0)</f>
        <v>Vânia Silva</v>
      </c>
      <c r="M2109" t="str" cm="1">
        <f t="array" ref="M2109">IFERROR(_xlfn.IFS(AND(I2109&gt;=1,I2109&lt;=5),"1A5", AND(I2109&gt;=6,I2109&lt;=30),"6A30", AND(I2109&gt;=31,I2109&lt;=60),"31A60", AND(I2109&gt;=61,I2109&lt;=90),"61A90", AND(I2109&gt;=91,I2109&lt;=120),"91A120", AND(I2109&gt;120),"M120"), "A VENCER")</f>
        <v>A VENCER</v>
      </c>
    </row>
    <row r="2110" spans="1:13" x14ac:dyDescent="0.25">
      <c r="A2110">
        <f>VLOOKUP(B2110,[1]Sheet2!$B$2:$D$2741,3,0)</f>
        <v>211112476</v>
      </c>
      <c r="B2110" t="s">
        <v>496</v>
      </c>
      <c r="C2110" t="s">
        <v>11</v>
      </c>
      <c r="D2110" t="s">
        <v>12</v>
      </c>
      <c r="E2110">
        <v>10023</v>
      </c>
      <c r="F2110" t="s">
        <v>13</v>
      </c>
      <c r="G2110" s="1">
        <v>45871.36619212963</v>
      </c>
      <c r="H2110" s="1">
        <v>45841.366562499999</v>
      </c>
      <c r="I2110" s="6">
        <v>-21</v>
      </c>
      <c r="J2110">
        <v>275.11</v>
      </c>
      <c r="K2110">
        <v>275.11</v>
      </c>
      <c r="L2110" t="str">
        <f>VLOOKUP(A2110,[1]Sheet2!$A$2:$C$2741,3,0)</f>
        <v>Vânia Silva</v>
      </c>
      <c r="M2110" t="str" cm="1">
        <f t="array" ref="M2110">IFERROR(_xlfn.IFS(AND(I2110&gt;=1,I2110&lt;=5),"1A5", AND(I2110&gt;=6,I2110&lt;=30),"6A30", AND(I2110&gt;=31,I2110&lt;=60),"31A60", AND(I2110&gt;=61,I2110&lt;=90),"61A90", AND(I2110&gt;=91,I2110&lt;=120),"91A120", AND(I2110&gt;120),"M120"), "A VENCER")</f>
        <v>A VENCER</v>
      </c>
    </row>
    <row r="2111" spans="1:13" x14ac:dyDescent="0.25">
      <c r="A2111">
        <f>VLOOKUP(B2111,[1]Sheet2!$B$2:$D$2741,3,0)</f>
        <v>211112476</v>
      </c>
      <c r="B2111" t="s">
        <v>496</v>
      </c>
      <c r="C2111" t="s">
        <v>11</v>
      </c>
      <c r="D2111" t="s">
        <v>12</v>
      </c>
      <c r="E2111">
        <v>10295</v>
      </c>
      <c r="F2111" t="s">
        <v>13</v>
      </c>
      <c r="G2111" s="1">
        <v>45877.345173611109</v>
      </c>
      <c r="H2111" s="1">
        <v>45847.345173611109</v>
      </c>
      <c r="I2111" s="6">
        <v>-27</v>
      </c>
      <c r="J2111">
        <v>290.51</v>
      </c>
      <c r="K2111">
        <v>290.51</v>
      </c>
      <c r="L2111" t="str">
        <f>VLOOKUP(A2111,[1]Sheet2!$A$2:$C$2741,3,0)</f>
        <v>Vânia Silva</v>
      </c>
      <c r="M2111" t="str" cm="1">
        <f t="array" ref="M2111">IFERROR(_xlfn.IFS(AND(I2111&gt;=1,I2111&lt;=5),"1A5", AND(I2111&gt;=6,I2111&lt;=30),"6A30", AND(I2111&gt;=31,I2111&lt;=60),"31A60", AND(I2111&gt;=61,I2111&lt;=90),"61A90", AND(I2111&gt;=91,I2111&lt;=120),"91A120", AND(I2111&gt;120),"M120"), "A VENCER")</f>
        <v>A VENCER</v>
      </c>
    </row>
    <row r="2112" spans="1:13" x14ac:dyDescent="0.25">
      <c r="A2112">
        <f>VLOOKUP(B2112,[1]Sheet2!$B$2:$D$2741,3,0)</f>
        <v>211112477</v>
      </c>
      <c r="B2112" t="s">
        <v>497</v>
      </c>
      <c r="C2112" t="s">
        <v>11</v>
      </c>
      <c r="D2112" t="s">
        <v>12</v>
      </c>
      <c r="E2112">
        <v>8741</v>
      </c>
      <c r="F2112" t="s">
        <v>13</v>
      </c>
      <c r="G2112" s="1">
        <v>45855.442604166667</v>
      </c>
      <c r="H2112" s="1">
        <v>45810.442766203705</v>
      </c>
      <c r="I2112" s="6">
        <v>-5</v>
      </c>
      <c r="J2112">
        <v>107.15</v>
      </c>
      <c r="K2112">
        <v>107.15</v>
      </c>
      <c r="L2112" t="str">
        <f>VLOOKUP(A2112,[1]Sheet2!$A$2:$C$2741,3,0)</f>
        <v>Ricardo G.Silva</v>
      </c>
      <c r="M2112" t="str" cm="1">
        <f t="array" ref="M2112">IFERROR(_xlfn.IFS(AND(I2112&gt;=1,I2112&lt;=5),"1A5", AND(I2112&gt;=6,I2112&lt;=30),"6A30", AND(I2112&gt;=31,I2112&lt;=60),"31A60", AND(I2112&gt;=61,I2112&lt;=90),"61A90", AND(I2112&gt;=91,I2112&lt;=120),"91A120", AND(I2112&gt;120),"M120"), "A VENCER")</f>
        <v>A VENCER</v>
      </c>
    </row>
    <row r="2113" spans="1:13" x14ac:dyDescent="0.25">
      <c r="A2113">
        <f>VLOOKUP(B2113,[1]Sheet2!$B$2:$D$2741,3,0)</f>
        <v>211112477</v>
      </c>
      <c r="B2113" t="s">
        <v>497</v>
      </c>
      <c r="C2113" t="s">
        <v>2814</v>
      </c>
      <c r="D2113">
        <v>2025</v>
      </c>
      <c r="E2113">
        <v>527</v>
      </c>
      <c r="F2113" t="s">
        <v>13</v>
      </c>
      <c r="G2113" s="1">
        <v>45856</v>
      </c>
      <c r="H2113" s="1">
        <v>45811</v>
      </c>
      <c r="I2113" s="6">
        <v>-6</v>
      </c>
      <c r="J2113">
        <v>-25.46</v>
      </c>
      <c r="K2113">
        <v>-25.46</v>
      </c>
      <c r="L2113" t="str">
        <f>VLOOKUP(A2113,[1]Sheet2!$A$2:$C$2741,3,0)</f>
        <v>Ricardo G.Silva</v>
      </c>
      <c r="M2113" t="str" cm="1">
        <f t="array" ref="M2113">IFERROR(_xlfn.IFS(AND(I2113&gt;=1,I2113&lt;=5),"1A5", AND(I2113&gt;=6,I2113&lt;=30),"6A30", AND(I2113&gt;=31,I2113&lt;=60),"31A60", AND(I2113&gt;=61,I2113&lt;=90),"61A90", AND(I2113&gt;=91,I2113&lt;=120),"91A120", AND(I2113&gt;120),"M120"), "A VENCER")</f>
        <v>A VENCER</v>
      </c>
    </row>
    <row r="2114" spans="1:13" x14ac:dyDescent="0.25">
      <c r="A2114">
        <f>VLOOKUP(B2114,[1]Sheet2!$B$2:$D$2741,3,0)</f>
        <v>211112477</v>
      </c>
      <c r="B2114" t="s">
        <v>497</v>
      </c>
      <c r="C2114" t="s">
        <v>11</v>
      </c>
      <c r="D2114" t="s">
        <v>12</v>
      </c>
      <c r="E2114">
        <v>9013</v>
      </c>
      <c r="F2114" t="s">
        <v>13</v>
      </c>
      <c r="G2114" s="1">
        <v>45862.47657407407</v>
      </c>
      <c r="H2114" s="1">
        <v>45817.476712962962</v>
      </c>
      <c r="I2114" s="6">
        <v>-12</v>
      </c>
      <c r="J2114">
        <v>106.99000000000001</v>
      </c>
      <c r="K2114">
        <v>106.99000000000001</v>
      </c>
      <c r="L2114" t="str">
        <f>VLOOKUP(A2114,[1]Sheet2!$A$2:$C$2741,3,0)</f>
        <v>Ricardo G.Silva</v>
      </c>
      <c r="M2114" t="str" cm="1">
        <f t="array" ref="M2114">IFERROR(_xlfn.IFS(AND(I2114&gt;=1,I2114&lt;=5),"1A5", AND(I2114&gt;=6,I2114&lt;=30),"6A30", AND(I2114&gt;=31,I2114&lt;=60),"31A60", AND(I2114&gt;=61,I2114&lt;=90),"61A90", AND(I2114&gt;=91,I2114&lt;=120),"91A120", AND(I2114&gt;120),"M120"), "A VENCER")</f>
        <v>A VENCER</v>
      </c>
    </row>
    <row r="2115" spans="1:13" x14ac:dyDescent="0.25">
      <c r="A2115">
        <f>VLOOKUP(B2115,[1]Sheet2!$B$2:$D$2741,3,0)</f>
        <v>211112477</v>
      </c>
      <c r="B2115" t="s">
        <v>497</v>
      </c>
      <c r="C2115" t="s">
        <v>11</v>
      </c>
      <c r="D2115" t="s">
        <v>12</v>
      </c>
      <c r="E2115">
        <v>9587</v>
      </c>
      <c r="F2115" t="s">
        <v>13</v>
      </c>
      <c r="G2115" s="1">
        <v>45876.433703703704</v>
      </c>
      <c r="H2115" s="1">
        <v>45831.43509259259</v>
      </c>
      <c r="I2115" s="6">
        <v>-26</v>
      </c>
      <c r="J2115">
        <v>140.44</v>
      </c>
      <c r="K2115">
        <v>140.44</v>
      </c>
      <c r="L2115" t="str">
        <f>VLOOKUP(A2115,[1]Sheet2!$A$2:$C$2741,3,0)</f>
        <v>Ricardo G.Silva</v>
      </c>
      <c r="M2115" t="str" cm="1">
        <f t="array" ref="M2115">IFERROR(_xlfn.IFS(AND(I2115&gt;=1,I2115&lt;=5),"1A5", AND(I2115&gt;=6,I2115&lt;=30),"6A30", AND(I2115&gt;=31,I2115&lt;=60),"31A60", AND(I2115&gt;=61,I2115&lt;=90),"61A90", AND(I2115&gt;=91,I2115&lt;=120),"91A120", AND(I2115&gt;120),"M120"), "A VENCER")</f>
        <v>A VENCER</v>
      </c>
    </row>
    <row r="2116" spans="1:13" x14ac:dyDescent="0.25">
      <c r="A2116">
        <f>VLOOKUP(B2116,[1]Sheet2!$B$2:$D$2741,3,0)</f>
        <v>211112477</v>
      </c>
      <c r="B2116" t="s">
        <v>497</v>
      </c>
      <c r="C2116" t="s">
        <v>11</v>
      </c>
      <c r="D2116" t="s">
        <v>12</v>
      </c>
      <c r="E2116">
        <v>10202</v>
      </c>
      <c r="F2116" t="s">
        <v>13</v>
      </c>
      <c r="G2116" s="1">
        <v>45890.468854166662</v>
      </c>
      <c r="H2116" s="1">
        <v>45845.468854166662</v>
      </c>
      <c r="I2116" s="6">
        <v>-40</v>
      </c>
      <c r="J2116">
        <v>88.87</v>
      </c>
      <c r="K2116">
        <v>88.87</v>
      </c>
      <c r="L2116" t="str">
        <f>VLOOKUP(A2116,[1]Sheet2!$A$2:$C$2741,3,0)</f>
        <v>Ricardo G.Silva</v>
      </c>
      <c r="M2116" t="str" cm="1">
        <f t="array" ref="M2116">IFERROR(_xlfn.IFS(AND(I2116&gt;=1,I2116&lt;=5),"1A5", AND(I2116&gt;=6,I2116&lt;=30),"6A30", AND(I2116&gt;=31,I2116&lt;=60),"31A60", AND(I2116&gt;=61,I2116&lt;=90),"61A90", AND(I2116&gt;=91,I2116&lt;=120),"91A120", AND(I2116&gt;120),"M120"), "A VENCER")</f>
        <v>A VENCER</v>
      </c>
    </row>
    <row r="2117" spans="1:13" x14ac:dyDescent="0.25">
      <c r="A2117">
        <f>VLOOKUP(B2117,[1]Sheet2!$B$2:$D$2741,3,0)</f>
        <v>211112481</v>
      </c>
      <c r="B2117" t="s">
        <v>499</v>
      </c>
      <c r="C2117" t="s">
        <v>11</v>
      </c>
      <c r="D2117" t="s">
        <v>12</v>
      </c>
      <c r="E2117">
        <v>9928</v>
      </c>
      <c r="F2117" t="s">
        <v>13</v>
      </c>
      <c r="G2117" s="1">
        <v>45869.366712962961</v>
      </c>
      <c r="H2117" s="1">
        <v>45839.367025462961</v>
      </c>
      <c r="I2117" s="6">
        <v>-19</v>
      </c>
      <c r="J2117">
        <v>78.2</v>
      </c>
      <c r="K2117">
        <v>78.2</v>
      </c>
      <c r="L2117" t="str">
        <f>VLOOKUP(A2117,[1]Sheet2!$A$2:$C$2741,3,0)</f>
        <v>Manuel Miranda</v>
      </c>
      <c r="M2117" t="str" cm="1">
        <f t="array" ref="M2117">IFERROR(_xlfn.IFS(AND(I2117&gt;=1,I2117&lt;=5),"1A5", AND(I2117&gt;=6,I2117&lt;=30),"6A30", AND(I2117&gt;=31,I2117&lt;=60),"31A60", AND(I2117&gt;=61,I2117&lt;=90),"61A90", AND(I2117&gt;=91,I2117&lt;=120),"91A120", AND(I2117&gt;120),"M120"), "A VENCER")</f>
        <v>A VENCER</v>
      </c>
    </row>
    <row r="2118" spans="1:13" x14ac:dyDescent="0.25">
      <c r="A2118">
        <f>VLOOKUP(B2118,[1]Sheet2!$B$2:$D$2741,3,0)</f>
        <v>211112483</v>
      </c>
      <c r="B2118" t="s">
        <v>500</v>
      </c>
      <c r="C2118" t="s">
        <v>11</v>
      </c>
      <c r="D2118" t="s">
        <v>12</v>
      </c>
      <c r="E2118">
        <v>9578</v>
      </c>
      <c r="F2118" t="s">
        <v>13</v>
      </c>
      <c r="G2118" s="1">
        <v>45861.397314814814</v>
      </c>
      <c r="H2118" s="1">
        <v>45831.397905092592</v>
      </c>
      <c r="I2118" s="6">
        <v>-11</v>
      </c>
      <c r="J2118">
        <v>509.3</v>
      </c>
      <c r="K2118">
        <v>509.3</v>
      </c>
      <c r="L2118" t="str">
        <f>VLOOKUP(A2118,[1]Sheet2!$A$2:$C$2741,3,0)</f>
        <v>Bruno Brito</v>
      </c>
      <c r="M2118" t="str" cm="1">
        <f t="array" ref="M2118">IFERROR(_xlfn.IFS(AND(I2118&gt;=1,I2118&lt;=5),"1A5", AND(I2118&gt;=6,I2118&lt;=30),"6A30", AND(I2118&gt;=31,I2118&lt;=60),"31A60", AND(I2118&gt;=61,I2118&lt;=90),"61A90", AND(I2118&gt;=91,I2118&lt;=120),"91A120", AND(I2118&gt;120),"M120"), "A VENCER")</f>
        <v>A VENCER</v>
      </c>
    </row>
    <row r="2119" spans="1:13" x14ac:dyDescent="0.25">
      <c r="A2119">
        <f>VLOOKUP(B2119,[1]Sheet2!$B$2:$D$2741,3,0)</f>
        <v>211112483</v>
      </c>
      <c r="B2119" t="s">
        <v>500</v>
      </c>
      <c r="C2119" t="s">
        <v>11</v>
      </c>
      <c r="D2119" t="s">
        <v>12</v>
      </c>
      <c r="E2119">
        <v>9915</v>
      </c>
      <c r="F2119" t="s">
        <v>13</v>
      </c>
      <c r="G2119" s="1">
        <v>45869.310335648144</v>
      </c>
      <c r="H2119" s="1">
        <v>45839.310868055552</v>
      </c>
      <c r="I2119" s="6">
        <v>-19</v>
      </c>
      <c r="J2119">
        <v>380.55</v>
      </c>
      <c r="K2119">
        <v>380.55</v>
      </c>
      <c r="L2119" t="str">
        <f>VLOOKUP(A2119,[1]Sheet2!$A$2:$C$2741,3,0)</f>
        <v>Bruno Brito</v>
      </c>
      <c r="M2119" t="str" cm="1">
        <f t="array" ref="M2119">IFERROR(_xlfn.IFS(AND(I2119&gt;=1,I2119&lt;=5),"1A5", AND(I2119&gt;=6,I2119&lt;=30),"6A30", AND(I2119&gt;=31,I2119&lt;=60),"31A60", AND(I2119&gt;=61,I2119&lt;=90),"61A90", AND(I2119&gt;=91,I2119&lt;=120),"91A120", AND(I2119&gt;120),"M120"), "A VENCER")</f>
        <v>A VENCER</v>
      </c>
    </row>
    <row r="2120" spans="1:13" x14ac:dyDescent="0.25">
      <c r="A2120">
        <f>VLOOKUP(B2120,[1]Sheet2!$B$2:$D$2741,3,0)</f>
        <v>211112483</v>
      </c>
      <c r="B2120" t="s">
        <v>500</v>
      </c>
      <c r="C2120" t="s">
        <v>11</v>
      </c>
      <c r="D2120" t="s">
        <v>12</v>
      </c>
      <c r="E2120">
        <v>10025</v>
      </c>
      <c r="F2120" t="s">
        <v>13</v>
      </c>
      <c r="G2120" s="1">
        <v>45871.426805555551</v>
      </c>
      <c r="H2120" s="1">
        <v>45841.428067129629</v>
      </c>
      <c r="I2120" s="6">
        <v>-21</v>
      </c>
      <c r="J2120">
        <v>113.18</v>
      </c>
      <c r="K2120">
        <v>113.18</v>
      </c>
      <c r="L2120" t="str">
        <f>VLOOKUP(A2120,[1]Sheet2!$A$2:$C$2741,3,0)</f>
        <v>Bruno Brito</v>
      </c>
      <c r="M2120" t="str" cm="1">
        <f t="array" ref="M2120">IFERROR(_xlfn.IFS(AND(I2120&gt;=1,I2120&lt;=5),"1A5", AND(I2120&gt;=6,I2120&lt;=30),"6A30", AND(I2120&gt;=31,I2120&lt;=60),"31A60", AND(I2120&gt;=61,I2120&lt;=90),"61A90", AND(I2120&gt;=91,I2120&lt;=120),"91A120", AND(I2120&gt;120),"M120"), "A VENCER")</f>
        <v>A VENCER</v>
      </c>
    </row>
    <row r="2121" spans="1:13" x14ac:dyDescent="0.25">
      <c r="A2121">
        <f>VLOOKUP(B2121,[1]Sheet2!$B$2:$D$2741,3,0)</f>
        <v>211112487</v>
      </c>
      <c r="B2121" t="s">
        <v>502</v>
      </c>
      <c r="C2121" t="s">
        <v>11</v>
      </c>
      <c r="D2121" t="s">
        <v>12</v>
      </c>
      <c r="E2121">
        <v>9852</v>
      </c>
      <c r="F2121" t="s">
        <v>13</v>
      </c>
      <c r="G2121" s="1">
        <v>45865.459652777776</v>
      </c>
      <c r="H2121" s="1">
        <v>45835.459918981476</v>
      </c>
      <c r="I2121" s="6">
        <v>-15</v>
      </c>
      <c r="J2121">
        <v>458.74</v>
      </c>
      <c r="K2121">
        <v>458.74</v>
      </c>
      <c r="L2121" t="str">
        <f>VLOOKUP(A2121,[1]Sheet2!$A$2:$C$2741,3,0)</f>
        <v>Luis Fonseca</v>
      </c>
      <c r="M2121" t="str" cm="1">
        <f t="array" ref="M2121">IFERROR(_xlfn.IFS(AND(I2121&gt;=1,I2121&lt;=5),"1A5", AND(I2121&gt;=6,I2121&lt;=30),"6A30", AND(I2121&gt;=31,I2121&lt;=60),"31A60", AND(I2121&gt;=61,I2121&lt;=90),"61A90", AND(I2121&gt;=91,I2121&lt;=120),"91A120", AND(I2121&gt;120),"M120"), "A VENCER")</f>
        <v>A VENCER</v>
      </c>
    </row>
    <row r="2122" spans="1:13" x14ac:dyDescent="0.25">
      <c r="A2122">
        <f>VLOOKUP(B2122,[1]Sheet2!$B$2:$D$2741,3,0)</f>
        <v>211112487</v>
      </c>
      <c r="B2122" t="s">
        <v>502</v>
      </c>
      <c r="C2122" t="s">
        <v>11</v>
      </c>
      <c r="D2122" t="s">
        <v>12</v>
      </c>
      <c r="E2122">
        <v>10452</v>
      </c>
      <c r="F2122" t="s">
        <v>13</v>
      </c>
      <c r="G2122" s="1">
        <v>45879.370787037034</v>
      </c>
      <c r="H2122" s="1">
        <v>45849.370787037034</v>
      </c>
      <c r="I2122" s="6">
        <v>-29</v>
      </c>
      <c r="J2122">
        <v>102.61</v>
      </c>
      <c r="K2122">
        <v>102.61</v>
      </c>
      <c r="L2122" t="str">
        <f>VLOOKUP(A2122,[1]Sheet2!$A$2:$C$2741,3,0)</f>
        <v>Luis Fonseca</v>
      </c>
      <c r="M2122" t="str" cm="1">
        <f t="array" ref="M2122">IFERROR(_xlfn.IFS(AND(I2122&gt;=1,I2122&lt;=5),"1A5", AND(I2122&gt;=6,I2122&lt;=30),"6A30", AND(I2122&gt;=31,I2122&lt;=60),"31A60", AND(I2122&gt;=61,I2122&lt;=90),"61A90", AND(I2122&gt;=91,I2122&lt;=120),"91A120", AND(I2122&gt;120),"M120"), "A VENCER")</f>
        <v>A VENCER</v>
      </c>
    </row>
    <row r="2123" spans="1:13" x14ac:dyDescent="0.25">
      <c r="A2123">
        <f>VLOOKUP(B2123,[1]Sheet2!$B$2:$D$2741,3,0)</f>
        <v>211112487</v>
      </c>
      <c r="B2123" t="s">
        <v>502</v>
      </c>
      <c r="C2123" t="s">
        <v>11</v>
      </c>
      <c r="D2123" t="s">
        <v>12</v>
      </c>
      <c r="E2123">
        <v>10462</v>
      </c>
      <c r="F2123" t="s">
        <v>13</v>
      </c>
      <c r="G2123" s="1">
        <v>45879.38313657407</v>
      </c>
      <c r="H2123" s="1">
        <v>45849.38313657407</v>
      </c>
      <c r="I2123" s="6">
        <v>-29</v>
      </c>
      <c r="J2123">
        <v>360.40000000000003</v>
      </c>
      <c r="K2123">
        <v>360.40000000000003</v>
      </c>
      <c r="L2123" t="str">
        <f>VLOOKUP(A2123,[1]Sheet2!$A$2:$C$2741,3,0)</f>
        <v>Luis Fonseca</v>
      </c>
      <c r="M2123" t="str" cm="1">
        <f t="array" ref="M2123">IFERROR(_xlfn.IFS(AND(I2123&gt;=1,I2123&lt;=5),"1A5", AND(I2123&gt;=6,I2123&lt;=30),"6A30", AND(I2123&gt;=31,I2123&lt;=60),"31A60", AND(I2123&gt;=61,I2123&lt;=90),"61A90", AND(I2123&gt;=91,I2123&lt;=120),"91A120", AND(I2123&gt;120),"M120"), "A VENCER")</f>
        <v>A VENCER</v>
      </c>
    </row>
    <row r="2124" spans="1:13" x14ac:dyDescent="0.25">
      <c r="A2124">
        <f>VLOOKUP(B2124,[1]Sheet2!$B$2:$D$2741,3,0)</f>
        <v>211112488</v>
      </c>
      <c r="B2124" t="s">
        <v>2575</v>
      </c>
      <c r="C2124" t="s">
        <v>11</v>
      </c>
      <c r="D2124" t="s">
        <v>12</v>
      </c>
      <c r="E2124">
        <v>9567</v>
      </c>
      <c r="F2124" t="s">
        <v>13</v>
      </c>
      <c r="G2124" s="1">
        <v>45828.710740740738</v>
      </c>
      <c r="H2124" s="1">
        <v>45828.710740740738</v>
      </c>
      <c r="I2124" s="6">
        <v>22</v>
      </c>
      <c r="J2124">
        <v>992.69</v>
      </c>
      <c r="K2124">
        <v>992.69</v>
      </c>
      <c r="L2124" t="str">
        <f>VLOOKUP(A2124,[1]Sheet2!$A$2:$C$2741,3,0)</f>
        <v>Vânia Silva</v>
      </c>
      <c r="M2124" t="str" cm="1">
        <f t="array" ref="M2124">IFERROR(_xlfn.IFS(AND(I2124&gt;=1,I2124&lt;=5),"1A5", AND(I2124&gt;=6,I2124&lt;=30),"6A30", AND(I2124&gt;=31,I2124&lt;=60),"31A60", AND(I2124&gt;=61,I2124&lt;=90),"61A90", AND(I2124&gt;=91,I2124&lt;=120),"91A120", AND(I2124&gt;120),"M120"), "A VENCER")</f>
        <v>6A30</v>
      </c>
    </row>
    <row r="2125" spans="1:13" x14ac:dyDescent="0.25">
      <c r="A2125">
        <f>VLOOKUP(B2125,[1]Sheet2!$B$2:$D$2741,3,0)</f>
        <v>211112488</v>
      </c>
      <c r="B2125" t="s">
        <v>2575</v>
      </c>
      <c r="C2125" t="s">
        <v>11</v>
      </c>
      <c r="D2125" t="s">
        <v>12</v>
      </c>
      <c r="E2125">
        <v>10184</v>
      </c>
      <c r="F2125" t="s">
        <v>13</v>
      </c>
      <c r="G2125" s="1">
        <v>45842.656388888885</v>
      </c>
      <c r="H2125" s="1">
        <v>45842.656388888885</v>
      </c>
      <c r="I2125" s="6">
        <v>8</v>
      </c>
      <c r="J2125">
        <v>1008.07</v>
      </c>
      <c r="K2125">
        <v>1008.07</v>
      </c>
      <c r="L2125" t="str">
        <f>VLOOKUP(A2125,[1]Sheet2!$A$2:$C$2741,3,0)</f>
        <v>Vânia Silva</v>
      </c>
      <c r="M2125" t="str" cm="1">
        <f t="array" ref="M2125">IFERROR(_xlfn.IFS(AND(I2125&gt;=1,I2125&lt;=5),"1A5", AND(I2125&gt;=6,I2125&lt;=30),"6A30", AND(I2125&gt;=31,I2125&lt;=60),"31A60", AND(I2125&gt;=61,I2125&lt;=90),"61A90", AND(I2125&gt;=91,I2125&lt;=120),"91A120", AND(I2125&gt;120),"M120"), "A VENCER")</f>
        <v>6A30</v>
      </c>
    </row>
    <row r="2126" spans="1:13" x14ac:dyDescent="0.25">
      <c r="A2126">
        <f>VLOOKUP(B2126,[1]Sheet2!$B$2:$D$2741,3,0)</f>
        <v>211112489</v>
      </c>
      <c r="B2126" t="s">
        <v>503</v>
      </c>
      <c r="C2126" t="s">
        <v>11</v>
      </c>
      <c r="D2126" t="s">
        <v>12</v>
      </c>
      <c r="E2126">
        <v>9566</v>
      </c>
      <c r="F2126" t="s">
        <v>13</v>
      </c>
      <c r="G2126" s="1">
        <v>45858.693182870367</v>
      </c>
      <c r="H2126" s="1">
        <v>45828.693449074075</v>
      </c>
      <c r="I2126" s="6">
        <v>-8</v>
      </c>
      <c r="J2126">
        <v>4153.0600000000004</v>
      </c>
      <c r="K2126">
        <v>4153.0600000000004</v>
      </c>
      <c r="L2126" t="str">
        <f>VLOOKUP(A2126,[1]Sheet2!$A$2:$C$2741,3,0)</f>
        <v>Pedro Fonseca</v>
      </c>
      <c r="M2126" t="str" cm="1">
        <f t="array" ref="M2126">IFERROR(_xlfn.IFS(AND(I2126&gt;=1,I2126&lt;=5),"1A5", AND(I2126&gt;=6,I2126&lt;=30),"6A30", AND(I2126&gt;=31,I2126&lt;=60),"31A60", AND(I2126&gt;=61,I2126&lt;=90),"61A90", AND(I2126&gt;=91,I2126&lt;=120),"91A120", AND(I2126&gt;120),"M120"), "A VENCER")</f>
        <v>A VENCER</v>
      </c>
    </row>
    <row r="2127" spans="1:13" x14ac:dyDescent="0.25">
      <c r="A2127">
        <f>VLOOKUP(B2127,[1]Sheet2!$B$2:$D$2741,3,0)</f>
        <v>211112490</v>
      </c>
      <c r="B2127" t="s">
        <v>504</v>
      </c>
      <c r="C2127" t="s">
        <v>11</v>
      </c>
      <c r="D2127">
        <v>2025</v>
      </c>
      <c r="E2127">
        <v>15</v>
      </c>
      <c r="F2127" t="s">
        <v>35</v>
      </c>
      <c r="G2127" s="1">
        <v>45844.399236111109</v>
      </c>
      <c r="H2127" s="1">
        <v>45814.401620370365</v>
      </c>
      <c r="I2127" s="6">
        <v>6</v>
      </c>
      <c r="J2127">
        <v>115.46000000000001</v>
      </c>
      <c r="K2127">
        <v>115.46000000000001</v>
      </c>
      <c r="L2127" t="str">
        <f>VLOOKUP(A2127,[1]Sheet2!$A$2:$C$2741,3,0)</f>
        <v>Bruno Brito</v>
      </c>
      <c r="M2127" t="str" cm="1">
        <f t="array" ref="M2127">IFERROR(_xlfn.IFS(AND(I2127&gt;=1,I2127&lt;=5),"1A5", AND(I2127&gt;=6,I2127&lt;=30),"6A30", AND(I2127&gt;=31,I2127&lt;=60),"31A60", AND(I2127&gt;=61,I2127&lt;=90),"61A90", AND(I2127&gt;=91,I2127&lt;=120),"91A120", AND(I2127&gt;120),"M120"), "A VENCER")</f>
        <v>6A30</v>
      </c>
    </row>
    <row r="2128" spans="1:13" x14ac:dyDescent="0.25">
      <c r="A2128">
        <f>VLOOKUP(B2128,[1]Sheet2!$B$2:$D$2741,3,0)</f>
        <v>211112490</v>
      </c>
      <c r="B2128" t="s">
        <v>504</v>
      </c>
      <c r="C2128" t="s">
        <v>11</v>
      </c>
      <c r="D2128" t="s">
        <v>12</v>
      </c>
      <c r="E2128">
        <v>9202</v>
      </c>
      <c r="F2128" t="s">
        <v>35</v>
      </c>
      <c r="G2128" s="1">
        <v>45851.470891203702</v>
      </c>
      <c r="H2128" s="1">
        <v>45821.471782407403</v>
      </c>
      <c r="I2128" s="6">
        <v>-1</v>
      </c>
      <c r="J2128">
        <v>152.61000000000001</v>
      </c>
      <c r="K2128">
        <v>152.61000000000001</v>
      </c>
      <c r="L2128" t="str">
        <f>VLOOKUP(A2128,[1]Sheet2!$A$2:$C$2741,3,0)</f>
        <v>Bruno Brito</v>
      </c>
      <c r="M2128" t="str" cm="1">
        <f t="array" ref="M2128">IFERROR(_xlfn.IFS(AND(I2128&gt;=1,I2128&lt;=5),"1A5", AND(I2128&gt;=6,I2128&lt;=30),"6A30", AND(I2128&gt;=31,I2128&lt;=60),"31A60", AND(I2128&gt;=61,I2128&lt;=90),"61A90", AND(I2128&gt;=91,I2128&lt;=120),"91A120", AND(I2128&gt;120),"M120"), "A VENCER")</f>
        <v>A VENCER</v>
      </c>
    </row>
    <row r="2129" spans="1:13" x14ac:dyDescent="0.25">
      <c r="A2129">
        <f>VLOOKUP(B2129,[1]Sheet2!$B$2:$D$2741,3,0)</f>
        <v>211112490</v>
      </c>
      <c r="B2129" t="s">
        <v>504</v>
      </c>
      <c r="C2129" t="s">
        <v>11</v>
      </c>
      <c r="D2129" t="s">
        <v>12</v>
      </c>
      <c r="E2129">
        <v>9518</v>
      </c>
      <c r="F2129" t="s">
        <v>35</v>
      </c>
      <c r="G2129" s="1">
        <v>45858.542187499996</v>
      </c>
      <c r="H2129" s="1">
        <v>45828.543067129627</v>
      </c>
      <c r="I2129" s="6">
        <v>-8</v>
      </c>
      <c r="J2129">
        <v>87.55</v>
      </c>
      <c r="K2129">
        <v>87.55</v>
      </c>
      <c r="L2129" t="str">
        <f>VLOOKUP(A2129,[1]Sheet2!$A$2:$C$2741,3,0)</f>
        <v>Bruno Brito</v>
      </c>
      <c r="M2129" t="str" cm="1">
        <f t="array" ref="M2129">IFERROR(_xlfn.IFS(AND(I2129&gt;=1,I2129&lt;=5),"1A5", AND(I2129&gt;=6,I2129&lt;=30),"6A30", AND(I2129&gt;=31,I2129&lt;=60),"31A60", AND(I2129&gt;=61,I2129&lt;=90),"61A90", AND(I2129&gt;=91,I2129&lt;=120),"91A120", AND(I2129&gt;120),"M120"), "A VENCER")</f>
        <v>A VENCER</v>
      </c>
    </row>
    <row r="2130" spans="1:13" x14ac:dyDescent="0.25">
      <c r="A2130">
        <f>VLOOKUP(B2130,[1]Sheet2!$B$2:$D$2741,3,0)</f>
        <v>211112490</v>
      </c>
      <c r="B2130" t="s">
        <v>504</v>
      </c>
      <c r="C2130" t="s">
        <v>11</v>
      </c>
      <c r="D2130" t="s">
        <v>12</v>
      </c>
      <c r="E2130">
        <v>9850</v>
      </c>
      <c r="F2130" t="s">
        <v>35</v>
      </c>
      <c r="G2130" s="1">
        <v>45865.458148148144</v>
      </c>
      <c r="H2130" s="1">
        <v>45835.458518518513</v>
      </c>
      <c r="I2130" s="6">
        <v>-15</v>
      </c>
      <c r="J2130">
        <v>127.7</v>
      </c>
      <c r="K2130">
        <v>127.7</v>
      </c>
      <c r="L2130" t="str">
        <f>VLOOKUP(A2130,[1]Sheet2!$A$2:$C$2741,3,0)</f>
        <v>Bruno Brito</v>
      </c>
      <c r="M2130" t="str" cm="1">
        <f t="array" ref="M2130">IFERROR(_xlfn.IFS(AND(I2130&gt;=1,I2130&lt;=5),"1A5", AND(I2130&gt;=6,I2130&lt;=30),"6A30", AND(I2130&gt;=31,I2130&lt;=60),"31A60", AND(I2130&gt;=61,I2130&lt;=90),"61A90", AND(I2130&gt;=91,I2130&lt;=120),"91A120", AND(I2130&gt;120),"M120"), "A VENCER")</f>
        <v>A VENCER</v>
      </c>
    </row>
    <row r="2131" spans="1:13" x14ac:dyDescent="0.25">
      <c r="A2131">
        <f>VLOOKUP(B2131,[1]Sheet2!$B$2:$D$2741,3,0)</f>
        <v>211112490</v>
      </c>
      <c r="B2131" t="s">
        <v>504</v>
      </c>
      <c r="C2131" t="s">
        <v>11</v>
      </c>
      <c r="D2131" t="s">
        <v>12</v>
      </c>
      <c r="E2131">
        <v>10130</v>
      </c>
      <c r="F2131" t="s">
        <v>13</v>
      </c>
      <c r="G2131" s="1">
        <v>45872.417395833334</v>
      </c>
      <c r="H2131" s="1">
        <v>45842.417395833334</v>
      </c>
      <c r="I2131" s="6">
        <v>-22</v>
      </c>
      <c r="J2131">
        <v>234.43</v>
      </c>
      <c r="K2131">
        <v>234.43</v>
      </c>
      <c r="L2131" t="str">
        <f>VLOOKUP(A2131,[1]Sheet2!$A$2:$C$2741,3,0)</f>
        <v>Bruno Brito</v>
      </c>
      <c r="M2131" t="str" cm="1">
        <f t="array" ref="M2131">IFERROR(_xlfn.IFS(AND(I2131&gt;=1,I2131&lt;=5),"1A5", AND(I2131&gt;=6,I2131&lt;=30),"6A30", AND(I2131&gt;=31,I2131&lt;=60),"31A60", AND(I2131&gt;=61,I2131&lt;=90),"61A90", AND(I2131&gt;=91,I2131&lt;=120),"91A120", AND(I2131&gt;120),"M120"), "A VENCER")</f>
        <v>A VENCER</v>
      </c>
    </row>
    <row r="2132" spans="1:13" x14ac:dyDescent="0.25">
      <c r="A2132">
        <f>VLOOKUP(B2132,[1]Sheet2!$B$2:$D$2741,3,0)</f>
        <v>211112490</v>
      </c>
      <c r="B2132" t="s">
        <v>504</v>
      </c>
      <c r="C2132" t="s">
        <v>11</v>
      </c>
      <c r="D2132" t="s">
        <v>12</v>
      </c>
      <c r="E2132">
        <v>10300</v>
      </c>
      <c r="F2132" t="s">
        <v>13</v>
      </c>
      <c r="G2132" s="1">
        <v>45877.380682870367</v>
      </c>
      <c r="H2132" s="1">
        <v>45847.380682870367</v>
      </c>
      <c r="I2132" s="6">
        <v>-27</v>
      </c>
      <c r="J2132">
        <v>102.18</v>
      </c>
      <c r="K2132">
        <v>102.18</v>
      </c>
      <c r="L2132" t="str">
        <f>VLOOKUP(A2132,[1]Sheet2!$A$2:$C$2741,3,0)</f>
        <v>Bruno Brito</v>
      </c>
      <c r="M2132" t="str" cm="1">
        <f t="array" ref="M2132">IFERROR(_xlfn.IFS(AND(I2132&gt;=1,I2132&lt;=5),"1A5", AND(I2132&gt;=6,I2132&lt;=30),"6A30", AND(I2132&gt;=31,I2132&lt;=60),"31A60", AND(I2132&gt;=61,I2132&lt;=90),"61A90", AND(I2132&gt;=91,I2132&lt;=120),"91A120", AND(I2132&gt;120),"M120"), "A VENCER")</f>
        <v>A VENCER</v>
      </c>
    </row>
    <row r="2133" spans="1:13" x14ac:dyDescent="0.25">
      <c r="A2133">
        <f>VLOOKUP(B2133,[1]Sheet2!$B$2:$D$2741,3,0)</f>
        <v>211112491</v>
      </c>
      <c r="B2133" t="s">
        <v>505</v>
      </c>
      <c r="C2133" t="s">
        <v>2814</v>
      </c>
      <c r="D2133" t="s">
        <v>12</v>
      </c>
      <c r="E2133">
        <v>358</v>
      </c>
      <c r="F2133" t="s">
        <v>13</v>
      </c>
      <c r="G2133" s="1">
        <v>45750</v>
      </c>
      <c r="H2133" s="1">
        <v>45750</v>
      </c>
      <c r="I2133" s="6">
        <v>100</v>
      </c>
      <c r="J2133">
        <v>-192.45000000000002</v>
      </c>
      <c r="K2133">
        <v>-192.45000000000002</v>
      </c>
      <c r="L2133" t="str">
        <f>VLOOKUP(A2133,[1]Sheet2!$A$2:$C$2741,3,0)</f>
        <v>Ricardo G.Silva</v>
      </c>
      <c r="M2133" t="str" cm="1">
        <f t="array" ref="M2133">IFERROR(_xlfn.IFS(AND(I2133&gt;=1,I2133&lt;=5),"1A5", AND(I2133&gt;=6,I2133&lt;=30),"6A30", AND(I2133&gt;=31,I2133&lt;=60),"31A60", AND(I2133&gt;=61,I2133&lt;=90),"61A90", AND(I2133&gt;=91,I2133&lt;=120),"91A120", AND(I2133&gt;120),"M120"), "A VENCER")</f>
        <v>91A120</v>
      </c>
    </row>
    <row r="2134" spans="1:13" x14ac:dyDescent="0.25">
      <c r="A2134">
        <f>VLOOKUP(B2134,[1]Sheet2!$B$2:$D$2741,3,0)</f>
        <v>211112491</v>
      </c>
      <c r="B2134" t="s">
        <v>505</v>
      </c>
      <c r="C2134" t="s">
        <v>11</v>
      </c>
      <c r="D2134" t="s">
        <v>12</v>
      </c>
      <c r="E2134">
        <v>6017</v>
      </c>
      <c r="F2134" t="s">
        <v>13</v>
      </c>
      <c r="G2134" s="1">
        <v>45757.313206018516</v>
      </c>
      <c r="H2134" s="1">
        <v>45757.313206018516</v>
      </c>
      <c r="I2134" s="6">
        <v>93</v>
      </c>
      <c r="J2134">
        <v>4828.7</v>
      </c>
      <c r="K2134">
        <v>4828.7</v>
      </c>
      <c r="L2134" t="str">
        <f>VLOOKUP(A2134,[1]Sheet2!$A$2:$C$2741,3,0)</f>
        <v>Ricardo G.Silva</v>
      </c>
      <c r="M2134" t="str" cm="1">
        <f t="array" ref="M2134">IFERROR(_xlfn.IFS(AND(I2134&gt;=1,I2134&lt;=5),"1A5", AND(I2134&gt;=6,I2134&lt;=30),"6A30", AND(I2134&gt;=31,I2134&lt;=60),"31A60", AND(I2134&gt;=61,I2134&lt;=90),"61A90", AND(I2134&gt;=91,I2134&lt;=120),"91A120", AND(I2134&gt;120),"M120"), "A VENCER")</f>
        <v>91A120</v>
      </c>
    </row>
    <row r="2135" spans="1:13" x14ac:dyDescent="0.25">
      <c r="A2135">
        <f>VLOOKUP(B2135,[1]Sheet2!$B$2:$D$2741,3,0)</f>
        <v>211112493</v>
      </c>
      <c r="B2135" t="s">
        <v>507</v>
      </c>
      <c r="C2135" t="s">
        <v>11</v>
      </c>
      <c r="D2135" t="s">
        <v>12</v>
      </c>
      <c r="E2135">
        <v>5084</v>
      </c>
      <c r="F2135" t="s">
        <v>13</v>
      </c>
      <c r="G2135" s="1">
        <v>45756.409236111111</v>
      </c>
      <c r="H2135" s="1">
        <v>45741.410613425927</v>
      </c>
      <c r="I2135" s="6">
        <v>94</v>
      </c>
      <c r="J2135">
        <v>140.56</v>
      </c>
      <c r="K2135">
        <v>140.56</v>
      </c>
      <c r="L2135" t="str">
        <f>VLOOKUP(A2135,[1]Sheet2!$A$2:$C$2741,3,0)</f>
        <v>Manuel Miranda</v>
      </c>
      <c r="M2135" t="str" cm="1">
        <f t="array" ref="M2135">IFERROR(_xlfn.IFS(AND(I2135&gt;=1,I2135&lt;=5),"1A5", AND(I2135&gt;=6,I2135&lt;=30),"6A30", AND(I2135&gt;=31,I2135&lt;=60),"31A60", AND(I2135&gt;=61,I2135&lt;=90),"61A90", AND(I2135&gt;=91,I2135&lt;=120),"91A120", AND(I2135&gt;120),"M120"), "A VENCER")</f>
        <v>91A120</v>
      </c>
    </row>
    <row r="2136" spans="1:13" x14ac:dyDescent="0.25">
      <c r="A2136">
        <f>VLOOKUP(B2136,[1]Sheet2!$B$2:$D$2741,3,0)</f>
        <v>211112493</v>
      </c>
      <c r="B2136" t="s">
        <v>507</v>
      </c>
      <c r="C2136" t="s">
        <v>11</v>
      </c>
      <c r="D2136" t="s">
        <v>12</v>
      </c>
      <c r="E2136">
        <v>5286</v>
      </c>
      <c r="F2136" t="s">
        <v>13</v>
      </c>
      <c r="G2136" s="1">
        <v>45759.373854166668</v>
      </c>
      <c r="H2136" s="1">
        <v>45744.374351851853</v>
      </c>
      <c r="I2136" s="6">
        <v>91</v>
      </c>
      <c r="J2136">
        <v>74.63</v>
      </c>
      <c r="K2136">
        <v>74.63</v>
      </c>
      <c r="L2136" t="str">
        <f>VLOOKUP(A2136,[1]Sheet2!$A$2:$C$2741,3,0)</f>
        <v>Manuel Miranda</v>
      </c>
      <c r="M2136" t="str" cm="1">
        <f t="array" ref="M2136">IFERROR(_xlfn.IFS(AND(I2136&gt;=1,I2136&lt;=5),"1A5", AND(I2136&gt;=6,I2136&lt;=30),"6A30", AND(I2136&gt;=31,I2136&lt;=60),"31A60", AND(I2136&gt;=61,I2136&lt;=90),"61A90", AND(I2136&gt;=91,I2136&lt;=120),"91A120", AND(I2136&gt;120),"M120"), "A VENCER")</f>
        <v>91A120</v>
      </c>
    </row>
    <row r="2137" spans="1:13" x14ac:dyDescent="0.25">
      <c r="A2137">
        <f>VLOOKUP(B2137,[1]Sheet2!$B$2:$D$2741,3,0)</f>
        <v>211112493</v>
      </c>
      <c r="B2137" t="s">
        <v>507</v>
      </c>
      <c r="C2137" t="s">
        <v>11</v>
      </c>
      <c r="D2137" t="s">
        <v>12</v>
      </c>
      <c r="E2137">
        <v>5465</v>
      </c>
      <c r="F2137" t="s">
        <v>13</v>
      </c>
      <c r="G2137" s="1">
        <v>45763.42769675926</v>
      </c>
      <c r="H2137" s="1">
        <v>45748.42827546296</v>
      </c>
      <c r="I2137" s="6">
        <v>87</v>
      </c>
      <c r="J2137">
        <v>153.52000000000001</v>
      </c>
      <c r="K2137">
        <v>153.52000000000001</v>
      </c>
      <c r="L2137" t="str">
        <f>VLOOKUP(A2137,[1]Sheet2!$A$2:$C$2741,3,0)</f>
        <v>Manuel Miranda</v>
      </c>
      <c r="M2137" t="str" cm="1">
        <f t="array" ref="M2137">IFERROR(_xlfn.IFS(AND(I2137&gt;=1,I2137&lt;=5),"1A5", AND(I2137&gt;=6,I2137&lt;=30),"6A30", AND(I2137&gt;=31,I2137&lt;=60),"31A60", AND(I2137&gt;=61,I2137&lt;=90),"61A90", AND(I2137&gt;=91,I2137&lt;=120),"91A120", AND(I2137&gt;120),"M120"), "A VENCER")</f>
        <v>61A90</v>
      </c>
    </row>
    <row r="2138" spans="1:13" x14ac:dyDescent="0.25">
      <c r="A2138">
        <f>VLOOKUP(B2138,[1]Sheet2!$B$2:$D$2741,3,0)</f>
        <v>211112493</v>
      </c>
      <c r="B2138" t="s">
        <v>507</v>
      </c>
      <c r="C2138" t="s">
        <v>11</v>
      </c>
      <c r="D2138" t="s">
        <v>12</v>
      </c>
      <c r="E2138">
        <v>5699</v>
      </c>
      <c r="F2138" t="s">
        <v>13</v>
      </c>
      <c r="G2138" s="1">
        <v>45766.434282407405</v>
      </c>
      <c r="H2138" s="1">
        <v>45751.434814814813</v>
      </c>
      <c r="I2138" s="6">
        <v>84</v>
      </c>
      <c r="J2138">
        <v>89.73</v>
      </c>
      <c r="K2138">
        <v>89.73</v>
      </c>
      <c r="L2138" t="str">
        <f>VLOOKUP(A2138,[1]Sheet2!$A$2:$C$2741,3,0)</f>
        <v>Manuel Miranda</v>
      </c>
      <c r="M2138" t="str" cm="1">
        <f t="array" ref="M2138">IFERROR(_xlfn.IFS(AND(I2138&gt;=1,I2138&lt;=5),"1A5", AND(I2138&gt;=6,I2138&lt;=30),"6A30", AND(I2138&gt;=31,I2138&lt;=60),"31A60", AND(I2138&gt;=61,I2138&lt;=90),"61A90", AND(I2138&gt;=91,I2138&lt;=120),"91A120", AND(I2138&gt;120),"M120"), "A VENCER")</f>
        <v>61A90</v>
      </c>
    </row>
    <row r="2139" spans="1:13" x14ac:dyDescent="0.25">
      <c r="A2139">
        <f>VLOOKUP(B2139,[1]Sheet2!$B$2:$D$2741,3,0)</f>
        <v>211112493</v>
      </c>
      <c r="B2139" t="s">
        <v>507</v>
      </c>
      <c r="C2139" t="s">
        <v>11</v>
      </c>
      <c r="D2139" t="s">
        <v>12</v>
      </c>
      <c r="E2139">
        <v>5888</v>
      </c>
      <c r="F2139" t="s">
        <v>13</v>
      </c>
      <c r="G2139" s="1">
        <v>45770.497349537036</v>
      </c>
      <c r="H2139" s="1">
        <v>45755.498182870368</v>
      </c>
      <c r="I2139" s="6">
        <v>80</v>
      </c>
      <c r="J2139">
        <v>155.36000000000001</v>
      </c>
      <c r="K2139">
        <v>155.36000000000001</v>
      </c>
      <c r="L2139" t="str">
        <f>VLOOKUP(A2139,[1]Sheet2!$A$2:$C$2741,3,0)</f>
        <v>Manuel Miranda</v>
      </c>
      <c r="M2139" t="str" cm="1">
        <f t="array" ref="M2139">IFERROR(_xlfn.IFS(AND(I2139&gt;=1,I2139&lt;=5),"1A5", AND(I2139&gt;=6,I2139&lt;=30),"6A30", AND(I2139&gt;=31,I2139&lt;=60),"31A60", AND(I2139&gt;=61,I2139&lt;=90),"61A90", AND(I2139&gt;=91,I2139&lt;=120),"91A120", AND(I2139&gt;120),"M120"), "A VENCER")</f>
        <v>61A90</v>
      </c>
    </row>
    <row r="2140" spans="1:13" x14ac:dyDescent="0.25">
      <c r="A2140">
        <f>VLOOKUP(B2140,[1]Sheet2!$B$2:$D$2741,3,0)</f>
        <v>211112493</v>
      </c>
      <c r="B2140" t="s">
        <v>507</v>
      </c>
      <c r="C2140" t="s">
        <v>11</v>
      </c>
      <c r="D2140" t="s">
        <v>12</v>
      </c>
      <c r="E2140">
        <v>7221</v>
      </c>
      <c r="F2140" t="s">
        <v>13</v>
      </c>
      <c r="G2140" s="1">
        <v>45798.435636574075</v>
      </c>
      <c r="H2140" s="1">
        <v>45783.436006944445</v>
      </c>
      <c r="I2140" s="6">
        <v>52</v>
      </c>
      <c r="J2140">
        <v>165.34</v>
      </c>
      <c r="K2140">
        <v>165.34</v>
      </c>
      <c r="L2140" t="str">
        <f>VLOOKUP(A2140,[1]Sheet2!$A$2:$C$2741,3,0)</f>
        <v>Manuel Miranda</v>
      </c>
      <c r="M2140" t="str" cm="1">
        <f t="array" ref="M2140">IFERROR(_xlfn.IFS(AND(I2140&gt;=1,I2140&lt;=5),"1A5", AND(I2140&gt;=6,I2140&lt;=30),"6A30", AND(I2140&gt;=31,I2140&lt;=60),"31A60", AND(I2140&gt;=61,I2140&lt;=90),"61A90", AND(I2140&gt;=91,I2140&lt;=120),"91A120", AND(I2140&gt;120),"M120"), "A VENCER")</f>
        <v>31A60</v>
      </c>
    </row>
    <row r="2141" spans="1:13" x14ac:dyDescent="0.25">
      <c r="A2141">
        <f>VLOOKUP(B2141,[1]Sheet2!$B$2:$D$2741,3,0)</f>
        <v>211112493</v>
      </c>
      <c r="B2141" t="s">
        <v>507</v>
      </c>
      <c r="C2141" t="s">
        <v>11</v>
      </c>
      <c r="D2141" t="s">
        <v>12</v>
      </c>
      <c r="E2141">
        <v>7872</v>
      </c>
      <c r="F2141" t="s">
        <v>13</v>
      </c>
      <c r="G2141" s="1">
        <v>45808.469456018516</v>
      </c>
      <c r="H2141" s="1">
        <v>45793.469583333332</v>
      </c>
      <c r="I2141" s="6">
        <v>42</v>
      </c>
      <c r="J2141">
        <v>117.93</v>
      </c>
      <c r="K2141">
        <v>117.93</v>
      </c>
      <c r="L2141" t="str">
        <f>VLOOKUP(A2141,[1]Sheet2!$A$2:$C$2741,3,0)</f>
        <v>Manuel Miranda</v>
      </c>
      <c r="M2141" t="str" cm="1">
        <f t="array" ref="M2141">IFERROR(_xlfn.IFS(AND(I2141&gt;=1,I2141&lt;=5),"1A5", AND(I2141&gt;=6,I2141&lt;=30),"6A30", AND(I2141&gt;=31,I2141&lt;=60),"31A60", AND(I2141&gt;=61,I2141&lt;=90),"61A90", AND(I2141&gt;=91,I2141&lt;=120),"91A120", AND(I2141&gt;120),"M120"), "A VENCER")</f>
        <v>31A60</v>
      </c>
    </row>
    <row r="2142" spans="1:13" x14ac:dyDescent="0.25">
      <c r="A2142">
        <f>VLOOKUP(B2142,[1]Sheet2!$B$2:$D$2741,3,0)</f>
        <v>211112493</v>
      </c>
      <c r="B2142" t="s">
        <v>507</v>
      </c>
      <c r="C2142" t="s">
        <v>11</v>
      </c>
      <c r="D2142" t="s">
        <v>12</v>
      </c>
      <c r="E2142">
        <v>8279</v>
      </c>
      <c r="F2142" t="s">
        <v>13</v>
      </c>
      <c r="G2142" s="1">
        <v>45815.547233796293</v>
      </c>
      <c r="H2142" s="1">
        <v>45800.547581018516</v>
      </c>
      <c r="I2142" s="6">
        <v>35</v>
      </c>
      <c r="J2142">
        <v>286.40000000000003</v>
      </c>
      <c r="K2142">
        <v>286.40000000000003</v>
      </c>
      <c r="L2142" t="str">
        <f>VLOOKUP(A2142,[1]Sheet2!$A$2:$C$2741,3,0)</f>
        <v>Manuel Miranda</v>
      </c>
      <c r="M2142" t="str" cm="1">
        <f t="array" ref="M2142">IFERROR(_xlfn.IFS(AND(I2142&gt;=1,I2142&lt;=5),"1A5", AND(I2142&gt;=6,I2142&lt;=30),"6A30", AND(I2142&gt;=31,I2142&lt;=60),"31A60", AND(I2142&gt;=61,I2142&lt;=90),"61A90", AND(I2142&gt;=91,I2142&lt;=120),"91A120", AND(I2142&gt;120),"M120"), "A VENCER")</f>
        <v>31A60</v>
      </c>
    </row>
    <row r="2143" spans="1:13" x14ac:dyDescent="0.25">
      <c r="A2143">
        <f>VLOOKUP(B2143,[1]Sheet2!$B$2:$D$2741,3,0)</f>
        <v>211112494</v>
      </c>
      <c r="B2143" t="s">
        <v>508</v>
      </c>
      <c r="C2143" t="s">
        <v>11</v>
      </c>
      <c r="D2143" t="s">
        <v>12</v>
      </c>
      <c r="E2143">
        <v>5411</v>
      </c>
      <c r="F2143" t="s">
        <v>13</v>
      </c>
      <c r="G2143" s="1">
        <v>45777.661319444444</v>
      </c>
      <c r="H2143" s="1">
        <v>45747.663402777776</v>
      </c>
      <c r="I2143" s="6">
        <v>73</v>
      </c>
      <c r="J2143">
        <v>213.1</v>
      </c>
      <c r="K2143">
        <v>213.1</v>
      </c>
      <c r="L2143" t="str">
        <f>VLOOKUP(A2143,[1]Sheet2!$A$2:$C$2741,3,0)</f>
        <v>Vânia Silva</v>
      </c>
      <c r="M2143" t="str" cm="1">
        <f t="array" ref="M2143">IFERROR(_xlfn.IFS(AND(I2143&gt;=1,I2143&lt;=5),"1A5", AND(I2143&gt;=6,I2143&lt;=30),"6A30", AND(I2143&gt;=31,I2143&lt;=60),"31A60", AND(I2143&gt;=61,I2143&lt;=90),"61A90", AND(I2143&gt;=91,I2143&lt;=120),"91A120", AND(I2143&gt;120),"M120"), "A VENCER")</f>
        <v>61A90</v>
      </c>
    </row>
    <row r="2144" spans="1:13" x14ac:dyDescent="0.25">
      <c r="A2144">
        <f>VLOOKUP(B2144,[1]Sheet2!$B$2:$D$2741,3,0)</f>
        <v>211112494</v>
      </c>
      <c r="B2144" t="s">
        <v>508</v>
      </c>
      <c r="C2144" t="s">
        <v>11</v>
      </c>
      <c r="D2144" t="s">
        <v>12</v>
      </c>
      <c r="E2144">
        <v>6692</v>
      </c>
      <c r="F2144" t="s">
        <v>13</v>
      </c>
      <c r="G2144" s="1">
        <v>45800.410613425927</v>
      </c>
      <c r="H2144" s="1">
        <v>45770.412349537037</v>
      </c>
      <c r="I2144" s="6">
        <v>50</v>
      </c>
      <c r="J2144">
        <v>177.04</v>
      </c>
      <c r="K2144">
        <v>177.04</v>
      </c>
      <c r="L2144" t="str">
        <f>VLOOKUP(A2144,[1]Sheet2!$A$2:$C$2741,3,0)</f>
        <v>Vânia Silva</v>
      </c>
      <c r="M2144" t="str" cm="1">
        <f t="array" ref="M2144">IFERROR(_xlfn.IFS(AND(I2144&gt;=1,I2144&lt;=5),"1A5", AND(I2144&gt;=6,I2144&lt;=30),"6A30", AND(I2144&gt;=31,I2144&lt;=60),"31A60", AND(I2144&gt;=61,I2144&lt;=90),"61A90", AND(I2144&gt;=91,I2144&lt;=120),"91A120", AND(I2144&gt;120),"M120"), "A VENCER")</f>
        <v>31A60</v>
      </c>
    </row>
    <row r="2145" spans="1:13" x14ac:dyDescent="0.25">
      <c r="A2145">
        <f>VLOOKUP(B2145,[1]Sheet2!$B$2:$D$2741,3,0)</f>
        <v>211112495</v>
      </c>
      <c r="B2145" t="s">
        <v>2576</v>
      </c>
      <c r="C2145" t="s">
        <v>11</v>
      </c>
      <c r="D2145" t="s">
        <v>12</v>
      </c>
      <c r="E2145">
        <v>9070</v>
      </c>
      <c r="F2145" t="s">
        <v>35</v>
      </c>
      <c r="G2145" s="1">
        <v>45834.50917824074</v>
      </c>
      <c r="H2145" s="1">
        <v>45819.509722222218</v>
      </c>
      <c r="I2145" s="6">
        <v>16</v>
      </c>
      <c r="J2145">
        <v>296.99</v>
      </c>
      <c r="K2145">
        <v>296.99</v>
      </c>
      <c r="L2145" t="str">
        <f>VLOOKUP(A2145,[1]Sheet2!$A$2:$C$2741,3,0)</f>
        <v>Bruno Brito</v>
      </c>
      <c r="M2145" t="str" cm="1">
        <f t="array" ref="M2145">IFERROR(_xlfn.IFS(AND(I2145&gt;=1,I2145&lt;=5),"1A5", AND(I2145&gt;=6,I2145&lt;=30),"6A30", AND(I2145&gt;=31,I2145&lt;=60),"31A60", AND(I2145&gt;=61,I2145&lt;=90),"61A90", AND(I2145&gt;=91,I2145&lt;=120),"91A120", AND(I2145&gt;120),"M120"), "A VENCER")</f>
        <v>6A30</v>
      </c>
    </row>
    <row r="2146" spans="1:13" x14ac:dyDescent="0.25">
      <c r="A2146">
        <f>VLOOKUP(B2146,[1]Sheet2!$B$2:$D$2741,3,0)</f>
        <v>211112495</v>
      </c>
      <c r="B2146" t="s">
        <v>2576</v>
      </c>
      <c r="C2146" t="s">
        <v>11</v>
      </c>
      <c r="D2146" t="s">
        <v>12</v>
      </c>
      <c r="E2146">
        <v>9205</v>
      </c>
      <c r="F2146" t="s">
        <v>35</v>
      </c>
      <c r="G2146" s="1">
        <v>45836.474537037036</v>
      </c>
      <c r="H2146" s="1">
        <v>45821.475046296291</v>
      </c>
      <c r="I2146" s="6">
        <v>14</v>
      </c>
      <c r="J2146">
        <v>98.34</v>
      </c>
      <c r="K2146">
        <v>98.34</v>
      </c>
      <c r="L2146" t="str">
        <f>VLOOKUP(A2146,[1]Sheet2!$A$2:$C$2741,3,0)</f>
        <v>Bruno Brito</v>
      </c>
      <c r="M2146" t="str" cm="1">
        <f t="array" ref="M2146">IFERROR(_xlfn.IFS(AND(I2146&gt;=1,I2146&lt;=5),"1A5", AND(I2146&gt;=6,I2146&lt;=30),"6A30", AND(I2146&gt;=31,I2146&lt;=60),"31A60", AND(I2146&gt;=61,I2146&lt;=90),"61A90", AND(I2146&gt;=91,I2146&lt;=120),"91A120", AND(I2146&gt;120),"M120"), "A VENCER")</f>
        <v>6A30</v>
      </c>
    </row>
    <row r="2147" spans="1:13" x14ac:dyDescent="0.25">
      <c r="A2147">
        <f>VLOOKUP(B2147,[1]Sheet2!$B$2:$D$2741,3,0)</f>
        <v>211112495</v>
      </c>
      <c r="B2147" t="s">
        <v>2576</v>
      </c>
      <c r="C2147" t="s">
        <v>11</v>
      </c>
      <c r="D2147" t="s">
        <v>12</v>
      </c>
      <c r="E2147">
        <v>10460</v>
      </c>
      <c r="F2147" t="s">
        <v>13</v>
      </c>
      <c r="G2147" s="1">
        <v>45864.3830787037</v>
      </c>
      <c r="H2147" s="1">
        <v>45849.383090277777</v>
      </c>
      <c r="I2147" s="6">
        <v>-14</v>
      </c>
      <c r="J2147">
        <v>325.64</v>
      </c>
      <c r="K2147">
        <v>325.64</v>
      </c>
      <c r="L2147" t="str">
        <f>VLOOKUP(A2147,[1]Sheet2!$A$2:$C$2741,3,0)</f>
        <v>Bruno Brito</v>
      </c>
      <c r="M2147" t="str" cm="1">
        <f t="array" ref="M2147">IFERROR(_xlfn.IFS(AND(I2147&gt;=1,I2147&lt;=5),"1A5", AND(I2147&gt;=6,I2147&lt;=30),"6A30", AND(I2147&gt;=31,I2147&lt;=60),"31A60", AND(I2147&gt;=61,I2147&lt;=90),"61A90", AND(I2147&gt;=91,I2147&lt;=120),"91A120", AND(I2147&gt;120),"M120"), "A VENCER")</f>
        <v>A VENCER</v>
      </c>
    </row>
    <row r="2148" spans="1:13" x14ac:dyDescent="0.25">
      <c r="A2148">
        <f>VLOOKUP(B2148,[1]Sheet2!$B$2:$D$2741,3,0)</f>
        <v>211112496</v>
      </c>
      <c r="B2148" t="s">
        <v>509</v>
      </c>
      <c r="C2148" t="s">
        <v>11</v>
      </c>
      <c r="D2148" t="s">
        <v>12</v>
      </c>
      <c r="E2148">
        <v>7788</v>
      </c>
      <c r="F2148" t="s">
        <v>13</v>
      </c>
      <c r="G2148" s="1">
        <v>45807.450960648144</v>
      </c>
      <c r="H2148" s="1">
        <v>45792.451527777775</v>
      </c>
      <c r="I2148" s="6">
        <v>43</v>
      </c>
      <c r="J2148">
        <v>1137.46</v>
      </c>
      <c r="K2148">
        <v>1137.46</v>
      </c>
      <c r="L2148" t="str">
        <f>VLOOKUP(A2148,[1]Sheet2!$A$2:$C$2741,3,0)</f>
        <v>Bruno Brito</v>
      </c>
      <c r="M2148" t="str" cm="1">
        <f t="array" ref="M2148">IFERROR(_xlfn.IFS(AND(I2148&gt;=1,I2148&lt;=5),"1A5", AND(I2148&gt;=6,I2148&lt;=30),"6A30", AND(I2148&gt;=31,I2148&lt;=60),"31A60", AND(I2148&gt;=61,I2148&lt;=90),"61A90", AND(I2148&gt;=91,I2148&lt;=120),"91A120", AND(I2148&gt;120),"M120"), "A VENCER")</f>
        <v>31A60</v>
      </c>
    </row>
    <row r="2149" spans="1:13" x14ac:dyDescent="0.25">
      <c r="A2149">
        <f>VLOOKUP(B2149,[1]Sheet2!$B$2:$D$2741,3,0)</f>
        <v>211112496</v>
      </c>
      <c r="B2149" t="s">
        <v>509</v>
      </c>
      <c r="C2149" t="s">
        <v>11</v>
      </c>
      <c r="D2149" t="s">
        <v>12</v>
      </c>
      <c r="E2149">
        <v>8929</v>
      </c>
      <c r="F2149" t="s">
        <v>13</v>
      </c>
      <c r="G2149" s="1">
        <v>45828.551412037035</v>
      </c>
      <c r="H2149" s="1">
        <v>45813.551608796297</v>
      </c>
      <c r="I2149" s="6">
        <v>22</v>
      </c>
      <c r="J2149">
        <v>914.63</v>
      </c>
      <c r="K2149">
        <v>914.63</v>
      </c>
      <c r="L2149" t="str">
        <f>VLOOKUP(A2149,[1]Sheet2!$A$2:$C$2741,3,0)</f>
        <v>Bruno Brito</v>
      </c>
      <c r="M2149" t="str" cm="1">
        <f t="array" ref="M2149">IFERROR(_xlfn.IFS(AND(I2149&gt;=1,I2149&lt;=5),"1A5", AND(I2149&gt;=6,I2149&lt;=30),"6A30", AND(I2149&gt;=31,I2149&lt;=60),"31A60", AND(I2149&gt;=61,I2149&lt;=90),"61A90", AND(I2149&gt;=91,I2149&lt;=120),"91A120", AND(I2149&gt;120),"M120"), "A VENCER")</f>
        <v>6A30</v>
      </c>
    </row>
    <row r="2150" spans="1:13" x14ac:dyDescent="0.25">
      <c r="A2150">
        <f>VLOOKUP(B2150,[1]Sheet2!$B$2:$D$2741,3,0)</f>
        <v>211112496</v>
      </c>
      <c r="B2150" t="s">
        <v>509</v>
      </c>
      <c r="C2150" t="s">
        <v>2814</v>
      </c>
      <c r="D2150">
        <v>2025</v>
      </c>
      <c r="E2150">
        <v>567</v>
      </c>
      <c r="F2150" t="s">
        <v>13</v>
      </c>
      <c r="G2150" s="1">
        <v>45840</v>
      </c>
      <c r="H2150" s="1">
        <v>45825</v>
      </c>
      <c r="I2150" s="6">
        <v>10</v>
      </c>
      <c r="J2150">
        <v>-914.63</v>
      </c>
      <c r="K2150">
        <v>-914.63</v>
      </c>
      <c r="L2150" t="str">
        <f>VLOOKUP(A2150,[1]Sheet2!$A$2:$C$2741,3,0)</f>
        <v>Bruno Brito</v>
      </c>
      <c r="M2150" t="str" cm="1">
        <f t="array" ref="M2150">IFERROR(_xlfn.IFS(AND(I2150&gt;=1,I2150&lt;=5),"1A5", AND(I2150&gt;=6,I2150&lt;=30),"6A30", AND(I2150&gt;=31,I2150&lt;=60),"31A60", AND(I2150&gt;=61,I2150&lt;=90),"61A90", AND(I2150&gt;=91,I2150&lt;=120),"91A120", AND(I2150&gt;120),"M120"), "A VENCER")</f>
        <v>6A30</v>
      </c>
    </row>
    <row r="2151" spans="1:13" x14ac:dyDescent="0.25">
      <c r="A2151">
        <f>VLOOKUP(B2151,[1]Sheet2!$B$2:$D$2741,3,0)</f>
        <v>211112496</v>
      </c>
      <c r="B2151" t="s">
        <v>509</v>
      </c>
      <c r="C2151" t="s">
        <v>11</v>
      </c>
      <c r="D2151" t="s">
        <v>12</v>
      </c>
      <c r="E2151">
        <v>9771</v>
      </c>
      <c r="F2151" t="s">
        <v>13</v>
      </c>
      <c r="G2151" s="1">
        <v>45849.446979166663</v>
      </c>
      <c r="H2151" s="1">
        <v>45834.447418981479</v>
      </c>
      <c r="I2151" s="6">
        <v>1</v>
      </c>
      <c r="J2151">
        <v>1707.6100000000001</v>
      </c>
      <c r="K2151">
        <v>1707.6100000000001</v>
      </c>
      <c r="L2151" t="str">
        <f>VLOOKUP(A2151,[1]Sheet2!$A$2:$C$2741,3,0)</f>
        <v>Bruno Brito</v>
      </c>
      <c r="M2151" t="str" cm="1">
        <f t="array" ref="M2151">IFERROR(_xlfn.IFS(AND(I2151&gt;=1,I2151&lt;=5),"1A5", AND(I2151&gt;=6,I2151&lt;=30),"6A30", AND(I2151&gt;=31,I2151&lt;=60),"31A60", AND(I2151&gt;=61,I2151&lt;=90),"61A90", AND(I2151&gt;=91,I2151&lt;=120),"91A120", AND(I2151&gt;120),"M120"), "A VENCER")</f>
        <v>1A5</v>
      </c>
    </row>
    <row r="2152" spans="1:13" x14ac:dyDescent="0.25">
      <c r="A2152">
        <f>VLOOKUP(B2152,[1]Sheet2!$B$2:$D$2741,3,0)</f>
        <v>211112496</v>
      </c>
      <c r="B2152" t="s">
        <v>509</v>
      </c>
      <c r="C2152" t="s">
        <v>11</v>
      </c>
      <c r="D2152" t="s">
        <v>12</v>
      </c>
      <c r="E2152">
        <v>10398</v>
      </c>
      <c r="F2152" t="s">
        <v>13</v>
      </c>
      <c r="G2152" s="1">
        <v>45863.370891203704</v>
      </c>
      <c r="H2152" s="1">
        <v>45848.370891203704</v>
      </c>
      <c r="I2152" s="6">
        <v>-13</v>
      </c>
      <c r="J2152">
        <v>81.22</v>
      </c>
      <c r="K2152">
        <v>81.22</v>
      </c>
      <c r="L2152" t="str">
        <f>VLOOKUP(A2152,[1]Sheet2!$A$2:$C$2741,3,0)</f>
        <v>Bruno Brito</v>
      </c>
      <c r="M2152" t="str" cm="1">
        <f t="array" ref="M2152">IFERROR(_xlfn.IFS(AND(I2152&gt;=1,I2152&lt;=5),"1A5", AND(I2152&gt;=6,I2152&lt;=30),"6A30", AND(I2152&gt;=31,I2152&lt;=60),"31A60", AND(I2152&gt;=61,I2152&lt;=90),"61A90", AND(I2152&gt;=91,I2152&lt;=120),"91A120", AND(I2152&gt;120),"M120"), "A VENCER")</f>
        <v>A VENCER</v>
      </c>
    </row>
    <row r="2153" spans="1:13" x14ac:dyDescent="0.25">
      <c r="A2153">
        <f>VLOOKUP(B2153,[1]Sheet2!$B$2:$D$2741,3,0)</f>
        <v>211112497</v>
      </c>
      <c r="B2153" t="s">
        <v>510</v>
      </c>
      <c r="C2153" t="s">
        <v>11</v>
      </c>
      <c r="D2153" t="s">
        <v>12</v>
      </c>
      <c r="E2153">
        <v>8250</v>
      </c>
      <c r="F2153" t="s">
        <v>13</v>
      </c>
      <c r="G2153" s="1">
        <v>45830.496319444443</v>
      </c>
      <c r="H2153" s="1">
        <v>45800.496608796297</v>
      </c>
      <c r="I2153" s="6">
        <v>20</v>
      </c>
      <c r="J2153">
        <v>169.6</v>
      </c>
      <c r="K2153">
        <v>169.6</v>
      </c>
      <c r="L2153" t="str">
        <f>VLOOKUP(A2153,[1]Sheet2!$A$2:$C$2741,3,0)</f>
        <v>Luis Fonseca</v>
      </c>
      <c r="M2153" t="str" cm="1">
        <f t="array" ref="M2153">IFERROR(_xlfn.IFS(AND(I2153&gt;=1,I2153&lt;=5),"1A5", AND(I2153&gt;=6,I2153&lt;=30),"6A30", AND(I2153&gt;=31,I2153&lt;=60),"31A60", AND(I2153&gt;=61,I2153&lt;=90),"61A90", AND(I2153&gt;=91,I2153&lt;=120),"91A120", AND(I2153&gt;120),"M120"), "A VENCER")</f>
        <v>6A30</v>
      </c>
    </row>
    <row r="2154" spans="1:13" x14ac:dyDescent="0.25">
      <c r="A2154">
        <f>VLOOKUP(B2154,[1]Sheet2!$B$2:$D$2741,3,0)</f>
        <v>211112497</v>
      </c>
      <c r="B2154" t="s">
        <v>510</v>
      </c>
      <c r="C2154" t="s">
        <v>11</v>
      </c>
      <c r="D2154" t="s">
        <v>12</v>
      </c>
      <c r="E2154">
        <v>8647</v>
      </c>
      <c r="F2154" t="s">
        <v>13</v>
      </c>
      <c r="G2154" s="1">
        <v>45837.47991898148</v>
      </c>
      <c r="H2154" s="1">
        <v>45807.480138888888</v>
      </c>
      <c r="I2154" s="6">
        <v>13</v>
      </c>
      <c r="J2154">
        <v>339.2</v>
      </c>
      <c r="K2154">
        <v>339.2</v>
      </c>
      <c r="L2154" t="str">
        <f>VLOOKUP(A2154,[1]Sheet2!$A$2:$C$2741,3,0)</f>
        <v>Luis Fonseca</v>
      </c>
      <c r="M2154" t="str" cm="1">
        <f t="array" ref="M2154">IFERROR(_xlfn.IFS(AND(I2154&gt;=1,I2154&lt;=5),"1A5", AND(I2154&gt;=6,I2154&lt;=30),"6A30", AND(I2154&gt;=31,I2154&lt;=60),"31A60", AND(I2154&gt;=61,I2154&lt;=90),"61A90", AND(I2154&gt;=91,I2154&lt;=120),"91A120", AND(I2154&gt;120),"M120"), "A VENCER")</f>
        <v>6A30</v>
      </c>
    </row>
    <row r="2155" spans="1:13" x14ac:dyDescent="0.25">
      <c r="A2155">
        <f>VLOOKUP(B2155,[1]Sheet2!$B$2:$D$2741,3,0)</f>
        <v>211112497</v>
      </c>
      <c r="B2155" t="s">
        <v>510</v>
      </c>
      <c r="C2155" t="s">
        <v>11</v>
      </c>
      <c r="D2155">
        <v>2025</v>
      </c>
      <c r="E2155">
        <v>66</v>
      </c>
      <c r="F2155" t="s">
        <v>13</v>
      </c>
      <c r="G2155" s="1">
        <v>45844.625659722224</v>
      </c>
      <c r="H2155" s="1">
        <v>45814.626562500001</v>
      </c>
      <c r="I2155" s="6">
        <v>6</v>
      </c>
      <c r="J2155">
        <v>330.72</v>
      </c>
      <c r="K2155">
        <v>330.72</v>
      </c>
      <c r="L2155" t="str">
        <f>VLOOKUP(A2155,[1]Sheet2!$A$2:$C$2741,3,0)</f>
        <v>Luis Fonseca</v>
      </c>
      <c r="M2155" t="str" cm="1">
        <f t="array" ref="M2155">IFERROR(_xlfn.IFS(AND(I2155&gt;=1,I2155&lt;=5),"1A5", AND(I2155&gt;=6,I2155&lt;=30),"6A30", AND(I2155&gt;=31,I2155&lt;=60),"31A60", AND(I2155&gt;=61,I2155&lt;=90),"61A90", AND(I2155&gt;=91,I2155&lt;=120),"91A120", AND(I2155&gt;120),"M120"), "A VENCER")</f>
        <v>6A30</v>
      </c>
    </row>
    <row r="2156" spans="1:13" x14ac:dyDescent="0.25">
      <c r="A2156">
        <f>VLOOKUP(B2156,[1]Sheet2!$B$2:$D$2741,3,0)</f>
        <v>211112497</v>
      </c>
      <c r="B2156" t="s">
        <v>510</v>
      </c>
      <c r="C2156" t="s">
        <v>11</v>
      </c>
      <c r="D2156" t="s">
        <v>12</v>
      </c>
      <c r="E2156">
        <v>9206</v>
      </c>
      <c r="F2156" t="s">
        <v>13</v>
      </c>
      <c r="G2156" s="1">
        <v>45851.47519675926</v>
      </c>
      <c r="H2156" s="1">
        <v>45821.476990740739</v>
      </c>
      <c r="I2156" s="6">
        <v>-1</v>
      </c>
      <c r="J2156">
        <v>826.80000000000007</v>
      </c>
      <c r="K2156">
        <v>826.80000000000007</v>
      </c>
      <c r="L2156" t="str">
        <f>VLOOKUP(A2156,[1]Sheet2!$A$2:$C$2741,3,0)</f>
        <v>Luis Fonseca</v>
      </c>
      <c r="M2156" t="str" cm="1">
        <f t="array" ref="M2156">IFERROR(_xlfn.IFS(AND(I2156&gt;=1,I2156&lt;=5),"1A5", AND(I2156&gt;=6,I2156&lt;=30),"6A30", AND(I2156&gt;=31,I2156&lt;=60),"31A60", AND(I2156&gt;=61,I2156&lt;=90),"61A90", AND(I2156&gt;=91,I2156&lt;=120),"91A120", AND(I2156&gt;120),"M120"), "A VENCER")</f>
        <v>A VENCER</v>
      </c>
    </row>
    <row r="2157" spans="1:13" x14ac:dyDescent="0.25">
      <c r="A2157">
        <f>VLOOKUP(B2157,[1]Sheet2!$B$2:$D$2741,3,0)</f>
        <v>211112497</v>
      </c>
      <c r="B2157" t="s">
        <v>510</v>
      </c>
      <c r="C2157" t="s">
        <v>11</v>
      </c>
      <c r="D2157" t="s">
        <v>12</v>
      </c>
      <c r="E2157">
        <v>9840</v>
      </c>
      <c r="F2157" t="s">
        <v>13</v>
      </c>
      <c r="G2157" s="1">
        <v>45865.437962962962</v>
      </c>
      <c r="H2157" s="1">
        <v>45835.438263888886</v>
      </c>
      <c r="I2157" s="6">
        <v>-15</v>
      </c>
      <c r="J2157">
        <v>165.36</v>
      </c>
      <c r="K2157">
        <v>165.36</v>
      </c>
      <c r="L2157" t="str">
        <f>VLOOKUP(A2157,[1]Sheet2!$A$2:$C$2741,3,0)</f>
        <v>Luis Fonseca</v>
      </c>
      <c r="M2157" t="str" cm="1">
        <f t="array" ref="M2157">IFERROR(_xlfn.IFS(AND(I2157&gt;=1,I2157&lt;=5),"1A5", AND(I2157&gt;=6,I2157&lt;=30),"6A30", AND(I2157&gt;=31,I2157&lt;=60),"31A60", AND(I2157&gt;=61,I2157&lt;=90),"61A90", AND(I2157&gt;=91,I2157&lt;=120),"91A120", AND(I2157&gt;120),"M120"), "A VENCER")</f>
        <v>A VENCER</v>
      </c>
    </row>
    <row r="2158" spans="1:13" x14ac:dyDescent="0.25">
      <c r="A2158">
        <f>VLOOKUP(B2158,[1]Sheet2!$B$2:$D$2741,3,0)</f>
        <v>211112497</v>
      </c>
      <c r="B2158" t="s">
        <v>510</v>
      </c>
      <c r="C2158" t="s">
        <v>11</v>
      </c>
      <c r="D2158" t="s">
        <v>12</v>
      </c>
      <c r="E2158">
        <v>10085</v>
      </c>
      <c r="F2158" t="s">
        <v>13</v>
      </c>
      <c r="G2158" s="1">
        <v>45871.719270833331</v>
      </c>
      <c r="H2158" s="1">
        <v>45841.722048611111</v>
      </c>
      <c r="I2158" s="6">
        <v>-21</v>
      </c>
      <c r="J2158">
        <v>496.08</v>
      </c>
      <c r="K2158">
        <v>496.08</v>
      </c>
      <c r="L2158" t="str">
        <f>VLOOKUP(A2158,[1]Sheet2!$A$2:$C$2741,3,0)</f>
        <v>Luis Fonseca</v>
      </c>
      <c r="M2158" t="str" cm="1">
        <f t="array" ref="M2158">IFERROR(_xlfn.IFS(AND(I2158&gt;=1,I2158&lt;=5),"1A5", AND(I2158&gt;=6,I2158&lt;=30),"6A30", AND(I2158&gt;=31,I2158&lt;=60),"31A60", AND(I2158&gt;=61,I2158&lt;=90),"61A90", AND(I2158&gt;=91,I2158&lt;=120),"91A120", AND(I2158&gt;120),"M120"), "A VENCER")</f>
        <v>A VENCER</v>
      </c>
    </row>
    <row r="2159" spans="1:13" x14ac:dyDescent="0.25">
      <c r="A2159">
        <f>VLOOKUP(B2159,[1]Sheet2!$B$2:$D$2741,3,0)</f>
        <v>211112499</v>
      </c>
      <c r="B2159" t="s">
        <v>511</v>
      </c>
      <c r="C2159" t="s">
        <v>11</v>
      </c>
      <c r="D2159" t="s">
        <v>12</v>
      </c>
      <c r="E2159">
        <v>10386</v>
      </c>
      <c r="F2159" t="s">
        <v>13</v>
      </c>
      <c r="G2159" s="1">
        <v>45878.350439814814</v>
      </c>
      <c r="H2159" s="1">
        <v>45848.350439814814</v>
      </c>
      <c r="I2159" s="6">
        <v>-28</v>
      </c>
      <c r="J2159">
        <v>571.34</v>
      </c>
      <c r="K2159">
        <v>571.34</v>
      </c>
      <c r="L2159" t="str">
        <f>VLOOKUP(A2159,[1]Sheet2!$A$2:$C$2741,3,0)</f>
        <v>Luis Fonseca</v>
      </c>
      <c r="M2159" t="str" cm="1">
        <f t="array" ref="M2159">IFERROR(_xlfn.IFS(AND(I2159&gt;=1,I2159&lt;=5),"1A5", AND(I2159&gt;=6,I2159&lt;=30),"6A30", AND(I2159&gt;=31,I2159&lt;=60),"31A60", AND(I2159&gt;=61,I2159&lt;=90),"61A90", AND(I2159&gt;=91,I2159&lt;=120),"91A120", AND(I2159&gt;120),"M120"), "A VENCER")</f>
        <v>A VENCER</v>
      </c>
    </row>
    <row r="2160" spans="1:13" x14ac:dyDescent="0.25">
      <c r="A2160">
        <f>VLOOKUP(B2160,[1]Sheet2!$B$2:$D$2741,3,0)</f>
        <v>211112500</v>
      </c>
      <c r="B2160" t="s">
        <v>512</v>
      </c>
      <c r="C2160" t="s">
        <v>11</v>
      </c>
      <c r="D2160" t="s">
        <v>12</v>
      </c>
      <c r="E2160">
        <v>10099</v>
      </c>
      <c r="F2160" t="s">
        <v>13</v>
      </c>
      <c r="G2160" s="1">
        <v>45872.371064814812</v>
      </c>
      <c r="H2160" s="1">
        <v>45842.371064814812</v>
      </c>
      <c r="I2160" s="6">
        <v>-22</v>
      </c>
      <c r="J2160">
        <v>508.8</v>
      </c>
      <c r="K2160">
        <v>508.8</v>
      </c>
      <c r="L2160" t="str">
        <f>VLOOKUP(A2160,[1]Sheet2!$A$2:$C$2741,3,0)</f>
        <v>Luis Fonseca</v>
      </c>
      <c r="M2160" t="str" cm="1">
        <f t="array" ref="M2160">IFERROR(_xlfn.IFS(AND(I2160&gt;=1,I2160&lt;=5),"1A5", AND(I2160&gt;=6,I2160&lt;=30),"6A30", AND(I2160&gt;=31,I2160&lt;=60),"31A60", AND(I2160&gt;=61,I2160&lt;=90),"61A90", AND(I2160&gt;=91,I2160&lt;=120),"91A120", AND(I2160&gt;120),"M120"), "A VENCER")</f>
        <v>A VENCER</v>
      </c>
    </row>
    <row r="2161" spans="1:13" x14ac:dyDescent="0.25">
      <c r="A2161">
        <f>VLOOKUP(B2161,[1]Sheet2!$B$2:$D$2741,3,0)</f>
        <v>211112501</v>
      </c>
      <c r="B2161" t="s">
        <v>513</v>
      </c>
      <c r="C2161" t="s">
        <v>11</v>
      </c>
      <c r="D2161">
        <v>2025</v>
      </c>
      <c r="E2161">
        <v>40</v>
      </c>
      <c r="F2161" t="s">
        <v>13</v>
      </c>
      <c r="G2161" s="1">
        <v>45844.45857638889</v>
      </c>
      <c r="H2161" s="1">
        <v>45814.459131944444</v>
      </c>
      <c r="I2161" s="6">
        <v>6</v>
      </c>
      <c r="J2161">
        <v>113.04</v>
      </c>
      <c r="K2161">
        <v>113.04</v>
      </c>
      <c r="L2161" t="str">
        <f>VLOOKUP(A2161,[1]Sheet2!$A$2:$C$2741,3,0)</f>
        <v>Luis Fonseca</v>
      </c>
      <c r="M2161" t="str" cm="1">
        <f t="array" ref="M2161">IFERROR(_xlfn.IFS(AND(I2161&gt;=1,I2161&lt;=5),"1A5", AND(I2161&gt;=6,I2161&lt;=30),"6A30", AND(I2161&gt;=31,I2161&lt;=60),"31A60", AND(I2161&gt;=61,I2161&lt;=90),"61A90", AND(I2161&gt;=91,I2161&lt;=120),"91A120", AND(I2161&gt;120),"M120"), "A VENCER")</f>
        <v>6A30</v>
      </c>
    </row>
    <row r="2162" spans="1:13" x14ac:dyDescent="0.25">
      <c r="A2162">
        <f>VLOOKUP(B2162,[1]Sheet2!$B$2:$D$2741,3,0)</f>
        <v>211112501</v>
      </c>
      <c r="B2162" t="s">
        <v>513</v>
      </c>
      <c r="C2162" t="s">
        <v>11</v>
      </c>
      <c r="D2162" t="s">
        <v>12</v>
      </c>
      <c r="E2162">
        <v>10484</v>
      </c>
      <c r="F2162" t="s">
        <v>13</v>
      </c>
      <c r="G2162" s="1">
        <v>45879.451782407406</v>
      </c>
      <c r="H2162" s="1">
        <v>45849.451782407406</v>
      </c>
      <c r="I2162" s="6">
        <v>-29</v>
      </c>
      <c r="J2162">
        <v>570.04</v>
      </c>
      <c r="K2162">
        <v>570.04</v>
      </c>
      <c r="L2162" t="str">
        <f>VLOOKUP(A2162,[1]Sheet2!$A$2:$C$2741,3,0)</f>
        <v>Luis Fonseca</v>
      </c>
      <c r="M2162" t="str" cm="1">
        <f t="array" ref="M2162">IFERROR(_xlfn.IFS(AND(I2162&gt;=1,I2162&lt;=5),"1A5", AND(I2162&gt;=6,I2162&lt;=30),"6A30", AND(I2162&gt;=31,I2162&lt;=60),"31A60", AND(I2162&gt;=61,I2162&lt;=90),"61A90", AND(I2162&gt;=91,I2162&lt;=120),"91A120", AND(I2162&gt;120),"M120"), "A VENCER")</f>
        <v>A VENCER</v>
      </c>
    </row>
    <row r="2163" spans="1:13" x14ac:dyDescent="0.25">
      <c r="A2163">
        <f>VLOOKUP(B2163,[1]Sheet2!$B$2:$D$2741,3,0)</f>
        <v>211112502</v>
      </c>
      <c r="B2163" t="s">
        <v>514</v>
      </c>
      <c r="C2163" t="s">
        <v>11</v>
      </c>
      <c r="D2163" t="s">
        <v>12</v>
      </c>
      <c r="E2163">
        <v>9451</v>
      </c>
      <c r="F2163" t="s">
        <v>13</v>
      </c>
      <c r="G2163" s="1">
        <v>45856.749733796292</v>
      </c>
      <c r="H2163" s="1">
        <v>45826.750590277778</v>
      </c>
      <c r="I2163" s="6">
        <v>-6</v>
      </c>
      <c r="J2163">
        <v>1192.5</v>
      </c>
      <c r="K2163">
        <v>1192.5</v>
      </c>
      <c r="L2163" t="str">
        <f>VLOOKUP(A2163,[1]Sheet2!$A$2:$C$2741,3,0)</f>
        <v>Luis Fonseca</v>
      </c>
      <c r="M2163" t="str" cm="1">
        <f t="array" ref="M2163">IFERROR(_xlfn.IFS(AND(I2163&gt;=1,I2163&lt;=5),"1A5", AND(I2163&gt;=6,I2163&lt;=30),"6A30", AND(I2163&gt;=31,I2163&lt;=60),"31A60", AND(I2163&gt;=61,I2163&lt;=90),"61A90", AND(I2163&gt;=91,I2163&lt;=120),"91A120", AND(I2163&gt;120),"M120"), "A VENCER")</f>
        <v>A VENCER</v>
      </c>
    </row>
    <row r="2164" spans="1:13" x14ac:dyDescent="0.25">
      <c r="A2164">
        <f>VLOOKUP(B2164,[1]Sheet2!$B$2:$D$2741,3,0)</f>
        <v>211112502</v>
      </c>
      <c r="B2164" t="s">
        <v>514</v>
      </c>
      <c r="C2164" t="s">
        <v>11</v>
      </c>
      <c r="D2164" t="s">
        <v>12</v>
      </c>
      <c r="E2164">
        <v>10090</v>
      </c>
      <c r="F2164" t="s">
        <v>13</v>
      </c>
      <c r="G2164" s="1">
        <v>45872.280046296291</v>
      </c>
      <c r="H2164" s="1">
        <v>45842.28052083333</v>
      </c>
      <c r="I2164" s="6">
        <v>-22</v>
      </c>
      <c r="J2164">
        <v>874.5</v>
      </c>
      <c r="K2164">
        <v>874.5</v>
      </c>
      <c r="L2164" t="str">
        <f>VLOOKUP(A2164,[1]Sheet2!$A$2:$C$2741,3,0)</f>
        <v>Luis Fonseca</v>
      </c>
      <c r="M2164" t="str" cm="1">
        <f t="array" ref="M2164">IFERROR(_xlfn.IFS(AND(I2164&gt;=1,I2164&lt;=5),"1A5", AND(I2164&gt;=6,I2164&lt;=30),"6A30", AND(I2164&gt;=31,I2164&lt;=60),"31A60", AND(I2164&gt;=61,I2164&lt;=90),"61A90", AND(I2164&gt;=91,I2164&lt;=120),"91A120", AND(I2164&gt;120),"M120"), "A VENCER")</f>
        <v>A VENCER</v>
      </c>
    </row>
    <row r="2165" spans="1:13" x14ac:dyDescent="0.25">
      <c r="A2165">
        <f>VLOOKUP(B2165,[1]Sheet2!$B$2:$D$2741,3,0)</f>
        <v>211112502</v>
      </c>
      <c r="B2165" t="s">
        <v>514</v>
      </c>
      <c r="C2165" t="s">
        <v>11</v>
      </c>
      <c r="D2165" t="s">
        <v>12</v>
      </c>
      <c r="E2165">
        <v>10331</v>
      </c>
      <c r="F2165" t="s">
        <v>13</v>
      </c>
      <c r="G2165" s="1">
        <v>45877.411990740737</v>
      </c>
      <c r="H2165" s="1">
        <v>45847.411990740737</v>
      </c>
      <c r="I2165" s="6">
        <v>-27</v>
      </c>
      <c r="J2165">
        <v>127.2</v>
      </c>
      <c r="K2165">
        <v>127.2</v>
      </c>
      <c r="L2165" t="str">
        <f>VLOOKUP(A2165,[1]Sheet2!$A$2:$C$2741,3,0)</f>
        <v>Luis Fonseca</v>
      </c>
      <c r="M2165" t="str" cm="1">
        <f t="array" ref="M2165">IFERROR(_xlfn.IFS(AND(I2165&gt;=1,I2165&lt;=5),"1A5", AND(I2165&gt;=6,I2165&lt;=30),"6A30", AND(I2165&gt;=31,I2165&lt;=60),"31A60", AND(I2165&gt;=61,I2165&lt;=90),"61A90", AND(I2165&gt;=91,I2165&lt;=120),"91A120", AND(I2165&gt;120),"M120"), "A VENCER")</f>
        <v>A VENCER</v>
      </c>
    </row>
    <row r="2166" spans="1:13" x14ac:dyDescent="0.25">
      <c r="A2166">
        <f>VLOOKUP(B2166,[1]Sheet2!$B$2:$D$2741,3,0)</f>
        <v>211112503</v>
      </c>
      <c r="B2166" t="s">
        <v>515</v>
      </c>
      <c r="C2166" t="s">
        <v>11</v>
      </c>
      <c r="D2166" t="s">
        <v>12</v>
      </c>
      <c r="E2166">
        <v>8906</v>
      </c>
      <c r="F2166" t="s">
        <v>13</v>
      </c>
      <c r="G2166" s="1">
        <v>45843.494444444441</v>
      </c>
      <c r="H2166" s="1">
        <v>45813.495092592588</v>
      </c>
      <c r="I2166" s="6">
        <v>7</v>
      </c>
      <c r="J2166">
        <v>413.40000000000003</v>
      </c>
      <c r="K2166">
        <v>413.40000000000003</v>
      </c>
      <c r="L2166" t="str">
        <f>VLOOKUP(A2166,[1]Sheet2!$A$2:$C$2741,3,0)</f>
        <v>Luis Fonseca</v>
      </c>
      <c r="M2166" t="str" cm="1">
        <f t="array" ref="M2166">IFERROR(_xlfn.IFS(AND(I2166&gt;=1,I2166&lt;=5),"1A5", AND(I2166&gt;=6,I2166&lt;=30),"6A30", AND(I2166&gt;=31,I2166&lt;=60),"31A60", AND(I2166&gt;=61,I2166&lt;=90),"61A90", AND(I2166&gt;=91,I2166&lt;=120),"91A120", AND(I2166&gt;120),"M120"), "A VENCER")</f>
        <v>6A30</v>
      </c>
    </row>
    <row r="2167" spans="1:13" x14ac:dyDescent="0.25">
      <c r="A2167">
        <f>VLOOKUP(B2167,[1]Sheet2!$B$2:$D$2741,3,0)</f>
        <v>211112503</v>
      </c>
      <c r="B2167" t="s">
        <v>515</v>
      </c>
      <c r="C2167" t="s">
        <v>11</v>
      </c>
      <c r="D2167" t="s">
        <v>12</v>
      </c>
      <c r="E2167">
        <v>8911</v>
      </c>
      <c r="F2167" t="s">
        <v>13</v>
      </c>
      <c r="G2167" s="1">
        <v>45843.500717592593</v>
      </c>
      <c r="H2167" s="1">
        <v>45813.501724537033</v>
      </c>
      <c r="I2167" s="6">
        <v>7</v>
      </c>
      <c r="J2167">
        <v>82.68</v>
      </c>
      <c r="K2167">
        <v>82.68</v>
      </c>
      <c r="L2167" t="str">
        <f>VLOOKUP(A2167,[1]Sheet2!$A$2:$C$2741,3,0)</f>
        <v>Luis Fonseca</v>
      </c>
      <c r="M2167" t="str" cm="1">
        <f t="array" ref="M2167">IFERROR(_xlfn.IFS(AND(I2167&gt;=1,I2167&lt;=5),"1A5", AND(I2167&gt;=6,I2167&lt;=30),"6A30", AND(I2167&gt;=31,I2167&lt;=60),"31A60", AND(I2167&gt;=61,I2167&lt;=90),"61A90", AND(I2167&gt;=91,I2167&lt;=120),"91A120", AND(I2167&gt;120),"M120"), "A VENCER")</f>
        <v>6A30</v>
      </c>
    </row>
    <row r="2168" spans="1:13" x14ac:dyDescent="0.25">
      <c r="A2168">
        <f>VLOOKUP(B2168,[1]Sheet2!$B$2:$D$2741,3,0)</f>
        <v>211112503</v>
      </c>
      <c r="B2168" t="s">
        <v>515</v>
      </c>
      <c r="C2168" t="s">
        <v>11</v>
      </c>
      <c r="D2168" t="s">
        <v>12</v>
      </c>
      <c r="E2168">
        <v>9263</v>
      </c>
      <c r="F2168" t="s">
        <v>13</v>
      </c>
      <c r="G2168" s="1">
        <v>45851.645381944443</v>
      </c>
      <c r="H2168" s="1">
        <v>45821.645752314813</v>
      </c>
      <c r="I2168" s="6">
        <v>-1</v>
      </c>
      <c r="J2168">
        <v>496.08</v>
      </c>
      <c r="K2168">
        <v>496.08</v>
      </c>
      <c r="L2168" t="str">
        <f>VLOOKUP(A2168,[1]Sheet2!$A$2:$C$2741,3,0)</f>
        <v>Luis Fonseca</v>
      </c>
      <c r="M2168" t="str" cm="1">
        <f t="array" ref="M2168">IFERROR(_xlfn.IFS(AND(I2168&gt;=1,I2168&lt;=5),"1A5", AND(I2168&gt;=6,I2168&lt;=30),"6A30", AND(I2168&gt;=31,I2168&lt;=60),"31A60", AND(I2168&gt;=61,I2168&lt;=90),"61A90", AND(I2168&gt;=91,I2168&lt;=120),"91A120", AND(I2168&gt;120),"M120"), "A VENCER")</f>
        <v>A VENCER</v>
      </c>
    </row>
    <row r="2169" spans="1:13" x14ac:dyDescent="0.25">
      <c r="A2169">
        <f>VLOOKUP(B2169,[1]Sheet2!$B$2:$D$2741,3,0)</f>
        <v>211112503</v>
      </c>
      <c r="B2169" t="s">
        <v>515</v>
      </c>
      <c r="C2169" t="s">
        <v>11</v>
      </c>
      <c r="D2169" t="s">
        <v>12</v>
      </c>
      <c r="E2169">
        <v>9450</v>
      </c>
      <c r="F2169" t="s">
        <v>13</v>
      </c>
      <c r="G2169" s="1">
        <v>45856.747523148144</v>
      </c>
      <c r="H2169" s="1">
        <v>45826.74858796296</v>
      </c>
      <c r="I2169" s="6">
        <v>-6</v>
      </c>
      <c r="J2169">
        <v>330.72</v>
      </c>
      <c r="K2169">
        <v>330.72</v>
      </c>
      <c r="L2169" t="str">
        <f>VLOOKUP(A2169,[1]Sheet2!$A$2:$C$2741,3,0)</f>
        <v>Luis Fonseca</v>
      </c>
      <c r="M2169" t="str" cm="1">
        <f t="array" ref="M2169">IFERROR(_xlfn.IFS(AND(I2169&gt;=1,I2169&lt;=5),"1A5", AND(I2169&gt;=6,I2169&lt;=30),"6A30", AND(I2169&gt;=31,I2169&lt;=60),"31A60", AND(I2169&gt;=61,I2169&lt;=90),"61A90", AND(I2169&gt;=91,I2169&lt;=120),"91A120", AND(I2169&gt;120),"M120"), "A VENCER")</f>
        <v>A VENCER</v>
      </c>
    </row>
    <row r="2170" spans="1:13" x14ac:dyDescent="0.25">
      <c r="A2170">
        <f>VLOOKUP(B2170,[1]Sheet2!$B$2:$D$2741,3,0)</f>
        <v>211112503</v>
      </c>
      <c r="B2170" t="s">
        <v>515</v>
      </c>
      <c r="C2170" t="s">
        <v>11</v>
      </c>
      <c r="D2170" t="s">
        <v>12</v>
      </c>
      <c r="E2170">
        <v>9803</v>
      </c>
      <c r="F2170" t="s">
        <v>13</v>
      </c>
      <c r="G2170" s="1">
        <v>45865.270011574074</v>
      </c>
      <c r="H2170" s="1">
        <v>45835.272187499999</v>
      </c>
      <c r="I2170" s="6">
        <v>-15</v>
      </c>
      <c r="J2170">
        <v>330.72</v>
      </c>
      <c r="K2170">
        <v>330.72</v>
      </c>
      <c r="L2170" t="str">
        <f>VLOOKUP(A2170,[1]Sheet2!$A$2:$C$2741,3,0)</f>
        <v>Luis Fonseca</v>
      </c>
      <c r="M2170" t="str" cm="1">
        <f t="array" ref="M2170">IFERROR(_xlfn.IFS(AND(I2170&gt;=1,I2170&lt;=5),"1A5", AND(I2170&gt;=6,I2170&lt;=30),"6A30", AND(I2170&gt;=31,I2170&lt;=60),"31A60", AND(I2170&gt;=61,I2170&lt;=90),"61A90", AND(I2170&gt;=91,I2170&lt;=120),"91A120", AND(I2170&gt;120),"M120"), "A VENCER")</f>
        <v>A VENCER</v>
      </c>
    </row>
    <row r="2171" spans="1:13" x14ac:dyDescent="0.25">
      <c r="A2171">
        <f>VLOOKUP(B2171,[1]Sheet2!$B$2:$D$2741,3,0)</f>
        <v>211112503</v>
      </c>
      <c r="B2171" t="s">
        <v>515</v>
      </c>
      <c r="C2171" t="s">
        <v>11</v>
      </c>
      <c r="D2171" t="s">
        <v>12</v>
      </c>
      <c r="E2171">
        <v>10091</v>
      </c>
      <c r="F2171" t="s">
        <v>13</v>
      </c>
      <c r="G2171" s="1">
        <v>45872.280694444446</v>
      </c>
      <c r="H2171" s="1">
        <v>45842.281238425923</v>
      </c>
      <c r="I2171" s="6">
        <v>-22</v>
      </c>
      <c r="J2171">
        <v>330.72</v>
      </c>
      <c r="K2171">
        <v>330.72</v>
      </c>
      <c r="L2171" t="str">
        <f>VLOOKUP(A2171,[1]Sheet2!$A$2:$C$2741,3,0)</f>
        <v>Luis Fonseca</v>
      </c>
      <c r="M2171" t="str" cm="1">
        <f t="array" ref="M2171">IFERROR(_xlfn.IFS(AND(I2171&gt;=1,I2171&lt;=5),"1A5", AND(I2171&gt;=6,I2171&lt;=30),"6A30", AND(I2171&gt;=31,I2171&lt;=60),"31A60", AND(I2171&gt;=61,I2171&lt;=90),"61A90", AND(I2171&gt;=91,I2171&lt;=120),"91A120", AND(I2171&gt;120),"M120"), "A VENCER")</f>
        <v>A VENCER</v>
      </c>
    </row>
    <row r="2172" spans="1:13" x14ac:dyDescent="0.25">
      <c r="A2172">
        <f>VLOOKUP(B2172,[1]Sheet2!$B$2:$D$2741,3,0)</f>
        <v>211112503</v>
      </c>
      <c r="B2172" t="s">
        <v>515</v>
      </c>
      <c r="C2172" t="s">
        <v>11</v>
      </c>
      <c r="D2172" t="s">
        <v>12</v>
      </c>
      <c r="E2172">
        <v>10375</v>
      </c>
      <c r="F2172" t="s">
        <v>13</v>
      </c>
      <c r="G2172" s="1">
        <v>45878.319699074069</v>
      </c>
      <c r="H2172" s="1">
        <v>45848.319988425923</v>
      </c>
      <c r="I2172" s="6">
        <v>-28</v>
      </c>
      <c r="J2172">
        <v>413.40000000000003</v>
      </c>
      <c r="K2172">
        <v>413.40000000000003</v>
      </c>
      <c r="L2172" t="str">
        <f>VLOOKUP(A2172,[1]Sheet2!$A$2:$C$2741,3,0)</f>
        <v>Luis Fonseca</v>
      </c>
      <c r="M2172" t="str" cm="1">
        <f t="array" ref="M2172">IFERROR(_xlfn.IFS(AND(I2172&gt;=1,I2172&lt;=5),"1A5", AND(I2172&gt;=6,I2172&lt;=30),"6A30", AND(I2172&gt;=31,I2172&lt;=60),"31A60", AND(I2172&gt;=61,I2172&lt;=90),"61A90", AND(I2172&gt;=91,I2172&lt;=120),"91A120", AND(I2172&gt;120),"M120"), "A VENCER")</f>
        <v>A VENCER</v>
      </c>
    </row>
    <row r="2173" spans="1:13" x14ac:dyDescent="0.25">
      <c r="A2173">
        <f>VLOOKUP(B2173,[1]Sheet2!$B$2:$D$2741,3,0)</f>
        <v>211112505</v>
      </c>
      <c r="B2173" t="s">
        <v>2579</v>
      </c>
      <c r="C2173" t="s">
        <v>2817</v>
      </c>
      <c r="D2173" t="s">
        <v>24</v>
      </c>
      <c r="E2173" t="s">
        <v>2822</v>
      </c>
      <c r="F2173" t="s">
        <v>13</v>
      </c>
      <c r="G2173" s="1">
        <v>45803</v>
      </c>
      <c r="H2173" s="1">
        <v>45803</v>
      </c>
      <c r="I2173" s="6">
        <v>47</v>
      </c>
      <c r="J2173">
        <v>-350</v>
      </c>
      <c r="K2173">
        <v>-0.24</v>
      </c>
      <c r="L2173" t="str">
        <f>VLOOKUP(A2173,[1]Sheet2!$A$2:$C$2741,3,0)</f>
        <v>Ricardo G.Silva</v>
      </c>
      <c r="M2173" t="str" cm="1">
        <f t="array" ref="M2173">IFERROR(_xlfn.IFS(AND(I2173&gt;=1,I2173&lt;=5),"1A5", AND(I2173&gt;=6,I2173&lt;=30),"6A30", AND(I2173&gt;=31,I2173&lt;=60),"31A60", AND(I2173&gt;=61,I2173&lt;=90),"61A90", AND(I2173&gt;=91,I2173&lt;=120),"91A120", AND(I2173&gt;120),"M120"), "A VENCER")</f>
        <v>31A60</v>
      </c>
    </row>
    <row r="2174" spans="1:13" x14ac:dyDescent="0.25">
      <c r="A2174">
        <f>VLOOKUP(B2174,[1]Sheet2!$B$2:$D$2741,3,0)</f>
        <v>211112508</v>
      </c>
      <c r="B2174" t="s">
        <v>516</v>
      </c>
      <c r="C2174" t="s">
        <v>11</v>
      </c>
      <c r="D2174" t="s">
        <v>12</v>
      </c>
      <c r="E2174">
        <v>10113</v>
      </c>
      <c r="F2174" t="s">
        <v>13</v>
      </c>
      <c r="G2174" s="1">
        <v>45872.400648148148</v>
      </c>
      <c r="H2174" s="1">
        <v>45842.400659722218</v>
      </c>
      <c r="I2174" s="6">
        <v>-22</v>
      </c>
      <c r="J2174">
        <v>343.69</v>
      </c>
      <c r="K2174">
        <v>343.69</v>
      </c>
      <c r="L2174" t="str">
        <f>VLOOKUP(A2174,[1]Sheet2!$A$2:$C$2741,3,0)</f>
        <v>Bruno Brito</v>
      </c>
      <c r="M2174" t="str" cm="1">
        <f t="array" ref="M2174">IFERROR(_xlfn.IFS(AND(I2174&gt;=1,I2174&lt;=5),"1A5", AND(I2174&gt;=6,I2174&lt;=30),"6A30", AND(I2174&gt;=31,I2174&lt;=60),"31A60", AND(I2174&gt;=61,I2174&lt;=90),"61A90", AND(I2174&gt;=91,I2174&lt;=120),"91A120", AND(I2174&gt;120),"M120"), "A VENCER")</f>
        <v>A VENCER</v>
      </c>
    </row>
    <row r="2175" spans="1:13" x14ac:dyDescent="0.25">
      <c r="A2175">
        <f>VLOOKUP(B2175,[1]Sheet2!$B$2:$D$2741,3,0)</f>
        <v>211112511</v>
      </c>
      <c r="B2175" t="s">
        <v>518</v>
      </c>
      <c r="C2175" t="s">
        <v>11</v>
      </c>
      <c r="D2175" t="s">
        <v>12</v>
      </c>
      <c r="E2175">
        <v>7181</v>
      </c>
      <c r="F2175" t="s">
        <v>13</v>
      </c>
      <c r="G2175" s="1">
        <v>45842.653437499997</v>
      </c>
      <c r="H2175" s="1">
        <v>45782.653981481482</v>
      </c>
      <c r="I2175" s="6">
        <v>8</v>
      </c>
      <c r="J2175">
        <v>357.62</v>
      </c>
      <c r="K2175">
        <v>357.62</v>
      </c>
      <c r="L2175" t="str">
        <f>VLOOKUP(A2175,[1]Sheet2!$A$2:$C$2741,3,0)</f>
        <v>Márcio Henriques</v>
      </c>
      <c r="M2175" t="str" cm="1">
        <f t="array" ref="M2175">IFERROR(_xlfn.IFS(AND(I2175&gt;=1,I2175&lt;=5),"1A5", AND(I2175&gt;=6,I2175&lt;=30),"6A30", AND(I2175&gt;=31,I2175&lt;=60),"31A60", AND(I2175&gt;=61,I2175&lt;=90),"61A90", AND(I2175&gt;=91,I2175&lt;=120),"91A120", AND(I2175&gt;120),"M120"), "A VENCER")</f>
        <v>6A30</v>
      </c>
    </row>
    <row r="2176" spans="1:13" x14ac:dyDescent="0.25">
      <c r="A2176">
        <f>VLOOKUP(B2176,[1]Sheet2!$B$2:$D$2741,3,0)</f>
        <v>211112514</v>
      </c>
      <c r="B2176" t="s">
        <v>2586</v>
      </c>
      <c r="C2176" t="s">
        <v>11</v>
      </c>
      <c r="D2176" t="s">
        <v>12</v>
      </c>
      <c r="E2176">
        <v>9452</v>
      </c>
      <c r="F2176" t="s">
        <v>13</v>
      </c>
      <c r="G2176" s="1">
        <v>45841.750729166662</v>
      </c>
      <c r="H2176" s="1">
        <v>45826.751562500001</v>
      </c>
      <c r="I2176" s="6">
        <v>9</v>
      </c>
      <c r="J2176">
        <v>84.8</v>
      </c>
      <c r="K2176">
        <v>84.8</v>
      </c>
      <c r="L2176" t="str">
        <f>VLOOKUP(A2176,[1]Sheet2!$A$2:$C$2741,3,0)</f>
        <v>Luis Fonseca</v>
      </c>
      <c r="M2176" t="str" cm="1">
        <f t="array" ref="M2176">IFERROR(_xlfn.IFS(AND(I2176&gt;=1,I2176&lt;=5),"1A5", AND(I2176&gt;=6,I2176&lt;=30),"6A30", AND(I2176&gt;=31,I2176&lt;=60),"31A60", AND(I2176&gt;=61,I2176&lt;=90),"61A90", AND(I2176&gt;=91,I2176&lt;=120),"91A120", AND(I2176&gt;120),"M120"), "A VENCER")</f>
        <v>6A30</v>
      </c>
    </row>
    <row r="2177" spans="1:13" x14ac:dyDescent="0.25">
      <c r="A2177">
        <f>VLOOKUP(B2177,[1]Sheet2!$B$2:$D$2741,3,0)</f>
        <v>211112515</v>
      </c>
      <c r="B2177" t="s">
        <v>519</v>
      </c>
      <c r="C2177" t="s">
        <v>2814</v>
      </c>
      <c r="D2177">
        <v>2025</v>
      </c>
      <c r="E2177">
        <v>514</v>
      </c>
      <c r="F2177" t="s">
        <v>13</v>
      </c>
      <c r="G2177" s="1">
        <v>45840</v>
      </c>
      <c r="H2177" s="1">
        <v>45810</v>
      </c>
      <c r="I2177" s="6">
        <v>10</v>
      </c>
      <c r="J2177">
        <v>-29.53</v>
      </c>
      <c r="K2177">
        <v>-11.39</v>
      </c>
      <c r="L2177" t="str">
        <f>VLOOKUP(A2177,[1]Sheet2!$A$2:$C$2741,3,0)</f>
        <v>Pedro Fonseca</v>
      </c>
      <c r="M2177" t="str" cm="1">
        <f t="array" ref="M2177">IFERROR(_xlfn.IFS(AND(I2177&gt;=1,I2177&lt;=5),"1A5", AND(I2177&gt;=6,I2177&lt;=30),"6A30", AND(I2177&gt;=31,I2177&lt;=60),"31A60", AND(I2177&gt;=61,I2177&lt;=90),"61A90", AND(I2177&gt;=91,I2177&lt;=120),"91A120", AND(I2177&gt;120),"M120"), "A VENCER")</f>
        <v>6A30</v>
      </c>
    </row>
    <row r="2178" spans="1:13" x14ac:dyDescent="0.25">
      <c r="A2178">
        <f>VLOOKUP(B2178,[1]Sheet2!$B$2:$D$2741,3,0)</f>
        <v>211112515</v>
      </c>
      <c r="B2178" t="s">
        <v>519</v>
      </c>
      <c r="C2178" t="s">
        <v>2814</v>
      </c>
      <c r="D2178">
        <v>2025</v>
      </c>
      <c r="E2178">
        <v>555</v>
      </c>
      <c r="F2178" t="s">
        <v>13</v>
      </c>
      <c r="G2178" s="1">
        <v>45851</v>
      </c>
      <c r="H2178" s="1">
        <v>45821</v>
      </c>
      <c r="I2178" s="6">
        <v>-1</v>
      </c>
      <c r="J2178">
        <v>-37.33</v>
      </c>
      <c r="K2178">
        <v>-37.33</v>
      </c>
      <c r="L2178" t="str">
        <f>VLOOKUP(A2178,[1]Sheet2!$A$2:$C$2741,3,0)</f>
        <v>Pedro Fonseca</v>
      </c>
      <c r="M2178" t="str" cm="1">
        <f t="array" ref="M2178">IFERROR(_xlfn.IFS(AND(I2178&gt;=1,I2178&lt;=5),"1A5", AND(I2178&gt;=6,I2178&lt;=30),"6A30", AND(I2178&gt;=31,I2178&lt;=60),"31A60", AND(I2178&gt;=61,I2178&lt;=90),"61A90", AND(I2178&gt;=91,I2178&lt;=120),"91A120", AND(I2178&gt;120),"M120"), "A VENCER")</f>
        <v>A VENCER</v>
      </c>
    </row>
    <row r="2179" spans="1:13" x14ac:dyDescent="0.25">
      <c r="A2179">
        <f>VLOOKUP(B2179,[1]Sheet2!$B$2:$D$2741,3,0)</f>
        <v>211112515</v>
      </c>
      <c r="B2179" t="s">
        <v>519</v>
      </c>
      <c r="C2179" t="s">
        <v>11</v>
      </c>
      <c r="D2179" t="s">
        <v>12</v>
      </c>
      <c r="E2179">
        <v>9268</v>
      </c>
      <c r="F2179" t="s">
        <v>13</v>
      </c>
      <c r="G2179" s="1">
        <v>45851.698854166665</v>
      </c>
      <c r="H2179" s="1">
        <v>45821.70107638889</v>
      </c>
      <c r="I2179" s="6">
        <v>-1</v>
      </c>
      <c r="J2179">
        <v>887.1</v>
      </c>
      <c r="K2179">
        <v>887.1</v>
      </c>
      <c r="L2179" t="str">
        <f>VLOOKUP(A2179,[1]Sheet2!$A$2:$C$2741,3,0)</f>
        <v>Pedro Fonseca</v>
      </c>
      <c r="M2179" t="str" cm="1">
        <f t="array" ref="M2179">IFERROR(_xlfn.IFS(AND(I2179&gt;=1,I2179&lt;=5),"1A5", AND(I2179&gt;=6,I2179&lt;=30),"6A30", AND(I2179&gt;=31,I2179&lt;=60),"31A60", AND(I2179&gt;=61,I2179&lt;=90),"61A90", AND(I2179&gt;=91,I2179&lt;=120),"91A120", AND(I2179&gt;120),"M120"), "A VENCER")</f>
        <v>A VENCER</v>
      </c>
    </row>
    <row r="2180" spans="1:13" x14ac:dyDescent="0.25">
      <c r="A2180">
        <f>VLOOKUP(B2180,[1]Sheet2!$B$2:$D$2741,3,0)</f>
        <v>211112515</v>
      </c>
      <c r="B2180" t="s">
        <v>519</v>
      </c>
      <c r="C2180" t="s">
        <v>2814</v>
      </c>
      <c r="D2180">
        <v>2025</v>
      </c>
      <c r="E2180">
        <v>575</v>
      </c>
      <c r="F2180" t="s">
        <v>13</v>
      </c>
      <c r="G2180" s="1">
        <v>45861</v>
      </c>
      <c r="H2180" s="1">
        <v>45831</v>
      </c>
      <c r="I2180" s="6">
        <v>-11</v>
      </c>
      <c r="J2180">
        <v>-390.40000000000003</v>
      </c>
      <c r="K2180">
        <v>-390.40000000000003</v>
      </c>
      <c r="L2180" t="str">
        <f>VLOOKUP(A2180,[1]Sheet2!$A$2:$C$2741,3,0)</f>
        <v>Pedro Fonseca</v>
      </c>
      <c r="M2180" t="str" cm="1">
        <f t="array" ref="M2180">IFERROR(_xlfn.IFS(AND(I2180&gt;=1,I2180&lt;=5),"1A5", AND(I2180&gt;=6,I2180&lt;=30),"6A30", AND(I2180&gt;=31,I2180&lt;=60),"31A60", AND(I2180&gt;=61,I2180&lt;=90),"61A90", AND(I2180&gt;=91,I2180&lt;=120),"91A120", AND(I2180&gt;120),"M120"), "A VENCER")</f>
        <v>A VENCER</v>
      </c>
    </row>
    <row r="2181" spans="1:13" x14ac:dyDescent="0.25">
      <c r="A2181">
        <f>VLOOKUP(B2181,[1]Sheet2!$B$2:$D$2741,3,0)</f>
        <v>211112515</v>
      </c>
      <c r="B2181" t="s">
        <v>519</v>
      </c>
      <c r="C2181" t="s">
        <v>11</v>
      </c>
      <c r="D2181" t="s">
        <v>12</v>
      </c>
      <c r="E2181">
        <v>9816</v>
      </c>
      <c r="F2181" t="s">
        <v>13</v>
      </c>
      <c r="G2181" s="1">
        <v>45865.353425925925</v>
      </c>
      <c r="H2181" s="1">
        <v>45835.355115740742</v>
      </c>
      <c r="I2181" s="6">
        <v>-15</v>
      </c>
      <c r="J2181">
        <v>838.81000000000006</v>
      </c>
      <c r="K2181">
        <v>838.81000000000006</v>
      </c>
      <c r="L2181" t="str">
        <f>VLOOKUP(A2181,[1]Sheet2!$A$2:$C$2741,3,0)</f>
        <v>Pedro Fonseca</v>
      </c>
      <c r="M2181" t="str" cm="1">
        <f t="array" ref="M2181">IFERROR(_xlfn.IFS(AND(I2181&gt;=1,I2181&lt;=5),"1A5", AND(I2181&gt;=6,I2181&lt;=30),"6A30", AND(I2181&gt;=31,I2181&lt;=60),"31A60", AND(I2181&gt;=61,I2181&lt;=90),"61A90", AND(I2181&gt;=91,I2181&lt;=120),"91A120", AND(I2181&gt;120),"M120"), "A VENCER")</f>
        <v>A VENCER</v>
      </c>
    </row>
    <row r="2182" spans="1:13" x14ac:dyDescent="0.25">
      <c r="A2182">
        <f>VLOOKUP(B2182,[1]Sheet2!$B$2:$D$2741,3,0)</f>
        <v>211112515</v>
      </c>
      <c r="B2182" t="s">
        <v>519</v>
      </c>
      <c r="C2182" t="s">
        <v>11</v>
      </c>
      <c r="D2182" t="s">
        <v>12</v>
      </c>
      <c r="E2182">
        <v>10193</v>
      </c>
      <c r="F2182" t="s">
        <v>13</v>
      </c>
      <c r="G2182" s="1">
        <v>45875.364108796297</v>
      </c>
      <c r="H2182" s="1">
        <v>45845.36451388889</v>
      </c>
      <c r="I2182" s="6">
        <v>-25</v>
      </c>
      <c r="J2182">
        <v>1144.45</v>
      </c>
      <c r="K2182">
        <v>1144.45</v>
      </c>
      <c r="L2182" t="str">
        <f>VLOOKUP(A2182,[1]Sheet2!$A$2:$C$2741,3,0)</f>
        <v>Pedro Fonseca</v>
      </c>
      <c r="M2182" t="str" cm="1">
        <f t="array" ref="M2182">IFERROR(_xlfn.IFS(AND(I2182&gt;=1,I2182&lt;=5),"1A5", AND(I2182&gt;=6,I2182&lt;=30),"6A30", AND(I2182&gt;=31,I2182&lt;=60),"31A60", AND(I2182&gt;=61,I2182&lt;=90),"61A90", AND(I2182&gt;=91,I2182&lt;=120),"91A120", AND(I2182&gt;120),"M120"), "A VENCER")</f>
        <v>A VENCER</v>
      </c>
    </row>
    <row r="2183" spans="1:13" x14ac:dyDescent="0.25">
      <c r="A2183">
        <f>VLOOKUP(B2183,[1]Sheet2!$B$2:$D$2741,3,0)</f>
        <v>211112518</v>
      </c>
      <c r="B2183" t="s">
        <v>521</v>
      </c>
      <c r="C2183" t="s">
        <v>11</v>
      </c>
      <c r="D2183" t="s">
        <v>12</v>
      </c>
      <c r="E2183">
        <v>7490</v>
      </c>
      <c r="F2183" t="s">
        <v>13</v>
      </c>
      <c r="G2183" s="1">
        <v>45816.491724537038</v>
      </c>
      <c r="H2183" s="1">
        <v>45786.498680555553</v>
      </c>
      <c r="I2183" s="6">
        <v>34</v>
      </c>
      <c r="J2183">
        <v>389.66</v>
      </c>
      <c r="K2183">
        <v>389.66</v>
      </c>
      <c r="L2183" t="str">
        <f>VLOOKUP(A2183,[1]Sheet2!$A$2:$C$2741,3,0)</f>
        <v>Vânia Silva</v>
      </c>
      <c r="M2183" t="str" cm="1">
        <f t="array" ref="M2183">IFERROR(_xlfn.IFS(AND(I2183&gt;=1,I2183&lt;=5),"1A5", AND(I2183&gt;=6,I2183&lt;=30),"6A30", AND(I2183&gt;=31,I2183&lt;=60),"31A60", AND(I2183&gt;=61,I2183&lt;=90),"61A90", AND(I2183&gt;=91,I2183&lt;=120),"91A120", AND(I2183&gt;120),"M120"), "A VENCER")</f>
        <v>31A60</v>
      </c>
    </row>
    <row r="2184" spans="1:13" x14ac:dyDescent="0.25">
      <c r="A2184">
        <f>VLOOKUP(B2184,[1]Sheet2!$B$2:$D$2741,3,0)</f>
        <v>211112518</v>
      </c>
      <c r="B2184" t="s">
        <v>521</v>
      </c>
      <c r="C2184" t="s">
        <v>11</v>
      </c>
      <c r="D2184" t="s">
        <v>12</v>
      </c>
      <c r="E2184">
        <v>8254</v>
      </c>
      <c r="F2184" t="s">
        <v>13</v>
      </c>
      <c r="G2184" s="1">
        <v>45830.499282407407</v>
      </c>
      <c r="H2184" s="1">
        <v>45800.499814814815</v>
      </c>
      <c r="I2184" s="6">
        <v>20</v>
      </c>
      <c r="J2184">
        <v>382.47</v>
      </c>
      <c r="K2184">
        <v>382.47</v>
      </c>
      <c r="L2184" t="str">
        <f>VLOOKUP(A2184,[1]Sheet2!$A$2:$C$2741,3,0)</f>
        <v>Vânia Silva</v>
      </c>
      <c r="M2184" t="str" cm="1">
        <f t="array" ref="M2184">IFERROR(_xlfn.IFS(AND(I2184&gt;=1,I2184&lt;=5),"1A5", AND(I2184&gt;=6,I2184&lt;=30),"6A30", AND(I2184&gt;=31,I2184&lt;=60),"31A60", AND(I2184&gt;=61,I2184&lt;=90),"61A90", AND(I2184&gt;=91,I2184&lt;=120),"91A120", AND(I2184&gt;120),"M120"), "A VENCER")</f>
        <v>6A30</v>
      </c>
    </row>
    <row r="2185" spans="1:13" x14ac:dyDescent="0.25">
      <c r="A2185">
        <f>VLOOKUP(B2185,[1]Sheet2!$B$2:$D$2741,3,0)</f>
        <v>211112518</v>
      </c>
      <c r="B2185" t="s">
        <v>521</v>
      </c>
      <c r="C2185" t="s">
        <v>11</v>
      </c>
      <c r="D2185" t="s">
        <v>12</v>
      </c>
      <c r="E2185">
        <v>8541</v>
      </c>
      <c r="F2185" t="s">
        <v>13</v>
      </c>
      <c r="G2185" s="1">
        <v>45835.555486111109</v>
      </c>
      <c r="H2185" s="1">
        <v>45805.555659722224</v>
      </c>
      <c r="I2185" s="6">
        <v>15</v>
      </c>
      <c r="J2185">
        <v>309.31</v>
      </c>
      <c r="K2185">
        <v>309.31</v>
      </c>
      <c r="L2185" t="str">
        <f>VLOOKUP(A2185,[1]Sheet2!$A$2:$C$2741,3,0)</f>
        <v>Vânia Silva</v>
      </c>
      <c r="M2185" t="str" cm="1">
        <f t="array" ref="M2185">IFERROR(_xlfn.IFS(AND(I2185&gt;=1,I2185&lt;=5),"1A5", AND(I2185&gt;=6,I2185&lt;=30),"6A30", AND(I2185&gt;=31,I2185&lt;=60),"31A60", AND(I2185&gt;=61,I2185&lt;=90),"61A90", AND(I2185&gt;=91,I2185&lt;=120),"91A120", AND(I2185&gt;120),"M120"), "A VENCER")</f>
        <v>6A30</v>
      </c>
    </row>
    <row r="2186" spans="1:13" x14ac:dyDescent="0.25">
      <c r="A2186">
        <f>VLOOKUP(B2186,[1]Sheet2!$B$2:$D$2741,3,0)</f>
        <v>211112518</v>
      </c>
      <c r="B2186" t="s">
        <v>521</v>
      </c>
      <c r="C2186" t="s">
        <v>11</v>
      </c>
      <c r="D2186" t="s">
        <v>12</v>
      </c>
      <c r="E2186">
        <v>8762</v>
      </c>
      <c r="F2186" t="s">
        <v>13</v>
      </c>
      <c r="G2186" s="1">
        <v>45841.406180555554</v>
      </c>
      <c r="H2186" s="1">
        <v>45811.406759259255</v>
      </c>
      <c r="I2186" s="6">
        <v>9</v>
      </c>
      <c r="J2186">
        <v>603.13</v>
      </c>
      <c r="K2186">
        <v>603.13</v>
      </c>
      <c r="L2186" t="str">
        <f>VLOOKUP(A2186,[1]Sheet2!$A$2:$C$2741,3,0)</f>
        <v>Vânia Silva</v>
      </c>
      <c r="M2186" t="str" cm="1">
        <f t="array" ref="M2186">IFERROR(_xlfn.IFS(AND(I2186&gt;=1,I2186&lt;=5),"1A5", AND(I2186&gt;=6,I2186&lt;=30),"6A30", AND(I2186&gt;=31,I2186&lt;=60),"31A60", AND(I2186&gt;=61,I2186&lt;=90),"61A90", AND(I2186&gt;=91,I2186&lt;=120),"91A120", AND(I2186&gt;120),"M120"), "A VENCER")</f>
        <v>6A30</v>
      </c>
    </row>
    <row r="2187" spans="1:13" x14ac:dyDescent="0.25">
      <c r="A2187">
        <f>VLOOKUP(B2187,[1]Sheet2!$B$2:$D$2741,3,0)</f>
        <v>211112518</v>
      </c>
      <c r="B2187" t="s">
        <v>521</v>
      </c>
      <c r="C2187" t="s">
        <v>11</v>
      </c>
      <c r="D2187" t="s">
        <v>12</v>
      </c>
      <c r="E2187">
        <v>9953</v>
      </c>
      <c r="F2187" t="s">
        <v>13</v>
      </c>
      <c r="G2187" s="1">
        <v>45900.407731481479</v>
      </c>
      <c r="H2187" s="1">
        <v>45840.408055555556</v>
      </c>
      <c r="I2187" s="6">
        <v>-50</v>
      </c>
      <c r="J2187">
        <v>358.40000000000003</v>
      </c>
      <c r="K2187">
        <v>358.40000000000003</v>
      </c>
      <c r="L2187" t="str">
        <f>VLOOKUP(A2187,[1]Sheet2!$A$2:$C$2741,3,0)</f>
        <v>Vânia Silva</v>
      </c>
      <c r="M2187" t="str" cm="1">
        <f t="array" ref="M2187">IFERROR(_xlfn.IFS(AND(I2187&gt;=1,I2187&lt;=5),"1A5", AND(I2187&gt;=6,I2187&lt;=30),"6A30", AND(I2187&gt;=31,I2187&lt;=60),"31A60", AND(I2187&gt;=61,I2187&lt;=90),"61A90", AND(I2187&gt;=91,I2187&lt;=120),"91A120", AND(I2187&gt;120),"M120"), "A VENCER")</f>
        <v>A VENCER</v>
      </c>
    </row>
    <row r="2188" spans="1:13" x14ac:dyDescent="0.25">
      <c r="A2188">
        <f>VLOOKUP(B2188,[1]Sheet2!$B$2:$D$2741,3,0)</f>
        <v>211112518</v>
      </c>
      <c r="B2188" t="s">
        <v>521</v>
      </c>
      <c r="C2188" t="s">
        <v>11</v>
      </c>
      <c r="D2188" t="s">
        <v>12</v>
      </c>
      <c r="E2188">
        <v>10114</v>
      </c>
      <c r="F2188" t="s">
        <v>13</v>
      </c>
      <c r="G2188" s="1">
        <v>45902.400694444441</v>
      </c>
      <c r="H2188" s="1">
        <v>45842.400694444441</v>
      </c>
      <c r="I2188" s="6">
        <v>-52</v>
      </c>
      <c r="J2188">
        <v>219.86</v>
      </c>
      <c r="K2188">
        <v>219.86</v>
      </c>
      <c r="L2188" t="str">
        <f>VLOOKUP(A2188,[1]Sheet2!$A$2:$C$2741,3,0)</f>
        <v>Vânia Silva</v>
      </c>
      <c r="M2188" t="str" cm="1">
        <f t="array" ref="M2188">IFERROR(_xlfn.IFS(AND(I2188&gt;=1,I2188&lt;=5),"1A5", AND(I2188&gt;=6,I2188&lt;=30),"6A30", AND(I2188&gt;=31,I2188&lt;=60),"31A60", AND(I2188&gt;=61,I2188&lt;=90),"61A90", AND(I2188&gt;=91,I2188&lt;=120),"91A120", AND(I2188&gt;120),"M120"), "A VENCER")</f>
        <v>A VENCER</v>
      </c>
    </row>
    <row r="2189" spans="1:13" x14ac:dyDescent="0.25">
      <c r="A2189">
        <f>VLOOKUP(B2189,[1]Sheet2!$B$2:$D$2741,3,0)</f>
        <v>211112519</v>
      </c>
      <c r="B2189" t="s">
        <v>522</v>
      </c>
      <c r="C2189" t="s">
        <v>11</v>
      </c>
      <c r="D2189" t="s">
        <v>12</v>
      </c>
      <c r="E2189">
        <v>10088</v>
      </c>
      <c r="F2189" t="s">
        <v>13</v>
      </c>
      <c r="G2189" s="1">
        <v>45872.277824074074</v>
      </c>
      <c r="H2189" s="1">
        <v>45842.279189814813</v>
      </c>
      <c r="I2189" s="6">
        <v>-22</v>
      </c>
      <c r="J2189">
        <v>839.52</v>
      </c>
      <c r="K2189">
        <v>839.52</v>
      </c>
      <c r="L2189" t="str">
        <f>VLOOKUP(A2189,[1]Sheet2!$A$2:$C$2741,3,0)</f>
        <v>Luis Fonseca</v>
      </c>
      <c r="M2189" t="str" cm="1">
        <f t="array" ref="M2189">IFERROR(_xlfn.IFS(AND(I2189&gt;=1,I2189&lt;=5),"1A5", AND(I2189&gt;=6,I2189&lt;=30),"6A30", AND(I2189&gt;=31,I2189&lt;=60),"31A60", AND(I2189&gt;=61,I2189&lt;=90),"61A90", AND(I2189&gt;=91,I2189&lt;=120),"91A120", AND(I2189&gt;120),"M120"), "A VENCER")</f>
        <v>A VENCER</v>
      </c>
    </row>
    <row r="2190" spans="1:13" x14ac:dyDescent="0.25">
      <c r="A2190">
        <f>VLOOKUP(B2190,[1]Sheet2!$B$2:$D$2741,3,0)</f>
        <v>211112519</v>
      </c>
      <c r="B2190" t="s">
        <v>522</v>
      </c>
      <c r="C2190" t="s">
        <v>11</v>
      </c>
      <c r="D2190" t="s">
        <v>12</v>
      </c>
      <c r="E2190">
        <v>10482</v>
      </c>
      <c r="F2190" t="s">
        <v>13</v>
      </c>
      <c r="G2190" s="1">
        <v>45879.450219907405</v>
      </c>
      <c r="H2190" s="1">
        <v>45849.450879629629</v>
      </c>
      <c r="I2190" s="6">
        <v>-29</v>
      </c>
      <c r="J2190">
        <v>839.52</v>
      </c>
      <c r="K2190">
        <v>839.52</v>
      </c>
      <c r="L2190" t="str">
        <f>VLOOKUP(A2190,[1]Sheet2!$A$2:$C$2741,3,0)</f>
        <v>Luis Fonseca</v>
      </c>
      <c r="M2190" t="str" cm="1">
        <f t="array" ref="M2190">IFERROR(_xlfn.IFS(AND(I2190&gt;=1,I2190&lt;=5),"1A5", AND(I2190&gt;=6,I2190&lt;=30),"6A30", AND(I2190&gt;=31,I2190&lt;=60),"31A60", AND(I2190&gt;=61,I2190&lt;=90),"61A90", AND(I2190&gt;=91,I2190&lt;=120),"91A120", AND(I2190&gt;120),"M120"), "A VENCER")</f>
        <v>A VENCER</v>
      </c>
    </row>
    <row r="2191" spans="1:13" x14ac:dyDescent="0.25">
      <c r="A2191">
        <v>211112523</v>
      </c>
      <c r="B2191" t="s">
        <v>2813</v>
      </c>
      <c r="C2191" t="s">
        <v>11</v>
      </c>
      <c r="D2191" t="s">
        <v>12</v>
      </c>
      <c r="E2191">
        <v>7843</v>
      </c>
      <c r="F2191" t="s">
        <v>13</v>
      </c>
      <c r="G2191" s="1">
        <v>45792.648773148147</v>
      </c>
      <c r="H2191" s="1">
        <v>45792.648773148147</v>
      </c>
      <c r="I2191" s="6">
        <v>58</v>
      </c>
      <c r="J2191">
        <v>481.94</v>
      </c>
      <c r="K2191">
        <v>481.94</v>
      </c>
      <c r="L2191" t="s">
        <v>568</v>
      </c>
      <c r="M2191" t="str" cm="1">
        <f t="array" ref="M2191">IFERROR(_xlfn.IFS(AND(I2191&gt;=1,I2191&lt;=5),"1A5", AND(I2191&gt;=6,I2191&lt;=30),"6A30", AND(I2191&gt;=31,I2191&lt;=60),"31A60", AND(I2191&gt;=61,I2191&lt;=90),"61A90", AND(I2191&gt;=91,I2191&lt;=120),"91A120", AND(I2191&gt;120),"M120"), "A VENCER")</f>
        <v>31A60</v>
      </c>
    </row>
    <row r="2192" spans="1:13" x14ac:dyDescent="0.25">
      <c r="A2192">
        <v>211112524</v>
      </c>
      <c r="B2192" t="s">
        <v>2860</v>
      </c>
      <c r="C2192" t="s">
        <v>11</v>
      </c>
      <c r="D2192" t="s">
        <v>12</v>
      </c>
      <c r="E2192">
        <v>10359</v>
      </c>
      <c r="F2192" t="s">
        <v>13</v>
      </c>
      <c r="G2192" s="1">
        <v>45862.50881944444</v>
      </c>
      <c r="H2192" s="1">
        <v>45847.509837962964</v>
      </c>
      <c r="I2192" s="6">
        <v>-12</v>
      </c>
      <c r="J2192">
        <v>360.40000000000003</v>
      </c>
      <c r="K2192">
        <v>360.40000000000003</v>
      </c>
      <c r="L2192" t="s">
        <v>1132</v>
      </c>
      <c r="M2192" t="str" cm="1">
        <f t="array" ref="M2192">IFERROR(_xlfn.IFS(AND(I2192&gt;=1,I2192&lt;=5),"1A5", AND(I2192&gt;=6,I2192&lt;=30),"6A30", AND(I2192&gt;=31,I2192&lt;=60),"31A60", AND(I2192&gt;=61,I2192&lt;=90),"61A90", AND(I2192&gt;=91,I2192&lt;=120),"91A120", AND(I2192&gt;120),"M120"), "A VENCER")</f>
        <v>A VENCER</v>
      </c>
    </row>
    <row r="2193" spans="1:13" x14ac:dyDescent="0.25">
      <c r="A2193">
        <v>211112525</v>
      </c>
      <c r="B2193" t="s">
        <v>2861</v>
      </c>
      <c r="C2193" t="s">
        <v>11</v>
      </c>
      <c r="D2193" t="s">
        <v>12</v>
      </c>
      <c r="E2193">
        <v>10471</v>
      </c>
      <c r="F2193" t="s">
        <v>13</v>
      </c>
      <c r="G2193" s="1">
        <v>45879.406527777777</v>
      </c>
      <c r="H2193" s="1">
        <v>45849.406527777777</v>
      </c>
      <c r="I2193" s="6">
        <v>-29</v>
      </c>
      <c r="J2193">
        <v>795</v>
      </c>
      <c r="K2193">
        <v>795</v>
      </c>
      <c r="L2193" t="s">
        <v>2286</v>
      </c>
      <c r="M2193" t="str" cm="1">
        <f t="array" ref="M2193">IFERROR(_xlfn.IFS(AND(I2193&gt;=1,I2193&lt;=5),"1A5", AND(I2193&gt;=6,I2193&lt;=30),"6A30", AND(I2193&gt;=31,I2193&lt;=60),"31A60", AND(I2193&gt;=61,I2193&lt;=90),"61A90", AND(I2193&gt;=91,I2193&lt;=120),"91A120", AND(I2193&gt;120),"M120"), "A VENCER")</f>
        <v>A VENCER</v>
      </c>
    </row>
    <row r="2194" spans="1:13" x14ac:dyDescent="0.25">
      <c r="A2194">
        <v>211112531</v>
      </c>
      <c r="B2194" t="s">
        <v>2849</v>
      </c>
      <c r="C2194" t="s">
        <v>11</v>
      </c>
      <c r="D2194" t="s">
        <v>12</v>
      </c>
      <c r="E2194">
        <v>9756</v>
      </c>
      <c r="F2194" t="s">
        <v>13</v>
      </c>
      <c r="G2194" s="1">
        <v>45864.399351851847</v>
      </c>
      <c r="H2194" s="1">
        <v>45834.402754629627</v>
      </c>
      <c r="I2194" s="6">
        <v>-14</v>
      </c>
      <c r="J2194">
        <v>133.61000000000001</v>
      </c>
      <c r="K2194">
        <v>133.61000000000001</v>
      </c>
      <c r="L2194" t="s">
        <v>663</v>
      </c>
      <c r="M2194" t="str" cm="1">
        <f t="array" ref="M2194">IFERROR(_xlfn.IFS(AND(I2194&gt;=1,I2194&lt;=5),"1A5", AND(I2194&gt;=6,I2194&lt;=30),"6A30", AND(I2194&gt;=31,I2194&lt;=60),"31A60", AND(I2194&gt;=61,I2194&lt;=90),"61A90", AND(I2194&gt;=91,I2194&lt;=120),"91A120", AND(I2194&gt;120),"M120"), "A VENCER")</f>
        <v>A VENCER</v>
      </c>
    </row>
    <row r="2195" spans="1:13" x14ac:dyDescent="0.25">
      <c r="A2195">
        <v>211112531</v>
      </c>
      <c r="B2195" t="s">
        <v>2849</v>
      </c>
      <c r="C2195" t="s">
        <v>11</v>
      </c>
      <c r="D2195" t="s">
        <v>12</v>
      </c>
      <c r="E2195">
        <v>9755</v>
      </c>
      <c r="F2195" t="s">
        <v>13</v>
      </c>
      <c r="G2195" s="1">
        <v>45864.400925925926</v>
      </c>
      <c r="H2195" s="1">
        <v>45834.401967592588</v>
      </c>
      <c r="I2195" s="6">
        <v>-14</v>
      </c>
      <c r="J2195">
        <v>32.1</v>
      </c>
      <c r="K2195">
        <v>32.1</v>
      </c>
      <c r="L2195" t="s">
        <v>663</v>
      </c>
      <c r="M2195" t="str" cm="1">
        <f t="array" ref="M2195">IFERROR(_xlfn.IFS(AND(I2195&gt;=1,I2195&lt;=5),"1A5", AND(I2195&gt;=6,I2195&lt;=30),"6A30", AND(I2195&gt;=31,I2195&lt;=60),"31A60", AND(I2195&gt;=61,I2195&lt;=90),"61A90", AND(I2195&gt;=91,I2195&lt;=120),"91A120", AND(I2195&gt;120),"M120"), "A VENCER")</f>
        <v>A VENCER</v>
      </c>
    </row>
    <row r="2196" spans="1:13" x14ac:dyDescent="0.25">
      <c r="A2196">
        <v>211112531</v>
      </c>
      <c r="B2196" t="s">
        <v>2849</v>
      </c>
      <c r="C2196" t="s">
        <v>11</v>
      </c>
      <c r="D2196" t="s">
        <v>12</v>
      </c>
      <c r="E2196">
        <v>10440</v>
      </c>
      <c r="F2196" t="s">
        <v>13</v>
      </c>
      <c r="G2196" s="1">
        <v>45879.370173611111</v>
      </c>
      <c r="H2196" s="1">
        <v>45849.370173611111</v>
      </c>
      <c r="I2196" s="6">
        <v>-29</v>
      </c>
      <c r="J2196">
        <v>210.75</v>
      </c>
      <c r="K2196">
        <v>210.75</v>
      </c>
      <c r="L2196" t="s">
        <v>663</v>
      </c>
      <c r="M2196" t="str" cm="1">
        <f t="array" ref="M2196">IFERROR(_xlfn.IFS(AND(I2196&gt;=1,I2196&lt;=5),"1A5", AND(I2196&gt;=6,I2196&lt;=30),"6A30", AND(I2196&gt;=31,I2196&lt;=60),"31A60", AND(I2196&gt;=61,I2196&lt;=90),"61A90", AND(I2196&gt;=91,I2196&lt;=120),"91A120", AND(I2196&gt;120),"M120"), "A VENCER")</f>
        <v>A VENCER</v>
      </c>
    </row>
    <row r="2197" spans="1:13" x14ac:dyDescent="0.25">
      <c r="A2197">
        <v>211112534</v>
      </c>
      <c r="B2197" t="s">
        <v>2862</v>
      </c>
      <c r="C2197" t="s">
        <v>11</v>
      </c>
      <c r="D2197" t="s">
        <v>12</v>
      </c>
      <c r="E2197">
        <v>10382</v>
      </c>
      <c r="F2197" t="s">
        <v>13</v>
      </c>
      <c r="G2197" s="1">
        <v>45878.341006944444</v>
      </c>
      <c r="H2197" s="1">
        <v>45848.341249999998</v>
      </c>
      <c r="I2197" s="6">
        <v>-28</v>
      </c>
      <c r="J2197">
        <v>413.40000000000003</v>
      </c>
      <c r="K2197">
        <v>413.40000000000003</v>
      </c>
      <c r="L2197" t="s">
        <v>2286</v>
      </c>
      <c r="M2197" t="str" cm="1">
        <f t="array" ref="M2197">IFERROR(_xlfn.IFS(AND(I2197&gt;=1,I2197&lt;=5),"1A5", AND(I2197&gt;=6,I2197&lt;=30),"6A30", AND(I2197&gt;=31,I2197&lt;=60),"31A60", AND(I2197&gt;=61,I2197&lt;=90),"61A90", AND(I2197&gt;=91,I2197&lt;=120),"91A120", AND(I2197&gt;120),"M120"), "A VENCER")</f>
        <v>A VENCER</v>
      </c>
    </row>
    <row r="2198" spans="1:13" x14ac:dyDescent="0.25">
      <c r="A2198">
        <v>211112535</v>
      </c>
      <c r="B2198" t="s">
        <v>2863</v>
      </c>
      <c r="C2198" t="s">
        <v>11</v>
      </c>
      <c r="D2198" t="s">
        <v>12</v>
      </c>
      <c r="E2198">
        <v>10388</v>
      </c>
      <c r="F2198" t="s">
        <v>13</v>
      </c>
      <c r="G2198" s="1">
        <v>45878.350474537037</v>
      </c>
      <c r="H2198" s="1">
        <v>45848.350474537037</v>
      </c>
      <c r="I2198" s="6">
        <v>-28</v>
      </c>
      <c r="J2198">
        <v>636.36</v>
      </c>
      <c r="K2198">
        <v>636.36</v>
      </c>
      <c r="L2198" t="s">
        <v>2286</v>
      </c>
      <c r="M2198" t="str" cm="1">
        <f t="array" ref="M2198">IFERROR(_xlfn.IFS(AND(I2198&gt;=1,I2198&lt;=5),"1A5", AND(I2198&gt;=6,I2198&lt;=30),"6A30", AND(I2198&gt;=31,I2198&lt;=60),"31A60", AND(I2198&gt;=61,I2198&lt;=90),"61A90", AND(I2198&gt;=91,I2198&lt;=120),"91A120", AND(I2198&gt;120),"M120"), "A VENCER")</f>
        <v>A VENCER</v>
      </c>
    </row>
    <row r="2199" spans="1:13" x14ac:dyDescent="0.25">
      <c r="A2199">
        <v>211112537</v>
      </c>
      <c r="B2199" t="s">
        <v>2864</v>
      </c>
      <c r="C2199" t="s">
        <v>11</v>
      </c>
      <c r="D2199" t="s">
        <v>12</v>
      </c>
      <c r="E2199">
        <v>10490</v>
      </c>
      <c r="F2199" t="s">
        <v>13</v>
      </c>
      <c r="G2199" s="1">
        <v>45856.475798611107</v>
      </c>
      <c r="H2199" s="1">
        <v>45849.476018518515</v>
      </c>
      <c r="I2199" s="6">
        <v>-6</v>
      </c>
      <c r="J2199">
        <v>283.75</v>
      </c>
      <c r="K2199">
        <v>283.75</v>
      </c>
      <c r="L2199" t="s">
        <v>2865</v>
      </c>
      <c r="M2199" t="str" cm="1">
        <f t="array" ref="M2199">IFERROR(_xlfn.IFS(AND(I2199&gt;=1,I2199&lt;=5),"1A5", AND(I2199&gt;=6,I2199&lt;=30),"6A30", AND(I2199&gt;=31,I2199&lt;=60),"31A60", AND(I2199&gt;=61,I2199&lt;=90),"61A90", AND(I2199&gt;=91,I2199&lt;=120),"91A120", AND(I2199&gt;120),"M120"), "A VENCER")</f>
        <v>A VENCER</v>
      </c>
    </row>
    <row r="2200" spans="1:13" x14ac:dyDescent="0.25">
      <c r="A2200">
        <v>211112538</v>
      </c>
      <c r="B2200" t="s">
        <v>2866</v>
      </c>
      <c r="C2200" t="s">
        <v>11</v>
      </c>
      <c r="D2200" t="s">
        <v>12</v>
      </c>
      <c r="E2200">
        <v>10453</v>
      </c>
      <c r="F2200" t="s">
        <v>13</v>
      </c>
      <c r="G2200" s="1">
        <v>45870.377777777772</v>
      </c>
      <c r="H2200" s="1">
        <v>45849.377789351849</v>
      </c>
      <c r="I2200" s="6">
        <v>-20</v>
      </c>
      <c r="J2200">
        <v>295.07</v>
      </c>
      <c r="K2200">
        <v>295.07</v>
      </c>
      <c r="L2200" t="s">
        <v>2865</v>
      </c>
      <c r="M2200" t="str" cm="1">
        <f t="array" ref="M2200">IFERROR(_xlfn.IFS(AND(I2200&gt;=1,I2200&lt;=5),"1A5", AND(I2200&gt;=6,I2200&lt;=30),"6A30", AND(I2200&gt;=31,I2200&lt;=60),"31A60", AND(I2200&gt;=61,I2200&lt;=90),"61A90", AND(I2200&gt;=91,I2200&lt;=120),"91A120", AND(I2200&gt;120),"M120"), "A VENCER")</f>
        <v>A VENCER</v>
      </c>
    </row>
    <row r="2201" spans="1:13" x14ac:dyDescent="0.25">
      <c r="A2201">
        <f>VLOOKUP(B2201,[1]Sheet2!$B$2:$D$2741,3,0)</f>
        <v>211120936</v>
      </c>
      <c r="B2201" t="s">
        <v>523</v>
      </c>
      <c r="C2201" t="s">
        <v>11</v>
      </c>
      <c r="D2201" t="s">
        <v>19</v>
      </c>
      <c r="E2201">
        <v>6884</v>
      </c>
      <c r="F2201" t="s">
        <v>13</v>
      </c>
      <c r="G2201" s="1">
        <v>45603.629884259259</v>
      </c>
      <c r="H2201" s="1">
        <v>45573.643425925926</v>
      </c>
      <c r="I2201" s="6">
        <v>247</v>
      </c>
      <c r="J2201">
        <v>3471.6</v>
      </c>
      <c r="K2201">
        <v>3471.6</v>
      </c>
      <c r="L2201" t="str">
        <f>VLOOKUP(A2201,[1]Sheet2!$A$2:$C$2741,3,0)</f>
        <v>Paulo Costa</v>
      </c>
      <c r="M2201" t="str" cm="1">
        <f t="array" ref="M2201">IFERROR(_xlfn.IFS(AND(I2201&gt;=1,I2201&lt;=5),"1A5", AND(I2201&gt;=6,I2201&lt;=30),"6A30", AND(I2201&gt;=31,I2201&lt;=60),"31A60", AND(I2201&gt;=61,I2201&lt;=90),"61A90", AND(I2201&gt;=91,I2201&lt;=120),"91A120", AND(I2201&gt;120),"M120"), "A VENCER")</f>
        <v>M120</v>
      </c>
    </row>
    <row r="2202" spans="1:13" x14ac:dyDescent="0.25">
      <c r="A2202">
        <f>VLOOKUP(B2202,[1]Sheet2!$B$2:$D$2741,3,0)</f>
        <v>211120936</v>
      </c>
      <c r="B2202" t="s">
        <v>523</v>
      </c>
      <c r="C2202" t="s">
        <v>2814</v>
      </c>
      <c r="D2202" t="s">
        <v>2815</v>
      </c>
      <c r="E2202">
        <v>84</v>
      </c>
      <c r="F2202" t="s">
        <v>13</v>
      </c>
      <c r="G2202" s="1">
        <v>45630</v>
      </c>
      <c r="H2202" s="1">
        <v>45600</v>
      </c>
      <c r="I2202" s="6">
        <v>220</v>
      </c>
      <c r="J2202">
        <v>-63.36</v>
      </c>
      <c r="K2202">
        <v>-63.36</v>
      </c>
      <c r="L2202" t="str">
        <f>VLOOKUP(A2202,[1]Sheet2!$A$2:$C$2741,3,0)</f>
        <v>Paulo Costa</v>
      </c>
      <c r="M2202" t="str" cm="1">
        <f t="array" ref="M2202">IFERROR(_xlfn.IFS(AND(I2202&gt;=1,I2202&lt;=5),"1A5", AND(I2202&gt;=6,I2202&lt;=30),"6A30", AND(I2202&gt;=31,I2202&lt;=60),"31A60", AND(I2202&gt;=61,I2202&lt;=90),"61A90", AND(I2202&gt;=91,I2202&lt;=120),"91A120", AND(I2202&gt;120),"M120"), "A VENCER")</f>
        <v>M120</v>
      </c>
    </row>
    <row r="2203" spans="1:13" x14ac:dyDescent="0.25">
      <c r="A2203">
        <f>VLOOKUP(B2203,[1]Sheet2!$B$2:$D$2741,3,0)</f>
        <v>211120936</v>
      </c>
      <c r="B2203" t="s">
        <v>523</v>
      </c>
      <c r="C2203" t="s">
        <v>11</v>
      </c>
      <c r="D2203" t="s">
        <v>12</v>
      </c>
      <c r="E2203">
        <v>1301</v>
      </c>
      <c r="F2203" t="s">
        <v>13</v>
      </c>
      <c r="G2203" s="1">
        <v>45708.588148148148</v>
      </c>
      <c r="H2203" s="1">
        <v>45678.609421296293</v>
      </c>
      <c r="I2203" s="6">
        <v>142</v>
      </c>
      <c r="J2203">
        <v>2820.4</v>
      </c>
      <c r="K2203">
        <v>2820.4</v>
      </c>
      <c r="L2203" t="str">
        <f>VLOOKUP(A2203,[1]Sheet2!$A$2:$C$2741,3,0)</f>
        <v>Paulo Costa</v>
      </c>
      <c r="M2203" t="str" cm="1">
        <f t="array" ref="M2203">IFERROR(_xlfn.IFS(AND(I2203&gt;=1,I2203&lt;=5),"1A5", AND(I2203&gt;=6,I2203&lt;=30),"6A30", AND(I2203&gt;=31,I2203&lt;=60),"31A60", AND(I2203&gt;=61,I2203&lt;=90),"61A90", AND(I2203&gt;=91,I2203&lt;=120),"91A120", AND(I2203&gt;120),"M120"), "A VENCER")</f>
        <v>M120</v>
      </c>
    </row>
    <row r="2204" spans="1:13" x14ac:dyDescent="0.25">
      <c r="A2204">
        <f>VLOOKUP(B2204,[1]Sheet2!$B$2:$D$2741,3,0)</f>
        <v>211120936</v>
      </c>
      <c r="B2204" t="s">
        <v>523</v>
      </c>
      <c r="C2204" t="s">
        <v>2814</v>
      </c>
      <c r="D2204" t="s">
        <v>12</v>
      </c>
      <c r="E2204">
        <v>240</v>
      </c>
      <c r="F2204" t="s">
        <v>13</v>
      </c>
      <c r="G2204" s="1">
        <v>45749</v>
      </c>
      <c r="H2204" s="1">
        <v>45719</v>
      </c>
      <c r="I2204" s="6">
        <v>101</v>
      </c>
      <c r="J2204">
        <v>-554.25</v>
      </c>
      <c r="K2204">
        <v>-554.25</v>
      </c>
      <c r="L2204" t="str">
        <f>VLOOKUP(A2204,[1]Sheet2!$A$2:$C$2741,3,0)</f>
        <v>Paulo Costa</v>
      </c>
      <c r="M2204" t="str" cm="1">
        <f t="array" ref="M2204">IFERROR(_xlfn.IFS(AND(I2204&gt;=1,I2204&lt;=5),"1A5", AND(I2204&gt;=6,I2204&lt;=30),"6A30", AND(I2204&gt;=31,I2204&lt;=60),"31A60", AND(I2204&gt;=61,I2204&lt;=90),"61A90", AND(I2204&gt;=91,I2204&lt;=120),"91A120", AND(I2204&gt;120),"M120"), "A VENCER")</f>
        <v>91A120</v>
      </c>
    </row>
    <row r="2205" spans="1:13" x14ac:dyDescent="0.25">
      <c r="A2205">
        <f>VLOOKUP(B2205,[1]Sheet2!$B$2:$D$2741,3,0)</f>
        <v>211121258</v>
      </c>
      <c r="B2205" t="s">
        <v>524</v>
      </c>
      <c r="C2205" t="s">
        <v>11</v>
      </c>
      <c r="D2205" t="s">
        <v>12</v>
      </c>
      <c r="E2205">
        <v>5803</v>
      </c>
      <c r="F2205" t="s">
        <v>13</v>
      </c>
      <c r="G2205" s="1">
        <v>45754.431064814809</v>
      </c>
      <c r="H2205" s="1">
        <v>45754.431064814809</v>
      </c>
      <c r="I2205" s="6">
        <v>96</v>
      </c>
      <c r="J2205">
        <v>923.07</v>
      </c>
      <c r="K2205">
        <v>923.07</v>
      </c>
      <c r="L2205" t="str">
        <f>VLOOKUP(A2205,[1]Sheet2!$A$2:$C$2741,3,0)</f>
        <v>Paulo Costa</v>
      </c>
      <c r="M2205" t="str" cm="1">
        <f t="array" ref="M2205">IFERROR(_xlfn.IFS(AND(I2205&gt;=1,I2205&lt;=5),"1A5", AND(I2205&gt;=6,I2205&lt;=30),"6A30", AND(I2205&gt;=31,I2205&lt;=60),"31A60", AND(I2205&gt;=61,I2205&lt;=90),"61A90", AND(I2205&gt;=91,I2205&lt;=120),"91A120", AND(I2205&gt;120),"M120"), "A VENCER")</f>
        <v>91A120</v>
      </c>
    </row>
    <row r="2206" spans="1:13" x14ac:dyDescent="0.25">
      <c r="A2206">
        <f>VLOOKUP(B2206,[1]Sheet2!$B$2:$D$2741,3,0)</f>
        <v>211121275</v>
      </c>
      <c r="B2206" t="s">
        <v>526</v>
      </c>
      <c r="C2206" t="s">
        <v>11</v>
      </c>
      <c r="D2206" t="s">
        <v>19</v>
      </c>
      <c r="E2206">
        <v>3675</v>
      </c>
      <c r="F2206" t="s">
        <v>13</v>
      </c>
      <c r="G2206" s="1">
        <v>45570.517129629625</v>
      </c>
      <c r="H2206" s="1">
        <v>45525.517962962964</v>
      </c>
      <c r="I2206" s="6">
        <v>280</v>
      </c>
      <c r="J2206">
        <v>1212.71</v>
      </c>
      <c r="K2206">
        <v>1212.71</v>
      </c>
      <c r="L2206" t="str">
        <f>VLOOKUP(A2206,[1]Sheet2!$A$2:$C$2741,3,0)</f>
        <v>Joana Reis</v>
      </c>
      <c r="M2206" t="str" cm="1">
        <f t="array" ref="M2206">IFERROR(_xlfn.IFS(AND(I2206&gt;=1,I2206&lt;=5),"1A5", AND(I2206&gt;=6,I2206&lt;=30),"6A30", AND(I2206&gt;=31,I2206&lt;=60),"31A60", AND(I2206&gt;=61,I2206&lt;=90),"61A90", AND(I2206&gt;=91,I2206&lt;=120),"91A120", AND(I2206&gt;120),"M120"), "A VENCER")</f>
        <v>M120</v>
      </c>
    </row>
    <row r="2207" spans="1:13" x14ac:dyDescent="0.25">
      <c r="A2207">
        <f>VLOOKUP(B2207,[1]Sheet2!$B$2:$D$2741,3,0)</f>
        <v>211121278</v>
      </c>
      <c r="B2207" t="s">
        <v>527</v>
      </c>
      <c r="C2207" t="s">
        <v>2817</v>
      </c>
      <c r="D2207" t="s">
        <v>24</v>
      </c>
      <c r="E2207" t="s">
        <v>2844</v>
      </c>
      <c r="F2207" t="s">
        <v>13</v>
      </c>
      <c r="G2207" s="1">
        <v>45364</v>
      </c>
      <c r="H2207" s="1">
        <v>45364</v>
      </c>
      <c r="I2207" s="6">
        <v>486</v>
      </c>
      <c r="J2207">
        <v>-40.86</v>
      </c>
      <c r="K2207">
        <v>-40.86</v>
      </c>
      <c r="L2207" t="str">
        <f>VLOOKUP(A2207,[1]Sheet2!$A$2:$C$2741,3,0)</f>
        <v>Paulo Costa</v>
      </c>
      <c r="M2207" t="str" cm="1">
        <f t="array" ref="M2207">IFERROR(_xlfn.IFS(AND(I2207&gt;=1,I2207&lt;=5),"1A5", AND(I2207&gt;=6,I2207&lt;=30),"6A30", AND(I2207&gt;=31,I2207&lt;=60),"31A60", AND(I2207&gt;=61,I2207&lt;=90),"61A90", AND(I2207&gt;=91,I2207&lt;=120),"91A120", AND(I2207&gt;120),"M120"), "A VENCER")</f>
        <v>M120</v>
      </c>
    </row>
    <row r="2208" spans="1:13" x14ac:dyDescent="0.25">
      <c r="A2208">
        <f>VLOOKUP(B2208,[1]Sheet2!$B$2:$D$2741,3,0)</f>
        <v>211121278</v>
      </c>
      <c r="B2208" t="s">
        <v>527</v>
      </c>
      <c r="C2208" t="s">
        <v>11</v>
      </c>
      <c r="D2208" t="s">
        <v>19</v>
      </c>
      <c r="E2208">
        <v>269</v>
      </c>
      <c r="F2208" t="s">
        <v>13</v>
      </c>
      <c r="G2208" s="1">
        <v>45476.592662037037</v>
      </c>
      <c r="H2208" s="1">
        <v>45476.592662037037</v>
      </c>
      <c r="I2208" s="6">
        <v>374</v>
      </c>
      <c r="J2208">
        <v>200</v>
      </c>
      <c r="K2208">
        <v>200</v>
      </c>
      <c r="L2208" t="str">
        <f>VLOOKUP(A2208,[1]Sheet2!$A$2:$C$2741,3,0)</f>
        <v>Paulo Costa</v>
      </c>
      <c r="M2208" t="str" cm="1">
        <f t="array" ref="M2208">IFERROR(_xlfn.IFS(AND(I2208&gt;=1,I2208&lt;=5),"1A5", AND(I2208&gt;=6,I2208&lt;=30),"6A30", AND(I2208&gt;=31,I2208&lt;=60),"31A60", AND(I2208&gt;=61,I2208&lt;=90),"61A90", AND(I2208&gt;=91,I2208&lt;=120),"91A120", AND(I2208&gt;120),"M120"), "A VENCER")</f>
        <v>M120</v>
      </c>
    </row>
    <row r="2209" spans="1:13" x14ac:dyDescent="0.25">
      <c r="A2209">
        <f>VLOOKUP(B2209,[1]Sheet2!$B$2:$D$2741,3,0)</f>
        <v>211121278</v>
      </c>
      <c r="B2209" t="s">
        <v>527</v>
      </c>
      <c r="C2209" t="s">
        <v>11</v>
      </c>
      <c r="D2209" t="s">
        <v>19</v>
      </c>
      <c r="E2209">
        <v>270</v>
      </c>
      <c r="F2209" t="s">
        <v>13</v>
      </c>
      <c r="G2209" s="1">
        <v>45476.597326388888</v>
      </c>
      <c r="H2209" s="1">
        <v>45476.597326388888</v>
      </c>
      <c r="I2209" s="6">
        <v>374</v>
      </c>
      <c r="J2209">
        <v>51.14</v>
      </c>
      <c r="K2209">
        <v>51.14</v>
      </c>
      <c r="L2209" t="str">
        <f>VLOOKUP(A2209,[1]Sheet2!$A$2:$C$2741,3,0)</f>
        <v>Paulo Costa</v>
      </c>
      <c r="M2209" t="str" cm="1">
        <f t="array" ref="M2209">IFERROR(_xlfn.IFS(AND(I2209&gt;=1,I2209&lt;=5),"1A5", AND(I2209&gt;=6,I2209&lt;=30),"6A30", AND(I2209&gt;=31,I2209&lt;=60),"31A60", AND(I2209&gt;=61,I2209&lt;=90),"61A90", AND(I2209&gt;=91,I2209&lt;=120),"91A120", AND(I2209&gt;120),"M120"), "A VENCER")</f>
        <v>M120</v>
      </c>
    </row>
    <row r="2210" spans="1:13" x14ac:dyDescent="0.25">
      <c r="A2210">
        <f>VLOOKUP(B2210,[1]Sheet2!$B$2:$D$2741,3,0)</f>
        <v>211121278</v>
      </c>
      <c r="B2210" t="s">
        <v>527</v>
      </c>
      <c r="C2210" t="s">
        <v>11</v>
      </c>
      <c r="D2210" t="s">
        <v>19</v>
      </c>
      <c r="E2210">
        <v>8308</v>
      </c>
      <c r="F2210" t="s">
        <v>13</v>
      </c>
      <c r="G2210" s="1">
        <v>45624.593958333331</v>
      </c>
      <c r="H2210" s="1">
        <v>45594.594826388886</v>
      </c>
      <c r="I2210" s="6">
        <v>226</v>
      </c>
      <c r="J2210">
        <v>135.32</v>
      </c>
      <c r="K2210">
        <v>96.2</v>
      </c>
      <c r="L2210" t="str">
        <f>VLOOKUP(A2210,[1]Sheet2!$A$2:$C$2741,3,0)</f>
        <v>Paulo Costa</v>
      </c>
      <c r="M2210" t="str" cm="1">
        <f t="array" ref="M2210">IFERROR(_xlfn.IFS(AND(I2210&gt;=1,I2210&lt;=5),"1A5", AND(I2210&gt;=6,I2210&lt;=30),"6A30", AND(I2210&gt;=31,I2210&lt;=60),"31A60", AND(I2210&gt;=61,I2210&lt;=90),"61A90", AND(I2210&gt;=91,I2210&lt;=120),"91A120", AND(I2210&gt;120),"M120"), "A VENCER")</f>
        <v>M120</v>
      </c>
    </row>
    <row r="2211" spans="1:13" x14ac:dyDescent="0.25">
      <c r="A2211">
        <f>VLOOKUP(B2211,[1]Sheet2!$B$2:$D$2741,3,0)</f>
        <v>211121278</v>
      </c>
      <c r="B2211" t="s">
        <v>527</v>
      </c>
      <c r="C2211" t="s">
        <v>11</v>
      </c>
      <c r="D2211" t="s">
        <v>19</v>
      </c>
      <c r="E2211">
        <v>8421</v>
      </c>
      <c r="F2211" t="s">
        <v>13</v>
      </c>
      <c r="G2211" s="1">
        <v>45625.589259259257</v>
      </c>
      <c r="H2211" s="1">
        <v>45595.590578703705</v>
      </c>
      <c r="I2211" s="6">
        <v>225</v>
      </c>
      <c r="J2211">
        <v>127.49000000000001</v>
      </c>
      <c r="K2211">
        <v>127.49000000000001</v>
      </c>
      <c r="L2211" t="str">
        <f>VLOOKUP(A2211,[1]Sheet2!$A$2:$C$2741,3,0)</f>
        <v>Paulo Costa</v>
      </c>
      <c r="M2211" t="str" cm="1">
        <f t="array" ref="M2211">IFERROR(_xlfn.IFS(AND(I2211&gt;=1,I2211&lt;=5),"1A5", AND(I2211&gt;=6,I2211&lt;=30),"6A30", AND(I2211&gt;=31,I2211&lt;=60),"31A60", AND(I2211&gt;=61,I2211&lt;=90),"61A90", AND(I2211&gt;=91,I2211&lt;=120),"91A120", AND(I2211&gt;120),"M120"), "A VENCER")</f>
        <v>M120</v>
      </c>
    </row>
    <row r="2212" spans="1:13" x14ac:dyDescent="0.25">
      <c r="A2212">
        <f>VLOOKUP(B2212,[1]Sheet2!$B$2:$D$2741,3,0)</f>
        <v>211121278</v>
      </c>
      <c r="B2212" t="s">
        <v>527</v>
      </c>
      <c r="C2212" t="s">
        <v>11</v>
      </c>
      <c r="D2212" t="s">
        <v>19</v>
      </c>
      <c r="E2212">
        <v>8539</v>
      </c>
      <c r="F2212" t="s">
        <v>13</v>
      </c>
      <c r="G2212" s="1">
        <v>45626.615405092591</v>
      </c>
      <c r="H2212" s="1">
        <v>45596.616863425923</v>
      </c>
      <c r="I2212" s="6">
        <v>224</v>
      </c>
      <c r="J2212">
        <v>83.9</v>
      </c>
      <c r="K2212">
        <v>83.9</v>
      </c>
      <c r="L2212" t="str">
        <f>VLOOKUP(A2212,[1]Sheet2!$A$2:$C$2741,3,0)</f>
        <v>Paulo Costa</v>
      </c>
      <c r="M2212" t="str" cm="1">
        <f t="array" ref="M2212">IFERROR(_xlfn.IFS(AND(I2212&gt;=1,I2212&lt;=5),"1A5", AND(I2212&gt;=6,I2212&lt;=30),"6A30", AND(I2212&gt;=31,I2212&lt;=60),"31A60", AND(I2212&gt;=61,I2212&lt;=90),"61A90", AND(I2212&gt;=91,I2212&lt;=120),"91A120", AND(I2212&gt;120),"M120"), "A VENCER")</f>
        <v>M120</v>
      </c>
    </row>
    <row r="2213" spans="1:13" x14ac:dyDescent="0.25">
      <c r="A2213">
        <f>VLOOKUP(B2213,[1]Sheet2!$B$2:$D$2741,3,0)</f>
        <v>211121278</v>
      </c>
      <c r="B2213" t="s">
        <v>527</v>
      </c>
      <c r="C2213" t="s">
        <v>2814</v>
      </c>
      <c r="D2213" t="s">
        <v>2815</v>
      </c>
      <c r="E2213">
        <v>256</v>
      </c>
      <c r="F2213" t="s">
        <v>13</v>
      </c>
      <c r="G2213" s="1">
        <v>45662</v>
      </c>
      <c r="H2213" s="1">
        <v>45632</v>
      </c>
      <c r="I2213" s="6">
        <v>188</v>
      </c>
      <c r="J2213">
        <v>-235.62</v>
      </c>
      <c r="K2213">
        <v>-235.62</v>
      </c>
      <c r="L2213" t="str">
        <f>VLOOKUP(A2213,[1]Sheet2!$A$2:$C$2741,3,0)</f>
        <v>Paulo Costa</v>
      </c>
      <c r="M2213" t="str" cm="1">
        <f t="array" ref="M2213">IFERROR(_xlfn.IFS(AND(I2213&gt;=1,I2213&lt;=5),"1A5", AND(I2213&gt;=6,I2213&lt;=30),"6A30", AND(I2213&gt;=31,I2213&lt;=60),"31A60", AND(I2213&gt;=61,I2213&lt;=90),"61A90", AND(I2213&gt;=91,I2213&lt;=120),"91A120", AND(I2213&gt;120),"M120"), "A VENCER")</f>
        <v>M120</v>
      </c>
    </row>
    <row r="2214" spans="1:13" x14ac:dyDescent="0.25">
      <c r="A2214">
        <f>VLOOKUP(B2214,[1]Sheet2!$B$2:$D$2741,3,0)</f>
        <v>211121278</v>
      </c>
      <c r="B2214" t="s">
        <v>527</v>
      </c>
      <c r="C2214" t="s">
        <v>11</v>
      </c>
      <c r="D2214" t="s">
        <v>12</v>
      </c>
      <c r="E2214">
        <v>7995</v>
      </c>
      <c r="F2214" t="s">
        <v>13</v>
      </c>
      <c r="G2214" s="1">
        <v>45826.65243055555</v>
      </c>
      <c r="H2214" s="1">
        <v>45796.653032407405</v>
      </c>
      <c r="I2214" s="6">
        <v>24</v>
      </c>
      <c r="J2214">
        <v>81</v>
      </c>
      <c r="K2214">
        <v>81</v>
      </c>
      <c r="L2214" t="str">
        <f>VLOOKUP(A2214,[1]Sheet2!$A$2:$C$2741,3,0)</f>
        <v>Paulo Costa</v>
      </c>
      <c r="M2214" t="str" cm="1">
        <f t="array" ref="M2214">IFERROR(_xlfn.IFS(AND(I2214&gt;=1,I2214&lt;=5),"1A5", AND(I2214&gt;=6,I2214&lt;=30),"6A30", AND(I2214&gt;=31,I2214&lt;=60),"31A60", AND(I2214&gt;=61,I2214&lt;=90),"61A90", AND(I2214&gt;=91,I2214&lt;=120),"91A120", AND(I2214&gt;120),"M120"), "A VENCER")</f>
        <v>6A30</v>
      </c>
    </row>
    <row r="2215" spans="1:13" x14ac:dyDescent="0.25">
      <c r="A2215">
        <f>VLOOKUP(B2215,[1]Sheet2!$B$2:$D$2741,3,0)</f>
        <v>211121278</v>
      </c>
      <c r="B2215" t="s">
        <v>527</v>
      </c>
      <c r="C2215" t="s">
        <v>11</v>
      </c>
      <c r="D2215" t="s">
        <v>12</v>
      </c>
      <c r="E2215">
        <v>8304</v>
      </c>
      <c r="F2215" t="s">
        <v>13</v>
      </c>
      <c r="G2215" s="1">
        <v>45830.628368055557</v>
      </c>
      <c r="H2215" s="1">
        <v>45800.628738425927</v>
      </c>
      <c r="I2215" s="6">
        <v>20</v>
      </c>
      <c r="J2215">
        <v>108</v>
      </c>
      <c r="K2215">
        <v>108</v>
      </c>
      <c r="L2215" t="str">
        <f>VLOOKUP(A2215,[1]Sheet2!$A$2:$C$2741,3,0)</f>
        <v>Paulo Costa</v>
      </c>
      <c r="M2215" t="str" cm="1">
        <f t="array" ref="M2215">IFERROR(_xlfn.IFS(AND(I2215&gt;=1,I2215&lt;=5),"1A5", AND(I2215&gt;=6,I2215&lt;=30),"6A30", AND(I2215&gt;=31,I2215&lt;=60),"31A60", AND(I2215&gt;=61,I2215&lt;=90),"61A90", AND(I2215&gt;=91,I2215&lt;=120),"91A120", AND(I2215&gt;120),"M120"), "A VENCER")</f>
        <v>6A30</v>
      </c>
    </row>
    <row r="2216" spans="1:13" x14ac:dyDescent="0.25">
      <c r="A2216">
        <f>VLOOKUP(B2216,[1]Sheet2!$B$2:$D$2741,3,0)</f>
        <v>211121278</v>
      </c>
      <c r="B2216" t="s">
        <v>527</v>
      </c>
      <c r="C2216" t="s">
        <v>11</v>
      </c>
      <c r="D2216" t="s">
        <v>12</v>
      </c>
      <c r="E2216">
        <v>8546</v>
      </c>
      <c r="F2216" t="s">
        <v>13</v>
      </c>
      <c r="G2216" s="1">
        <v>45835.595300925925</v>
      </c>
      <c r="H2216" s="1">
        <v>45805.595717592594</v>
      </c>
      <c r="I2216" s="6">
        <v>15</v>
      </c>
      <c r="J2216">
        <v>97.2</v>
      </c>
      <c r="K2216">
        <v>97.2</v>
      </c>
      <c r="L2216" t="str">
        <f>VLOOKUP(A2216,[1]Sheet2!$A$2:$C$2741,3,0)</f>
        <v>Paulo Costa</v>
      </c>
      <c r="M2216" t="str" cm="1">
        <f t="array" ref="M2216">IFERROR(_xlfn.IFS(AND(I2216&gt;=1,I2216&lt;=5),"1A5", AND(I2216&gt;=6,I2216&lt;=30),"6A30", AND(I2216&gt;=31,I2216&lt;=60),"31A60", AND(I2216&gt;=61,I2216&lt;=90),"61A90", AND(I2216&gt;=91,I2216&lt;=120),"91A120", AND(I2216&gt;120),"M120"), "A VENCER")</f>
        <v>6A30</v>
      </c>
    </row>
    <row r="2217" spans="1:13" x14ac:dyDescent="0.25">
      <c r="A2217">
        <f>VLOOKUP(B2217,[1]Sheet2!$B$2:$D$2741,3,0)</f>
        <v>211121278</v>
      </c>
      <c r="B2217" t="s">
        <v>527</v>
      </c>
      <c r="C2217" t="s">
        <v>11</v>
      </c>
      <c r="D2217" t="s">
        <v>12</v>
      </c>
      <c r="E2217">
        <v>8550</v>
      </c>
      <c r="F2217" t="s">
        <v>13</v>
      </c>
      <c r="G2217" s="1">
        <v>45835.706365740742</v>
      </c>
      <c r="H2217" s="1">
        <v>45805.707557870366</v>
      </c>
      <c r="I2217" s="6">
        <v>15</v>
      </c>
      <c r="J2217">
        <v>32.4</v>
      </c>
      <c r="K2217">
        <v>32.4</v>
      </c>
      <c r="L2217" t="str">
        <f>VLOOKUP(A2217,[1]Sheet2!$A$2:$C$2741,3,0)</f>
        <v>Paulo Costa</v>
      </c>
      <c r="M2217" t="str" cm="1">
        <f t="array" ref="M2217">IFERROR(_xlfn.IFS(AND(I2217&gt;=1,I2217&lt;=5),"1A5", AND(I2217&gt;=6,I2217&lt;=30),"6A30", AND(I2217&gt;=31,I2217&lt;=60),"31A60", AND(I2217&gt;=61,I2217&lt;=90),"61A90", AND(I2217&gt;=91,I2217&lt;=120),"91A120", AND(I2217&gt;120),"M120"), "A VENCER")</f>
        <v>6A30</v>
      </c>
    </row>
    <row r="2218" spans="1:13" x14ac:dyDescent="0.25">
      <c r="A2218">
        <f>VLOOKUP(B2218,[1]Sheet2!$B$2:$D$2741,3,0)</f>
        <v>211121278</v>
      </c>
      <c r="B2218" t="s">
        <v>527</v>
      </c>
      <c r="C2218" t="s">
        <v>11</v>
      </c>
      <c r="D2218" t="s">
        <v>12</v>
      </c>
      <c r="E2218">
        <v>8681</v>
      </c>
      <c r="F2218" t="s">
        <v>13</v>
      </c>
      <c r="G2218" s="1">
        <v>45837.589027777773</v>
      </c>
      <c r="H2218" s="1">
        <v>45807.590046296296</v>
      </c>
      <c r="I2218" s="6">
        <v>13</v>
      </c>
      <c r="J2218">
        <v>113.4</v>
      </c>
      <c r="K2218">
        <v>113.4</v>
      </c>
      <c r="L2218" t="str">
        <f>VLOOKUP(A2218,[1]Sheet2!$A$2:$C$2741,3,0)</f>
        <v>Paulo Costa</v>
      </c>
      <c r="M2218" t="str" cm="1">
        <f t="array" ref="M2218">IFERROR(_xlfn.IFS(AND(I2218&gt;=1,I2218&lt;=5),"1A5", AND(I2218&gt;=6,I2218&lt;=30),"6A30", AND(I2218&gt;=31,I2218&lt;=60),"31A60", AND(I2218&gt;=61,I2218&lt;=90),"61A90", AND(I2218&gt;=91,I2218&lt;=120),"91A120", AND(I2218&gt;120),"M120"), "A VENCER")</f>
        <v>6A30</v>
      </c>
    </row>
    <row r="2219" spans="1:13" x14ac:dyDescent="0.25">
      <c r="A2219">
        <f>VLOOKUP(B2219,[1]Sheet2!$B$2:$D$2741,3,0)</f>
        <v>211121278</v>
      </c>
      <c r="B2219" t="s">
        <v>527</v>
      </c>
      <c r="C2219" t="s">
        <v>11</v>
      </c>
      <c r="D2219" t="s">
        <v>12</v>
      </c>
      <c r="E2219">
        <v>8941</v>
      </c>
      <c r="F2219" t="s">
        <v>13</v>
      </c>
      <c r="G2219" s="1">
        <v>45843.598912037036</v>
      </c>
      <c r="H2219" s="1">
        <v>45813.599953703699</v>
      </c>
      <c r="I2219" s="6">
        <v>7</v>
      </c>
      <c r="J2219">
        <v>102.60000000000001</v>
      </c>
      <c r="K2219">
        <v>102.60000000000001</v>
      </c>
      <c r="L2219" t="str">
        <f>VLOOKUP(A2219,[1]Sheet2!$A$2:$C$2741,3,0)</f>
        <v>Paulo Costa</v>
      </c>
      <c r="M2219" t="str" cm="1">
        <f t="array" ref="M2219">IFERROR(_xlfn.IFS(AND(I2219&gt;=1,I2219&lt;=5),"1A5", AND(I2219&gt;=6,I2219&lt;=30),"6A30", AND(I2219&gt;=31,I2219&lt;=60),"31A60", AND(I2219&gt;=61,I2219&lt;=90),"61A90", AND(I2219&gt;=91,I2219&lt;=120),"91A120", AND(I2219&gt;120),"M120"), "A VENCER")</f>
        <v>6A30</v>
      </c>
    </row>
    <row r="2220" spans="1:13" x14ac:dyDescent="0.25">
      <c r="A2220">
        <f>VLOOKUP(B2220,[1]Sheet2!$B$2:$D$2741,3,0)</f>
        <v>211121278</v>
      </c>
      <c r="B2220" t="s">
        <v>527</v>
      </c>
      <c r="C2220" t="s">
        <v>11</v>
      </c>
      <c r="D2220" t="s">
        <v>12</v>
      </c>
      <c r="E2220">
        <v>9105</v>
      </c>
      <c r="F2220" t="s">
        <v>13</v>
      </c>
      <c r="G2220" s="1">
        <v>45849.596249999995</v>
      </c>
      <c r="H2220" s="1">
        <v>45819.597141203703</v>
      </c>
      <c r="I2220" s="6">
        <v>1</v>
      </c>
      <c r="J2220">
        <v>124.2</v>
      </c>
      <c r="K2220">
        <v>124.2</v>
      </c>
      <c r="L2220" t="str">
        <f>VLOOKUP(A2220,[1]Sheet2!$A$2:$C$2741,3,0)</f>
        <v>Paulo Costa</v>
      </c>
      <c r="M2220" t="str" cm="1">
        <f t="array" ref="M2220">IFERROR(_xlfn.IFS(AND(I2220&gt;=1,I2220&lt;=5),"1A5", AND(I2220&gt;=6,I2220&lt;=30),"6A30", AND(I2220&gt;=31,I2220&lt;=60),"31A60", AND(I2220&gt;=61,I2220&lt;=90),"61A90", AND(I2220&gt;=91,I2220&lt;=120),"91A120", AND(I2220&gt;120),"M120"), "A VENCER")</f>
        <v>1A5</v>
      </c>
    </row>
    <row r="2221" spans="1:13" x14ac:dyDescent="0.25">
      <c r="A2221">
        <f>VLOOKUP(B2221,[1]Sheet2!$B$2:$D$2741,3,0)</f>
        <v>211121278</v>
      </c>
      <c r="B2221" t="s">
        <v>527</v>
      </c>
      <c r="C2221" t="s">
        <v>11</v>
      </c>
      <c r="D2221" t="s">
        <v>12</v>
      </c>
      <c r="E2221">
        <v>9259</v>
      </c>
      <c r="F2221" t="s">
        <v>13</v>
      </c>
      <c r="G2221" s="1">
        <v>45851.59134259259</v>
      </c>
      <c r="H2221" s="1">
        <v>45821.592164351852</v>
      </c>
      <c r="I2221" s="6">
        <v>-1</v>
      </c>
      <c r="J2221">
        <v>97.2</v>
      </c>
      <c r="K2221">
        <v>97.2</v>
      </c>
      <c r="L2221" t="str">
        <f>VLOOKUP(A2221,[1]Sheet2!$A$2:$C$2741,3,0)</f>
        <v>Paulo Costa</v>
      </c>
      <c r="M2221" t="str" cm="1">
        <f t="array" ref="M2221">IFERROR(_xlfn.IFS(AND(I2221&gt;=1,I2221&lt;=5),"1A5", AND(I2221&gt;=6,I2221&lt;=30),"6A30", AND(I2221&gt;=31,I2221&lt;=60),"31A60", AND(I2221&gt;=61,I2221&lt;=90),"61A90", AND(I2221&gt;=91,I2221&lt;=120),"91A120", AND(I2221&gt;120),"M120"), "A VENCER")</f>
        <v>A VENCER</v>
      </c>
    </row>
    <row r="2222" spans="1:13" x14ac:dyDescent="0.25">
      <c r="A2222">
        <f>VLOOKUP(B2222,[1]Sheet2!$B$2:$D$2741,3,0)</f>
        <v>211121278</v>
      </c>
      <c r="B2222" t="s">
        <v>527</v>
      </c>
      <c r="C2222" t="s">
        <v>11</v>
      </c>
      <c r="D2222" t="s">
        <v>12</v>
      </c>
      <c r="E2222">
        <v>9555</v>
      </c>
      <c r="F2222" t="s">
        <v>13</v>
      </c>
      <c r="G2222" s="1">
        <v>45858.607731481483</v>
      </c>
      <c r="H2222" s="1">
        <v>45828.608090277776</v>
      </c>
      <c r="I2222" s="6">
        <v>-8</v>
      </c>
      <c r="J2222">
        <v>75.600000000000009</v>
      </c>
      <c r="K2222">
        <v>75.600000000000009</v>
      </c>
      <c r="L2222" t="str">
        <f>VLOOKUP(A2222,[1]Sheet2!$A$2:$C$2741,3,0)</f>
        <v>Paulo Costa</v>
      </c>
      <c r="M2222" t="str" cm="1">
        <f t="array" ref="M2222">IFERROR(_xlfn.IFS(AND(I2222&gt;=1,I2222&lt;=5),"1A5", AND(I2222&gt;=6,I2222&lt;=30),"6A30", AND(I2222&gt;=31,I2222&lt;=60),"31A60", AND(I2222&gt;=61,I2222&lt;=90),"61A90", AND(I2222&gt;=91,I2222&lt;=120),"91A120", AND(I2222&gt;120),"M120"), "A VENCER")</f>
        <v>A VENCER</v>
      </c>
    </row>
    <row r="2223" spans="1:13" x14ac:dyDescent="0.25">
      <c r="A2223">
        <f>VLOOKUP(B2223,[1]Sheet2!$B$2:$D$2741,3,0)</f>
        <v>211121278</v>
      </c>
      <c r="B2223" t="s">
        <v>527</v>
      </c>
      <c r="C2223" t="s">
        <v>11</v>
      </c>
      <c r="D2223" t="s">
        <v>12</v>
      </c>
      <c r="E2223">
        <v>9722</v>
      </c>
      <c r="F2223" t="s">
        <v>13</v>
      </c>
      <c r="G2223" s="1">
        <v>45863.601412037038</v>
      </c>
      <c r="H2223" s="1">
        <v>45833.602407407408</v>
      </c>
      <c r="I2223" s="6">
        <v>-13</v>
      </c>
      <c r="J2223">
        <v>102.60000000000001</v>
      </c>
      <c r="K2223">
        <v>102.60000000000001</v>
      </c>
      <c r="L2223" t="str">
        <f>VLOOKUP(A2223,[1]Sheet2!$A$2:$C$2741,3,0)</f>
        <v>Paulo Costa</v>
      </c>
      <c r="M2223" t="str" cm="1">
        <f t="array" ref="M2223">IFERROR(_xlfn.IFS(AND(I2223&gt;=1,I2223&lt;=5),"1A5", AND(I2223&gt;=6,I2223&lt;=30),"6A30", AND(I2223&gt;=31,I2223&lt;=60),"31A60", AND(I2223&gt;=61,I2223&lt;=90),"61A90", AND(I2223&gt;=91,I2223&lt;=120),"91A120", AND(I2223&gt;120),"M120"), "A VENCER")</f>
        <v>A VENCER</v>
      </c>
    </row>
    <row r="2224" spans="1:13" x14ac:dyDescent="0.25">
      <c r="A2224">
        <f>VLOOKUP(B2224,[1]Sheet2!$B$2:$D$2741,3,0)</f>
        <v>211121278</v>
      </c>
      <c r="B2224" t="s">
        <v>527</v>
      </c>
      <c r="C2224" t="s">
        <v>11</v>
      </c>
      <c r="D2224" t="s">
        <v>12</v>
      </c>
      <c r="E2224">
        <v>10076</v>
      </c>
      <c r="F2224" t="s">
        <v>13</v>
      </c>
      <c r="G2224" s="1">
        <v>45871.611539351848</v>
      </c>
      <c r="H2224" s="1">
        <v>45841.612893518519</v>
      </c>
      <c r="I2224" s="6">
        <v>-21</v>
      </c>
      <c r="J2224">
        <v>91.8</v>
      </c>
      <c r="K2224">
        <v>91.8</v>
      </c>
      <c r="L2224" t="str">
        <f>VLOOKUP(A2224,[1]Sheet2!$A$2:$C$2741,3,0)</f>
        <v>Paulo Costa</v>
      </c>
      <c r="M2224" t="str" cm="1">
        <f t="array" ref="M2224">IFERROR(_xlfn.IFS(AND(I2224&gt;=1,I2224&lt;=5),"1A5", AND(I2224&gt;=6,I2224&lt;=30),"6A30", AND(I2224&gt;=31,I2224&lt;=60),"31A60", AND(I2224&gt;=61,I2224&lt;=90),"61A90", AND(I2224&gt;=91,I2224&lt;=120),"91A120", AND(I2224&gt;120),"M120"), "A VENCER")</f>
        <v>A VENCER</v>
      </c>
    </row>
    <row r="2225" spans="1:13" x14ac:dyDescent="0.25">
      <c r="A2225">
        <f>VLOOKUP(B2225,[1]Sheet2!$B$2:$D$2741,3,0)</f>
        <v>211121278</v>
      </c>
      <c r="B2225" t="s">
        <v>527</v>
      </c>
      <c r="C2225" t="s">
        <v>11</v>
      </c>
      <c r="D2225" t="s">
        <v>12</v>
      </c>
      <c r="E2225">
        <v>10229</v>
      </c>
      <c r="F2225" t="s">
        <v>13</v>
      </c>
      <c r="G2225" s="1">
        <v>45875.600995370369</v>
      </c>
      <c r="H2225" s="1">
        <v>45845.602673611109</v>
      </c>
      <c r="I2225" s="6">
        <v>-25</v>
      </c>
      <c r="J2225">
        <v>86.4</v>
      </c>
      <c r="K2225">
        <v>86.4</v>
      </c>
      <c r="L2225" t="str">
        <f>VLOOKUP(A2225,[1]Sheet2!$A$2:$C$2741,3,0)</f>
        <v>Paulo Costa</v>
      </c>
      <c r="M2225" t="str" cm="1">
        <f t="array" ref="M2225">IFERROR(_xlfn.IFS(AND(I2225&gt;=1,I2225&lt;=5),"1A5", AND(I2225&gt;=6,I2225&lt;=30),"6A30", AND(I2225&gt;=31,I2225&lt;=60),"31A60", AND(I2225&gt;=61,I2225&lt;=90),"61A90", AND(I2225&gt;=91,I2225&lt;=120),"91A120", AND(I2225&gt;120),"M120"), "A VENCER")</f>
        <v>A VENCER</v>
      </c>
    </row>
    <row r="2226" spans="1:13" x14ac:dyDescent="0.25">
      <c r="A2226">
        <f>VLOOKUP(B2226,[1]Sheet2!$B$2:$D$2741,3,0)</f>
        <v>211121279</v>
      </c>
      <c r="B2226" t="s">
        <v>528</v>
      </c>
      <c r="C2226" t="s">
        <v>11</v>
      </c>
      <c r="D2226" t="s">
        <v>19</v>
      </c>
      <c r="E2226">
        <v>3672</v>
      </c>
      <c r="F2226" t="s">
        <v>13</v>
      </c>
      <c r="G2226" s="1">
        <v>45570.5149537037</v>
      </c>
      <c r="H2226" s="1">
        <v>45525.515925925924</v>
      </c>
      <c r="I2226" s="6">
        <v>280</v>
      </c>
      <c r="J2226">
        <v>923.72</v>
      </c>
      <c r="K2226">
        <v>923.72</v>
      </c>
      <c r="L2226" t="str">
        <f>VLOOKUP(A2226,[1]Sheet2!$A$2:$C$2741,3,0)</f>
        <v>Joana Reis</v>
      </c>
      <c r="M2226" t="str" cm="1">
        <f t="array" ref="M2226">IFERROR(_xlfn.IFS(AND(I2226&gt;=1,I2226&lt;=5),"1A5", AND(I2226&gt;=6,I2226&lt;=30),"6A30", AND(I2226&gt;=31,I2226&lt;=60),"31A60", AND(I2226&gt;=61,I2226&lt;=90),"61A90", AND(I2226&gt;=91,I2226&lt;=120),"91A120", AND(I2226&gt;120),"M120"), "A VENCER")</f>
        <v>M120</v>
      </c>
    </row>
    <row r="2227" spans="1:13" x14ac:dyDescent="0.25">
      <c r="A2227">
        <f>VLOOKUP(B2227,[1]Sheet2!$B$2:$D$2741,3,0)</f>
        <v>211121292</v>
      </c>
      <c r="B2227" t="s">
        <v>529</v>
      </c>
      <c r="C2227" t="s">
        <v>62</v>
      </c>
      <c r="D2227" t="s">
        <v>24</v>
      </c>
      <c r="E2227" t="s">
        <v>530</v>
      </c>
      <c r="F2227" t="s">
        <v>13</v>
      </c>
      <c r="G2227" s="1">
        <v>45529</v>
      </c>
      <c r="H2227" s="1">
        <v>45469</v>
      </c>
      <c r="I2227" s="6">
        <v>321</v>
      </c>
      <c r="J2227">
        <v>555.58000000000004</v>
      </c>
      <c r="K2227">
        <v>18</v>
      </c>
      <c r="L2227" t="str">
        <f>VLOOKUP(A2227,[1]Sheet2!$A$2:$C$2741,3,0)</f>
        <v>Joana Reis</v>
      </c>
      <c r="M2227" t="str" cm="1">
        <f t="array" ref="M2227">IFERROR(_xlfn.IFS(AND(I2227&gt;=1,I2227&lt;=5),"1A5", AND(I2227&gt;=6,I2227&lt;=30),"6A30", AND(I2227&gt;=31,I2227&lt;=60),"31A60", AND(I2227&gt;=61,I2227&lt;=90),"61A90", AND(I2227&gt;=91,I2227&lt;=120),"91A120", AND(I2227&gt;120),"M120"), "A VENCER")</f>
        <v>M120</v>
      </c>
    </row>
    <row r="2228" spans="1:13" x14ac:dyDescent="0.25">
      <c r="A2228">
        <f>VLOOKUP(B2228,[1]Sheet2!$B$2:$D$2741,3,0)</f>
        <v>211121292</v>
      </c>
      <c r="B2228" t="s">
        <v>529</v>
      </c>
      <c r="C2228" t="s">
        <v>11</v>
      </c>
      <c r="D2228" t="s">
        <v>19</v>
      </c>
      <c r="E2228">
        <v>2139</v>
      </c>
      <c r="F2228" t="s">
        <v>13</v>
      </c>
      <c r="G2228" s="1">
        <v>45548.667442129627</v>
      </c>
      <c r="H2228" s="1">
        <v>45503.668379629627</v>
      </c>
      <c r="I2228" s="6">
        <v>302</v>
      </c>
      <c r="J2228">
        <v>1280.67</v>
      </c>
      <c r="K2228">
        <v>1280.67</v>
      </c>
      <c r="L2228" t="str">
        <f>VLOOKUP(A2228,[1]Sheet2!$A$2:$C$2741,3,0)</f>
        <v>Joana Reis</v>
      </c>
      <c r="M2228" t="str" cm="1">
        <f t="array" ref="M2228">IFERROR(_xlfn.IFS(AND(I2228&gt;=1,I2228&lt;=5),"1A5", AND(I2228&gt;=6,I2228&lt;=30),"6A30", AND(I2228&gt;=31,I2228&lt;=60),"31A60", AND(I2228&gt;=61,I2228&lt;=90),"61A90", AND(I2228&gt;=91,I2228&lt;=120),"91A120", AND(I2228&gt;120),"M120"), "A VENCER")</f>
        <v>M120</v>
      </c>
    </row>
    <row r="2229" spans="1:13" x14ac:dyDescent="0.25">
      <c r="A2229">
        <f>VLOOKUP(B2229,[1]Sheet2!$B$2:$D$2741,3,0)</f>
        <v>211121292</v>
      </c>
      <c r="B2229" t="s">
        <v>529</v>
      </c>
      <c r="C2229" t="s">
        <v>11</v>
      </c>
      <c r="D2229" t="s">
        <v>19</v>
      </c>
      <c r="E2229">
        <v>3673</v>
      </c>
      <c r="F2229" t="s">
        <v>13</v>
      </c>
      <c r="G2229" s="1">
        <v>45570.516041666662</v>
      </c>
      <c r="H2229" s="1">
        <v>45525.517025462963</v>
      </c>
      <c r="I2229" s="6">
        <v>280</v>
      </c>
      <c r="J2229">
        <v>1285.6200000000001</v>
      </c>
      <c r="K2229">
        <v>1285.6200000000001</v>
      </c>
      <c r="L2229" t="str">
        <f>VLOOKUP(A2229,[1]Sheet2!$A$2:$C$2741,3,0)</f>
        <v>Joana Reis</v>
      </c>
      <c r="M2229" t="str" cm="1">
        <f t="array" ref="M2229">IFERROR(_xlfn.IFS(AND(I2229&gt;=1,I2229&lt;=5),"1A5", AND(I2229&gt;=6,I2229&lt;=30),"6A30", AND(I2229&gt;=31,I2229&lt;=60),"31A60", AND(I2229&gt;=61,I2229&lt;=90),"61A90", AND(I2229&gt;=91,I2229&lt;=120),"91A120", AND(I2229&gt;120),"M120"), "A VENCER")</f>
        <v>M120</v>
      </c>
    </row>
    <row r="2230" spans="1:13" x14ac:dyDescent="0.25">
      <c r="A2230">
        <f>VLOOKUP(B2230,[1]Sheet2!$B$2:$D$2741,3,0)</f>
        <v>211121297</v>
      </c>
      <c r="B2230" t="s">
        <v>531</v>
      </c>
      <c r="C2230" t="s">
        <v>11</v>
      </c>
      <c r="D2230" t="s">
        <v>12</v>
      </c>
      <c r="E2230">
        <v>7776</v>
      </c>
      <c r="F2230" t="s">
        <v>13</v>
      </c>
      <c r="G2230" s="1">
        <v>45837.366851851853</v>
      </c>
      <c r="H2230" s="1">
        <v>45792.367164351846</v>
      </c>
      <c r="I2230" s="6">
        <v>13</v>
      </c>
      <c r="J2230">
        <v>2932.67</v>
      </c>
      <c r="K2230">
        <v>2932.67</v>
      </c>
      <c r="L2230" t="str">
        <f>VLOOKUP(A2230,[1]Sheet2!$A$2:$C$2741,3,0)</f>
        <v>Manuel Miranda</v>
      </c>
      <c r="M2230" t="str" cm="1">
        <f t="array" ref="M2230">IFERROR(_xlfn.IFS(AND(I2230&gt;=1,I2230&lt;=5),"1A5", AND(I2230&gt;=6,I2230&lt;=30),"6A30", AND(I2230&gt;=31,I2230&lt;=60),"31A60", AND(I2230&gt;=61,I2230&lt;=90),"61A90", AND(I2230&gt;=91,I2230&lt;=120),"91A120", AND(I2230&gt;120),"M120"), "A VENCER")</f>
        <v>6A30</v>
      </c>
    </row>
    <row r="2231" spans="1:13" x14ac:dyDescent="0.25">
      <c r="A2231">
        <f>VLOOKUP(B2231,[1]Sheet2!$B$2:$D$2741,3,0)</f>
        <v>211121297</v>
      </c>
      <c r="B2231" t="s">
        <v>531</v>
      </c>
      <c r="C2231" t="s">
        <v>2814</v>
      </c>
      <c r="D2231" t="s">
        <v>12</v>
      </c>
      <c r="E2231">
        <v>449</v>
      </c>
      <c r="F2231" t="s">
        <v>13</v>
      </c>
      <c r="G2231" s="1">
        <v>45838</v>
      </c>
      <c r="H2231" s="1">
        <v>45793</v>
      </c>
      <c r="I2231" s="6">
        <v>12</v>
      </c>
      <c r="J2231">
        <v>-52.49</v>
      </c>
      <c r="K2231">
        <v>-52.49</v>
      </c>
      <c r="L2231" t="str">
        <f>VLOOKUP(A2231,[1]Sheet2!$A$2:$C$2741,3,0)</f>
        <v>Manuel Miranda</v>
      </c>
      <c r="M2231" t="str" cm="1">
        <f t="array" ref="M2231">IFERROR(_xlfn.IFS(AND(I2231&gt;=1,I2231&lt;=5),"1A5", AND(I2231&gt;=6,I2231&lt;=30),"6A30", AND(I2231&gt;=31,I2231&lt;=60),"31A60", AND(I2231&gt;=61,I2231&lt;=90),"61A90", AND(I2231&gt;=91,I2231&lt;=120),"91A120", AND(I2231&gt;120),"M120"), "A VENCER")</f>
        <v>6A30</v>
      </c>
    </row>
    <row r="2232" spans="1:13" x14ac:dyDescent="0.25">
      <c r="A2232">
        <f>VLOOKUP(B2232,[1]Sheet2!$B$2:$D$2741,3,0)</f>
        <v>211121297</v>
      </c>
      <c r="B2232" t="s">
        <v>531</v>
      </c>
      <c r="C2232" t="s">
        <v>11</v>
      </c>
      <c r="D2232" t="s">
        <v>12</v>
      </c>
      <c r="E2232">
        <v>8184</v>
      </c>
      <c r="F2232" t="s">
        <v>13</v>
      </c>
      <c r="G2232" s="1">
        <v>45844.405763888884</v>
      </c>
      <c r="H2232" s="1">
        <v>45799.406284722223</v>
      </c>
      <c r="I2232" s="6">
        <v>6</v>
      </c>
      <c r="J2232">
        <v>2299.2800000000002</v>
      </c>
      <c r="K2232">
        <v>2299.2800000000002</v>
      </c>
      <c r="L2232" t="str">
        <f>VLOOKUP(A2232,[1]Sheet2!$A$2:$C$2741,3,0)</f>
        <v>Manuel Miranda</v>
      </c>
      <c r="M2232" t="str" cm="1">
        <f t="array" ref="M2232">IFERROR(_xlfn.IFS(AND(I2232&gt;=1,I2232&lt;=5),"1A5", AND(I2232&gt;=6,I2232&lt;=30),"6A30", AND(I2232&gt;=31,I2232&lt;=60),"31A60", AND(I2232&gt;=61,I2232&lt;=90),"61A90", AND(I2232&gt;=91,I2232&lt;=120),"91A120", AND(I2232&gt;120),"M120"), "A VENCER")</f>
        <v>6A30</v>
      </c>
    </row>
    <row r="2233" spans="1:13" x14ac:dyDescent="0.25">
      <c r="A2233">
        <f>VLOOKUP(B2233,[1]Sheet2!$B$2:$D$2741,3,0)</f>
        <v>211121298</v>
      </c>
      <c r="B2233" t="s">
        <v>532</v>
      </c>
      <c r="C2233" t="s">
        <v>11</v>
      </c>
      <c r="D2233" t="s">
        <v>12</v>
      </c>
      <c r="E2233">
        <v>3652</v>
      </c>
      <c r="F2233" t="s">
        <v>13</v>
      </c>
      <c r="G2233" s="1">
        <v>45714.715497685182</v>
      </c>
      <c r="H2233" s="1">
        <v>45714.715497685182</v>
      </c>
      <c r="I2233" s="6">
        <v>136</v>
      </c>
      <c r="J2233">
        <v>7907.9400000000005</v>
      </c>
      <c r="K2233">
        <v>1188.5899999999999</v>
      </c>
      <c r="L2233" t="str">
        <f>VLOOKUP(A2233,[1]Sheet2!$A$2:$C$2741,3,0)</f>
        <v>Manuel Russo</v>
      </c>
      <c r="M2233" t="str" cm="1">
        <f t="array" ref="M2233">IFERROR(_xlfn.IFS(AND(I2233&gt;=1,I2233&lt;=5),"1A5", AND(I2233&gt;=6,I2233&lt;=30),"6A30", AND(I2233&gt;=31,I2233&lt;=60),"31A60", AND(I2233&gt;=61,I2233&lt;=90),"61A90", AND(I2233&gt;=91,I2233&lt;=120),"91A120", AND(I2233&gt;120),"M120"), "A VENCER")</f>
        <v>M120</v>
      </c>
    </row>
    <row r="2234" spans="1:13" x14ac:dyDescent="0.25">
      <c r="A2234">
        <f>VLOOKUP(B2234,[1]Sheet2!$B$2:$D$2741,3,0)</f>
        <v>211121300</v>
      </c>
      <c r="B2234" t="s">
        <v>533</v>
      </c>
      <c r="C2234" t="s">
        <v>11</v>
      </c>
      <c r="D2234" t="s">
        <v>12</v>
      </c>
      <c r="E2234">
        <v>7839</v>
      </c>
      <c r="F2234" t="s">
        <v>13</v>
      </c>
      <c r="G2234" s="1">
        <v>45822.616782407407</v>
      </c>
      <c r="H2234" s="1">
        <v>45792.61681712963</v>
      </c>
      <c r="I2234" s="6">
        <v>28</v>
      </c>
      <c r="J2234">
        <v>706.09</v>
      </c>
      <c r="K2234">
        <v>706.09</v>
      </c>
      <c r="L2234" t="str">
        <f>VLOOKUP(A2234,[1]Sheet2!$A$2:$C$2741,3,0)</f>
        <v>Igor Chemanitov</v>
      </c>
      <c r="M2234" t="str" cm="1">
        <f t="array" ref="M2234">IFERROR(_xlfn.IFS(AND(I2234&gt;=1,I2234&lt;=5),"1A5", AND(I2234&gt;=6,I2234&lt;=30),"6A30", AND(I2234&gt;=31,I2234&lt;=60),"31A60", AND(I2234&gt;=61,I2234&lt;=90),"61A90", AND(I2234&gt;=91,I2234&lt;=120),"91A120", AND(I2234&gt;120),"M120"), "A VENCER")</f>
        <v>6A30</v>
      </c>
    </row>
    <row r="2235" spans="1:13" x14ac:dyDescent="0.25">
      <c r="A2235">
        <f>VLOOKUP(B2235,[1]Sheet2!$B$2:$D$2741,3,0)</f>
        <v>211121300</v>
      </c>
      <c r="B2235" t="s">
        <v>533</v>
      </c>
      <c r="C2235" t="s">
        <v>11</v>
      </c>
      <c r="D2235" t="s">
        <v>12</v>
      </c>
      <c r="E2235">
        <v>10084</v>
      </c>
      <c r="F2235" t="s">
        <v>13</v>
      </c>
      <c r="G2235" s="1">
        <v>45871.716412037036</v>
      </c>
      <c r="H2235" s="1">
        <v>45841.71912037037</v>
      </c>
      <c r="I2235" s="6">
        <v>-21</v>
      </c>
      <c r="J2235">
        <v>123.91</v>
      </c>
      <c r="K2235">
        <v>123.91</v>
      </c>
      <c r="L2235" t="str">
        <f>VLOOKUP(A2235,[1]Sheet2!$A$2:$C$2741,3,0)</f>
        <v>Igor Chemanitov</v>
      </c>
      <c r="M2235" t="str" cm="1">
        <f t="array" ref="M2235">IFERROR(_xlfn.IFS(AND(I2235&gt;=1,I2235&lt;=5),"1A5", AND(I2235&gt;=6,I2235&lt;=30),"6A30", AND(I2235&gt;=31,I2235&lt;=60),"31A60", AND(I2235&gt;=61,I2235&lt;=90),"61A90", AND(I2235&gt;=91,I2235&lt;=120),"91A120", AND(I2235&gt;120),"M120"), "A VENCER")</f>
        <v>A VENCER</v>
      </c>
    </row>
    <row r="2236" spans="1:13" x14ac:dyDescent="0.25">
      <c r="A2236">
        <f>VLOOKUP(B2236,[1]Sheet2!$B$2:$D$2741,3,0)</f>
        <v>211121301</v>
      </c>
      <c r="B2236" t="s">
        <v>2634</v>
      </c>
      <c r="C2236" t="s">
        <v>11</v>
      </c>
      <c r="D2236" t="s">
        <v>12</v>
      </c>
      <c r="E2236">
        <v>8613</v>
      </c>
      <c r="F2236" t="s">
        <v>13</v>
      </c>
      <c r="G2236" s="1">
        <v>45867.36824074074</v>
      </c>
      <c r="H2236" s="1">
        <v>45807.370879629627</v>
      </c>
      <c r="I2236" s="6">
        <v>-17</v>
      </c>
      <c r="J2236">
        <v>3943.89</v>
      </c>
      <c r="K2236">
        <v>3943.89</v>
      </c>
      <c r="L2236" t="str">
        <f>VLOOKUP(A2236,[1]Sheet2!$A$2:$C$2741,3,0)</f>
        <v>Igor Chemanitov</v>
      </c>
      <c r="M2236" t="str" cm="1">
        <f t="array" ref="M2236">IFERROR(_xlfn.IFS(AND(I2236&gt;=1,I2236&lt;=5),"1A5", AND(I2236&gt;=6,I2236&lt;=30),"6A30", AND(I2236&gt;=31,I2236&lt;=60),"31A60", AND(I2236&gt;=61,I2236&lt;=90),"61A90", AND(I2236&gt;=91,I2236&lt;=120),"91A120", AND(I2236&gt;120),"M120"), "A VENCER")</f>
        <v>A VENCER</v>
      </c>
    </row>
    <row r="2237" spans="1:13" x14ac:dyDescent="0.25">
      <c r="A2237">
        <f>VLOOKUP(B2237,[1]Sheet2!$B$2:$D$2741,3,0)</f>
        <v>211121303</v>
      </c>
      <c r="B2237" t="s">
        <v>534</v>
      </c>
      <c r="C2237" t="s">
        <v>11</v>
      </c>
      <c r="D2237" t="s">
        <v>12</v>
      </c>
      <c r="E2237">
        <v>10287</v>
      </c>
      <c r="F2237" t="s">
        <v>13</v>
      </c>
      <c r="G2237" s="1">
        <v>45876.543217592589</v>
      </c>
      <c r="H2237" s="1">
        <v>45846.543483796297</v>
      </c>
      <c r="I2237" s="6">
        <v>-26</v>
      </c>
      <c r="J2237">
        <v>1400</v>
      </c>
      <c r="K2237">
        <v>1400</v>
      </c>
      <c r="L2237" t="str">
        <f>VLOOKUP(A2237,[1]Sheet2!$A$2:$C$2741,3,0)</f>
        <v>Igor Chemanitov</v>
      </c>
      <c r="M2237" t="str" cm="1">
        <f t="array" ref="M2237">IFERROR(_xlfn.IFS(AND(I2237&gt;=1,I2237&lt;=5),"1A5", AND(I2237&gt;=6,I2237&lt;=30),"6A30", AND(I2237&gt;=31,I2237&lt;=60),"31A60", AND(I2237&gt;=61,I2237&lt;=90),"61A90", AND(I2237&gt;=91,I2237&lt;=120),"91A120", AND(I2237&gt;120),"M120"), "A VENCER")</f>
        <v>A VENCER</v>
      </c>
    </row>
    <row r="2238" spans="1:13" x14ac:dyDescent="0.25">
      <c r="A2238">
        <f>VLOOKUP(B2238,[1]Sheet2!$B$2:$D$2741,3,0)</f>
        <v>211121304</v>
      </c>
      <c r="B2238" t="s">
        <v>535</v>
      </c>
      <c r="C2238" t="s">
        <v>11</v>
      </c>
      <c r="D2238" t="s">
        <v>12</v>
      </c>
      <c r="E2238">
        <v>7537</v>
      </c>
      <c r="F2238" t="s">
        <v>13</v>
      </c>
      <c r="G2238" s="1">
        <v>45846.644560185181</v>
      </c>
      <c r="H2238" s="1">
        <v>45786.645138888889</v>
      </c>
      <c r="I2238" s="6">
        <v>4</v>
      </c>
      <c r="J2238">
        <v>832</v>
      </c>
      <c r="K2238">
        <v>832</v>
      </c>
      <c r="L2238" t="str">
        <f>VLOOKUP(A2238,[1]Sheet2!$A$2:$C$2741,3,0)</f>
        <v>Igor Chemanitov</v>
      </c>
      <c r="M2238" t="str" cm="1">
        <f t="array" ref="M2238">IFERROR(_xlfn.IFS(AND(I2238&gt;=1,I2238&lt;=5),"1A5", AND(I2238&gt;=6,I2238&lt;=30),"6A30", AND(I2238&gt;=31,I2238&lt;=60),"31A60", AND(I2238&gt;=61,I2238&lt;=90),"61A90", AND(I2238&gt;=91,I2238&lt;=120),"91A120", AND(I2238&gt;120),"M120"), "A VENCER")</f>
        <v>1A5</v>
      </c>
    </row>
    <row r="2239" spans="1:13" x14ac:dyDescent="0.25">
      <c r="A2239">
        <f>VLOOKUP(B2239,[1]Sheet2!$B$2:$D$2741,3,0)</f>
        <v>211131159</v>
      </c>
      <c r="B2239" t="s">
        <v>536</v>
      </c>
      <c r="C2239" t="s">
        <v>11</v>
      </c>
      <c r="D2239" t="s">
        <v>12</v>
      </c>
      <c r="E2239">
        <v>8226</v>
      </c>
      <c r="F2239" t="s">
        <v>13</v>
      </c>
      <c r="G2239" s="1">
        <v>45799.6328125</v>
      </c>
      <c r="H2239" s="1">
        <v>45799.6328125</v>
      </c>
      <c r="I2239" s="6">
        <v>51</v>
      </c>
      <c r="J2239">
        <v>6120</v>
      </c>
      <c r="K2239">
        <v>6120</v>
      </c>
      <c r="L2239" t="str">
        <f>VLOOKUP(A2239,[1]Sheet2!$A$2:$C$2741,3,0)</f>
        <v>Igor Chemanitov</v>
      </c>
      <c r="M2239" t="str" cm="1">
        <f t="array" ref="M2239">IFERROR(_xlfn.IFS(AND(I2239&gt;=1,I2239&lt;=5),"1A5", AND(I2239&gt;=6,I2239&lt;=30),"6A30", AND(I2239&gt;=31,I2239&lt;=60),"31A60", AND(I2239&gt;=61,I2239&lt;=90),"61A90", AND(I2239&gt;=91,I2239&lt;=120),"91A120", AND(I2239&gt;120),"M120"), "A VENCER")</f>
        <v>31A60</v>
      </c>
    </row>
    <row r="2240" spans="1:13" x14ac:dyDescent="0.25">
      <c r="A2240">
        <v>211131162</v>
      </c>
      <c r="B2240" t="s">
        <v>2847</v>
      </c>
      <c r="C2240" t="s">
        <v>2817</v>
      </c>
      <c r="D2240" t="s">
        <v>24</v>
      </c>
      <c r="E2240" t="s">
        <v>2822</v>
      </c>
      <c r="F2240" t="s">
        <v>13</v>
      </c>
      <c r="G2240" s="1">
        <v>45847</v>
      </c>
      <c r="H2240" s="1">
        <v>45847</v>
      </c>
      <c r="I2240" s="6">
        <v>3</v>
      </c>
      <c r="J2240">
        <v>-12081.77</v>
      </c>
      <c r="K2240">
        <v>-9056.01</v>
      </c>
      <c r="L2240" t="s">
        <v>553</v>
      </c>
      <c r="M2240" t="str" cm="1">
        <f t="array" ref="M2240">IFERROR(_xlfn.IFS(AND(I2240&gt;=1,I2240&lt;=5),"1A5", AND(I2240&gt;=6,I2240&lt;=30),"6A30", AND(I2240&gt;=31,I2240&lt;=60),"31A60", AND(I2240&gt;=61,I2240&lt;=90),"61A90", AND(I2240&gt;=91,I2240&lt;=120),"91A120", AND(I2240&gt;120),"M120"), "A VENCER")</f>
        <v>1A5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097-CD60-4098-96CC-21A43BD296EE}">
  <sheetPr>
    <tabColor rgb="FFFF0000"/>
  </sheetPr>
  <dimension ref="A2:F2241"/>
  <sheetViews>
    <sheetView workbookViewId="0">
      <selection activeCell="A2" sqref="A2"/>
    </sheetView>
  </sheetViews>
  <sheetFormatPr defaultRowHeight="15" x14ac:dyDescent="0.25"/>
  <cols>
    <col min="1" max="1" width="10" customWidth="1"/>
    <col min="2" max="2" width="17.5703125" bestFit="1" customWidth="1"/>
    <col min="3" max="3" width="56.7109375" bestFit="1" customWidth="1"/>
    <col min="4" max="4" width="11.28515625" bestFit="1" customWidth="1"/>
    <col min="5" max="5" width="15.7109375" bestFit="1" customWidth="1"/>
    <col min="6" max="6" width="14.85546875" bestFit="1" customWidth="1"/>
  </cols>
  <sheetData>
    <row r="2" spans="1:6" x14ac:dyDescent="0.25">
      <c r="A2" t="str" cm="1">
        <f t="array" ref="A2:F2241">_xlfn._xlws.PY(8,0)</f>
        <v/>
      </c>
      <c r="B2" t="str">
        <v>Comercial</v>
      </c>
      <c r="C2" t="str">
        <v>Entidade</v>
      </c>
      <c r="D2" t="str">
        <v>Categoria</v>
      </c>
      <c r="E2" t="str">
        <v>Valor Pendente</v>
      </c>
      <c r="F2" t="str">
        <v>Risk_Timeline</v>
      </c>
    </row>
    <row r="3" spans="1:6" x14ac:dyDescent="0.25">
      <c r="A3">
        <v>32</v>
      </c>
      <c r="B3" t="str">
        <v>Bracar</v>
      </c>
      <c r="C3" t="str">
        <v>José Dias Barbosa</v>
      </c>
      <c r="D3" t="str">
        <v>M120</v>
      </c>
      <c r="E3">
        <v>122.63</v>
      </c>
      <c r="F3" t="str">
        <v>Critical Risk</v>
      </c>
    </row>
    <row r="4" spans="1:6" x14ac:dyDescent="0.25">
      <c r="A4">
        <v>33</v>
      </c>
      <c r="B4" t="str">
        <v>Bracar</v>
      </c>
      <c r="C4" t="str">
        <v>José Dias Barbosa</v>
      </c>
      <c r="D4" t="str">
        <v>M120</v>
      </c>
      <c r="E4">
        <v>-122.63</v>
      </c>
      <c r="F4" t="str">
        <v>Critical Risk</v>
      </c>
    </row>
    <row r="5" spans="1:6" x14ac:dyDescent="0.25">
      <c r="A5">
        <v>34</v>
      </c>
      <c r="B5" t="str">
        <v>Bracar</v>
      </c>
      <c r="C5" t="str">
        <v>Maria Emilia Ferreira F. Sousa</v>
      </c>
      <c r="D5" t="str">
        <v>M120</v>
      </c>
      <c r="E5">
        <v>570.55999999999995</v>
      </c>
      <c r="F5" t="str">
        <v>Critical Risk</v>
      </c>
    </row>
    <row r="6" spans="1:6" x14ac:dyDescent="0.25">
      <c r="A6">
        <v>36</v>
      </c>
      <c r="B6" t="str">
        <v>Bracar</v>
      </c>
      <c r="C6" t="str">
        <v>Super Talho S. Marcos, Lda.</v>
      </c>
      <c r="D6" t="str">
        <v>M120</v>
      </c>
      <c r="E6">
        <v>5778.43</v>
      </c>
      <c r="F6" t="str">
        <v>Critical Risk</v>
      </c>
    </row>
    <row r="7" spans="1:6" x14ac:dyDescent="0.25">
      <c r="A7">
        <v>94</v>
      </c>
      <c r="B7" t="str">
        <v>Bracar</v>
      </c>
      <c r="C7" t="str">
        <v>Bruno Miguel Mirra Araújo De Sá</v>
      </c>
      <c r="D7" t="str">
        <v>M120</v>
      </c>
      <c r="E7">
        <v>20.75</v>
      </c>
      <c r="F7" t="str">
        <v>Critical Risk</v>
      </c>
    </row>
    <row r="8" spans="1:6" x14ac:dyDescent="0.25">
      <c r="A8">
        <v>392</v>
      </c>
      <c r="B8" t="str">
        <v>Bracar</v>
      </c>
      <c r="C8" t="str">
        <v>José Da Silva Freitas</v>
      </c>
      <c r="D8" t="str">
        <v>M120</v>
      </c>
      <c r="E8">
        <v>-1.45</v>
      </c>
      <c r="F8" t="str">
        <v>Critical Risk</v>
      </c>
    </row>
    <row r="9" spans="1:6" x14ac:dyDescent="0.25">
      <c r="A9">
        <v>434</v>
      </c>
      <c r="B9" t="str">
        <v>Bracar</v>
      </c>
      <c r="C9" t="str">
        <v>Consumidor Final</v>
      </c>
      <c r="D9" t="str">
        <v>M120</v>
      </c>
      <c r="E9">
        <v>76.31</v>
      </c>
      <c r="F9" t="str">
        <v>Critical Risk</v>
      </c>
    </row>
    <row r="10" spans="1:6" x14ac:dyDescent="0.25">
      <c r="A10">
        <v>435</v>
      </c>
      <c r="B10" t="str">
        <v>Bracar</v>
      </c>
      <c r="C10" t="str">
        <v>Consumidor Final</v>
      </c>
      <c r="D10" t="str">
        <v>M120</v>
      </c>
      <c r="E10">
        <v>116.51</v>
      </c>
      <c r="F10" t="str">
        <v>Critical Risk</v>
      </c>
    </row>
    <row r="11" spans="1:6" x14ac:dyDescent="0.25">
      <c r="A11">
        <v>436</v>
      </c>
      <c r="B11" t="str">
        <v>Bracar</v>
      </c>
      <c r="C11" t="str">
        <v>Consumidor Final</v>
      </c>
      <c r="D11" t="str">
        <v>M120</v>
      </c>
      <c r="E11">
        <v>195.94</v>
      </c>
      <c r="F11" t="str">
        <v>Critical Risk</v>
      </c>
    </row>
    <row r="12" spans="1:6" x14ac:dyDescent="0.25">
      <c r="A12">
        <v>437</v>
      </c>
      <c r="B12" t="str">
        <v>Bracar</v>
      </c>
      <c r="C12" t="str">
        <v>Consumidor Final</v>
      </c>
      <c r="D12" t="str">
        <v>M120</v>
      </c>
      <c r="E12">
        <v>22.5</v>
      </c>
      <c r="F12" t="str">
        <v>Critical Risk</v>
      </c>
    </row>
    <row r="13" spans="1:6" x14ac:dyDescent="0.25">
      <c r="A13">
        <v>438</v>
      </c>
      <c r="B13" t="str">
        <v>Bracar</v>
      </c>
      <c r="C13" t="str">
        <v>Consumidor Final</v>
      </c>
      <c r="D13" t="str">
        <v>M120</v>
      </c>
      <c r="E13">
        <v>16.66</v>
      </c>
      <c r="F13" t="str">
        <v>Critical Risk</v>
      </c>
    </row>
    <row r="14" spans="1:6" x14ac:dyDescent="0.25">
      <c r="A14">
        <v>439</v>
      </c>
      <c r="B14" t="str">
        <v>Bracar</v>
      </c>
      <c r="C14" t="str">
        <v>Consumidor Final</v>
      </c>
      <c r="D14" t="str">
        <v>M120</v>
      </c>
      <c r="E14">
        <v>185.21</v>
      </c>
      <c r="F14" t="str">
        <v>Critical Risk</v>
      </c>
    </row>
    <row r="15" spans="1:6" x14ac:dyDescent="0.25">
      <c r="A15">
        <v>440</v>
      </c>
      <c r="B15" t="str">
        <v>Bracar</v>
      </c>
      <c r="C15" t="str">
        <v>Consumidor Final</v>
      </c>
      <c r="D15" t="str">
        <v>M120</v>
      </c>
      <c r="E15">
        <v>-0.27</v>
      </c>
      <c r="F15" t="str">
        <v>Critical Risk</v>
      </c>
    </row>
    <row r="16" spans="1:6" x14ac:dyDescent="0.25">
      <c r="A16">
        <v>441</v>
      </c>
      <c r="B16" t="str">
        <v>Bracar</v>
      </c>
      <c r="C16" t="str">
        <v>Consumidor Final</v>
      </c>
      <c r="D16" t="str">
        <v>M120</v>
      </c>
      <c r="E16">
        <v>159.84</v>
      </c>
      <c r="F16" t="str">
        <v>Critical Risk</v>
      </c>
    </row>
    <row r="17" spans="1:6" x14ac:dyDescent="0.25">
      <c r="A17">
        <v>442</v>
      </c>
      <c r="B17" t="str">
        <v>Bracar</v>
      </c>
      <c r="C17" t="str">
        <v>Consumidor Final</v>
      </c>
      <c r="D17" t="str">
        <v>M120</v>
      </c>
      <c r="E17">
        <v>33.19</v>
      </c>
      <c r="F17" t="str">
        <v>Critical Risk</v>
      </c>
    </row>
    <row r="18" spans="1:6" x14ac:dyDescent="0.25">
      <c r="A18">
        <v>443</v>
      </c>
      <c r="B18" t="str">
        <v>Bracar</v>
      </c>
      <c r="C18" t="str">
        <v>Consumidor Final</v>
      </c>
      <c r="D18" t="str">
        <v>M120</v>
      </c>
      <c r="E18">
        <v>83.96</v>
      </c>
      <c r="F18" t="str">
        <v>Critical Risk</v>
      </c>
    </row>
    <row r="19" spans="1:6" x14ac:dyDescent="0.25">
      <c r="A19">
        <v>444</v>
      </c>
      <c r="B19" t="str">
        <v>Bracar</v>
      </c>
      <c r="C19" t="str">
        <v>Consumidor Final</v>
      </c>
      <c r="D19" t="str">
        <v>M120</v>
      </c>
      <c r="E19">
        <v>37.81</v>
      </c>
      <c r="F19" t="str">
        <v>Critical Risk</v>
      </c>
    </row>
    <row r="20" spans="1:6" x14ac:dyDescent="0.25">
      <c r="A20">
        <v>445</v>
      </c>
      <c r="B20" t="str">
        <v>Bracar</v>
      </c>
      <c r="C20" t="str">
        <v>Consumidor Final</v>
      </c>
      <c r="D20" t="str">
        <v>M120</v>
      </c>
      <c r="E20">
        <v>76.97</v>
      </c>
      <c r="F20" t="str">
        <v>Critical Risk</v>
      </c>
    </row>
    <row r="21" spans="1:6" x14ac:dyDescent="0.25">
      <c r="A21">
        <v>446</v>
      </c>
      <c r="B21" t="str">
        <v>Bracar</v>
      </c>
      <c r="C21" t="str">
        <v>Consumidor Final</v>
      </c>
      <c r="D21" t="str">
        <v>M120</v>
      </c>
      <c r="E21">
        <v>16.27</v>
      </c>
      <c r="F21" t="str">
        <v>Critical Risk</v>
      </c>
    </row>
    <row r="22" spans="1:6" x14ac:dyDescent="0.25">
      <c r="A22">
        <v>447</v>
      </c>
      <c r="B22" t="str">
        <v>Bracar</v>
      </c>
      <c r="C22" t="str">
        <v>Consumidor Final</v>
      </c>
      <c r="D22" t="str">
        <v>M120</v>
      </c>
      <c r="E22">
        <v>7.06</v>
      </c>
      <c r="F22" t="str">
        <v>Critical Risk</v>
      </c>
    </row>
    <row r="23" spans="1:6" x14ac:dyDescent="0.25">
      <c r="A23">
        <v>448</v>
      </c>
      <c r="B23" t="str">
        <v>Bracar</v>
      </c>
      <c r="C23" t="str">
        <v>Consumidor Final</v>
      </c>
      <c r="D23" t="str">
        <v>M120</v>
      </c>
      <c r="E23">
        <v>14.36</v>
      </c>
      <c r="F23" t="str">
        <v>Critical Risk</v>
      </c>
    </row>
    <row r="24" spans="1:6" x14ac:dyDescent="0.25">
      <c r="A24">
        <v>449</v>
      </c>
      <c r="B24" t="str">
        <v>Bracar</v>
      </c>
      <c r="C24" t="str">
        <v>Consumidor Final</v>
      </c>
      <c r="D24" t="str">
        <v>M120</v>
      </c>
      <c r="E24">
        <v>309.89</v>
      </c>
      <c r="F24" t="str">
        <v>Critical Risk</v>
      </c>
    </row>
    <row r="25" spans="1:6" x14ac:dyDescent="0.25">
      <c r="A25">
        <v>450</v>
      </c>
      <c r="B25" t="str">
        <v>Bracar</v>
      </c>
      <c r="C25" t="str">
        <v>Consumidor Final</v>
      </c>
      <c r="D25" t="str">
        <v>M120</v>
      </c>
      <c r="E25">
        <v>1192.5</v>
      </c>
      <c r="F25" t="str">
        <v>Critical Risk</v>
      </c>
    </row>
    <row r="26" spans="1:6" x14ac:dyDescent="0.25">
      <c r="A26">
        <v>451</v>
      </c>
      <c r="B26" t="str">
        <v>Bracar</v>
      </c>
      <c r="C26" t="str">
        <v>Consumidor Final</v>
      </c>
      <c r="D26" t="str">
        <v>M120</v>
      </c>
      <c r="E26">
        <v>556.5</v>
      </c>
      <c r="F26" t="str">
        <v>Critical Risk</v>
      </c>
    </row>
    <row r="27" spans="1:6" x14ac:dyDescent="0.25">
      <c r="A27">
        <v>452</v>
      </c>
      <c r="B27" t="str">
        <v>Bracar</v>
      </c>
      <c r="C27" t="str">
        <v>Consumidor Final</v>
      </c>
      <c r="D27" t="str">
        <v>M120</v>
      </c>
      <c r="E27">
        <v>795</v>
      </c>
      <c r="F27" t="str">
        <v>Critical Risk</v>
      </c>
    </row>
    <row r="28" spans="1:6" x14ac:dyDescent="0.25">
      <c r="A28">
        <v>453</v>
      </c>
      <c r="B28" t="str">
        <v>Bracar</v>
      </c>
      <c r="C28" t="str">
        <v>Consumidor Final</v>
      </c>
      <c r="D28" t="str">
        <v>M120</v>
      </c>
      <c r="E28">
        <v>60.46</v>
      </c>
      <c r="F28" t="str">
        <v>Critical Risk</v>
      </c>
    </row>
    <row r="29" spans="1:6" x14ac:dyDescent="0.25">
      <c r="A29">
        <v>454</v>
      </c>
      <c r="B29" t="str">
        <v>Bracar</v>
      </c>
      <c r="C29" t="str">
        <v>Consumidor Final</v>
      </c>
      <c r="D29" t="str">
        <v>M120</v>
      </c>
      <c r="E29">
        <v>34.51</v>
      </c>
      <c r="F29" t="str">
        <v>Critical Risk</v>
      </c>
    </row>
    <row r="30" spans="1:6" x14ac:dyDescent="0.25">
      <c r="A30">
        <v>455</v>
      </c>
      <c r="B30" t="str">
        <v>Bracar</v>
      </c>
      <c r="C30" t="str">
        <v>Consumidor Final</v>
      </c>
      <c r="D30" t="str">
        <v>M120</v>
      </c>
      <c r="E30">
        <v>-42.46</v>
      </c>
      <c r="F30" t="str">
        <v>Critical Risk</v>
      </c>
    </row>
    <row r="31" spans="1:6" x14ac:dyDescent="0.25">
      <c r="A31">
        <v>456</v>
      </c>
      <c r="B31" t="str">
        <v>Bracar</v>
      </c>
      <c r="C31" t="str">
        <v>Consumidor Final</v>
      </c>
      <c r="D31" t="str">
        <v>M120</v>
      </c>
      <c r="E31">
        <v>16.100000000000001</v>
      </c>
      <c r="F31" t="str">
        <v>Critical Risk</v>
      </c>
    </row>
    <row r="32" spans="1:6" x14ac:dyDescent="0.25">
      <c r="A32">
        <v>457</v>
      </c>
      <c r="B32" t="str">
        <v>Bracar</v>
      </c>
      <c r="C32" t="str">
        <v>Consumidor Final</v>
      </c>
      <c r="D32" t="str">
        <v>M120</v>
      </c>
      <c r="E32">
        <v>10.85</v>
      </c>
      <c r="F32" t="str">
        <v>Critical Risk</v>
      </c>
    </row>
    <row r="33" spans="1:6" x14ac:dyDescent="0.25">
      <c r="A33">
        <v>458</v>
      </c>
      <c r="B33" t="str">
        <v>Bracar</v>
      </c>
      <c r="C33" t="str">
        <v>Consumidor Final</v>
      </c>
      <c r="D33" t="str">
        <v>M120</v>
      </c>
      <c r="E33">
        <v>26.03</v>
      </c>
      <c r="F33" t="str">
        <v>Critical Risk</v>
      </c>
    </row>
    <row r="34" spans="1:6" x14ac:dyDescent="0.25">
      <c r="A34">
        <v>905</v>
      </c>
      <c r="B34" t="str">
        <v>Bracar</v>
      </c>
      <c r="C34" t="str">
        <v>Angelo Francisco Viana Valente</v>
      </c>
      <c r="D34" t="str">
        <v>M120</v>
      </c>
      <c r="E34">
        <v>-4</v>
      </c>
      <c r="F34" t="str">
        <v>Critical Risk</v>
      </c>
    </row>
    <row r="35" spans="1:6" x14ac:dyDescent="0.25">
      <c r="A35">
        <v>1485</v>
      </c>
      <c r="B35" t="str">
        <v>Bracar</v>
      </c>
      <c r="C35" t="str">
        <v>Americold Lisboa Transport,</v>
      </c>
      <c r="D35" t="str">
        <v>M120</v>
      </c>
      <c r="E35">
        <v>1845</v>
      </c>
      <c r="F35" t="str">
        <v>Critical Risk</v>
      </c>
    </row>
    <row r="36" spans="1:6" x14ac:dyDescent="0.25">
      <c r="A36">
        <v>1486</v>
      </c>
      <c r="B36" t="str">
        <v>Bracar</v>
      </c>
      <c r="C36" t="str">
        <v>Americold Lisboa Transport,</v>
      </c>
      <c r="D36" t="str">
        <v>M120</v>
      </c>
      <c r="E36">
        <v>3519.2</v>
      </c>
      <c r="F36" t="str">
        <v>Critical Risk</v>
      </c>
    </row>
    <row r="37" spans="1:6" x14ac:dyDescent="0.25">
      <c r="A37">
        <v>1487</v>
      </c>
      <c r="B37" t="str">
        <v>Bracar</v>
      </c>
      <c r="C37" t="str">
        <v>Americold Lisboa Transport,</v>
      </c>
      <c r="D37" t="str">
        <v>M120</v>
      </c>
      <c r="E37">
        <v>947.1</v>
      </c>
      <c r="F37" t="str">
        <v>Critical Risk</v>
      </c>
    </row>
    <row r="38" spans="1:6" x14ac:dyDescent="0.25">
      <c r="A38">
        <v>2015</v>
      </c>
      <c r="B38" t="str">
        <v>Bracar</v>
      </c>
      <c r="C38" t="str">
        <v>Carlos Domingos Gonçalves Freitas</v>
      </c>
      <c r="D38" t="str">
        <v>M120</v>
      </c>
      <c r="E38">
        <v>35.15</v>
      </c>
      <c r="F38" t="str">
        <v>Critical Risk</v>
      </c>
    </row>
    <row r="39" spans="1:6" x14ac:dyDescent="0.25">
      <c r="A39">
        <v>2044</v>
      </c>
      <c r="B39" t="str">
        <v>Bracar</v>
      </c>
      <c r="C39" t="str">
        <v>AGIR - COMÉRCIO INTERNACIONAL DE ALIMENTOS, LDA</v>
      </c>
      <c r="D39" t="str">
        <v>M120</v>
      </c>
      <c r="E39">
        <v>2434.46</v>
      </c>
      <c r="F39" t="str">
        <v>Critical Risk</v>
      </c>
    </row>
    <row r="40" spans="1:6" x14ac:dyDescent="0.25">
      <c r="A40">
        <v>2056</v>
      </c>
      <c r="B40" t="str">
        <v>Bracar</v>
      </c>
      <c r="C40" t="str">
        <v>Carnes Gamil-Carmo &amp; Gaspar, Lda</v>
      </c>
      <c r="D40" t="str">
        <v>M120</v>
      </c>
      <c r="E40">
        <v>477</v>
      </c>
      <c r="F40" t="str">
        <v>Critical Risk</v>
      </c>
    </row>
    <row r="41" spans="1:6" x14ac:dyDescent="0.25">
      <c r="A41">
        <v>2057</v>
      </c>
      <c r="B41" t="str">
        <v>Bracar</v>
      </c>
      <c r="C41" t="str">
        <v>Carnes Gamil-Carmo &amp; Gaspar, Lda</v>
      </c>
      <c r="D41" t="str">
        <v>M120</v>
      </c>
      <c r="E41">
        <v>277.98</v>
      </c>
      <c r="F41" t="str">
        <v>Critical Risk</v>
      </c>
    </row>
    <row r="42" spans="1:6" x14ac:dyDescent="0.25">
      <c r="A42">
        <v>2058</v>
      </c>
      <c r="B42" t="str">
        <v>Bracar</v>
      </c>
      <c r="C42" t="str">
        <v>Carnes Gamil-Carmo &amp; Gaspar, Lda</v>
      </c>
      <c r="D42" t="str">
        <v>M120</v>
      </c>
      <c r="E42">
        <v>252.96</v>
      </c>
      <c r="F42" t="str">
        <v>Critical Risk</v>
      </c>
    </row>
    <row r="43" spans="1:6" x14ac:dyDescent="0.25">
      <c r="A43">
        <v>147</v>
      </c>
      <c r="B43" t="str">
        <v>Bracar</v>
      </c>
      <c r="C43" t="str">
        <v>Wagner Manuel Marques Oliveira</v>
      </c>
      <c r="D43" t="str">
        <v>31A60</v>
      </c>
      <c r="E43">
        <v>-1811.28</v>
      </c>
      <c r="F43" t="str">
        <v>Moderate Risk</v>
      </c>
    </row>
    <row r="44" spans="1:6" x14ac:dyDescent="0.25">
      <c r="A44">
        <v>1827</v>
      </c>
      <c r="B44" t="str">
        <v>Bracar</v>
      </c>
      <c r="C44" t="str">
        <v>Rduz-Gestão Global Residuos, S.A.</v>
      </c>
      <c r="D44" t="str">
        <v>31A60</v>
      </c>
      <c r="E44">
        <v>20.399999999999999</v>
      </c>
      <c r="F44" t="str">
        <v>Moderate Risk</v>
      </c>
    </row>
    <row r="45" spans="1:6" x14ac:dyDescent="0.25">
      <c r="A45">
        <v>271</v>
      </c>
      <c r="B45" t="str">
        <v>Bracar</v>
      </c>
      <c r="C45" t="str">
        <v>Antonio Simão Produtos Aliment.,Lda</v>
      </c>
      <c r="D45" t="str">
        <v>A VENCER</v>
      </c>
      <c r="E45">
        <v>402.91</v>
      </c>
      <c r="F45" t="str">
        <v>No Risk</v>
      </c>
    </row>
    <row r="46" spans="1:6" x14ac:dyDescent="0.25">
      <c r="A46">
        <v>1147</v>
      </c>
      <c r="B46" t="str">
        <v>Bracar</v>
      </c>
      <c r="C46" t="str">
        <v>António De Sousa Ferreira</v>
      </c>
      <c r="D46" t="str">
        <v>A VENCER</v>
      </c>
      <c r="E46">
        <v>182.54</v>
      </c>
      <c r="F46" t="str">
        <v>No Risk</v>
      </c>
    </row>
    <row r="47" spans="1:6" x14ac:dyDescent="0.25">
      <c r="A47">
        <v>1148</v>
      </c>
      <c r="B47" t="str">
        <v>Bracar</v>
      </c>
      <c r="C47" t="str">
        <v>António De Sousa Ferreira</v>
      </c>
      <c r="D47" t="str">
        <v>A VENCER</v>
      </c>
      <c r="E47">
        <v>1.06</v>
      </c>
      <c r="F47" t="str">
        <v>No Risk</v>
      </c>
    </row>
    <row r="48" spans="1:6" x14ac:dyDescent="0.25">
      <c r="A48">
        <v>1149</v>
      </c>
      <c r="B48" t="str">
        <v>Bracar</v>
      </c>
      <c r="C48" t="str">
        <v>António De Sousa Ferreira</v>
      </c>
      <c r="D48" t="str">
        <v>A VENCER</v>
      </c>
      <c r="E48">
        <v>506.82</v>
      </c>
      <c r="F48" t="str">
        <v>No Risk</v>
      </c>
    </row>
    <row r="49" spans="1:6" x14ac:dyDescent="0.25">
      <c r="A49">
        <v>1150</v>
      </c>
      <c r="B49" t="str">
        <v>Bracar</v>
      </c>
      <c r="C49" t="str">
        <v>António De Sousa Ferreira</v>
      </c>
      <c r="D49" t="str">
        <v>A VENCER</v>
      </c>
      <c r="E49">
        <v>127.85</v>
      </c>
      <c r="F49" t="str">
        <v>No Risk</v>
      </c>
    </row>
    <row r="50" spans="1:6" x14ac:dyDescent="0.25">
      <c r="A50">
        <v>1828</v>
      </c>
      <c r="B50" t="str">
        <v>Bracar</v>
      </c>
      <c r="C50" t="str">
        <v>Rduz-Gestão Global Residuos, S.A.</v>
      </c>
      <c r="D50" t="str">
        <v>A VENCER</v>
      </c>
      <c r="E50">
        <v>45.2</v>
      </c>
      <c r="F50" t="str">
        <v>No Risk</v>
      </c>
    </row>
    <row r="51" spans="1:6" x14ac:dyDescent="0.25">
      <c r="A51">
        <v>1495</v>
      </c>
      <c r="B51" t="str">
        <v>Bruno Brito</v>
      </c>
      <c r="C51" t="str">
        <v>Armando Filipe De Sousa Barbosa</v>
      </c>
      <c r="D51" t="str">
        <v>M120</v>
      </c>
      <c r="E51">
        <v>-14.33</v>
      </c>
      <c r="F51" t="str">
        <v>Critical Risk</v>
      </c>
    </row>
    <row r="52" spans="1:6" x14ac:dyDescent="0.25">
      <c r="A52">
        <v>1546</v>
      </c>
      <c r="B52" t="str">
        <v>Bruno Brito</v>
      </c>
      <c r="C52" t="str">
        <v>Sandro Rafael Pereira Maia Unip,Lda</v>
      </c>
      <c r="D52" t="str">
        <v>M120</v>
      </c>
      <c r="E52">
        <v>200</v>
      </c>
      <c r="F52" t="str">
        <v>Critical Risk</v>
      </c>
    </row>
    <row r="53" spans="1:6" x14ac:dyDescent="0.25">
      <c r="A53">
        <v>1547</v>
      </c>
      <c r="B53" t="str">
        <v>Bruno Brito</v>
      </c>
      <c r="C53" t="str">
        <v>Sandro Rafael Pereira Maia Unip,Lda</v>
      </c>
      <c r="D53" t="str">
        <v>M120</v>
      </c>
      <c r="E53">
        <v>520.52</v>
      </c>
      <c r="F53" t="str">
        <v>Critical Risk</v>
      </c>
    </row>
    <row r="54" spans="1:6" x14ac:dyDescent="0.25">
      <c r="A54">
        <v>1548</v>
      </c>
      <c r="B54" t="str">
        <v>Bruno Brito</v>
      </c>
      <c r="C54" t="str">
        <v>Sandro Rafael Pereira Maia Unip,Lda</v>
      </c>
      <c r="D54" t="str">
        <v>M120</v>
      </c>
      <c r="E54">
        <v>77.16</v>
      </c>
      <c r="F54" t="str">
        <v>Critical Risk</v>
      </c>
    </row>
    <row r="55" spans="1:6" x14ac:dyDescent="0.25">
      <c r="A55">
        <v>1549</v>
      </c>
      <c r="B55" t="str">
        <v>Bruno Brito</v>
      </c>
      <c r="C55" t="str">
        <v>Sandro Rafael Pereira Maia Unip,Lda</v>
      </c>
      <c r="D55" t="str">
        <v>M120</v>
      </c>
      <c r="E55">
        <v>19.5</v>
      </c>
      <c r="F55" t="str">
        <v>Critical Risk</v>
      </c>
    </row>
    <row r="56" spans="1:6" x14ac:dyDescent="0.25">
      <c r="A56">
        <v>1550</v>
      </c>
      <c r="B56" t="str">
        <v>Bruno Brito</v>
      </c>
      <c r="C56" t="str">
        <v>Sandro Rafael Pereira Maia Unip,Lda</v>
      </c>
      <c r="D56" t="str">
        <v>M120</v>
      </c>
      <c r="E56">
        <v>356.04</v>
      </c>
      <c r="F56" t="str">
        <v>Critical Risk</v>
      </c>
    </row>
    <row r="57" spans="1:6" x14ac:dyDescent="0.25">
      <c r="A57">
        <v>1551</v>
      </c>
      <c r="B57" t="str">
        <v>Bruno Brito</v>
      </c>
      <c r="C57" t="str">
        <v>Sandro Rafael Pereira Maia Unip,Lda</v>
      </c>
      <c r="D57" t="str">
        <v>M120</v>
      </c>
      <c r="E57">
        <v>617.21</v>
      </c>
      <c r="F57" t="str">
        <v>Critical Risk</v>
      </c>
    </row>
    <row r="58" spans="1:6" x14ac:dyDescent="0.25">
      <c r="A58">
        <v>1552</v>
      </c>
      <c r="B58" t="str">
        <v>Bruno Brito</v>
      </c>
      <c r="C58" t="str">
        <v>Sandro Rafael Pereira Maia Unip,Lda</v>
      </c>
      <c r="D58" t="str">
        <v>M120</v>
      </c>
      <c r="E58">
        <v>16.96</v>
      </c>
      <c r="F58" t="str">
        <v>Critical Risk</v>
      </c>
    </row>
    <row r="59" spans="1:6" x14ac:dyDescent="0.25">
      <c r="A59">
        <v>1553</v>
      </c>
      <c r="B59" t="str">
        <v>Bruno Brito</v>
      </c>
      <c r="C59" t="str">
        <v>Sandro Rafael Pereira Maia Unip,Lda</v>
      </c>
      <c r="D59" t="str">
        <v>M120</v>
      </c>
      <c r="E59">
        <v>-879.78</v>
      </c>
      <c r="F59" t="str">
        <v>Critical Risk</v>
      </c>
    </row>
    <row r="60" spans="1:6" x14ac:dyDescent="0.25">
      <c r="A60">
        <v>1554</v>
      </c>
      <c r="B60" t="str">
        <v>Bruno Brito</v>
      </c>
      <c r="C60" t="str">
        <v>Sandro Rafael Pereira Maia Unip,Lda</v>
      </c>
      <c r="D60" t="str">
        <v>M120</v>
      </c>
      <c r="E60">
        <v>1512.51</v>
      </c>
      <c r="F60" t="str">
        <v>Critical Risk</v>
      </c>
    </row>
    <row r="61" spans="1:6" x14ac:dyDescent="0.25">
      <c r="A61">
        <v>1555</v>
      </c>
      <c r="B61" t="str">
        <v>Bruno Brito</v>
      </c>
      <c r="C61" t="str">
        <v>Sandro Rafael Pereira Maia Unip,Lda</v>
      </c>
      <c r="D61" t="str">
        <v>M120</v>
      </c>
      <c r="E61">
        <v>821.08</v>
      </c>
      <c r="F61" t="str">
        <v>Critical Risk</v>
      </c>
    </row>
    <row r="62" spans="1:6" x14ac:dyDescent="0.25">
      <c r="A62">
        <v>1556</v>
      </c>
      <c r="B62" t="str">
        <v>Bruno Brito</v>
      </c>
      <c r="C62" t="str">
        <v>Sandro Rafael Pereira Maia Unip,Lda</v>
      </c>
      <c r="D62" t="str">
        <v>M120</v>
      </c>
      <c r="E62">
        <v>1012.74</v>
      </c>
      <c r="F62" t="str">
        <v>Critical Risk</v>
      </c>
    </row>
    <row r="63" spans="1:6" x14ac:dyDescent="0.25">
      <c r="A63">
        <v>1557</v>
      </c>
      <c r="B63" t="str">
        <v>Bruno Brito</v>
      </c>
      <c r="C63" t="str">
        <v>Sandro Rafael Pereira Maia Unip,Lda</v>
      </c>
      <c r="D63" t="str">
        <v>M120</v>
      </c>
      <c r="E63">
        <v>561.69000000000005</v>
      </c>
      <c r="F63" t="str">
        <v>Critical Risk</v>
      </c>
    </row>
    <row r="64" spans="1:6" x14ac:dyDescent="0.25">
      <c r="A64">
        <v>1558</v>
      </c>
      <c r="B64" t="str">
        <v>Bruno Brito</v>
      </c>
      <c r="C64" t="str">
        <v>Sandro Rafael Pereira Maia Unip,Lda</v>
      </c>
      <c r="D64" t="str">
        <v>M120</v>
      </c>
      <c r="E64">
        <v>15.72</v>
      </c>
      <c r="F64" t="str">
        <v>Critical Risk</v>
      </c>
    </row>
    <row r="65" spans="1:6" x14ac:dyDescent="0.25">
      <c r="A65">
        <v>1559</v>
      </c>
      <c r="B65" t="str">
        <v>Bruno Brito</v>
      </c>
      <c r="C65" t="str">
        <v>Sandro Rafael Pereira Maia Unip,Lda</v>
      </c>
      <c r="D65" t="str">
        <v>M120</v>
      </c>
      <c r="E65">
        <v>863.99</v>
      </c>
      <c r="F65" t="str">
        <v>Critical Risk</v>
      </c>
    </row>
    <row r="66" spans="1:6" x14ac:dyDescent="0.25">
      <c r="A66">
        <v>1560</v>
      </c>
      <c r="B66" t="str">
        <v>Bruno Brito</v>
      </c>
      <c r="C66" t="str">
        <v>Sandro Rafael Pereira Maia Unip,Lda</v>
      </c>
      <c r="D66" t="str">
        <v>M120</v>
      </c>
      <c r="E66">
        <v>13.65</v>
      </c>
      <c r="F66" t="str">
        <v>Critical Risk</v>
      </c>
    </row>
    <row r="67" spans="1:6" x14ac:dyDescent="0.25">
      <c r="A67">
        <v>1561</v>
      </c>
      <c r="B67" t="str">
        <v>Bruno Brito</v>
      </c>
      <c r="C67" t="str">
        <v>Sandro Rafael Pereira Maia Unip,Lda</v>
      </c>
      <c r="D67" t="str">
        <v>M120</v>
      </c>
      <c r="E67">
        <v>528.26</v>
      </c>
      <c r="F67" t="str">
        <v>Critical Risk</v>
      </c>
    </row>
    <row r="68" spans="1:6" x14ac:dyDescent="0.25">
      <c r="A68">
        <v>1562</v>
      </c>
      <c r="B68" t="str">
        <v>Bruno Brito</v>
      </c>
      <c r="C68" t="str">
        <v>Sandro Rafael Pereira Maia Unip,Lda</v>
      </c>
      <c r="D68" t="str">
        <v>M120</v>
      </c>
      <c r="E68">
        <v>17.309999999999999</v>
      </c>
      <c r="F68" t="str">
        <v>Critical Risk</v>
      </c>
    </row>
    <row r="69" spans="1:6" x14ac:dyDescent="0.25">
      <c r="A69">
        <v>1563</v>
      </c>
      <c r="B69" t="str">
        <v>Bruno Brito</v>
      </c>
      <c r="C69" t="str">
        <v>Sandro Rafael Pereira Maia Unip,Lda</v>
      </c>
      <c r="D69" t="str">
        <v>M120</v>
      </c>
      <c r="E69">
        <v>931.78</v>
      </c>
      <c r="F69" t="str">
        <v>Critical Risk</v>
      </c>
    </row>
    <row r="70" spans="1:6" x14ac:dyDescent="0.25">
      <c r="A70">
        <v>1564</v>
      </c>
      <c r="B70" t="str">
        <v>Bruno Brito</v>
      </c>
      <c r="C70" t="str">
        <v>Sandro Rafael Pereira Maia Unip,Lda</v>
      </c>
      <c r="D70" t="str">
        <v>M120</v>
      </c>
      <c r="E70">
        <v>468.37</v>
      </c>
      <c r="F70" t="str">
        <v>Critical Risk</v>
      </c>
    </row>
    <row r="71" spans="1:6" x14ac:dyDescent="0.25">
      <c r="A71">
        <v>1565</v>
      </c>
      <c r="B71" t="str">
        <v>Bruno Brito</v>
      </c>
      <c r="C71" t="str">
        <v>Sandro Rafael Pereira Maia Unip,Lda</v>
      </c>
      <c r="D71" t="str">
        <v>M120</v>
      </c>
      <c r="E71">
        <v>1078.33</v>
      </c>
      <c r="F71" t="str">
        <v>Critical Risk</v>
      </c>
    </row>
    <row r="72" spans="1:6" x14ac:dyDescent="0.25">
      <c r="A72">
        <v>1566</v>
      </c>
      <c r="B72" t="str">
        <v>Bruno Brito</v>
      </c>
      <c r="C72" t="str">
        <v>Sandro Rafael Pereira Maia Unip,Lda</v>
      </c>
      <c r="D72" t="str">
        <v>M120</v>
      </c>
      <c r="E72">
        <v>68.86</v>
      </c>
      <c r="F72" t="str">
        <v>Critical Risk</v>
      </c>
    </row>
    <row r="73" spans="1:6" x14ac:dyDescent="0.25">
      <c r="A73">
        <v>1567</v>
      </c>
      <c r="B73" t="str">
        <v>Bruno Brito</v>
      </c>
      <c r="C73" t="str">
        <v>Sandro Rafael Pereira Maia Unip,Lda</v>
      </c>
      <c r="D73" t="str">
        <v>M120</v>
      </c>
      <c r="E73">
        <v>19.5</v>
      </c>
      <c r="F73" t="str">
        <v>Critical Risk</v>
      </c>
    </row>
    <row r="74" spans="1:6" x14ac:dyDescent="0.25">
      <c r="A74">
        <v>1568</v>
      </c>
      <c r="B74" t="str">
        <v>Bruno Brito</v>
      </c>
      <c r="C74" t="str">
        <v>Sandro Rafael Pereira Maia Unip,Lda</v>
      </c>
      <c r="D74" t="str">
        <v>M120</v>
      </c>
      <c r="E74">
        <v>509.69</v>
      </c>
      <c r="F74" t="str">
        <v>Critical Risk</v>
      </c>
    </row>
    <row r="75" spans="1:6" x14ac:dyDescent="0.25">
      <c r="A75">
        <v>1569</v>
      </c>
      <c r="B75" t="str">
        <v>Bruno Brito</v>
      </c>
      <c r="C75" t="str">
        <v>Sandro Rafael Pereira Maia Unip,Lda</v>
      </c>
      <c r="D75" t="str">
        <v>M120</v>
      </c>
      <c r="E75">
        <v>749.22</v>
      </c>
      <c r="F75" t="str">
        <v>Critical Risk</v>
      </c>
    </row>
    <row r="76" spans="1:6" x14ac:dyDescent="0.25">
      <c r="A76">
        <v>1570</v>
      </c>
      <c r="B76" t="str">
        <v>Bruno Brito</v>
      </c>
      <c r="C76" t="str">
        <v>Sandro Rafael Pereira Maia Unip,Lda</v>
      </c>
      <c r="D76" t="str">
        <v>M120</v>
      </c>
      <c r="E76">
        <v>481.54</v>
      </c>
      <c r="F76" t="str">
        <v>Critical Risk</v>
      </c>
    </row>
    <row r="77" spans="1:6" x14ac:dyDescent="0.25">
      <c r="A77">
        <v>1571</v>
      </c>
      <c r="B77" t="str">
        <v>Bruno Brito</v>
      </c>
      <c r="C77" t="str">
        <v>Sandro Rafael Pereira Maia Unip,Lda</v>
      </c>
      <c r="D77" t="str">
        <v>M120</v>
      </c>
      <c r="E77">
        <v>782.67</v>
      </c>
      <c r="F77" t="str">
        <v>Critical Risk</v>
      </c>
    </row>
    <row r="78" spans="1:6" x14ac:dyDescent="0.25">
      <c r="A78">
        <v>1572</v>
      </c>
      <c r="B78" t="str">
        <v>Bruno Brito</v>
      </c>
      <c r="C78" t="str">
        <v>Sandro Rafael Pereira Maia Unip,Lda</v>
      </c>
      <c r="D78" t="str">
        <v>91A120</v>
      </c>
      <c r="E78">
        <v>694.57</v>
      </c>
      <c r="F78" t="str">
        <v>Critical Risk</v>
      </c>
    </row>
    <row r="79" spans="1:6" x14ac:dyDescent="0.25">
      <c r="A79">
        <v>1573</v>
      </c>
      <c r="B79" t="str">
        <v>Bruno Brito</v>
      </c>
      <c r="C79" t="str">
        <v>Sandro Rafael Pereira Maia Unip,Lda</v>
      </c>
      <c r="D79" t="str">
        <v>91A120</v>
      </c>
      <c r="E79">
        <v>19.5</v>
      </c>
      <c r="F79" t="str">
        <v>Critical Risk</v>
      </c>
    </row>
    <row r="80" spans="1:6" x14ac:dyDescent="0.25">
      <c r="A80">
        <v>1574</v>
      </c>
      <c r="B80" t="str">
        <v>Bruno Brito</v>
      </c>
      <c r="C80" t="str">
        <v>Sandro Rafael Pereira Maia Unip,Lda</v>
      </c>
      <c r="D80" t="str">
        <v>91A120</v>
      </c>
      <c r="E80">
        <v>374.8</v>
      </c>
      <c r="F80" t="str">
        <v>Critical Risk</v>
      </c>
    </row>
    <row r="81" spans="1:6" x14ac:dyDescent="0.25">
      <c r="A81">
        <v>1582</v>
      </c>
      <c r="B81" t="str">
        <v>Bruno Brito</v>
      </c>
      <c r="C81" t="str">
        <v>Carnes Pnr Unip., Lda</v>
      </c>
      <c r="D81" t="str">
        <v>91A120</v>
      </c>
      <c r="E81">
        <v>633.61</v>
      </c>
      <c r="F81" t="str">
        <v>Critical Risk</v>
      </c>
    </row>
    <row r="82" spans="1:6" x14ac:dyDescent="0.25">
      <c r="A82">
        <v>1766</v>
      </c>
      <c r="B82" t="str">
        <v>Bruno Brito</v>
      </c>
      <c r="C82" t="str">
        <v>Recanto Da Carne, Lda</v>
      </c>
      <c r="D82" t="str">
        <v>M120</v>
      </c>
      <c r="E82">
        <v>601.16</v>
      </c>
      <c r="F82" t="str">
        <v>Critical Risk</v>
      </c>
    </row>
    <row r="83" spans="1:6" x14ac:dyDescent="0.25">
      <c r="A83">
        <v>1767</v>
      </c>
      <c r="B83" t="str">
        <v>Bruno Brito</v>
      </c>
      <c r="C83" t="str">
        <v>Recanto Da Carne, Lda</v>
      </c>
      <c r="D83" t="str">
        <v>M120</v>
      </c>
      <c r="E83">
        <v>914.85</v>
      </c>
      <c r="F83" t="str">
        <v>Critical Risk</v>
      </c>
    </row>
    <row r="84" spans="1:6" x14ac:dyDescent="0.25">
      <c r="A84">
        <v>1768</v>
      </c>
      <c r="B84" t="str">
        <v>Bruno Brito</v>
      </c>
      <c r="C84" t="str">
        <v>Recanto Da Carne, Lda</v>
      </c>
      <c r="D84" t="str">
        <v>M120</v>
      </c>
      <c r="E84">
        <v>460.32</v>
      </c>
      <c r="F84" t="str">
        <v>Critical Risk</v>
      </c>
    </row>
    <row r="85" spans="1:6" x14ac:dyDescent="0.25">
      <c r="A85">
        <v>1769</v>
      </c>
      <c r="B85" t="str">
        <v>Bruno Brito</v>
      </c>
      <c r="C85" t="str">
        <v>Recanto Da Carne, Lda</v>
      </c>
      <c r="D85" t="str">
        <v>M120</v>
      </c>
      <c r="E85">
        <v>835.09</v>
      </c>
      <c r="F85" t="str">
        <v>Critical Risk</v>
      </c>
    </row>
    <row r="86" spans="1:6" x14ac:dyDescent="0.25">
      <c r="A86">
        <v>1770</v>
      </c>
      <c r="B86" t="str">
        <v>Bruno Brito</v>
      </c>
      <c r="C86" t="str">
        <v>Recanto Da Carne, Lda</v>
      </c>
      <c r="D86" t="str">
        <v>M120</v>
      </c>
      <c r="E86">
        <v>-513.41</v>
      </c>
      <c r="F86" t="str">
        <v>Critical Risk</v>
      </c>
    </row>
    <row r="87" spans="1:6" x14ac:dyDescent="0.25">
      <c r="A87">
        <v>1771</v>
      </c>
      <c r="B87" t="str">
        <v>Bruno Brito</v>
      </c>
      <c r="C87" t="str">
        <v>Recanto Da Carne, Lda</v>
      </c>
      <c r="D87" t="str">
        <v>M120</v>
      </c>
      <c r="E87">
        <v>783.98</v>
      </c>
      <c r="F87" t="str">
        <v>Critical Risk</v>
      </c>
    </row>
    <row r="88" spans="1:6" x14ac:dyDescent="0.25">
      <c r="A88">
        <v>1772</v>
      </c>
      <c r="B88" t="str">
        <v>Bruno Brito</v>
      </c>
      <c r="C88" t="str">
        <v>Recanto Da Carne, Lda</v>
      </c>
      <c r="D88" t="str">
        <v>M120</v>
      </c>
      <c r="E88">
        <v>193.11</v>
      </c>
      <c r="F88" t="str">
        <v>Critical Risk</v>
      </c>
    </row>
    <row r="89" spans="1:6" x14ac:dyDescent="0.25">
      <c r="A89">
        <v>1773</v>
      </c>
      <c r="B89" t="str">
        <v>Bruno Brito</v>
      </c>
      <c r="C89" t="str">
        <v>Recanto Da Carne, Lda</v>
      </c>
      <c r="D89" t="str">
        <v>M120</v>
      </c>
      <c r="E89">
        <v>1126.82</v>
      </c>
      <c r="F89" t="str">
        <v>Critical Risk</v>
      </c>
    </row>
    <row r="90" spans="1:6" x14ac:dyDescent="0.25">
      <c r="A90">
        <v>1774</v>
      </c>
      <c r="B90" t="str">
        <v>Bruno Brito</v>
      </c>
      <c r="C90" t="str">
        <v>Recanto Da Carne, Lda</v>
      </c>
      <c r="D90" t="str">
        <v>M120</v>
      </c>
      <c r="E90">
        <v>412.7</v>
      </c>
      <c r="F90" t="str">
        <v>Critical Risk</v>
      </c>
    </row>
    <row r="91" spans="1:6" x14ac:dyDescent="0.25">
      <c r="A91">
        <v>1775</v>
      </c>
      <c r="B91" t="str">
        <v>Bruno Brito</v>
      </c>
      <c r="C91" t="str">
        <v>Recanto Da Carne, Lda</v>
      </c>
      <c r="D91" t="str">
        <v>M120</v>
      </c>
      <c r="E91">
        <v>211.26</v>
      </c>
      <c r="F91" t="str">
        <v>Critical Risk</v>
      </c>
    </row>
    <row r="92" spans="1:6" x14ac:dyDescent="0.25">
      <c r="A92">
        <v>1776</v>
      </c>
      <c r="B92" t="str">
        <v>Bruno Brito</v>
      </c>
      <c r="C92" t="str">
        <v>Recanto Da Carne, Lda</v>
      </c>
      <c r="D92" t="str">
        <v>M120</v>
      </c>
      <c r="E92">
        <v>1372.04</v>
      </c>
      <c r="F92" t="str">
        <v>Critical Risk</v>
      </c>
    </row>
    <row r="93" spans="1:6" x14ac:dyDescent="0.25">
      <c r="A93">
        <v>1777</v>
      </c>
      <c r="B93" t="str">
        <v>Bruno Brito</v>
      </c>
      <c r="C93" t="str">
        <v>Recanto Da Carne, Lda</v>
      </c>
      <c r="D93" t="str">
        <v>M120</v>
      </c>
      <c r="E93">
        <v>1137.1400000000001</v>
      </c>
      <c r="F93" t="str">
        <v>Critical Risk</v>
      </c>
    </row>
    <row r="94" spans="1:6" x14ac:dyDescent="0.25">
      <c r="A94">
        <v>1778</v>
      </c>
      <c r="B94" t="str">
        <v>Bruno Brito</v>
      </c>
      <c r="C94" t="str">
        <v>Recanto Da Carne, Lda</v>
      </c>
      <c r="D94" t="str">
        <v>M120</v>
      </c>
      <c r="E94">
        <v>715.96</v>
      </c>
      <c r="F94" t="str">
        <v>Critical Risk</v>
      </c>
    </row>
    <row r="95" spans="1:6" x14ac:dyDescent="0.25">
      <c r="A95">
        <v>1779</v>
      </c>
      <c r="B95" t="str">
        <v>Bruno Brito</v>
      </c>
      <c r="C95" t="str">
        <v>Recanto Da Carne, Lda</v>
      </c>
      <c r="D95" t="str">
        <v>M120</v>
      </c>
      <c r="E95">
        <v>712.88</v>
      </c>
      <c r="F95" t="str">
        <v>Critical Risk</v>
      </c>
    </row>
    <row r="96" spans="1:6" x14ac:dyDescent="0.25">
      <c r="A96">
        <v>1780</v>
      </c>
      <c r="B96" t="str">
        <v>Bruno Brito</v>
      </c>
      <c r="C96" t="str">
        <v>Recanto Da Carne, Lda</v>
      </c>
      <c r="D96" t="str">
        <v>M120</v>
      </c>
      <c r="E96">
        <v>972.03</v>
      </c>
      <c r="F96" t="str">
        <v>Critical Risk</v>
      </c>
    </row>
    <row r="97" spans="1:6" x14ac:dyDescent="0.25">
      <c r="A97">
        <v>1781</v>
      </c>
      <c r="B97" t="str">
        <v>Bruno Brito</v>
      </c>
      <c r="C97" t="str">
        <v>Recanto Da Carne, Lda</v>
      </c>
      <c r="D97" t="str">
        <v>M120</v>
      </c>
      <c r="E97">
        <v>799.39</v>
      </c>
      <c r="F97" t="str">
        <v>Critical Risk</v>
      </c>
    </row>
    <row r="98" spans="1:6" x14ac:dyDescent="0.25">
      <c r="A98">
        <v>1782</v>
      </c>
      <c r="B98" t="str">
        <v>Bruno Brito</v>
      </c>
      <c r="C98" t="str">
        <v>Recanto Da Carne, Lda</v>
      </c>
      <c r="D98" t="str">
        <v>M120</v>
      </c>
      <c r="E98">
        <v>796.55</v>
      </c>
      <c r="F98" t="str">
        <v>Critical Risk</v>
      </c>
    </row>
    <row r="99" spans="1:6" x14ac:dyDescent="0.25">
      <c r="A99">
        <v>1783</v>
      </c>
      <c r="B99" t="str">
        <v>Bruno Brito</v>
      </c>
      <c r="C99" t="str">
        <v>Recanto Da Carne, Lda</v>
      </c>
      <c r="D99" t="str">
        <v>M120</v>
      </c>
      <c r="E99">
        <v>934.67</v>
      </c>
      <c r="F99" t="str">
        <v>Critical Risk</v>
      </c>
    </row>
    <row r="100" spans="1:6" x14ac:dyDescent="0.25">
      <c r="A100">
        <v>1784</v>
      </c>
      <c r="B100" t="str">
        <v>Bruno Brito</v>
      </c>
      <c r="C100" t="str">
        <v>Recanto Da Carne, Lda</v>
      </c>
      <c r="D100" t="str">
        <v>M120</v>
      </c>
      <c r="E100">
        <v>514.53</v>
      </c>
      <c r="F100" t="str">
        <v>Critical Risk</v>
      </c>
    </row>
    <row r="101" spans="1:6" x14ac:dyDescent="0.25">
      <c r="A101">
        <v>1785</v>
      </c>
      <c r="B101" t="str">
        <v>Bruno Brito</v>
      </c>
      <c r="C101" t="str">
        <v>Recanto Da Carne, Lda</v>
      </c>
      <c r="D101" t="str">
        <v>M120</v>
      </c>
      <c r="E101">
        <v>1133.27</v>
      </c>
      <c r="F101" t="str">
        <v>Critical Risk</v>
      </c>
    </row>
    <row r="102" spans="1:6" x14ac:dyDescent="0.25">
      <c r="A102">
        <v>1786</v>
      </c>
      <c r="B102" t="str">
        <v>Bruno Brito</v>
      </c>
      <c r="C102" t="str">
        <v>Recanto Da Carne, Lda</v>
      </c>
      <c r="D102" t="str">
        <v>M120</v>
      </c>
      <c r="E102">
        <v>444.67</v>
      </c>
      <c r="F102" t="str">
        <v>Critical Risk</v>
      </c>
    </row>
    <row r="103" spans="1:6" x14ac:dyDescent="0.25">
      <c r="A103">
        <v>1787</v>
      </c>
      <c r="B103" t="str">
        <v>Bruno Brito</v>
      </c>
      <c r="C103" t="str">
        <v>Recanto Da Carne, Lda</v>
      </c>
      <c r="D103" t="str">
        <v>M120</v>
      </c>
      <c r="E103">
        <v>928.15</v>
      </c>
      <c r="F103" t="str">
        <v>Critical Risk</v>
      </c>
    </row>
    <row r="104" spans="1:6" x14ac:dyDescent="0.25">
      <c r="A104">
        <v>1788</v>
      </c>
      <c r="B104" t="str">
        <v>Bruno Brito</v>
      </c>
      <c r="C104" t="str">
        <v>Recanto Da Carne, Lda</v>
      </c>
      <c r="D104" t="str">
        <v>M120</v>
      </c>
      <c r="E104">
        <v>449.81</v>
      </c>
      <c r="F104" t="str">
        <v>Critical Risk</v>
      </c>
    </row>
    <row r="105" spans="1:6" x14ac:dyDescent="0.25">
      <c r="A105">
        <v>1789</v>
      </c>
      <c r="B105" t="str">
        <v>Bruno Brito</v>
      </c>
      <c r="C105" t="str">
        <v>Recanto Da Carne, Lda</v>
      </c>
      <c r="D105" t="str">
        <v>M120</v>
      </c>
      <c r="E105">
        <v>663.91</v>
      </c>
      <c r="F105" t="str">
        <v>Critical Risk</v>
      </c>
    </row>
    <row r="106" spans="1:6" x14ac:dyDescent="0.25">
      <c r="A106">
        <v>1999</v>
      </c>
      <c r="B106" t="str">
        <v>Bruno Brito</v>
      </c>
      <c r="C106" t="str">
        <v>PEDRO PACHECO BRANDÃO UNIP.,LDA</v>
      </c>
      <c r="D106" t="str">
        <v>M120</v>
      </c>
      <c r="E106">
        <v>310.57</v>
      </c>
      <c r="F106" t="str">
        <v>Critical Risk</v>
      </c>
    </row>
    <row r="107" spans="1:6" x14ac:dyDescent="0.25">
      <c r="A107">
        <v>2000</v>
      </c>
      <c r="B107" t="str">
        <v>Bruno Brito</v>
      </c>
      <c r="C107" t="str">
        <v>PEDRO PACHECO BRANDÃO UNIP.,LDA</v>
      </c>
      <c r="D107" t="str">
        <v>M120</v>
      </c>
      <c r="E107">
        <v>257.26</v>
      </c>
      <c r="F107" t="str">
        <v>Critical Risk</v>
      </c>
    </row>
    <row r="108" spans="1:6" x14ac:dyDescent="0.25">
      <c r="A108">
        <v>2001</v>
      </c>
      <c r="B108" t="str">
        <v>Bruno Brito</v>
      </c>
      <c r="C108" t="str">
        <v>PEDRO PACHECO BRANDÃO UNIP.,LDA</v>
      </c>
      <c r="D108" t="str">
        <v>M120</v>
      </c>
      <c r="E108">
        <v>631.23</v>
      </c>
      <c r="F108" t="str">
        <v>Critical Risk</v>
      </c>
    </row>
    <row r="109" spans="1:6" x14ac:dyDescent="0.25">
      <c r="A109">
        <v>2002</v>
      </c>
      <c r="B109" t="str">
        <v>Bruno Brito</v>
      </c>
      <c r="C109" t="str">
        <v>PEDRO PACHECO BRANDÃO UNIP.,LDA</v>
      </c>
      <c r="D109" t="str">
        <v>M120</v>
      </c>
      <c r="E109">
        <v>513.54</v>
      </c>
      <c r="F109" t="str">
        <v>Critical Risk</v>
      </c>
    </row>
    <row r="110" spans="1:6" x14ac:dyDescent="0.25">
      <c r="A110">
        <v>2003</v>
      </c>
      <c r="B110" t="str">
        <v>Bruno Brito</v>
      </c>
      <c r="C110" t="str">
        <v>PEDRO PACHECO BRANDÃO UNIP.,LDA</v>
      </c>
      <c r="D110" t="str">
        <v>M120</v>
      </c>
      <c r="E110">
        <v>229.46</v>
      </c>
      <c r="F110" t="str">
        <v>Critical Risk</v>
      </c>
    </row>
    <row r="111" spans="1:6" x14ac:dyDescent="0.25">
      <c r="A111">
        <v>2004</v>
      </c>
      <c r="B111" t="str">
        <v>Bruno Brito</v>
      </c>
      <c r="C111" t="str">
        <v>PEDRO PACHECO BRANDÃO UNIP.,LDA</v>
      </c>
      <c r="D111" t="str">
        <v>91A120</v>
      </c>
      <c r="E111">
        <v>475.38</v>
      </c>
      <c r="F111" t="str">
        <v>Critical Risk</v>
      </c>
    </row>
    <row r="112" spans="1:6" x14ac:dyDescent="0.25">
      <c r="A112">
        <v>230</v>
      </c>
      <c r="B112" t="str">
        <v>Bruno Brito</v>
      </c>
      <c r="C112" t="str">
        <v>Moura &amp; Costa, Lda</v>
      </c>
      <c r="D112" t="str">
        <v>31A60</v>
      </c>
      <c r="E112">
        <v>-2.2799999999999998</v>
      </c>
      <c r="F112" t="str">
        <v>High Risk</v>
      </c>
    </row>
    <row r="113" spans="1:6" x14ac:dyDescent="0.25">
      <c r="A113">
        <v>1137</v>
      </c>
      <c r="B113" t="str">
        <v>Bruno Brito</v>
      </c>
      <c r="C113" t="str">
        <v>João Beleza Prod. Alimentares, Lda</v>
      </c>
      <c r="D113" t="str">
        <v>31A60</v>
      </c>
      <c r="E113">
        <v>-6.72</v>
      </c>
      <c r="F113" t="str">
        <v>High Risk</v>
      </c>
    </row>
    <row r="114" spans="1:6" x14ac:dyDescent="0.25">
      <c r="A114">
        <v>1138</v>
      </c>
      <c r="B114" t="str">
        <v>Bruno Brito</v>
      </c>
      <c r="C114" t="str">
        <v>João Beleza Prod. Alimentares, Lda</v>
      </c>
      <c r="D114" t="str">
        <v>31A60</v>
      </c>
      <c r="E114">
        <v>873.24</v>
      </c>
      <c r="F114" t="str">
        <v>High Risk</v>
      </c>
    </row>
    <row r="115" spans="1:6" x14ac:dyDescent="0.25">
      <c r="A115">
        <v>1589</v>
      </c>
      <c r="B115" t="str">
        <v>Bruno Brito</v>
      </c>
      <c r="C115" t="str">
        <v>Carnes Pnr Unip., Lda</v>
      </c>
      <c r="D115" t="str">
        <v>61A90</v>
      </c>
      <c r="E115">
        <v>503.93</v>
      </c>
      <c r="F115" t="str">
        <v>High Risk</v>
      </c>
    </row>
    <row r="116" spans="1:6" x14ac:dyDescent="0.25">
      <c r="A116">
        <v>1590</v>
      </c>
      <c r="B116" t="str">
        <v>Bruno Brito</v>
      </c>
      <c r="C116" t="str">
        <v>Carnes Pnr Unip., Lda</v>
      </c>
      <c r="D116" t="str">
        <v>61A90</v>
      </c>
      <c r="E116">
        <v>854.19</v>
      </c>
      <c r="F116" t="str">
        <v>High Risk</v>
      </c>
    </row>
    <row r="117" spans="1:6" x14ac:dyDescent="0.25">
      <c r="A117">
        <v>1591</v>
      </c>
      <c r="B117" t="str">
        <v>Bruno Brito</v>
      </c>
      <c r="C117" t="str">
        <v>Carnes Pnr Unip., Lda</v>
      </c>
      <c r="D117" t="str">
        <v>61A90</v>
      </c>
      <c r="E117">
        <v>965.58</v>
      </c>
      <c r="F117" t="str">
        <v>High Risk</v>
      </c>
    </row>
    <row r="118" spans="1:6" x14ac:dyDescent="0.25">
      <c r="A118">
        <v>1592</v>
      </c>
      <c r="B118" t="str">
        <v>Bruno Brito</v>
      </c>
      <c r="C118" t="str">
        <v>Carnes Pnr Unip., Lda</v>
      </c>
      <c r="D118" t="str">
        <v>61A90</v>
      </c>
      <c r="E118">
        <v>-21.95</v>
      </c>
      <c r="F118" t="str">
        <v>High Risk</v>
      </c>
    </row>
    <row r="119" spans="1:6" x14ac:dyDescent="0.25">
      <c r="A119">
        <v>1593</v>
      </c>
      <c r="B119" t="str">
        <v>Bruno Brito</v>
      </c>
      <c r="C119" t="str">
        <v>Carnes Pnr Unip., Lda</v>
      </c>
      <c r="D119" t="str">
        <v>61A90</v>
      </c>
      <c r="E119">
        <v>661.05</v>
      </c>
      <c r="F119" t="str">
        <v>High Risk</v>
      </c>
    </row>
    <row r="120" spans="1:6" x14ac:dyDescent="0.25">
      <c r="A120">
        <v>1594</v>
      </c>
      <c r="B120" t="str">
        <v>Bruno Brito</v>
      </c>
      <c r="C120" t="str">
        <v>Carnes Pnr Unip., Lda</v>
      </c>
      <c r="D120" t="str">
        <v>61A90</v>
      </c>
      <c r="E120">
        <v>455.28</v>
      </c>
      <c r="F120" t="str">
        <v>High Risk</v>
      </c>
    </row>
    <row r="121" spans="1:6" x14ac:dyDescent="0.25">
      <c r="A121">
        <v>1595</v>
      </c>
      <c r="B121" t="str">
        <v>Bruno Brito</v>
      </c>
      <c r="C121" t="str">
        <v>Carnes Pnr Unip., Lda</v>
      </c>
      <c r="D121" t="str">
        <v>31A60</v>
      </c>
      <c r="E121">
        <v>-43.28</v>
      </c>
      <c r="F121" t="str">
        <v>High Risk</v>
      </c>
    </row>
    <row r="122" spans="1:6" x14ac:dyDescent="0.25">
      <c r="A122">
        <v>1596</v>
      </c>
      <c r="B122" t="str">
        <v>Bruno Brito</v>
      </c>
      <c r="C122" t="str">
        <v>Carnes Pnr Unip., Lda</v>
      </c>
      <c r="D122" t="str">
        <v>31A60</v>
      </c>
      <c r="E122">
        <v>1254.4000000000001</v>
      </c>
      <c r="F122" t="str">
        <v>High Risk</v>
      </c>
    </row>
    <row r="123" spans="1:6" x14ac:dyDescent="0.25">
      <c r="A123">
        <v>653</v>
      </c>
      <c r="B123" t="str">
        <v>Bruno Brito</v>
      </c>
      <c r="C123" t="str">
        <v>Selecção Do Êxito,Lda</v>
      </c>
      <c r="D123" t="str">
        <v>31A60</v>
      </c>
      <c r="E123">
        <v>140.97</v>
      </c>
      <c r="F123" t="str">
        <v>Moderate Risk</v>
      </c>
    </row>
    <row r="124" spans="1:6" x14ac:dyDescent="0.25">
      <c r="A124">
        <v>654</v>
      </c>
      <c r="B124" t="str">
        <v>Bruno Brito</v>
      </c>
      <c r="C124" t="str">
        <v>Selecção Do Êxito,Lda</v>
      </c>
      <c r="D124" t="str">
        <v>31A60</v>
      </c>
      <c r="E124">
        <v>64.319999999999993</v>
      </c>
      <c r="F124" t="str">
        <v>Moderate Risk</v>
      </c>
    </row>
    <row r="125" spans="1:6" x14ac:dyDescent="0.25">
      <c r="A125">
        <v>810</v>
      </c>
      <c r="B125" t="str">
        <v>Bruno Brito</v>
      </c>
      <c r="C125" t="str">
        <v>Rui Manuel Antunes Da Silva</v>
      </c>
      <c r="D125" t="str">
        <v>31A60</v>
      </c>
      <c r="E125">
        <v>290.42</v>
      </c>
      <c r="F125" t="str">
        <v>Moderate Risk</v>
      </c>
    </row>
    <row r="126" spans="1:6" x14ac:dyDescent="0.25">
      <c r="A126">
        <v>1030</v>
      </c>
      <c r="B126" t="str">
        <v>Bruno Brito</v>
      </c>
      <c r="C126" t="str">
        <v>Ricardo Alexandre Martins Teixeira</v>
      </c>
      <c r="D126" t="str">
        <v>31A60</v>
      </c>
      <c r="E126">
        <v>327.02</v>
      </c>
      <c r="F126" t="str">
        <v>Moderate Risk</v>
      </c>
    </row>
    <row r="127" spans="1:6" x14ac:dyDescent="0.25">
      <c r="A127">
        <v>1597</v>
      </c>
      <c r="B127" t="str">
        <v>Bruno Brito</v>
      </c>
      <c r="C127" t="str">
        <v>Carnes Pnr Unip., Lda</v>
      </c>
      <c r="D127" t="str">
        <v>31A60</v>
      </c>
      <c r="E127">
        <v>1004.34</v>
      </c>
      <c r="F127" t="str">
        <v>Moderate Risk</v>
      </c>
    </row>
    <row r="128" spans="1:6" x14ac:dyDescent="0.25">
      <c r="A128">
        <v>1598</v>
      </c>
      <c r="B128" t="str">
        <v>Bruno Brito</v>
      </c>
      <c r="C128" t="str">
        <v>Carnes Pnr Unip., Lda</v>
      </c>
      <c r="D128" t="str">
        <v>31A60</v>
      </c>
      <c r="E128">
        <v>263.54000000000002</v>
      </c>
      <c r="F128" t="str">
        <v>Moderate Risk</v>
      </c>
    </row>
    <row r="129" spans="1:6" x14ac:dyDescent="0.25">
      <c r="A129">
        <v>1599</v>
      </c>
      <c r="B129" t="str">
        <v>Bruno Brito</v>
      </c>
      <c r="C129" t="str">
        <v>Carnes Pnr Unip., Lda</v>
      </c>
      <c r="D129" t="str">
        <v>31A60</v>
      </c>
      <c r="E129">
        <v>820.59</v>
      </c>
      <c r="F129" t="str">
        <v>Moderate Risk</v>
      </c>
    </row>
    <row r="130" spans="1:6" x14ac:dyDescent="0.25">
      <c r="A130">
        <v>1600</v>
      </c>
      <c r="B130" t="str">
        <v>Bruno Brito</v>
      </c>
      <c r="C130" t="str">
        <v>Carnes Pnr Unip., Lda</v>
      </c>
      <c r="D130" t="str">
        <v>31A60</v>
      </c>
      <c r="E130">
        <v>664.49</v>
      </c>
      <c r="F130" t="str">
        <v>Moderate Risk</v>
      </c>
    </row>
    <row r="131" spans="1:6" x14ac:dyDescent="0.25">
      <c r="A131">
        <v>1601</v>
      </c>
      <c r="B131" t="str">
        <v>Bruno Brito</v>
      </c>
      <c r="C131" t="str">
        <v>Carnes Pnr Unip., Lda</v>
      </c>
      <c r="D131" t="str">
        <v>31A60</v>
      </c>
      <c r="E131">
        <v>556.16</v>
      </c>
      <c r="F131" t="str">
        <v>Moderate Risk</v>
      </c>
    </row>
    <row r="132" spans="1:6" x14ac:dyDescent="0.25">
      <c r="A132">
        <v>1890</v>
      </c>
      <c r="B132" t="str">
        <v>Bruno Brito</v>
      </c>
      <c r="C132" t="str">
        <v>T.S.J. Unip., Lda</v>
      </c>
      <c r="D132" t="str">
        <v>31A60</v>
      </c>
      <c r="E132">
        <v>875.87</v>
      </c>
      <c r="F132" t="str">
        <v>Moderate Risk</v>
      </c>
    </row>
    <row r="133" spans="1:6" x14ac:dyDescent="0.25">
      <c r="A133">
        <v>1891</v>
      </c>
      <c r="B133" t="str">
        <v>Bruno Brito</v>
      </c>
      <c r="C133" t="str">
        <v>T.S.J. Unip., Lda</v>
      </c>
      <c r="D133" t="str">
        <v>31A60</v>
      </c>
      <c r="E133">
        <v>833.18</v>
      </c>
      <c r="F133" t="str">
        <v>Moderate Risk</v>
      </c>
    </row>
    <row r="134" spans="1:6" x14ac:dyDescent="0.25">
      <c r="A134">
        <v>1892</v>
      </c>
      <c r="B134" t="str">
        <v>Bruno Brito</v>
      </c>
      <c r="C134" t="str">
        <v>T.S.J. Unip., Lda</v>
      </c>
      <c r="D134" t="str">
        <v>31A60</v>
      </c>
      <c r="E134">
        <v>395.51</v>
      </c>
      <c r="F134" t="str">
        <v>Moderate Risk</v>
      </c>
    </row>
    <row r="135" spans="1:6" x14ac:dyDescent="0.25">
      <c r="A135">
        <v>1893</v>
      </c>
      <c r="B135" t="str">
        <v>Bruno Brito</v>
      </c>
      <c r="C135" t="str">
        <v>T.S.J. Unip., Lda</v>
      </c>
      <c r="D135" t="str">
        <v>31A60</v>
      </c>
      <c r="E135">
        <v>93.01</v>
      </c>
      <c r="F135" t="str">
        <v>Moderate Risk</v>
      </c>
    </row>
    <row r="136" spans="1:6" x14ac:dyDescent="0.25">
      <c r="A136">
        <v>1894</v>
      </c>
      <c r="B136" t="str">
        <v>Bruno Brito</v>
      </c>
      <c r="C136" t="str">
        <v>T.S.J. Unip., Lda</v>
      </c>
      <c r="D136" t="str">
        <v>31A60</v>
      </c>
      <c r="E136">
        <v>777.01</v>
      </c>
      <c r="F136" t="str">
        <v>Moderate Risk</v>
      </c>
    </row>
    <row r="137" spans="1:6" x14ac:dyDescent="0.25">
      <c r="A137">
        <v>1895</v>
      </c>
      <c r="B137" t="str">
        <v>Bruno Brito</v>
      </c>
      <c r="C137" t="str">
        <v>T.S.J. Unip., Lda</v>
      </c>
      <c r="D137" t="str">
        <v>31A60</v>
      </c>
      <c r="E137">
        <v>807.52</v>
      </c>
      <c r="F137" t="str">
        <v>Moderate Risk</v>
      </c>
    </row>
    <row r="138" spans="1:6" x14ac:dyDescent="0.25">
      <c r="A138">
        <v>1896</v>
      </c>
      <c r="B138" t="str">
        <v>Bruno Brito</v>
      </c>
      <c r="C138" t="str">
        <v>T.S.J. Unip., Lda</v>
      </c>
      <c r="D138" t="str">
        <v>31A60</v>
      </c>
      <c r="E138">
        <v>-2.57</v>
      </c>
      <c r="F138" t="str">
        <v>Moderate Risk</v>
      </c>
    </row>
    <row r="139" spans="1:6" x14ac:dyDescent="0.25">
      <c r="A139">
        <v>1897</v>
      </c>
      <c r="B139" t="str">
        <v>Bruno Brito</v>
      </c>
      <c r="C139" t="str">
        <v>T.S.J. Unip., Lda</v>
      </c>
      <c r="D139" t="str">
        <v>31A60</v>
      </c>
      <c r="E139">
        <v>1009.59</v>
      </c>
      <c r="F139" t="str">
        <v>Moderate Risk</v>
      </c>
    </row>
    <row r="140" spans="1:6" x14ac:dyDescent="0.25">
      <c r="A140">
        <v>2052</v>
      </c>
      <c r="B140" t="str">
        <v>Bruno Brito</v>
      </c>
      <c r="C140" t="str">
        <v>Talho Sequeiros - Soc. Unipessoal, Lda.</v>
      </c>
      <c r="D140" t="str">
        <v>31A60</v>
      </c>
      <c r="E140">
        <v>34.130000000000003</v>
      </c>
      <c r="F140" t="str">
        <v>Moderate Risk</v>
      </c>
    </row>
    <row r="141" spans="1:6" x14ac:dyDescent="0.25">
      <c r="A141">
        <v>2146</v>
      </c>
      <c r="B141" t="str">
        <v>Bruno Brito</v>
      </c>
      <c r="C141" t="str">
        <v>Casa do Aido - Unipessoal, Lda.</v>
      </c>
      <c r="D141" t="str">
        <v>31A60</v>
      </c>
      <c r="E141">
        <v>1137.46</v>
      </c>
      <c r="F141" t="str">
        <v>Moderate Risk</v>
      </c>
    </row>
    <row r="142" spans="1:6" x14ac:dyDescent="0.25">
      <c r="A142">
        <v>209</v>
      </c>
      <c r="B142" t="str">
        <v>Bruno Brito</v>
      </c>
      <c r="C142" t="str">
        <v>Albino Sousa E Silva</v>
      </c>
      <c r="D142" t="str">
        <v>A VENCER</v>
      </c>
      <c r="E142">
        <v>47.08</v>
      </c>
      <c r="F142" t="str">
        <v>No Risk</v>
      </c>
    </row>
    <row r="143" spans="1:6" x14ac:dyDescent="0.25">
      <c r="A143">
        <v>210</v>
      </c>
      <c r="B143" t="str">
        <v>Bruno Brito</v>
      </c>
      <c r="C143" t="str">
        <v>Albino Sousa E Silva</v>
      </c>
      <c r="D143" t="str">
        <v>A VENCER</v>
      </c>
      <c r="E143">
        <v>126.64</v>
      </c>
      <c r="F143" t="str">
        <v>No Risk</v>
      </c>
    </row>
    <row r="144" spans="1:6" x14ac:dyDescent="0.25">
      <c r="A144">
        <v>211</v>
      </c>
      <c r="B144" t="str">
        <v>Bruno Brito</v>
      </c>
      <c r="C144" t="str">
        <v>Albino Sousa E Silva</v>
      </c>
      <c r="D144" t="str">
        <v>A VENCER</v>
      </c>
      <c r="E144">
        <v>84.29</v>
      </c>
      <c r="F144" t="str">
        <v>No Risk</v>
      </c>
    </row>
    <row r="145" spans="1:6" x14ac:dyDescent="0.25">
      <c r="A145">
        <v>212</v>
      </c>
      <c r="B145" t="str">
        <v>Bruno Brito</v>
      </c>
      <c r="C145" t="str">
        <v>Albino Sousa E Silva</v>
      </c>
      <c r="D145" t="str">
        <v>A VENCER</v>
      </c>
      <c r="E145">
        <v>19.84</v>
      </c>
      <c r="F145" t="str">
        <v>No Risk</v>
      </c>
    </row>
    <row r="146" spans="1:6" x14ac:dyDescent="0.25">
      <c r="A146">
        <v>213</v>
      </c>
      <c r="B146" t="str">
        <v>Bruno Brito</v>
      </c>
      <c r="C146" t="str">
        <v>Albino Sousa E Silva</v>
      </c>
      <c r="D146" t="str">
        <v>A VENCER</v>
      </c>
      <c r="E146">
        <v>104.85</v>
      </c>
      <c r="F146" t="str">
        <v>No Risk</v>
      </c>
    </row>
    <row r="147" spans="1:6" x14ac:dyDescent="0.25">
      <c r="A147">
        <v>214</v>
      </c>
      <c r="B147" t="str">
        <v>Bruno Brito</v>
      </c>
      <c r="C147" t="str">
        <v>Albino Sousa E Silva</v>
      </c>
      <c r="D147" t="str">
        <v>A VENCER</v>
      </c>
      <c r="E147">
        <v>72.040000000000006</v>
      </c>
      <c r="F147" t="str">
        <v>No Risk</v>
      </c>
    </row>
    <row r="148" spans="1:6" x14ac:dyDescent="0.25">
      <c r="A148">
        <v>233</v>
      </c>
      <c r="B148" t="str">
        <v>Bruno Brito</v>
      </c>
      <c r="C148" t="str">
        <v>Justino Ferreira &amp; Pinheiro - Unipessoal, Lda.</v>
      </c>
      <c r="D148" t="str">
        <v>A VENCER</v>
      </c>
      <c r="E148">
        <v>1033.6099999999999</v>
      </c>
      <c r="F148" t="str">
        <v>No Risk</v>
      </c>
    </row>
    <row r="149" spans="1:6" x14ac:dyDescent="0.25">
      <c r="A149">
        <v>234</v>
      </c>
      <c r="B149" t="str">
        <v>Bruno Brito</v>
      </c>
      <c r="C149" t="str">
        <v>Justino Ferreira &amp; Pinheiro - Unipessoal, Lda.</v>
      </c>
      <c r="D149" t="str">
        <v>A VENCER</v>
      </c>
      <c r="E149">
        <v>2906.27</v>
      </c>
      <c r="F149" t="str">
        <v>No Risk</v>
      </c>
    </row>
    <row r="150" spans="1:6" x14ac:dyDescent="0.25">
      <c r="A150">
        <v>235</v>
      </c>
      <c r="B150" t="str">
        <v>Bruno Brito</v>
      </c>
      <c r="C150" t="str">
        <v>Justino Ferreira &amp; Pinheiro - Unipessoal, Lda.</v>
      </c>
      <c r="D150" t="str">
        <v>A VENCER</v>
      </c>
      <c r="E150">
        <v>333.65</v>
      </c>
      <c r="F150" t="str">
        <v>No Risk</v>
      </c>
    </row>
    <row r="151" spans="1:6" x14ac:dyDescent="0.25">
      <c r="A151">
        <v>236</v>
      </c>
      <c r="B151" t="str">
        <v>Bruno Brito</v>
      </c>
      <c r="C151" t="str">
        <v>Justino Ferreira &amp; Pinheiro - Unipessoal, Lda.</v>
      </c>
      <c r="D151" t="str">
        <v>A VENCER</v>
      </c>
      <c r="E151">
        <v>303.73</v>
      </c>
      <c r="F151" t="str">
        <v>No Risk</v>
      </c>
    </row>
    <row r="152" spans="1:6" x14ac:dyDescent="0.25">
      <c r="A152">
        <v>237</v>
      </c>
      <c r="B152" t="str">
        <v>Bruno Brito</v>
      </c>
      <c r="C152" t="str">
        <v>Justino Ferreira &amp; Pinheiro - Unipessoal, Lda.</v>
      </c>
      <c r="D152" t="str">
        <v>A VENCER</v>
      </c>
      <c r="E152">
        <v>23.44</v>
      </c>
      <c r="F152" t="str">
        <v>No Risk</v>
      </c>
    </row>
    <row r="153" spans="1:6" x14ac:dyDescent="0.25">
      <c r="A153">
        <v>238</v>
      </c>
      <c r="B153" t="str">
        <v>Bruno Brito</v>
      </c>
      <c r="C153" t="str">
        <v>Justino Ferreira &amp; Pinheiro - Unipessoal, Lda.</v>
      </c>
      <c r="D153" t="str">
        <v>A VENCER</v>
      </c>
      <c r="E153">
        <v>744.48</v>
      </c>
      <c r="F153" t="str">
        <v>No Risk</v>
      </c>
    </row>
    <row r="154" spans="1:6" x14ac:dyDescent="0.25">
      <c r="A154">
        <v>239</v>
      </c>
      <c r="B154" t="str">
        <v>Bruno Brito</v>
      </c>
      <c r="C154" t="str">
        <v>Justino Ferreira &amp; Pinheiro - Unipessoal, Lda.</v>
      </c>
      <c r="D154" t="str">
        <v>A VENCER</v>
      </c>
      <c r="E154">
        <v>955.98</v>
      </c>
      <c r="F154" t="str">
        <v>No Risk</v>
      </c>
    </row>
    <row r="155" spans="1:6" x14ac:dyDescent="0.25">
      <c r="A155">
        <v>419</v>
      </c>
      <c r="B155" t="str">
        <v>Bruno Brito</v>
      </c>
      <c r="C155" t="str">
        <v>Talho Montes De Azurva 2, Lda.</v>
      </c>
      <c r="D155" t="str">
        <v>A VENCER</v>
      </c>
      <c r="E155">
        <v>49.95</v>
      </c>
      <c r="F155" t="str">
        <v>No Risk</v>
      </c>
    </row>
    <row r="156" spans="1:6" x14ac:dyDescent="0.25">
      <c r="A156">
        <v>420</v>
      </c>
      <c r="B156" t="str">
        <v>Bruno Brito</v>
      </c>
      <c r="C156" t="str">
        <v>Talho Montes De Azurva 2, Lda.</v>
      </c>
      <c r="D156" t="str">
        <v>A VENCER</v>
      </c>
      <c r="E156">
        <v>416.87</v>
      </c>
      <c r="F156" t="str">
        <v>No Risk</v>
      </c>
    </row>
    <row r="157" spans="1:6" x14ac:dyDescent="0.25">
      <c r="A157">
        <v>421</v>
      </c>
      <c r="B157" t="str">
        <v>Bruno Brito</v>
      </c>
      <c r="C157" t="str">
        <v>Vera Lúcia Da Graça Ferreira</v>
      </c>
      <c r="D157" t="str">
        <v>A VENCER</v>
      </c>
      <c r="E157">
        <v>280.35000000000002</v>
      </c>
      <c r="F157" t="str">
        <v>No Risk</v>
      </c>
    </row>
    <row r="158" spans="1:6" x14ac:dyDescent="0.25">
      <c r="A158">
        <v>475</v>
      </c>
      <c r="B158" t="str">
        <v>Bruno Brito</v>
      </c>
      <c r="C158" t="str">
        <v>Carla Sofia Martins Teixeira</v>
      </c>
      <c r="D158" t="str">
        <v>A VENCER</v>
      </c>
      <c r="E158">
        <v>39.49</v>
      </c>
      <c r="F158" t="str">
        <v>No Risk</v>
      </c>
    </row>
    <row r="159" spans="1:6" x14ac:dyDescent="0.25">
      <c r="A159">
        <v>476</v>
      </c>
      <c r="B159" t="str">
        <v>Bruno Brito</v>
      </c>
      <c r="C159" t="str">
        <v>Carla Sofia Martins Teixeira</v>
      </c>
      <c r="D159" t="str">
        <v>A VENCER</v>
      </c>
      <c r="E159">
        <v>271.14</v>
      </c>
      <c r="F159" t="str">
        <v>No Risk</v>
      </c>
    </row>
    <row r="160" spans="1:6" x14ac:dyDescent="0.25">
      <c r="A160">
        <v>480</v>
      </c>
      <c r="B160" t="str">
        <v>Bruno Brito</v>
      </c>
      <c r="C160" t="str">
        <v>Talho Concorrência - Comércio De Carnes Unipessoal, Lda</v>
      </c>
      <c r="D160" t="str">
        <v>A VENCER</v>
      </c>
      <c r="E160">
        <v>627.41999999999996</v>
      </c>
      <c r="F160" t="str">
        <v>No Risk</v>
      </c>
    </row>
    <row r="161" spans="1:6" x14ac:dyDescent="0.25">
      <c r="A161">
        <v>481</v>
      </c>
      <c r="B161" t="str">
        <v>Bruno Brito</v>
      </c>
      <c r="C161" t="str">
        <v>Talho Concorrência - Comércio De Carnes Unipessoal, Lda</v>
      </c>
      <c r="D161" t="str">
        <v>A VENCER</v>
      </c>
      <c r="E161">
        <v>-92.7</v>
      </c>
      <c r="F161" t="str">
        <v>No Risk</v>
      </c>
    </row>
    <row r="162" spans="1:6" x14ac:dyDescent="0.25">
      <c r="A162">
        <v>482</v>
      </c>
      <c r="B162" t="str">
        <v>Bruno Brito</v>
      </c>
      <c r="C162" t="str">
        <v>Talho Concorrência - Comércio De Carnes Unipessoal, Lda</v>
      </c>
      <c r="D162" t="str">
        <v>A VENCER</v>
      </c>
      <c r="E162">
        <v>350.1</v>
      </c>
      <c r="F162" t="str">
        <v>No Risk</v>
      </c>
    </row>
    <row r="163" spans="1:6" x14ac:dyDescent="0.25">
      <c r="A163">
        <v>483</v>
      </c>
      <c r="B163" t="str">
        <v>Bruno Brito</v>
      </c>
      <c r="C163" t="str">
        <v>Talho Concorrência - Comércio De Carnes Unipessoal, Lda</v>
      </c>
      <c r="D163" t="str">
        <v>A VENCER</v>
      </c>
      <c r="E163">
        <v>335.47</v>
      </c>
      <c r="F163" t="str">
        <v>No Risk</v>
      </c>
    </row>
    <row r="164" spans="1:6" x14ac:dyDescent="0.25">
      <c r="A164">
        <v>492</v>
      </c>
      <c r="B164" t="str">
        <v>Bruno Brito</v>
      </c>
      <c r="C164" t="str">
        <v>Talho Montes De Azurva 3, Lda</v>
      </c>
      <c r="D164" t="str">
        <v>A VENCER</v>
      </c>
      <c r="E164">
        <v>372.64</v>
      </c>
      <c r="F164" t="str">
        <v>No Risk</v>
      </c>
    </row>
    <row r="165" spans="1:6" x14ac:dyDescent="0.25">
      <c r="A165">
        <v>658</v>
      </c>
      <c r="B165" t="str">
        <v>Bruno Brito</v>
      </c>
      <c r="C165" t="str">
        <v>Selecção Do Êxito,Lda</v>
      </c>
      <c r="D165" t="str">
        <v>A VENCER</v>
      </c>
      <c r="E165">
        <v>-218.63</v>
      </c>
      <c r="F165" t="str">
        <v>No Risk</v>
      </c>
    </row>
    <row r="166" spans="1:6" x14ac:dyDescent="0.25">
      <c r="A166">
        <v>659</v>
      </c>
      <c r="B166" t="str">
        <v>Bruno Brito</v>
      </c>
      <c r="C166" t="str">
        <v>Selecção Do Êxito,Lda</v>
      </c>
      <c r="D166" t="str">
        <v>A VENCER</v>
      </c>
      <c r="E166">
        <v>671.81</v>
      </c>
      <c r="F166" t="str">
        <v>No Risk</v>
      </c>
    </row>
    <row r="167" spans="1:6" x14ac:dyDescent="0.25">
      <c r="A167">
        <v>660</v>
      </c>
      <c r="B167" t="str">
        <v>Bruno Brito</v>
      </c>
      <c r="C167" t="str">
        <v>Selecção Do Êxito,Lda</v>
      </c>
      <c r="D167" t="str">
        <v>A VENCER</v>
      </c>
      <c r="E167">
        <v>112.59</v>
      </c>
      <c r="F167" t="str">
        <v>No Risk</v>
      </c>
    </row>
    <row r="168" spans="1:6" x14ac:dyDescent="0.25">
      <c r="A168">
        <v>661</v>
      </c>
      <c r="B168" t="str">
        <v>Bruno Brito</v>
      </c>
      <c r="C168" t="str">
        <v>Selecção Do Êxito,Lda</v>
      </c>
      <c r="D168" t="str">
        <v>A VENCER</v>
      </c>
      <c r="E168">
        <v>573.16</v>
      </c>
      <c r="F168" t="str">
        <v>No Risk</v>
      </c>
    </row>
    <row r="169" spans="1:6" x14ac:dyDescent="0.25">
      <c r="A169">
        <v>662</v>
      </c>
      <c r="B169" t="str">
        <v>Bruno Brito</v>
      </c>
      <c r="C169" t="str">
        <v>Selecção Do Êxito,Lda</v>
      </c>
      <c r="D169" t="str">
        <v>A VENCER</v>
      </c>
      <c r="E169">
        <v>127.81</v>
      </c>
      <c r="F169" t="str">
        <v>No Risk</v>
      </c>
    </row>
    <row r="170" spans="1:6" x14ac:dyDescent="0.25">
      <c r="A170">
        <v>663</v>
      </c>
      <c r="B170" t="str">
        <v>Bruno Brito</v>
      </c>
      <c r="C170" t="str">
        <v>Selecção Do Êxito,Lda</v>
      </c>
      <c r="D170" t="str">
        <v>A VENCER</v>
      </c>
      <c r="E170">
        <v>460.43</v>
      </c>
      <c r="F170" t="str">
        <v>No Risk</v>
      </c>
    </row>
    <row r="171" spans="1:6" x14ac:dyDescent="0.25">
      <c r="A171">
        <v>700</v>
      </c>
      <c r="B171" t="str">
        <v>Bruno Brito</v>
      </c>
      <c r="C171" t="str">
        <v>Mpmurtosa Supermercados Unip.Lda</v>
      </c>
      <c r="D171" t="str">
        <v>A VENCER</v>
      </c>
      <c r="E171">
        <v>538.24</v>
      </c>
      <c r="F171" t="str">
        <v>No Risk</v>
      </c>
    </row>
    <row r="172" spans="1:6" x14ac:dyDescent="0.25">
      <c r="A172">
        <v>701</v>
      </c>
      <c r="B172" t="str">
        <v>Bruno Brito</v>
      </c>
      <c r="C172" t="str">
        <v>Mpmurtosa Supermercados Unip.Lda</v>
      </c>
      <c r="D172" t="str">
        <v>A VENCER</v>
      </c>
      <c r="E172">
        <v>318.89999999999998</v>
      </c>
      <c r="F172" t="str">
        <v>No Risk</v>
      </c>
    </row>
    <row r="173" spans="1:6" x14ac:dyDescent="0.25">
      <c r="A173">
        <v>702</v>
      </c>
      <c r="B173" t="str">
        <v>Bruno Brito</v>
      </c>
      <c r="C173" t="str">
        <v>Mpmurtosa Supermercados Unip.Lda</v>
      </c>
      <c r="D173" t="str">
        <v>A VENCER</v>
      </c>
      <c r="E173">
        <v>403.03</v>
      </c>
      <c r="F173" t="str">
        <v>No Risk</v>
      </c>
    </row>
    <row r="174" spans="1:6" x14ac:dyDescent="0.25">
      <c r="A174">
        <v>703</v>
      </c>
      <c r="B174" t="str">
        <v>Bruno Brito</v>
      </c>
      <c r="C174" t="str">
        <v>Mpmurtosa Supermercados Unip.Lda</v>
      </c>
      <c r="D174" t="str">
        <v>A VENCER</v>
      </c>
      <c r="E174">
        <v>547.85</v>
      </c>
      <c r="F174" t="str">
        <v>No Risk</v>
      </c>
    </row>
    <row r="175" spans="1:6" x14ac:dyDescent="0.25">
      <c r="A175">
        <v>704</v>
      </c>
      <c r="B175" t="str">
        <v>Bruno Brito</v>
      </c>
      <c r="C175" t="str">
        <v>Mpmurtosa Supermercados Unip.Lda</v>
      </c>
      <c r="D175" t="str">
        <v>A VENCER</v>
      </c>
      <c r="E175">
        <v>304.60000000000002</v>
      </c>
      <c r="F175" t="str">
        <v>No Risk</v>
      </c>
    </row>
    <row r="176" spans="1:6" x14ac:dyDescent="0.25">
      <c r="A176">
        <v>709</v>
      </c>
      <c r="B176" t="str">
        <v>Bruno Brito</v>
      </c>
      <c r="C176" t="str">
        <v>Manuel De Sousa Rodrigues</v>
      </c>
      <c r="D176" t="str">
        <v>A VENCER</v>
      </c>
      <c r="E176">
        <v>302.56</v>
      </c>
      <c r="F176" t="str">
        <v>No Risk</v>
      </c>
    </row>
    <row r="177" spans="1:6" x14ac:dyDescent="0.25">
      <c r="A177">
        <v>710</v>
      </c>
      <c r="B177" t="str">
        <v>Bruno Brito</v>
      </c>
      <c r="C177" t="str">
        <v>Manuel De Sousa Rodrigues</v>
      </c>
      <c r="D177" t="str">
        <v>A VENCER</v>
      </c>
      <c r="E177">
        <v>384.79</v>
      </c>
      <c r="F177" t="str">
        <v>No Risk</v>
      </c>
    </row>
    <row r="178" spans="1:6" x14ac:dyDescent="0.25">
      <c r="A178">
        <v>711</v>
      </c>
      <c r="B178" t="str">
        <v>Bruno Brito</v>
      </c>
      <c r="C178" t="str">
        <v>Manuel De Sousa Rodrigues</v>
      </c>
      <c r="D178" t="str">
        <v>A VENCER</v>
      </c>
      <c r="E178">
        <v>27.57</v>
      </c>
      <c r="F178" t="str">
        <v>No Risk</v>
      </c>
    </row>
    <row r="179" spans="1:6" x14ac:dyDescent="0.25">
      <c r="A179">
        <v>716</v>
      </c>
      <c r="B179" t="str">
        <v>Bruno Brito</v>
      </c>
      <c r="C179" t="str">
        <v>Carla Nazaré &amp; Jorge Mesquita,Lda</v>
      </c>
      <c r="D179" t="str">
        <v>A VENCER</v>
      </c>
      <c r="E179">
        <v>779.33</v>
      </c>
      <c r="F179" t="str">
        <v>No Risk</v>
      </c>
    </row>
    <row r="180" spans="1:6" x14ac:dyDescent="0.25">
      <c r="A180">
        <v>717</v>
      </c>
      <c r="B180" t="str">
        <v>Bruno Brito</v>
      </c>
      <c r="C180" t="str">
        <v>Carla Nazaré &amp; Jorge Mesquita,Lda</v>
      </c>
      <c r="D180" t="str">
        <v>A VENCER</v>
      </c>
      <c r="E180">
        <v>326.73</v>
      </c>
      <c r="F180" t="str">
        <v>No Risk</v>
      </c>
    </row>
    <row r="181" spans="1:6" x14ac:dyDescent="0.25">
      <c r="A181">
        <v>718</v>
      </c>
      <c r="B181" t="str">
        <v>Bruno Brito</v>
      </c>
      <c r="C181" t="str">
        <v>Carla Nazaré &amp; Jorge Mesquita,Lda</v>
      </c>
      <c r="D181" t="str">
        <v>A VENCER</v>
      </c>
      <c r="E181">
        <v>200.44</v>
      </c>
      <c r="F181" t="str">
        <v>No Risk</v>
      </c>
    </row>
    <row r="182" spans="1:6" x14ac:dyDescent="0.25">
      <c r="A182">
        <v>719</v>
      </c>
      <c r="B182" t="str">
        <v>Bruno Brito</v>
      </c>
      <c r="C182" t="str">
        <v>Carla Nazaré &amp; Jorge Mesquita,Lda</v>
      </c>
      <c r="D182" t="str">
        <v>A VENCER</v>
      </c>
      <c r="E182">
        <v>671.38</v>
      </c>
      <c r="F182" t="str">
        <v>No Risk</v>
      </c>
    </row>
    <row r="183" spans="1:6" x14ac:dyDescent="0.25">
      <c r="A183">
        <v>811</v>
      </c>
      <c r="B183" t="str">
        <v>Bruno Brito</v>
      </c>
      <c r="C183" t="str">
        <v>Rui Manuel Antunes Da Silva</v>
      </c>
      <c r="D183" t="str">
        <v>A VENCER</v>
      </c>
      <c r="E183">
        <v>125.58</v>
      </c>
      <c r="F183" t="str">
        <v>No Risk</v>
      </c>
    </row>
    <row r="184" spans="1:6" x14ac:dyDescent="0.25">
      <c r="A184">
        <v>812</v>
      </c>
      <c r="B184" t="str">
        <v>Bruno Brito</v>
      </c>
      <c r="C184" t="str">
        <v>Rui Manuel Antunes Da Silva</v>
      </c>
      <c r="D184" t="str">
        <v>A VENCER</v>
      </c>
      <c r="E184">
        <v>92.21</v>
      </c>
      <c r="F184" t="str">
        <v>No Risk</v>
      </c>
    </row>
    <row r="185" spans="1:6" x14ac:dyDescent="0.25">
      <c r="A185">
        <v>827</v>
      </c>
      <c r="B185" t="str">
        <v>Bruno Brito</v>
      </c>
      <c r="C185" t="str">
        <v>Flor De S.Bernardo Padaria E</v>
      </c>
      <c r="D185" t="str">
        <v>A VENCER</v>
      </c>
      <c r="E185">
        <v>52.1</v>
      </c>
      <c r="F185" t="str">
        <v>No Risk</v>
      </c>
    </row>
    <row r="186" spans="1:6" x14ac:dyDescent="0.25">
      <c r="A186">
        <v>828</v>
      </c>
      <c r="B186" t="str">
        <v>Bruno Brito</v>
      </c>
      <c r="C186" t="str">
        <v>Flor De S.Bernardo Padaria E</v>
      </c>
      <c r="D186" t="str">
        <v>A VENCER</v>
      </c>
      <c r="E186">
        <v>52.51</v>
      </c>
      <c r="F186" t="str">
        <v>No Risk</v>
      </c>
    </row>
    <row r="187" spans="1:6" x14ac:dyDescent="0.25">
      <c r="A187">
        <v>884</v>
      </c>
      <c r="B187" t="str">
        <v>Bruno Brito</v>
      </c>
      <c r="C187" t="str">
        <v>Talho Concorrência 2 - Comércio De Carnes Unipessoal,Lda</v>
      </c>
      <c r="D187" t="str">
        <v>A VENCER</v>
      </c>
      <c r="E187">
        <v>239.08</v>
      </c>
      <c r="F187" t="str">
        <v>No Risk</v>
      </c>
    </row>
    <row r="188" spans="1:6" x14ac:dyDescent="0.25">
      <c r="A188">
        <v>898</v>
      </c>
      <c r="B188" t="str">
        <v>Bruno Brito</v>
      </c>
      <c r="C188" t="str">
        <v>Santos &amp; Dias, Lda</v>
      </c>
      <c r="D188" t="str">
        <v>A VENCER</v>
      </c>
      <c r="E188">
        <v>64.48</v>
      </c>
      <c r="F188" t="str">
        <v>No Risk</v>
      </c>
    </row>
    <row r="189" spans="1:6" x14ac:dyDescent="0.25">
      <c r="A189">
        <v>899</v>
      </c>
      <c r="B189" t="str">
        <v>Bruno Brito</v>
      </c>
      <c r="C189" t="str">
        <v>Santos &amp; Dias, Lda</v>
      </c>
      <c r="D189" t="str">
        <v>A VENCER</v>
      </c>
      <c r="E189">
        <v>658.35</v>
      </c>
      <c r="F189" t="str">
        <v>No Risk</v>
      </c>
    </row>
    <row r="190" spans="1:6" x14ac:dyDescent="0.25">
      <c r="A190">
        <v>906</v>
      </c>
      <c r="B190" t="str">
        <v>Bruno Brito</v>
      </c>
      <c r="C190" t="str">
        <v>Ingrediente Saliente - Talhos</v>
      </c>
      <c r="D190" t="str">
        <v>A VENCER</v>
      </c>
      <c r="E190">
        <v>208.21</v>
      </c>
      <c r="F190" t="str">
        <v>No Risk</v>
      </c>
    </row>
    <row r="191" spans="1:6" x14ac:dyDescent="0.25">
      <c r="A191">
        <v>1035</v>
      </c>
      <c r="B191" t="str">
        <v>Bruno Brito</v>
      </c>
      <c r="C191" t="str">
        <v>Ricardo Alexandre Martins Teixeira</v>
      </c>
      <c r="D191" t="str">
        <v>A VENCER</v>
      </c>
      <c r="E191">
        <v>405.75</v>
      </c>
      <c r="F191" t="str">
        <v>No Risk</v>
      </c>
    </row>
    <row r="192" spans="1:6" x14ac:dyDescent="0.25">
      <c r="A192">
        <v>1036</v>
      </c>
      <c r="B192" t="str">
        <v>Bruno Brito</v>
      </c>
      <c r="C192" t="str">
        <v>Ricardo Alexandre Martins Teixeira</v>
      </c>
      <c r="D192" t="str">
        <v>A VENCER</v>
      </c>
      <c r="E192">
        <v>445.23</v>
      </c>
      <c r="F192" t="str">
        <v>No Risk</v>
      </c>
    </row>
    <row r="193" spans="1:6" x14ac:dyDescent="0.25">
      <c r="A193">
        <v>1037</v>
      </c>
      <c r="B193" t="str">
        <v>Bruno Brito</v>
      </c>
      <c r="C193" t="str">
        <v>Ricardo Alexandre Martins Teixeira</v>
      </c>
      <c r="D193" t="str">
        <v>A VENCER</v>
      </c>
      <c r="E193">
        <v>349.32</v>
      </c>
      <c r="F193" t="str">
        <v>No Risk</v>
      </c>
    </row>
    <row r="194" spans="1:6" x14ac:dyDescent="0.25">
      <c r="A194">
        <v>1084</v>
      </c>
      <c r="B194" t="str">
        <v>Bruno Brito</v>
      </c>
      <c r="C194" t="str">
        <v>Isaac José Oliveira - Unipessoal, Lda.</v>
      </c>
      <c r="D194" t="str">
        <v>A VENCER</v>
      </c>
      <c r="E194">
        <v>47</v>
      </c>
      <c r="F194" t="str">
        <v>No Risk</v>
      </c>
    </row>
    <row r="195" spans="1:6" x14ac:dyDescent="0.25">
      <c r="A195">
        <v>1085</v>
      </c>
      <c r="B195" t="str">
        <v>Bruno Brito</v>
      </c>
      <c r="C195" t="str">
        <v>Isaac José Oliveira - Unipessoal, Lda.</v>
      </c>
      <c r="D195" t="str">
        <v>A VENCER</v>
      </c>
      <c r="E195">
        <v>73.53</v>
      </c>
      <c r="F195" t="str">
        <v>No Risk</v>
      </c>
    </row>
    <row r="196" spans="1:6" x14ac:dyDescent="0.25">
      <c r="A196">
        <v>1088</v>
      </c>
      <c r="B196" t="str">
        <v>Bruno Brito</v>
      </c>
      <c r="C196" t="str">
        <v>Lactigaia, Lda</v>
      </c>
      <c r="D196" t="str">
        <v>A VENCER</v>
      </c>
      <c r="E196">
        <v>2424.0700000000002</v>
      </c>
      <c r="F196" t="str">
        <v>No Risk</v>
      </c>
    </row>
    <row r="197" spans="1:6" x14ac:dyDescent="0.25">
      <c r="A197">
        <v>1141</v>
      </c>
      <c r="B197" t="str">
        <v>Bruno Brito</v>
      </c>
      <c r="C197" t="str">
        <v>Super - Talho Por Do Sol, Lda.</v>
      </c>
      <c r="D197" t="str">
        <v>A VENCER</v>
      </c>
      <c r="E197">
        <v>219.76</v>
      </c>
      <c r="F197" t="str">
        <v>No Risk</v>
      </c>
    </row>
    <row r="198" spans="1:6" x14ac:dyDescent="0.25">
      <c r="A198">
        <v>1142</v>
      </c>
      <c r="B198" t="str">
        <v>Bruno Brito</v>
      </c>
      <c r="C198" t="str">
        <v>Super - Talho Por Do Sol, Lda.</v>
      </c>
      <c r="D198" t="str">
        <v>A VENCER</v>
      </c>
      <c r="E198">
        <v>230.9</v>
      </c>
      <c r="F198" t="str">
        <v>No Risk</v>
      </c>
    </row>
    <row r="199" spans="1:6" x14ac:dyDescent="0.25">
      <c r="A199">
        <v>1143</v>
      </c>
      <c r="B199" t="str">
        <v>Bruno Brito</v>
      </c>
      <c r="C199" t="str">
        <v>Super - Talho Por Do Sol, Lda.</v>
      </c>
      <c r="D199" t="str">
        <v>A VENCER</v>
      </c>
      <c r="E199">
        <v>231.12</v>
      </c>
      <c r="F199" t="str">
        <v>No Risk</v>
      </c>
    </row>
    <row r="200" spans="1:6" x14ac:dyDescent="0.25">
      <c r="A200">
        <v>1144</v>
      </c>
      <c r="B200" t="str">
        <v>Bruno Brito</v>
      </c>
      <c r="C200" t="str">
        <v>Super - Talho Por Do Sol, Lda.</v>
      </c>
      <c r="D200" t="str">
        <v>A VENCER</v>
      </c>
      <c r="E200">
        <v>124.06</v>
      </c>
      <c r="F200" t="str">
        <v>No Risk</v>
      </c>
    </row>
    <row r="201" spans="1:6" x14ac:dyDescent="0.25">
      <c r="A201">
        <v>1145</v>
      </c>
      <c r="B201" t="str">
        <v>Bruno Brito</v>
      </c>
      <c r="C201" t="str">
        <v>Super - Talho Por Do Sol, Lda.</v>
      </c>
      <c r="D201" t="str">
        <v>A VENCER</v>
      </c>
      <c r="E201">
        <v>141.94</v>
      </c>
      <c r="F201" t="str">
        <v>No Risk</v>
      </c>
    </row>
    <row r="202" spans="1:6" x14ac:dyDescent="0.25">
      <c r="A202">
        <v>1162</v>
      </c>
      <c r="B202" t="str">
        <v>Bruno Brito</v>
      </c>
      <c r="C202" t="str">
        <v>Talho Estádio - Comércio De Carnes, Lda.</v>
      </c>
      <c r="D202" t="str">
        <v>A VENCER</v>
      </c>
      <c r="E202">
        <v>78.569999999999993</v>
      </c>
      <c r="F202" t="str">
        <v>No Risk</v>
      </c>
    </row>
    <row r="203" spans="1:6" x14ac:dyDescent="0.25">
      <c r="A203">
        <v>1207</v>
      </c>
      <c r="B203" t="str">
        <v>Bruno Brito</v>
      </c>
      <c r="C203" t="str">
        <v>António Jorge Tavares Da Cruz</v>
      </c>
      <c r="D203" t="str">
        <v>A VENCER</v>
      </c>
      <c r="E203">
        <v>126.31</v>
      </c>
      <c r="F203" t="str">
        <v>No Risk</v>
      </c>
    </row>
    <row r="204" spans="1:6" x14ac:dyDescent="0.25">
      <c r="A204">
        <v>1208</v>
      </c>
      <c r="B204" t="str">
        <v>Bruno Brito</v>
      </c>
      <c r="C204" t="str">
        <v>António Jorge Tavares Da Cruz</v>
      </c>
      <c r="D204" t="str">
        <v>A VENCER</v>
      </c>
      <c r="E204">
        <v>93.28</v>
      </c>
      <c r="F204" t="str">
        <v>No Risk</v>
      </c>
    </row>
    <row r="205" spans="1:6" x14ac:dyDescent="0.25">
      <c r="A205">
        <v>1224</v>
      </c>
      <c r="B205" t="str">
        <v>Bruno Brito</v>
      </c>
      <c r="C205" t="str">
        <v>Talho Origens Do Antuã, Unip. Lda</v>
      </c>
      <c r="D205" t="str">
        <v>A VENCER</v>
      </c>
      <c r="E205">
        <v>118.29</v>
      </c>
      <c r="F205" t="str">
        <v>No Risk</v>
      </c>
    </row>
    <row r="206" spans="1:6" x14ac:dyDescent="0.25">
      <c r="A206">
        <v>1235</v>
      </c>
      <c r="B206" t="str">
        <v>Bruno Brito</v>
      </c>
      <c r="C206" t="str">
        <v>Léguas Suculentas - Unipessoal Lda.</v>
      </c>
      <c r="D206" t="str">
        <v>A VENCER</v>
      </c>
      <c r="E206">
        <v>417.24</v>
      </c>
      <c r="F206" t="str">
        <v>No Risk</v>
      </c>
    </row>
    <row r="207" spans="1:6" x14ac:dyDescent="0.25">
      <c r="A207">
        <v>1236</v>
      </c>
      <c r="B207" t="str">
        <v>Bruno Brito</v>
      </c>
      <c r="C207" t="str">
        <v>Léguas Suculentas - Unipessoal Lda.</v>
      </c>
      <c r="D207" t="str">
        <v>A VENCER</v>
      </c>
      <c r="E207">
        <v>213.59</v>
      </c>
      <c r="F207" t="str">
        <v>No Risk</v>
      </c>
    </row>
    <row r="208" spans="1:6" x14ac:dyDescent="0.25">
      <c r="A208">
        <v>1237</v>
      </c>
      <c r="B208" t="str">
        <v>Bruno Brito</v>
      </c>
      <c r="C208" t="str">
        <v>Léguas Suculentas - Unipessoal Lda.</v>
      </c>
      <c r="D208" t="str">
        <v>A VENCER</v>
      </c>
      <c r="E208">
        <v>119.42</v>
      </c>
      <c r="F208" t="str">
        <v>No Risk</v>
      </c>
    </row>
    <row r="209" spans="1:6" x14ac:dyDescent="0.25">
      <c r="A209">
        <v>1238</v>
      </c>
      <c r="B209" t="str">
        <v>Bruno Brito</v>
      </c>
      <c r="C209" t="str">
        <v>Léguas Suculentas - Unipessoal Lda.</v>
      </c>
      <c r="D209" t="str">
        <v>A VENCER</v>
      </c>
      <c r="E209">
        <v>295.14</v>
      </c>
      <c r="F209" t="str">
        <v>No Risk</v>
      </c>
    </row>
    <row r="210" spans="1:6" x14ac:dyDescent="0.25">
      <c r="A210">
        <v>1251</v>
      </c>
      <c r="B210" t="str">
        <v>Bruno Brito</v>
      </c>
      <c r="C210" t="str">
        <v>Maria Celeste Ferreira &amp; Ferreira, Lda.</v>
      </c>
      <c r="D210" t="str">
        <v>A VENCER</v>
      </c>
      <c r="E210">
        <v>545.36</v>
      </c>
      <c r="F210" t="str">
        <v>No Risk</v>
      </c>
    </row>
    <row r="211" spans="1:6" x14ac:dyDescent="0.25">
      <c r="A211">
        <v>1252</v>
      </c>
      <c r="B211" t="str">
        <v>Bruno Brito</v>
      </c>
      <c r="C211" t="str">
        <v>Maria Celeste Ferreira &amp; Ferreira, Lda.</v>
      </c>
      <c r="D211" t="str">
        <v>A VENCER</v>
      </c>
      <c r="E211">
        <v>321.39999999999998</v>
      </c>
      <c r="F211" t="str">
        <v>No Risk</v>
      </c>
    </row>
    <row r="212" spans="1:6" x14ac:dyDescent="0.25">
      <c r="A212">
        <v>1253</v>
      </c>
      <c r="B212" t="str">
        <v>Bruno Brito</v>
      </c>
      <c r="C212" t="str">
        <v>Maria Celeste Ferreira &amp; Ferreira, Lda.</v>
      </c>
      <c r="D212" t="str">
        <v>A VENCER</v>
      </c>
      <c r="E212">
        <v>670.55</v>
      </c>
      <c r="F212" t="str">
        <v>No Risk</v>
      </c>
    </row>
    <row r="213" spans="1:6" x14ac:dyDescent="0.25">
      <c r="A213">
        <v>1263</v>
      </c>
      <c r="B213" t="str">
        <v>Bruno Brito</v>
      </c>
      <c r="C213" t="str">
        <v>Pedro Miguel Meireles Ferreira</v>
      </c>
      <c r="D213" t="str">
        <v>A VENCER</v>
      </c>
      <c r="E213">
        <v>145.83000000000001</v>
      </c>
      <c r="F213" t="str">
        <v>No Risk</v>
      </c>
    </row>
    <row r="214" spans="1:6" x14ac:dyDescent="0.25">
      <c r="A214">
        <v>1264</v>
      </c>
      <c r="B214" t="str">
        <v>Bruno Brito</v>
      </c>
      <c r="C214" t="str">
        <v>Pedro Miguel Meireles Ferreira</v>
      </c>
      <c r="D214" t="str">
        <v>A VENCER</v>
      </c>
      <c r="E214">
        <v>161.83000000000001</v>
      </c>
      <c r="F214" t="str">
        <v>No Risk</v>
      </c>
    </row>
    <row r="215" spans="1:6" x14ac:dyDescent="0.25">
      <c r="A215">
        <v>1265</v>
      </c>
      <c r="B215" t="str">
        <v>Bruno Brito</v>
      </c>
      <c r="C215" t="str">
        <v>Pedro Miguel Meireles Ferreira</v>
      </c>
      <c r="D215" t="str">
        <v>A VENCER</v>
      </c>
      <c r="E215">
        <v>131.35</v>
      </c>
      <c r="F215" t="str">
        <v>No Risk</v>
      </c>
    </row>
    <row r="216" spans="1:6" x14ac:dyDescent="0.25">
      <c r="A216">
        <v>1266</v>
      </c>
      <c r="B216" t="str">
        <v>Bruno Brito</v>
      </c>
      <c r="C216" t="str">
        <v>Pedro Miguel Meireles Ferreira</v>
      </c>
      <c r="D216" t="str">
        <v>A VENCER</v>
      </c>
      <c r="E216">
        <v>463.83</v>
      </c>
      <c r="F216" t="str">
        <v>No Risk</v>
      </c>
    </row>
    <row r="217" spans="1:6" x14ac:dyDescent="0.25">
      <c r="A217">
        <v>1339</v>
      </c>
      <c r="B217" t="str">
        <v>Bruno Brito</v>
      </c>
      <c r="C217" t="str">
        <v>Pedro Miguel Da Silva Lamarão</v>
      </c>
      <c r="D217" t="str">
        <v>A VENCER</v>
      </c>
      <c r="E217">
        <v>56.99</v>
      </c>
      <c r="F217" t="str">
        <v>No Risk</v>
      </c>
    </row>
    <row r="218" spans="1:6" x14ac:dyDescent="0.25">
      <c r="A218">
        <v>1340</v>
      </c>
      <c r="B218" t="str">
        <v>Bruno Brito</v>
      </c>
      <c r="C218" t="str">
        <v>Pedro Miguel Da Silva Lamarão</v>
      </c>
      <c r="D218" t="str">
        <v>A VENCER</v>
      </c>
      <c r="E218">
        <v>349.96</v>
      </c>
      <c r="F218" t="str">
        <v>No Risk</v>
      </c>
    </row>
    <row r="219" spans="1:6" x14ac:dyDescent="0.25">
      <c r="A219">
        <v>1356</v>
      </c>
      <c r="B219" t="str">
        <v>Bruno Brito</v>
      </c>
      <c r="C219" t="str">
        <v>Confiança Sustentavel, Lda.</v>
      </c>
      <c r="D219" t="str">
        <v>A VENCER</v>
      </c>
      <c r="E219">
        <v>58.45</v>
      </c>
      <c r="F219" t="str">
        <v>No Risk</v>
      </c>
    </row>
    <row r="220" spans="1:6" x14ac:dyDescent="0.25">
      <c r="A220">
        <v>1357</v>
      </c>
      <c r="B220" t="str">
        <v>Bruno Brito</v>
      </c>
      <c r="C220" t="str">
        <v>Confiança Sustentavel, Lda.</v>
      </c>
      <c r="D220" t="str">
        <v>A VENCER</v>
      </c>
      <c r="E220">
        <v>204.73</v>
      </c>
      <c r="F220" t="str">
        <v>No Risk</v>
      </c>
    </row>
    <row r="221" spans="1:6" x14ac:dyDescent="0.25">
      <c r="A221">
        <v>1358</v>
      </c>
      <c r="B221" t="str">
        <v>Bruno Brito</v>
      </c>
      <c r="C221" t="str">
        <v>Confiança Sustentavel, Lda.</v>
      </c>
      <c r="D221" t="str">
        <v>A VENCER</v>
      </c>
      <c r="E221">
        <v>106.98</v>
      </c>
      <c r="F221" t="str">
        <v>No Risk</v>
      </c>
    </row>
    <row r="222" spans="1:6" x14ac:dyDescent="0.25">
      <c r="A222">
        <v>1499</v>
      </c>
      <c r="B222" t="str">
        <v>Bruno Brito</v>
      </c>
      <c r="C222" t="str">
        <v>Armando Filipe De Sousa Barbosa</v>
      </c>
      <c r="D222" t="str">
        <v>A VENCER</v>
      </c>
      <c r="E222">
        <v>329.15</v>
      </c>
      <c r="F222" t="str">
        <v>No Risk</v>
      </c>
    </row>
    <row r="223" spans="1:6" x14ac:dyDescent="0.25">
      <c r="A223">
        <v>1500</v>
      </c>
      <c r="B223" t="str">
        <v>Bruno Brito</v>
      </c>
      <c r="C223" t="str">
        <v>Armando Filipe De Sousa Barbosa</v>
      </c>
      <c r="D223" t="str">
        <v>A VENCER</v>
      </c>
      <c r="E223">
        <v>-30.16</v>
      </c>
      <c r="F223" t="str">
        <v>No Risk</v>
      </c>
    </row>
    <row r="224" spans="1:6" x14ac:dyDescent="0.25">
      <c r="A224">
        <v>1501</v>
      </c>
      <c r="B224" t="str">
        <v>Bruno Brito</v>
      </c>
      <c r="C224" t="str">
        <v>Armando Filipe De Sousa Barbosa</v>
      </c>
      <c r="D224" t="str">
        <v>A VENCER</v>
      </c>
      <c r="E224">
        <v>369.25</v>
      </c>
      <c r="F224" t="str">
        <v>No Risk</v>
      </c>
    </row>
    <row r="225" spans="1:6" x14ac:dyDescent="0.25">
      <c r="A225">
        <v>1502</v>
      </c>
      <c r="B225" t="str">
        <v>Bruno Brito</v>
      </c>
      <c r="C225" t="str">
        <v>Armando Filipe De Sousa Barbosa</v>
      </c>
      <c r="D225" t="str">
        <v>A VENCER</v>
      </c>
      <c r="E225">
        <v>76.900000000000006</v>
      </c>
      <c r="F225" t="str">
        <v>No Risk</v>
      </c>
    </row>
    <row r="226" spans="1:6" x14ac:dyDescent="0.25">
      <c r="A226">
        <v>1503</v>
      </c>
      <c r="B226" t="str">
        <v>Bruno Brito</v>
      </c>
      <c r="C226" t="str">
        <v>Armando Filipe De Sousa Barbosa</v>
      </c>
      <c r="D226" t="str">
        <v>A VENCER</v>
      </c>
      <c r="E226">
        <v>220.82</v>
      </c>
      <c r="F226" t="str">
        <v>No Risk</v>
      </c>
    </row>
    <row r="227" spans="1:6" x14ac:dyDescent="0.25">
      <c r="A227">
        <v>1504</v>
      </c>
      <c r="B227" t="str">
        <v>Bruno Brito</v>
      </c>
      <c r="C227" t="str">
        <v>Armando Filipe De Sousa Barbosa</v>
      </c>
      <c r="D227" t="str">
        <v>A VENCER</v>
      </c>
      <c r="E227">
        <v>61.75</v>
      </c>
      <c r="F227" t="str">
        <v>No Risk</v>
      </c>
    </row>
    <row r="228" spans="1:6" x14ac:dyDescent="0.25">
      <c r="A228">
        <v>1505</v>
      </c>
      <c r="B228" t="str">
        <v>Bruno Brito</v>
      </c>
      <c r="C228" t="str">
        <v>Armando Filipe De Sousa Barbosa</v>
      </c>
      <c r="D228" t="str">
        <v>A VENCER</v>
      </c>
      <c r="E228">
        <v>314.17</v>
      </c>
      <c r="F228" t="str">
        <v>No Risk</v>
      </c>
    </row>
    <row r="229" spans="1:6" x14ac:dyDescent="0.25">
      <c r="A229">
        <v>1608</v>
      </c>
      <c r="B229" t="str">
        <v>Bruno Brito</v>
      </c>
      <c r="C229" t="str">
        <v>Carnes Pnr Unip., Lda</v>
      </c>
      <c r="D229" t="str">
        <v>A VENCER</v>
      </c>
      <c r="E229">
        <v>1109.44</v>
      </c>
      <c r="F229" t="str">
        <v>No Risk</v>
      </c>
    </row>
    <row r="230" spans="1:6" x14ac:dyDescent="0.25">
      <c r="A230">
        <v>1609</v>
      </c>
      <c r="B230" t="str">
        <v>Bruno Brito</v>
      </c>
      <c r="C230" t="str">
        <v>Carnes Pnr Unip., Lda</v>
      </c>
      <c r="D230" t="str">
        <v>A VENCER</v>
      </c>
      <c r="E230">
        <v>1023.88</v>
      </c>
      <c r="F230" t="str">
        <v>No Risk</v>
      </c>
    </row>
    <row r="231" spans="1:6" x14ac:dyDescent="0.25">
      <c r="A231">
        <v>1636</v>
      </c>
      <c r="B231" t="str">
        <v>Bruno Brito</v>
      </c>
      <c r="C231" t="str">
        <v>Metade Gulosa, Lda</v>
      </c>
      <c r="D231" t="str">
        <v>A VENCER</v>
      </c>
      <c r="E231">
        <v>662.82</v>
      </c>
      <c r="F231" t="str">
        <v>No Risk</v>
      </c>
    </row>
    <row r="232" spans="1:6" x14ac:dyDescent="0.25">
      <c r="A232">
        <v>1727</v>
      </c>
      <c r="B232" t="str">
        <v>Bruno Brito</v>
      </c>
      <c r="C232" t="str">
        <v>Tiago Sousa &amp; Martins,Lda</v>
      </c>
      <c r="D232" t="str">
        <v>A VENCER</v>
      </c>
      <c r="E232">
        <v>171.09</v>
      </c>
      <c r="F232" t="str">
        <v>No Risk</v>
      </c>
    </row>
    <row r="233" spans="1:6" x14ac:dyDescent="0.25">
      <c r="A233">
        <v>1866</v>
      </c>
      <c r="B233" t="str">
        <v>Bruno Brito</v>
      </c>
      <c r="C233" t="str">
        <v>Talhos - A.M. Mendonça, Unip.,Lda</v>
      </c>
      <c r="D233" t="str">
        <v>A VENCER</v>
      </c>
      <c r="E233">
        <v>201.15</v>
      </c>
      <c r="F233" t="str">
        <v>No Risk</v>
      </c>
    </row>
    <row r="234" spans="1:6" x14ac:dyDescent="0.25">
      <c r="A234">
        <v>1867</v>
      </c>
      <c r="B234" t="str">
        <v>Bruno Brito</v>
      </c>
      <c r="C234" t="str">
        <v>Talhos - A.M. Mendonça, Unip.,Lda</v>
      </c>
      <c r="D234" t="str">
        <v>A VENCER</v>
      </c>
      <c r="E234">
        <v>82.15</v>
      </c>
      <c r="F234" t="str">
        <v>No Risk</v>
      </c>
    </row>
    <row r="235" spans="1:6" x14ac:dyDescent="0.25">
      <c r="A235">
        <v>1868</v>
      </c>
      <c r="B235" t="str">
        <v>Bruno Brito</v>
      </c>
      <c r="C235" t="str">
        <v>Talhos - A.M. Mendonça, Unip.,Lda</v>
      </c>
      <c r="D235" t="str">
        <v>A VENCER</v>
      </c>
      <c r="E235">
        <v>66.69</v>
      </c>
      <c r="F235" t="str">
        <v>No Risk</v>
      </c>
    </row>
    <row r="236" spans="1:6" x14ac:dyDescent="0.25">
      <c r="A236">
        <v>1869</v>
      </c>
      <c r="B236" t="str">
        <v>Bruno Brito</v>
      </c>
      <c r="C236" t="str">
        <v>Pedro Miguel Meireles Ferreira</v>
      </c>
      <c r="D236" t="str">
        <v>A VENCER</v>
      </c>
      <c r="E236">
        <v>217.71</v>
      </c>
      <c r="F236" t="str">
        <v>No Risk</v>
      </c>
    </row>
    <row r="237" spans="1:6" x14ac:dyDescent="0.25">
      <c r="A237">
        <v>1873</v>
      </c>
      <c r="B237" t="str">
        <v>Bruno Brito</v>
      </c>
      <c r="C237" t="str">
        <v>Socremer-Soc.Com.Ret.Mer.,Lda</v>
      </c>
      <c r="D237" t="str">
        <v>A VENCER</v>
      </c>
      <c r="E237">
        <v>-53.05</v>
      </c>
      <c r="F237" t="str">
        <v>No Risk</v>
      </c>
    </row>
    <row r="238" spans="1:6" x14ac:dyDescent="0.25">
      <c r="A238">
        <v>1874</v>
      </c>
      <c r="B238" t="str">
        <v>Bruno Brito</v>
      </c>
      <c r="C238" t="str">
        <v>Socremer-Soc.Com.Ret.Mer.,Lda</v>
      </c>
      <c r="D238" t="str">
        <v>A VENCER</v>
      </c>
      <c r="E238">
        <v>460.92</v>
      </c>
      <c r="F238" t="str">
        <v>No Risk</v>
      </c>
    </row>
    <row r="239" spans="1:6" x14ac:dyDescent="0.25">
      <c r="A239">
        <v>1875</v>
      </c>
      <c r="B239" t="str">
        <v>Bruno Brito</v>
      </c>
      <c r="C239" t="str">
        <v>Socremer-Soc.Com.Ret.Mer.,Lda</v>
      </c>
      <c r="D239" t="str">
        <v>A VENCER</v>
      </c>
      <c r="E239">
        <v>377.21</v>
      </c>
      <c r="F239" t="str">
        <v>No Risk</v>
      </c>
    </row>
    <row r="240" spans="1:6" x14ac:dyDescent="0.25">
      <c r="A240">
        <v>1936</v>
      </c>
      <c r="B240" t="str">
        <v>Bruno Brito</v>
      </c>
      <c r="C240" t="str">
        <v>Nuno Alexandre B. Maia Unip., Lda</v>
      </c>
      <c r="D240" t="str">
        <v>A VENCER</v>
      </c>
      <c r="E240">
        <v>-5.88</v>
      </c>
      <c r="F240" t="str">
        <v>No Risk</v>
      </c>
    </row>
    <row r="241" spans="1:6" x14ac:dyDescent="0.25">
      <c r="A241">
        <v>1937</v>
      </c>
      <c r="B241" t="str">
        <v>Bruno Brito</v>
      </c>
      <c r="C241" t="str">
        <v>Nuno Alexandre B. Maia Unip., Lda</v>
      </c>
      <c r="D241" t="str">
        <v>A VENCER</v>
      </c>
      <c r="E241">
        <v>897.2</v>
      </c>
      <c r="F241" t="str">
        <v>No Risk</v>
      </c>
    </row>
    <row r="242" spans="1:6" x14ac:dyDescent="0.25">
      <c r="A242">
        <v>1938</v>
      </c>
      <c r="B242" t="str">
        <v>Bruno Brito</v>
      </c>
      <c r="C242" t="str">
        <v>Nuno Alexandre B. Maia Unip., Lda</v>
      </c>
      <c r="D242" t="str">
        <v>A VENCER</v>
      </c>
      <c r="E242">
        <v>748.97</v>
      </c>
      <c r="F242" t="str">
        <v>No Risk</v>
      </c>
    </row>
    <row r="243" spans="1:6" x14ac:dyDescent="0.25">
      <c r="A243">
        <v>2020</v>
      </c>
      <c r="B243" t="str">
        <v>Bruno Brito</v>
      </c>
      <c r="C243" t="str">
        <v>Avineto Unip., Lda</v>
      </c>
      <c r="D243" t="str">
        <v>A VENCER</v>
      </c>
      <c r="E243">
        <v>210.71</v>
      </c>
      <c r="F243" t="str">
        <v>No Risk</v>
      </c>
    </row>
    <row r="244" spans="1:6" x14ac:dyDescent="0.25">
      <c r="A244">
        <v>2021</v>
      </c>
      <c r="B244" t="str">
        <v>Bruno Brito</v>
      </c>
      <c r="C244" t="str">
        <v>Avineto Unip., Lda</v>
      </c>
      <c r="D244" t="str">
        <v>A VENCER</v>
      </c>
      <c r="E244">
        <v>156.35</v>
      </c>
      <c r="F244" t="str">
        <v>No Risk</v>
      </c>
    </row>
    <row r="245" spans="1:6" x14ac:dyDescent="0.25">
      <c r="A245">
        <v>2022</v>
      </c>
      <c r="B245" t="str">
        <v>Bruno Brito</v>
      </c>
      <c r="C245" t="str">
        <v>Avineto Unip., Lda</v>
      </c>
      <c r="D245" t="str">
        <v>A VENCER</v>
      </c>
      <c r="E245">
        <v>149.94</v>
      </c>
      <c r="F245" t="str">
        <v>No Risk</v>
      </c>
    </row>
    <row r="246" spans="1:6" x14ac:dyDescent="0.25">
      <c r="A246">
        <v>2055</v>
      </c>
      <c r="B246" t="str">
        <v>Bruno Brito</v>
      </c>
      <c r="C246" t="str">
        <v>Talho Sequeiros - Soc. Unipessoal, Lda.</v>
      </c>
      <c r="D246" t="str">
        <v>A VENCER</v>
      </c>
      <c r="E246">
        <v>65.989999999999995</v>
      </c>
      <c r="F246" t="str">
        <v>No Risk</v>
      </c>
    </row>
    <row r="247" spans="1:6" x14ac:dyDescent="0.25">
      <c r="A247">
        <v>2071</v>
      </c>
      <c r="B247" t="str">
        <v>Bruno Brito</v>
      </c>
      <c r="C247" t="str">
        <v>Paulo Jorge T. Moreira (Talho Srª Candeias)</v>
      </c>
      <c r="D247" t="str">
        <v>A VENCER</v>
      </c>
      <c r="E247">
        <v>269.18</v>
      </c>
      <c r="F247" t="str">
        <v>No Risk</v>
      </c>
    </row>
    <row r="248" spans="1:6" x14ac:dyDescent="0.25">
      <c r="A248">
        <v>2072</v>
      </c>
      <c r="B248" t="str">
        <v>Bruno Brito</v>
      </c>
      <c r="C248" t="str">
        <v>Paulo Jorge T. Moreira (Talho Srª Candeias)</v>
      </c>
      <c r="D248" t="str">
        <v>A VENCER</v>
      </c>
      <c r="E248">
        <v>255.28</v>
      </c>
      <c r="F248" t="str">
        <v>No Risk</v>
      </c>
    </row>
    <row r="249" spans="1:6" x14ac:dyDescent="0.25">
      <c r="A249">
        <v>2073</v>
      </c>
      <c r="B249" t="str">
        <v>Bruno Brito</v>
      </c>
      <c r="C249" t="str">
        <v>Paulo Jorge T. Moreira (Talho Srª Candeias)</v>
      </c>
      <c r="D249" t="str">
        <v>A VENCER</v>
      </c>
      <c r="E249">
        <v>23.3</v>
      </c>
      <c r="F249" t="str">
        <v>No Risk</v>
      </c>
    </row>
    <row r="250" spans="1:6" x14ac:dyDescent="0.25">
      <c r="A250">
        <v>2074</v>
      </c>
      <c r="B250" t="str">
        <v>Bruno Brito</v>
      </c>
      <c r="C250" t="str">
        <v>Paulo Jorge T. Moreira (Talho Srª Candeias)</v>
      </c>
      <c r="D250" t="str">
        <v>A VENCER</v>
      </c>
      <c r="E250">
        <v>260.31</v>
      </c>
      <c r="F250" t="str">
        <v>No Risk</v>
      </c>
    </row>
    <row r="251" spans="1:6" x14ac:dyDescent="0.25">
      <c r="A251">
        <v>2075</v>
      </c>
      <c r="B251" t="str">
        <v>Bruno Brito</v>
      </c>
      <c r="C251" t="str">
        <v>Segredos do Pasto - Unipessoal, Lda.</v>
      </c>
      <c r="D251" t="str">
        <v>A VENCER</v>
      </c>
      <c r="E251">
        <v>359.84</v>
      </c>
      <c r="F251" t="str">
        <v>No Risk</v>
      </c>
    </row>
    <row r="252" spans="1:6" x14ac:dyDescent="0.25">
      <c r="A252">
        <v>2080</v>
      </c>
      <c r="B252" t="str">
        <v>Bruno Brito</v>
      </c>
      <c r="C252" t="str">
        <v>Fumeiros Sousa Viana - Unipessoal, Lda.</v>
      </c>
      <c r="D252" t="str">
        <v>A VENCER</v>
      </c>
      <c r="E252">
        <v>56.5</v>
      </c>
      <c r="F252" t="str">
        <v>No Risk</v>
      </c>
    </row>
    <row r="253" spans="1:6" x14ac:dyDescent="0.25">
      <c r="A253">
        <v>2081</v>
      </c>
      <c r="B253" t="str">
        <v>Bruno Brito</v>
      </c>
      <c r="C253" t="str">
        <v>Fumeiros Sousa Viana - Unipessoal, Lda.</v>
      </c>
      <c r="D253" t="str">
        <v>A VENCER</v>
      </c>
      <c r="E253">
        <v>192.32</v>
      </c>
      <c r="F253" t="str">
        <v>No Risk</v>
      </c>
    </row>
    <row r="254" spans="1:6" x14ac:dyDescent="0.25">
      <c r="A254">
        <v>2085</v>
      </c>
      <c r="B254" t="str">
        <v>Bruno Brito</v>
      </c>
      <c r="C254" t="str">
        <v>Axioma Revigorado - Unipessoal, Lda. (Talho do Seixal)</v>
      </c>
      <c r="D254" t="str">
        <v>A VENCER</v>
      </c>
      <c r="E254">
        <v>167.34</v>
      </c>
      <c r="F254" t="str">
        <v>No Risk</v>
      </c>
    </row>
    <row r="255" spans="1:6" x14ac:dyDescent="0.25">
      <c r="A255">
        <v>2086</v>
      </c>
      <c r="B255" t="str">
        <v>Bruno Brito</v>
      </c>
      <c r="C255" t="str">
        <v>Axioma Revigorado - Unipessoal, Lda. (Talho do Seixal)</v>
      </c>
      <c r="D255" t="str">
        <v>A VENCER</v>
      </c>
      <c r="E255">
        <v>208.2</v>
      </c>
      <c r="F255" t="str">
        <v>No Risk</v>
      </c>
    </row>
    <row r="256" spans="1:6" x14ac:dyDescent="0.25">
      <c r="A256">
        <v>2092</v>
      </c>
      <c r="B256" t="str">
        <v>Bruno Brito</v>
      </c>
      <c r="C256" t="str">
        <v>Super Talho do Sardão - Unipessoal, Lda.</v>
      </c>
      <c r="D256" t="str">
        <v>A VENCER</v>
      </c>
      <c r="E256">
        <v>579.14</v>
      </c>
      <c r="F256" t="str">
        <v>No Risk</v>
      </c>
    </row>
    <row r="257" spans="1:6" x14ac:dyDescent="0.25">
      <c r="A257">
        <v>2093</v>
      </c>
      <c r="B257" t="str">
        <v>Bruno Brito</v>
      </c>
      <c r="C257" t="str">
        <v>Super Talho do Sardão - Unipessoal, Lda.</v>
      </c>
      <c r="D257" t="str">
        <v>A VENCER</v>
      </c>
      <c r="E257">
        <v>483.82</v>
      </c>
      <c r="F257" t="str">
        <v>No Risk</v>
      </c>
    </row>
    <row r="258" spans="1:6" x14ac:dyDescent="0.25">
      <c r="A258">
        <v>2102</v>
      </c>
      <c r="B258" t="str">
        <v>Bruno Brito</v>
      </c>
      <c r="C258" t="str">
        <v>Manuel Alejandro da Silva Ibarra</v>
      </c>
      <c r="D258" t="str">
        <v>A VENCER</v>
      </c>
      <c r="E258">
        <v>116.64</v>
      </c>
      <c r="F258" t="str">
        <v>No Risk</v>
      </c>
    </row>
    <row r="259" spans="1:6" x14ac:dyDescent="0.25">
      <c r="A259">
        <v>2104</v>
      </c>
      <c r="B259" t="str">
        <v>Bruno Brito</v>
      </c>
      <c r="C259" t="str">
        <v>Talho Nelima - Pereira &amp; Filhos, Lda.</v>
      </c>
      <c r="D259" t="str">
        <v>A VENCER</v>
      </c>
      <c r="E259">
        <v>85.93</v>
      </c>
      <c r="F259" t="str">
        <v>No Risk</v>
      </c>
    </row>
    <row r="260" spans="1:6" x14ac:dyDescent="0.25">
      <c r="A260">
        <v>2116</v>
      </c>
      <c r="B260" t="str">
        <v>Bruno Brito</v>
      </c>
      <c r="C260" t="str">
        <v>Disprolafões - Produtos Alimentares, Lda.</v>
      </c>
      <c r="D260" t="str">
        <v>A VENCER</v>
      </c>
      <c r="E260">
        <v>509.3</v>
      </c>
      <c r="F260" t="str">
        <v>No Risk</v>
      </c>
    </row>
    <row r="261" spans="1:6" x14ac:dyDescent="0.25">
      <c r="A261">
        <v>2117</v>
      </c>
      <c r="B261" t="str">
        <v>Bruno Brito</v>
      </c>
      <c r="C261" t="str">
        <v>Disprolafões - Produtos Alimentares, Lda.</v>
      </c>
      <c r="D261" t="str">
        <v>A VENCER</v>
      </c>
      <c r="E261">
        <v>380.55</v>
      </c>
      <c r="F261" t="str">
        <v>No Risk</v>
      </c>
    </row>
    <row r="262" spans="1:6" x14ac:dyDescent="0.25">
      <c r="A262">
        <v>2118</v>
      </c>
      <c r="B262" t="str">
        <v>Bruno Brito</v>
      </c>
      <c r="C262" t="str">
        <v>Disprolafões - Produtos Alimentares, Lda.</v>
      </c>
      <c r="D262" t="str">
        <v>A VENCER</v>
      </c>
      <c r="E262">
        <v>113.18</v>
      </c>
      <c r="F262" t="str">
        <v>No Risk</v>
      </c>
    </row>
    <row r="263" spans="1:6" x14ac:dyDescent="0.25">
      <c r="A263">
        <v>2126</v>
      </c>
      <c r="B263" t="str">
        <v>Bruno Brito</v>
      </c>
      <c r="C263" t="str">
        <v>Francisco José Teixeira</v>
      </c>
      <c r="D263" t="str">
        <v>A VENCER</v>
      </c>
      <c r="E263">
        <v>152.61000000000001</v>
      </c>
      <c r="F263" t="str">
        <v>No Risk</v>
      </c>
    </row>
    <row r="264" spans="1:6" x14ac:dyDescent="0.25">
      <c r="A264">
        <v>2127</v>
      </c>
      <c r="B264" t="str">
        <v>Bruno Brito</v>
      </c>
      <c r="C264" t="str">
        <v>Francisco José Teixeira</v>
      </c>
      <c r="D264" t="str">
        <v>A VENCER</v>
      </c>
      <c r="E264">
        <v>87.55</v>
      </c>
      <c r="F264" t="str">
        <v>No Risk</v>
      </c>
    </row>
    <row r="265" spans="1:6" x14ac:dyDescent="0.25">
      <c r="A265">
        <v>2128</v>
      </c>
      <c r="B265" t="str">
        <v>Bruno Brito</v>
      </c>
      <c r="C265" t="str">
        <v>Francisco José Teixeira</v>
      </c>
      <c r="D265" t="str">
        <v>A VENCER</v>
      </c>
      <c r="E265">
        <v>127.7</v>
      </c>
      <c r="F265" t="str">
        <v>No Risk</v>
      </c>
    </row>
    <row r="266" spans="1:6" x14ac:dyDescent="0.25">
      <c r="A266">
        <v>2129</v>
      </c>
      <c r="B266" t="str">
        <v>Bruno Brito</v>
      </c>
      <c r="C266" t="str">
        <v>Francisco José Teixeira</v>
      </c>
      <c r="D266" t="str">
        <v>A VENCER</v>
      </c>
      <c r="E266">
        <v>234.43</v>
      </c>
      <c r="F266" t="str">
        <v>No Risk</v>
      </c>
    </row>
    <row r="267" spans="1:6" x14ac:dyDescent="0.25">
      <c r="A267">
        <v>2130</v>
      </c>
      <c r="B267" t="str">
        <v>Bruno Brito</v>
      </c>
      <c r="C267" t="str">
        <v>Francisco José Teixeira</v>
      </c>
      <c r="D267" t="str">
        <v>A VENCER</v>
      </c>
      <c r="E267">
        <v>102.18</v>
      </c>
      <c r="F267" t="str">
        <v>No Risk</v>
      </c>
    </row>
    <row r="268" spans="1:6" x14ac:dyDescent="0.25">
      <c r="A268">
        <v>2145</v>
      </c>
      <c r="B268" t="str">
        <v>Bruno Brito</v>
      </c>
      <c r="C268" t="str">
        <v>Daniel Cunha - Unipessoal, Lda.</v>
      </c>
      <c r="D268" t="str">
        <v>A VENCER</v>
      </c>
      <c r="E268">
        <v>325.64</v>
      </c>
      <c r="F268" t="str">
        <v>No Risk</v>
      </c>
    </row>
    <row r="269" spans="1:6" x14ac:dyDescent="0.25">
      <c r="A269">
        <v>2150</v>
      </c>
      <c r="B269" t="str">
        <v>Bruno Brito</v>
      </c>
      <c r="C269" t="str">
        <v>Casa do Aido - Unipessoal, Lda.</v>
      </c>
      <c r="D269" t="str">
        <v>A VENCER</v>
      </c>
      <c r="E269">
        <v>81.22</v>
      </c>
      <c r="F269" t="str">
        <v>No Risk</v>
      </c>
    </row>
    <row r="270" spans="1:6" x14ac:dyDescent="0.25">
      <c r="A270">
        <v>2172</v>
      </c>
      <c r="B270" t="str">
        <v>Bruno Brito</v>
      </c>
      <c r="C270" t="str">
        <v>Secundino Horácio Freitas - Unipessoal, Lda.</v>
      </c>
      <c r="D270" t="str">
        <v>A VENCER</v>
      </c>
      <c r="E270">
        <v>343.69</v>
      </c>
      <c r="F270" t="str">
        <v>No Risk</v>
      </c>
    </row>
    <row r="271" spans="1:6" x14ac:dyDescent="0.25">
      <c r="A271">
        <v>2190</v>
      </c>
      <c r="B271" t="str">
        <v>Bruno Brito</v>
      </c>
      <c r="C271" t="str">
        <v>Maria José Ferreira de Melo</v>
      </c>
      <c r="D271" t="str">
        <v>A VENCER</v>
      </c>
      <c r="E271">
        <v>360.4</v>
      </c>
      <c r="F271" t="str">
        <v>No Risk</v>
      </c>
    </row>
    <row r="272" spans="1:6" x14ac:dyDescent="0.25">
      <c r="A272">
        <v>201</v>
      </c>
      <c r="B272" t="str">
        <v>Bruno Brito</v>
      </c>
      <c r="C272" t="str">
        <v>Albino Sousa E Silva</v>
      </c>
      <c r="D272" t="str">
        <v>6A30</v>
      </c>
      <c r="E272">
        <v>137.46</v>
      </c>
      <c r="F272" t="str">
        <v>Unknown</v>
      </c>
    </row>
    <row r="273" spans="1:6" x14ac:dyDescent="0.25">
      <c r="A273">
        <v>202</v>
      </c>
      <c r="B273" t="str">
        <v>Bruno Brito</v>
      </c>
      <c r="C273" t="str">
        <v>Albino Sousa E Silva</v>
      </c>
      <c r="D273" t="str">
        <v>6A30</v>
      </c>
      <c r="E273">
        <v>53.82</v>
      </c>
      <c r="F273" t="str">
        <v>Unknown</v>
      </c>
    </row>
    <row r="274" spans="1:6" x14ac:dyDescent="0.25">
      <c r="A274">
        <v>203</v>
      </c>
      <c r="B274" t="str">
        <v>Bruno Brito</v>
      </c>
      <c r="C274" t="str">
        <v>Albino Sousa E Silva</v>
      </c>
      <c r="D274" t="str">
        <v>6A30</v>
      </c>
      <c r="E274">
        <v>50.49</v>
      </c>
      <c r="F274" t="str">
        <v>Unknown</v>
      </c>
    </row>
    <row r="275" spans="1:6" x14ac:dyDescent="0.25">
      <c r="A275">
        <v>204</v>
      </c>
      <c r="B275" t="str">
        <v>Bruno Brito</v>
      </c>
      <c r="C275" t="str">
        <v>Albino Sousa E Silva</v>
      </c>
      <c r="D275" t="str">
        <v>6A30</v>
      </c>
      <c r="E275">
        <v>101.57</v>
      </c>
      <c r="F275" t="str">
        <v>Unknown</v>
      </c>
    </row>
    <row r="276" spans="1:6" x14ac:dyDescent="0.25">
      <c r="A276">
        <v>205</v>
      </c>
      <c r="B276" t="str">
        <v>Bruno Brito</v>
      </c>
      <c r="C276" t="str">
        <v>Albino Sousa E Silva</v>
      </c>
      <c r="D276" t="str">
        <v>6A30</v>
      </c>
      <c r="E276">
        <v>40.15</v>
      </c>
      <c r="F276" t="str">
        <v>Unknown</v>
      </c>
    </row>
    <row r="277" spans="1:6" x14ac:dyDescent="0.25">
      <c r="A277">
        <v>206</v>
      </c>
      <c r="B277" t="str">
        <v>Bruno Brito</v>
      </c>
      <c r="C277" t="str">
        <v>Albino Sousa E Silva</v>
      </c>
      <c r="D277" t="str">
        <v>6A30</v>
      </c>
      <c r="E277">
        <v>-76.11</v>
      </c>
      <c r="F277" t="str">
        <v>Unknown</v>
      </c>
    </row>
    <row r="278" spans="1:6" x14ac:dyDescent="0.25">
      <c r="A278">
        <v>207</v>
      </c>
      <c r="B278" t="str">
        <v>Bruno Brito</v>
      </c>
      <c r="C278" t="str">
        <v>Albino Sousa E Silva</v>
      </c>
      <c r="D278" t="str">
        <v>6A30</v>
      </c>
      <c r="E278">
        <v>150.69999999999999</v>
      </c>
      <c r="F278" t="str">
        <v>Unknown</v>
      </c>
    </row>
    <row r="279" spans="1:6" x14ac:dyDescent="0.25">
      <c r="A279">
        <v>208</v>
      </c>
      <c r="B279" t="str">
        <v>Bruno Brito</v>
      </c>
      <c r="C279" t="str">
        <v>Albino Sousa E Silva</v>
      </c>
      <c r="D279" t="str">
        <v>1A5</v>
      </c>
      <c r="E279">
        <v>62.51</v>
      </c>
      <c r="F279" t="str">
        <v>Unknown</v>
      </c>
    </row>
    <row r="280" spans="1:6" x14ac:dyDescent="0.25">
      <c r="A280">
        <v>231</v>
      </c>
      <c r="B280" t="str">
        <v>Bruno Brito</v>
      </c>
      <c r="C280" t="str">
        <v>Justino Ferreira &amp; Pinheiro - Unipessoal, Lda.</v>
      </c>
      <c r="D280" t="str">
        <v>6A30</v>
      </c>
      <c r="E280">
        <v>173.04</v>
      </c>
      <c r="F280" t="str">
        <v>Unknown</v>
      </c>
    </row>
    <row r="281" spans="1:6" x14ac:dyDescent="0.25">
      <c r="A281">
        <v>232</v>
      </c>
      <c r="B281" t="str">
        <v>Bruno Brito</v>
      </c>
      <c r="C281" t="str">
        <v>Justino Ferreira &amp; Pinheiro - Unipessoal, Lda.</v>
      </c>
      <c r="D281" t="str">
        <v>6A30</v>
      </c>
      <c r="E281">
        <v>492.92</v>
      </c>
      <c r="F281" t="str">
        <v>Unknown</v>
      </c>
    </row>
    <row r="282" spans="1:6" x14ac:dyDescent="0.25">
      <c r="A282">
        <v>479</v>
      </c>
      <c r="B282" t="str">
        <v>Bruno Brito</v>
      </c>
      <c r="C282" t="str">
        <v>Talho Concorrência - Comércio De Carnes Unipessoal, Lda</v>
      </c>
      <c r="D282" t="str">
        <v>6A30</v>
      </c>
      <c r="E282">
        <v>202.87</v>
      </c>
      <c r="F282" t="str">
        <v>Unknown</v>
      </c>
    </row>
    <row r="283" spans="1:6" x14ac:dyDescent="0.25">
      <c r="A283">
        <v>655</v>
      </c>
      <c r="B283" t="str">
        <v>Bruno Brito</v>
      </c>
      <c r="C283" t="str">
        <v>Selecção Do Êxito,Lda</v>
      </c>
      <c r="D283" t="str">
        <v>6A30</v>
      </c>
      <c r="E283">
        <v>397.75</v>
      </c>
      <c r="F283" t="str">
        <v>Unknown</v>
      </c>
    </row>
    <row r="284" spans="1:6" x14ac:dyDescent="0.25">
      <c r="A284">
        <v>656</v>
      </c>
      <c r="B284" t="str">
        <v>Bruno Brito</v>
      </c>
      <c r="C284" t="str">
        <v>Selecção Do Êxito,Lda</v>
      </c>
      <c r="D284" t="str">
        <v>6A30</v>
      </c>
      <c r="E284">
        <v>377.84</v>
      </c>
      <c r="F284" t="str">
        <v>Unknown</v>
      </c>
    </row>
    <row r="285" spans="1:6" x14ac:dyDescent="0.25">
      <c r="A285">
        <v>657</v>
      </c>
      <c r="B285" t="str">
        <v>Bruno Brito</v>
      </c>
      <c r="C285" t="str">
        <v>Selecção Do Êxito,Lda</v>
      </c>
      <c r="D285" t="str">
        <v>1A5</v>
      </c>
      <c r="E285">
        <v>442.17</v>
      </c>
      <c r="F285" t="str">
        <v>Unknown</v>
      </c>
    </row>
    <row r="286" spans="1:6" x14ac:dyDescent="0.25">
      <c r="A286">
        <v>699</v>
      </c>
      <c r="B286" t="str">
        <v>Bruno Brito</v>
      </c>
      <c r="C286" t="str">
        <v>Mpmurtosa Supermercados Unip.Lda</v>
      </c>
      <c r="D286" t="str">
        <v>6A30</v>
      </c>
      <c r="E286">
        <v>433.87</v>
      </c>
      <c r="F286" t="str">
        <v>Unknown</v>
      </c>
    </row>
    <row r="287" spans="1:6" x14ac:dyDescent="0.25">
      <c r="A287">
        <v>715</v>
      </c>
      <c r="B287" t="str">
        <v>Bruno Brito</v>
      </c>
      <c r="C287" t="str">
        <v>Carla Nazaré &amp; Jorge Mesquita,Lda</v>
      </c>
      <c r="D287" t="str">
        <v>6A30</v>
      </c>
      <c r="E287">
        <v>588.15</v>
      </c>
      <c r="F287" t="str">
        <v>Unknown</v>
      </c>
    </row>
    <row r="288" spans="1:6" x14ac:dyDescent="0.25">
      <c r="A288">
        <v>1031</v>
      </c>
      <c r="B288" t="str">
        <v>Bruno Brito</v>
      </c>
      <c r="C288" t="str">
        <v>Ricardo Alexandre Martins Teixeira</v>
      </c>
      <c r="D288" t="str">
        <v>6A30</v>
      </c>
      <c r="E288">
        <v>337.27</v>
      </c>
      <c r="F288" t="str">
        <v>Unknown</v>
      </c>
    </row>
    <row r="289" spans="1:6" x14ac:dyDescent="0.25">
      <c r="A289">
        <v>1032</v>
      </c>
      <c r="B289" t="str">
        <v>Bruno Brito</v>
      </c>
      <c r="C289" t="str">
        <v>Ricardo Alexandre Martins Teixeira</v>
      </c>
      <c r="D289" t="str">
        <v>6A30</v>
      </c>
      <c r="E289">
        <v>448.28</v>
      </c>
      <c r="F289" t="str">
        <v>Unknown</v>
      </c>
    </row>
    <row r="290" spans="1:6" x14ac:dyDescent="0.25">
      <c r="A290">
        <v>1033</v>
      </c>
      <c r="B290" t="str">
        <v>Bruno Brito</v>
      </c>
      <c r="C290" t="str">
        <v>Ricardo Alexandre Martins Teixeira</v>
      </c>
      <c r="D290" t="str">
        <v>6A30</v>
      </c>
      <c r="E290">
        <v>367.27</v>
      </c>
      <c r="F290" t="str">
        <v>Unknown</v>
      </c>
    </row>
    <row r="291" spans="1:6" x14ac:dyDescent="0.25">
      <c r="A291">
        <v>1034</v>
      </c>
      <c r="B291" t="str">
        <v>Bruno Brito</v>
      </c>
      <c r="C291" t="str">
        <v>Ricardo Alexandre Martins Teixeira</v>
      </c>
      <c r="D291" t="str">
        <v>6A30</v>
      </c>
      <c r="E291">
        <v>389.41</v>
      </c>
      <c r="F291" t="str">
        <v>Unknown</v>
      </c>
    </row>
    <row r="292" spans="1:6" x14ac:dyDescent="0.25">
      <c r="A292">
        <v>1139</v>
      </c>
      <c r="B292" t="str">
        <v>Bruno Brito</v>
      </c>
      <c r="C292" t="str">
        <v>João Beleza Prod. Alimentares, Lda</v>
      </c>
      <c r="D292" t="str">
        <v>6A30</v>
      </c>
      <c r="E292">
        <v>325.24</v>
      </c>
      <c r="F292" t="str">
        <v>Unknown</v>
      </c>
    </row>
    <row r="293" spans="1:6" x14ac:dyDescent="0.25">
      <c r="A293">
        <v>1140</v>
      </c>
      <c r="B293" t="str">
        <v>Bruno Brito</v>
      </c>
      <c r="C293" t="str">
        <v>Super - Talho Por Do Sol, Lda.</v>
      </c>
      <c r="D293" t="str">
        <v>6A30</v>
      </c>
      <c r="E293">
        <v>265.83</v>
      </c>
      <c r="F293" t="str">
        <v>Unknown</v>
      </c>
    </row>
    <row r="294" spans="1:6" x14ac:dyDescent="0.25">
      <c r="A294">
        <v>1161</v>
      </c>
      <c r="B294" t="str">
        <v>Bruno Brito</v>
      </c>
      <c r="C294" t="str">
        <v>Talho Estádio - Comércio De Carnes, Lda.</v>
      </c>
      <c r="D294" t="str">
        <v>1A5</v>
      </c>
      <c r="E294">
        <v>79.38</v>
      </c>
      <c r="F294" t="str">
        <v>Unknown</v>
      </c>
    </row>
    <row r="295" spans="1:6" x14ac:dyDescent="0.25">
      <c r="A295">
        <v>1249</v>
      </c>
      <c r="B295" t="str">
        <v>Bruno Brito</v>
      </c>
      <c r="C295" t="str">
        <v>Maria Celeste Ferreira &amp; Ferreira, Lda.</v>
      </c>
      <c r="D295" t="str">
        <v>6A30</v>
      </c>
      <c r="E295">
        <v>669.77</v>
      </c>
      <c r="F295" t="str">
        <v>Unknown</v>
      </c>
    </row>
    <row r="296" spans="1:6" x14ac:dyDescent="0.25">
      <c r="A296">
        <v>1250</v>
      </c>
      <c r="B296" t="str">
        <v>Bruno Brito</v>
      </c>
      <c r="C296" t="str">
        <v>Maria Celeste Ferreira &amp; Ferreira, Lda.</v>
      </c>
      <c r="D296" t="str">
        <v>6A30</v>
      </c>
      <c r="E296">
        <v>837.69</v>
      </c>
      <c r="F296" t="str">
        <v>Unknown</v>
      </c>
    </row>
    <row r="297" spans="1:6" x14ac:dyDescent="0.25">
      <c r="A297">
        <v>1262</v>
      </c>
      <c r="B297" t="str">
        <v>Bruno Brito</v>
      </c>
      <c r="C297" t="str">
        <v>Pedro Miguel Meireles Ferreira</v>
      </c>
      <c r="D297" t="str">
        <v>6A30</v>
      </c>
      <c r="E297">
        <v>-25.46</v>
      </c>
      <c r="F297" t="str">
        <v>Unknown</v>
      </c>
    </row>
    <row r="298" spans="1:6" x14ac:dyDescent="0.25">
      <c r="A298">
        <v>1496</v>
      </c>
      <c r="B298" t="str">
        <v>Bruno Brito</v>
      </c>
      <c r="C298" t="str">
        <v>Armando Filipe De Sousa Barbosa</v>
      </c>
      <c r="D298" t="str">
        <v>6A30</v>
      </c>
      <c r="E298">
        <v>-0.6</v>
      </c>
      <c r="F298" t="str">
        <v>Unknown</v>
      </c>
    </row>
    <row r="299" spans="1:6" x14ac:dyDescent="0.25">
      <c r="A299">
        <v>1497</v>
      </c>
      <c r="B299" t="str">
        <v>Bruno Brito</v>
      </c>
      <c r="C299" t="str">
        <v>Armando Filipe De Sousa Barbosa</v>
      </c>
      <c r="D299" t="str">
        <v>1A5</v>
      </c>
      <c r="E299">
        <v>-13.27</v>
      </c>
      <c r="F299" t="str">
        <v>Unknown</v>
      </c>
    </row>
    <row r="300" spans="1:6" x14ac:dyDescent="0.25">
      <c r="A300">
        <v>1498</v>
      </c>
      <c r="B300" t="str">
        <v>Bruno Brito</v>
      </c>
      <c r="C300" t="str">
        <v>Armando Filipe De Sousa Barbosa</v>
      </c>
      <c r="D300" t="str">
        <v>1A5</v>
      </c>
      <c r="E300">
        <v>276.01</v>
      </c>
      <c r="F300" t="str">
        <v>Unknown</v>
      </c>
    </row>
    <row r="301" spans="1:6" x14ac:dyDescent="0.25">
      <c r="A301">
        <v>1581</v>
      </c>
      <c r="B301" t="str">
        <v>Bruno Brito</v>
      </c>
      <c r="C301" t="str">
        <v>Sandro Rafael Pereira Maia Unip,Lda</v>
      </c>
      <c r="D301" t="str">
        <v>1A5</v>
      </c>
      <c r="E301">
        <v>1000</v>
      </c>
      <c r="F301" t="str">
        <v>Unknown</v>
      </c>
    </row>
    <row r="302" spans="1:6" x14ac:dyDescent="0.25">
      <c r="A302">
        <v>1602</v>
      </c>
      <c r="B302" t="str">
        <v>Bruno Brito</v>
      </c>
      <c r="C302" t="str">
        <v>Carnes Pnr Unip., Lda</v>
      </c>
      <c r="D302" t="str">
        <v>6A30</v>
      </c>
      <c r="E302">
        <v>917.36</v>
      </c>
      <c r="F302" t="str">
        <v>Unknown</v>
      </c>
    </row>
    <row r="303" spans="1:6" x14ac:dyDescent="0.25">
      <c r="A303">
        <v>1603</v>
      </c>
      <c r="B303" t="str">
        <v>Bruno Brito</v>
      </c>
      <c r="C303" t="str">
        <v>Carnes Pnr Unip., Lda</v>
      </c>
      <c r="D303" t="str">
        <v>6A30</v>
      </c>
      <c r="E303">
        <v>801.17</v>
      </c>
      <c r="F303" t="str">
        <v>Unknown</v>
      </c>
    </row>
    <row r="304" spans="1:6" x14ac:dyDescent="0.25">
      <c r="A304">
        <v>1604</v>
      </c>
      <c r="B304" t="str">
        <v>Bruno Brito</v>
      </c>
      <c r="C304" t="str">
        <v>Carnes Pnr Unip., Lda</v>
      </c>
      <c r="D304" t="str">
        <v>6A30</v>
      </c>
      <c r="E304">
        <v>724.49</v>
      </c>
      <c r="F304" t="str">
        <v>Unknown</v>
      </c>
    </row>
    <row r="305" spans="1:6" x14ac:dyDescent="0.25">
      <c r="A305">
        <v>1605</v>
      </c>
      <c r="B305" t="str">
        <v>Bruno Brito</v>
      </c>
      <c r="C305" t="str">
        <v>Carnes Pnr Unip., Lda</v>
      </c>
      <c r="D305" t="str">
        <v>6A30</v>
      </c>
      <c r="E305">
        <v>812.97</v>
      </c>
      <c r="F305" t="str">
        <v>Unknown</v>
      </c>
    </row>
    <row r="306" spans="1:6" x14ac:dyDescent="0.25">
      <c r="A306">
        <v>1606</v>
      </c>
      <c r="B306" t="str">
        <v>Bruno Brito</v>
      </c>
      <c r="C306" t="str">
        <v>Carnes Pnr Unip., Lda</v>
      </c>
      <c r="D306" t="str">
        <v>6A30</v>
      </c>
      <c r="E306">
        <v>929.61</v>
      </c>
      <c r="F306" t="str">
        <v>Unknown</v>
      </c>
    </row>
    <row r="307" spans="1:6" x14ac:dyDescent="0.25">
      <c r="A307">
        <v>1607</v>
      </c>
      <c r="B307" t="str">
        <v>Bruno Brito</v>
      </c>
      <c r="C307" t="str">
        <v>Carnes Pnr Unip., Lda</v>
      </c>
      <c r="D307" t="str">
        <v>1A5</v>
      </c>
      <c r="E307">
        <v>975.75</v>
      </c>
      <c r="F307" t="str">
        <v>Unknown</v>
      </c>
    </row>
    <row r="308" spans="1:6" x14ac:dyDescent="0.25">
      <c r="A308">
        <v>1634</v>
      </c>
      <c r="B308" t="str">
        <v>Bruno Brito</v>
      </c>
      <c r="C308" t="str">
        <v>Metade Gulosa, Lda</v>
      </c>
      <c r="D308" t="str">
        <v>6A30</v>
      </c>
      <c r="E308">
        <v>895.27</v>
      </c>
      <c r="F308" t="str">
        <v>Unknown</v>
      </c>
    </row>
    <row r="309" spans="1:6" x14ac:dyDescent="0.25">
      <c r="A309">
        <v>1635</v>
      </c>
      <c r="B309" t="str">
        <v>Bruno Brito</v>
      </c>
      <c r="C309" t="str">
        <v>Metade Gulosa, Lda</v>
      </c>
      <c r="D309" t="str">
        <v>6A30</v>
      </c>
      <c r="E309">
        <v>-24.99</v>
      </c>
      <c r="F309" t="str">
        <v>Unknown</v>
      </c>
    </row>
    <row r="310" spans="1:6" x14ac:dyDescent="0.25">
      <c r="A310">
        <v>1691</v>
      </c>
      <c r="B310" t="str">
        <v>Bruno Brito</v>
      </c>
      <c r="C310" t="str">
        <v>Jpa - Carnes De Cucujães, Lda</v>
      </c>
      <c r="D310" t="str">
        <v>6A30</v>
      </c>
      <c r="E310">
        <v>395.94</v>
      </c>
      <c r="F310" t="str">
        <v>Unknown</v>
      </c>
    </row>
    <row r="311" spans="1:6" x14ac:dyDescent="0.25">
      <c r="A311">
        <v>1898</v>
      </c>
      <c r="B311" t="str">
        <v>Bruno Brito</v>
      </c>
      <c r="C311" t="str">
        <v>T.S.J. Unip., Lda</v>
      </c>
      <c r="D311" t="str">
        <v>6A30</v>
      </c>
      <c r="E311">
        <v>811.01</v>
      </c>
      <c r="F311" t="str">
        <v>Unknown</v>
      </c>
    </row>
    <row r="312" spans="1:6" x14ac:dyDescent="0.25">
      <c r="A312">
        <v>1935</v>
      </c>
      <c r="B312" t="str">
        <v>Bruno Brito</v>
      </c>
      <c r="C312" t="str">
        <v>Nuno Alexandre B. Maia Unip., Lda</v>
      </c>
      <c r="D312" t="str">
        <v>6A30</v>
      </c>
      <c r="E312">
        <v>540.98</v>
      </c>
      <c r="F312" t="str">
        <v>Unknown</v>
      </c>
    </row>
    <row r="313" spans="1:6" x14ac:dyDescent="0.25">
      <c r="A313">
        <v>2053</v>
      </c>
      <c r="B313" t="str">
        <v>Bruno Brito</v>
      </c>
      <c r="C313" t="str">
        <v>Talho Sequeiros - Soc. Unipessoal, Lda.</v>
      </c>
      <c r="D313" t="str">
        <v>6A30</v>
      </c>
      <c r="E313">
        <v>26.99</v>
      </c>
      <c r="F313" t="str">
        <v>Unknown</v>
      </c>
    </row>
    <row r="314" spans="1:6" x14ac:dyDescent="0.25">
      <c r="A314">
        <v>2054</v>
      </c>
      <c r="B314" t="str">
        <v>Bruno Brito</v>
      </c>
      <c r="C314" t="str">
        <v>Talho Sequeiros - Soc. Unipessoal, Lda.</v>
      </c>
      <c r="D314" t="str">
        <v>6A30</v>
      </c>
      <c r="E314">
        <v>33.700000000000003</v>
      </c>
      <c r="F314" t="str">
        <v>Unknown</v>
      </c>
    </row>
    <row r="315" spans="1:6" x14ac:dyDescent="0.25">
      <c r="A315">
        <v>2065</v>
      </c>
      <c r="B315" t="str">
        <v>Bruno Brito</v>
      </c>
      <c r="C315" t="str">
        <v>Paulo Jorge T. Moreira (Talho Srª Candeias)</v>
      </c>
      <c r="D315" t="str">
        <v>6A30</v>
      </c>
      <c r="E315">
        <v>263.51</v>
      </c>
      <c r="F315" t="str">
        <v>Unknown</v>
      </c>
    </row>
    <row r="316" spans="1:6" x14ac:dyDescent="0.25">
      <c r="A316">
        <v>2066</v>
      </c>
      <c r="B316" t="str">
        <v>Bruno Brito</v>
      </c>
      <c r="C316" t="str">
        <v>Paulo Jorge T. Moreira (Talho Srª Candeias)</v>
      </c>
      <c r="D316" t="str">
        <v>6A30</v>
      </c>
      <c r="E316">
        <v>499.21</v>
      </c>
      <c r="F316" t="str">
        <v>Unknown</v>
      </c>
    </row>
    <row r="317" spans="1:6" x14ac:dyDescent="0.25">
      <c r="A317">
        <v>2067</v>
      </c>
      <c r="B317" t="str">
        <v>Bruno Brito</v>
      </c>
      <c r="C317" t="str">
        <v>Paulo Jorge T. Moreira (Talho Srª Candeias)</v>
      </c>
      <c r="D317" t="str">
        <v>6A30</v>
      </c>
      <c r="E317">
        <v>53.65</v>
      </c>
      <c r="F317" t="str">
        <v>Unknown</v>
      </c>
    </row>
    <row r="318" spans="1:6" x14ac:dyDescent="0.25">
      <c r="A318">
        <v>2068</v>
      </c>
      <c r="B318" t="str">
        <v>Bruno Brito</v>
      </c>
      <c r="C318" t="str">
        <v>Paulo Jorge T. Moreira (Talho Srª Candeias)</v>
      </c>
      <c r="D318" t="str">
        <v>6A30</v>
      </c>
      <c r="E318">
        <v>279.77</v>
      </c>
      <c r="F318" t="str">
        <v>Unknown</v>
      </c>
    </row>
    <row r="319" spans="1:6" x14ac:dyDescent="0.25">
      <c r="A319">
        <v>2069</v>
      </c>
      <c r="B319" t="str">
        <v>Bruno Brito</v>
      </c>
      <c r="C319" t="str">
        <v>Paulo Jorge T. Moreira (Talho Srª Candeias)</v>
      </c>
      <c r="D319" t="str">
        <v>6A30</v>
      </c>
      <c r="E319">
        <v>292.06</v>
      </c>
      <c r="F319" t="str">
        <v>Unknown</v>
      </c>
    </row>
    <row r="320" spans="1:6" x14ac:dyDescent="0.25">
      <c r="A320">
        <v>2070</v>
      </c>
      <c r="B320" t="str">
        <v>Bruno Brito</v>
      </c>
      <c r="C320" t="str">
        <v>Paulo Jorge T. Moreira (Talho Srª Candeias)</v>
      </c>
      <c r="D320" t="str">
        <v>1A5</v>
      </c>
      <c r="E320">
        <v>309.58</v>
      </c>
      <c r="F320" t="str">
        <v>Unknown</v>
      </c>
    </row>
    <row r="321" spans="1:6" x14ac:dyDescent="0.25">
      <c r="A321">
        <v>2087</v>
      </c>
      <c r="B321" t="str">
        <v>Bruno Brito</v>
      </c>
      <c r="C321" t="str">
        <v>Correia Coelho &amp; Almeida Coelho, Lda.</v>
      </c>
      <c r="D321" t="str">
        <v>6A30</v>
      </c>
      <c r="E321">
        <v>-9.67</v>
      </c>
      <c r="F321" t="str">
        <v>Unknown</v>
      </c>
    </row>
    <row r="322" spans="1:6" x14ac:dyDescent="0.25">
      <c r="A322">
        <v>2088</v>
      </c>
      <c r="B322" t="str">
        <v>Bruno Brito</v>
      </c>
      <c r="C322" t="str">
        <v>Correia Coelho &amp; Almeida Coelho, Lda.</v>
      </c>
      <c r="D322" t="str">
        <v>6A30</v>
      </c>
      <c r="E322">
        <v>4.84</v>
      </c>
      <c r="F322" t="str">
        <v>Unknown</v>
      </c>
    </row>
    <row r="323" spans="1:6" x14ac:dyDescent="0.25">
      <c r="A323">
        <v>2089</v>
      </c>
      <c r="B323" t="str">
        <v>Bruno Brito</v>
      </c>
      <c r="C323" t="str">
        <v>Super Talho do Sardão - Unipessoal, Lda.</v>
      </c>
      <c r="D323" t="str">
        <v>6A30</v>
      </c>
      <c r="E323">
        <v>432.52</v>
      </c>
      <c r="F323" t="str">
        <v>Unknown</v>
      </c>
    </row>
    <row r="324" spans="1:6" x14ac:dyDescent="0.25">
      <c r="A324">
        <v>2090</v>
      </c>
      <c r="B324" t="str">
        <v>Bruno Brito</v>
      </c>
      <c r="C324" t="str">
        <v>Super Talho do Sardão - Unipessoal, Lda.</v>
      </c>
      <c r="D324" t="str">
        <v>6A30</v>
      </c>
      <c r="E324">
        <v>302.58</v>
      </c>
      <c r="F324" t="str">
        <v>Unknown</v>
      </c>
    </row>
    <row r="325" spans="1:6" x14ac:dyDescent="0.25">
      <c r="A325">
        <v>2091</v>
      </c>
      <c r="B325" t="str">
        <v>Bruno Brito</v>
      </c>
      <c r="C325" t="str">
        <v>Super Talho do Sardão - Unipessoal, Lda.</v>
      </c>
      <c r="D325" t="str">
        <v>6A30</v>
      </c>
      <c r="E325">
        <v>554.03</v>
      </c>
      <c r="F325" t="str">
        <v>Unknown</v>
      </c>
    </row>
    <row r="326" spans="1:6" x14ac:dyDescent="0.25">
      <c r="A326">
        <v>2103</v>
      </c>
      <c r="B326" t="str">
        <v>Bruno Brito</v>
      </c>
      <c r="C326" t="str">
        <v>Talho Nelima - Pereira &amp; Filhos, Lda.</v>
      </c>
      <c r="D326" t="str">
        <v>1A5</v>
      </c>
      <c r="E326">
        <v>80.87</v>
      </c>
      <c r="F326" t="str">
        <v>Unknown</v>
      </c>
    </row>
    <row r="327" spans="1:6" x14ac:dyDescent="0.25">
      <c r="A327">
        <v>2125</v>
      </c>
      <c r="B327" t="str">
        <v>Bruno Brito</v>
      </c>
      <c r="C327" t="str">
        <v>Francisco José Teixeira</v>
      </c>
      <c r="D327" t="str">
        <v>6A30</v>
      </c>
      <c r="E327">
        <v>115.46</v>
      </c>
      <c r="F327" t="str">
        <v>Unknown</v>
      </c>
    </row>
    <row r="328" spans="1:6" x14ac:dyDescent="0.25">
      <c r="A328">
        <v>2143</v>
      </c>
      <c r="B328" t="str">
        <v>Bruno Brito</v>
      </c>
      <c r="C328" t="str">
        <v>Daniel Cunha - Unipessoal, Lda.</v>
      </c>
      <c r="D328" t="str">
        <v>6A30</v>
      </c>
      <c r="E328">
        <v>296.99</v>
      </c>
      <c r="F328" t="str">
        <v>Unknown</v>
      </c>
    </row>
    <row r="329" spans="1:6" x14ac:dyDescent="0.25">
      <c r="A329">
        <v>2144</v>
      </c>
      <c r="B329" t="str">
        <v>Bruno Brito</v>
      </c>
      <c r="C329" t="str">
        <v>Daniel Cunha - Unipessoal, Lda.</v>
      </c>
      <c r="D329" t="str">
        <v>6A30</v>
      </c>
      <c r="E329">
        <v>98.34</v>
      </c>
      <c r="F329" t="str">
        <v>Unknown</v>
      </c>
    </row>
    <row r="330" spans="1:6" x14ac:dyDescent="0.25">
      <c r="A330">
        <v>2147</v>
      </c>
      <c r="B330" t="str">
        <v>Bruno Brito</v>
      </c>
      <c r="C330" t="str">
        <v>Casa do Aido - Unipessoal, Lda.</v>
      </c>
      <c r="D330" t="str">
        <v>6A30</v>
      </c>
      <c r="E330">
        <v>914.63</v>
      </c>
      <c r="F330" t="str">
        <v>Unknown</v>
      </c>
    </row>
    <row r="331" spans="1:6" x14ac:dyDescent="0.25">
      <c r="A331">
        <v>2148</v>
      </c>
      <c r="B331" t="str">
        <v>Bruno Brito</v>
      </c>
      <c r="C331" t="str">
        <v>Casa do Aido - Unipessoal, Lda.</v>
      </c>
      <c r="D331" t="str">
        <v>6A30</v>
      </c>
      <c r="E331">
        <v>-914.63</v>
      </c>
      <c r="F331" t="str">
        <v>Unknown</v>
      </c>
    </row>
    <row r="332" spans="1:6" x14ac:dyDescent="0.25">
      <c r="A332">
        <v>2149</v>
      </c>
      <c r="B332" t="str">
        <v>Bruno Brito</v>
      </c>
      <c r="C332" t="str">
        <v>Casa do Aido - Unipessoal, Lda.</v>
      </c>
      <c r="D332" t="str">
        <v>1A5</v>
      </c>
      <c r="E332">
        <v>1707.61</v>
      </c>
      <c r="F332" t="str">
        <v>Unknown</v>
      </c>
    </row>
    <row r="333" spans="1:6" x14ac:dyDescent="0.25">
      <c r="A333">
        <v>1575</v>
      </c>
      <c r="B333" t="str">
        <v>Bruno Brito</v>
      </c>
      <c r="C333" t="str">
        <v>Sandro Rafael Pereira Maia Unip,Lda</v>
      </c>
      <c r="D333" t="str">
        <v>91A120</v>
      </c>
      <c r="E333">
        <v>405.93</v>
      </c>
      <c r="F333" t="str">
        <v>Very High Risk</v>
      </c>
    </row>
    <row r="334" spans="1:6" x14ac:dyDescent="0.25">
      <c r="A334">
        <v>1576</v>
      </c>
      <c r="B334" t="str">
        <v>Bruno Brito</v>
      </c>
      <c r="C334" t="str">
        <v>Sandro Rafael Pereira Maia Unip,Lda</v>
      </c>
      <c r="D334" t="str">
        <v>91A120</v>
      </c>
      <c r="E334">
        <v>593.80999999999995</v>
      </c>
      <c r="F334" t="str">
        <v>Very High Risk</v>
      </c>
    </row>
    <row r="335" spans="1:6" x14ac:dyDescent="0.25">
      <c r="A335">
        <v>1577</v>
      </c>
      <c r="B335" t="str">
        <v>Bruno Brito</v>
      </c>
      <c r="C335" t="str">
        <v>Sandro Rafael Pereira Maia Unip,Lda</v>
      </c>
      <c r="D335" t="str">
        <v>91A120</v>
      </c>
      <c r="E335">
        <v>760.12</v>
      </c>
      <c r="F335" t="str">
        <v>Very High Risk</v>
      </c>
    </row>
    <row r="336" spans="1:6" x14ac:dyDescent="0.25">
      <c r="A336">
        <v>1578</v>
      </c>
      <c r="B336" t="str">
        <v>Bruno Brito</v>
      </c>
      <c r="C336" t="str">
        <v>Sandro Rafael Pereira Maia Unip,Lda</v>
      </c>
      <c r="D336" t="str">
        <v>91A120</v>
      </c>
      <c r="E336">
        <v>710.26</v>
      </c>
      <c r="F336" t="str">
        <v>Very High Risk</v>
      </c>
    </row>
    <row r="337" spans="1:6" x14ac:dyDescent="0.25">
      <c r="A337">
        <v>1579</v>
      </c>
      <c r="B337" t="str">
        <v>Bruno Brito</v>
      </c>
      <c r="C337" t="str">
        <v>Sandro Rafael Pereira Maia Unip,Lda</v>
      </c>
      <c r="D337" t="str">
        <v>91A120</v>
      </c>
      <c r="E337">
        <v>203.08</v>
      </c>
      <c r="F337" t="str">
        <v>Very High Risk</v>
      </c>
    </row>
    <row r="338" spans="1:6" x14ac:dyDescent="0.25">
      <c r="A338">
        <v>1580</v>
      </c>
      <c r="B338" t="str">
        <v>Bruno Brito</v>
      </c>
      <c r="C338" t="str">
        <v>Sandro Rafael Pereira Maia Unip,Lda</v>
      </c>
      <c r="D338" t="str">
        <v>61A90</v>
      </c>
      <c r="E338">
        <v>87.76</v>
      </c>
      <c r="F338" t="str">
        <v>Very High Risk</v>
      </c>
    </row>
    <row r="339" spans="1:6" x14ac:dyDescent="0.25">
      <c r="A339">
        <v>1583</v>
      </c>
      <c r="B339" t="str">
        <v>Bruno Brito</v>
      </c>
      <c r="C339" t="str">
        <v>Carnes Pnr Unip., Lda</v>
      </c>
      <c r="D339" t="str">
        <v>91A120</v>
      </c>
      <c r="E339">
        <v>1306.02</v>
      </c>
      <c r="F339" t="str">
        <v>Very High Risk</v>
      </c>
    </row>
    <row r="340" spans="1:6" x14ac:dyDescent="0.25">
      <c r="A340">
        <v>1584</v>
      </c>
      <c r="B340" t="str">
        <v>Bruno Brito</v>
      </c>
      <c r="C340" t="str">
        <v>Carnes Pnr Unip., Lda</v>
      </c>
      <c r="D340" t="str">
        <v>91A120</v>
      </c>
      <c r="E340">
        <v>876.84</v>
      </c>
      <c r="F340" t="str">
        <v>Very High Risk</v>
      </c>
    </row>
    <row r="341" spans="1:6" x14ac:dyDescent="0.25">
      <c r="A341">
        <v>1585</v>
      </c>
      <c r="B341" t="str">
        <v>Bruno Brito</v>
      </c>
      <c r="C341" t="str">
        <v>Carnes Pnr Unip., Lda</v>
      </c>
      <c r="D341" t="str">
        <v>91A120</v>
      </c>
      <c r="E341">
        <v>952.64</v>
      </c>
      <c r="F341" t="str">
        <v>Very High Risk</v>
      </c>
    </row>
    <row r="342" spans="1:6" x14ac:dyDescent="0.25">
      <c r="A342">
        <v>1586</v>
      </c>
      <c r="B342" t="str">
        <v>Bruno Brito</v>
      </c>
      <c r="C342" t="str">
        <v>Carnes Pnr Unip., Lda</v>
      </c>
      <c r="D342" t="str">
        <v>91A120</v>
      </c>
      <c r="E342">
        <v>1264.6300000000001</v>
      </c>
      <c r="F342" t="str">
        <v>Very High Risk</v>
      </c>
    </row>
    <row r="343" spans="1:6" x14ac:dyDescent="0.25">
      <c r="A343">
        <v>1587</v>
      </c>
      <c r="B343" t="str">
        <v>Bruno Brito</v>
      </c>
      <c r="C343" t="str">
        <v>Carnes Pnr Unip., Lda</v>
      </c>
      <c r="D343" t="str">
        <v>61A90</v>
      </c>
      <c r="E343">
        <v>1142.43</v>
      </c>
      <c r="F343" t="str">
        <v>Very High Risk</v>
      </c>
    </row>
    <row r="344" spans="1:6" x14ac:dyDescent="0.25">
      <c r="A344">
        <v>1588</v>
      </c>
      <c r="B344" t="str">
        <v>Bruno Brito</v>
      </c>
      <c r="C344" t="str">
        <v>Carnes Pnr Unip., Lda</v>
      </c>
      <c r="D344" t="str">
        <v>61A90</v>
      </c>
      <c r="E344">
        <v>524.29999999999995</v>
      </c>
      <c r="F344" t="str">
        <v>Very High Risk</v>
      </c>
    </row>
    <row r="345" spans="1:6" x14ac:dyDescent="0.25">
      <c r="A345">
        <v>2005</v>
      </c>
      <c r="B345" t="str">
        <v>Bruno Brito</v>
      </c>
      <c r="C345" t="str">
        <v>PEDRO PACHECO BRANDÃO UNIP.,LDA</v>
      </c>
      <c r="D345" t="str">
        <v>91A120</v>
      </c>
      <c r="E345">
        <v>253.95</v>
      </c>
      <c r="F345" t="str">
        <v>Very High Risk</v>
      </c>
    </row>
    <row r="346" spans="1:6" x14ac:dyDescent="0.25">
      <c r="A346">
        <v>2019</v>
      </c>
      <c r="B346" t="str">
        <v>Bruno Brito</v>
      </c>
      <c r="C346" t="str">
        <v>Avineto Unip., Lda</v>
      </c>
      <c r="D346" t="str">
        <v>91A120</v>
      </c>
      <c r="E346">
        <v>-35.78</v>
      </c>
      <c r="F346" t="str">
        <v>Very High Risk</v>
      </c>
    </row>
    <row r="347" spans="1:6" x14ac:dyDescent="0.25">
      <c r="A347">
        <v>2079</v>
      </c>
      <c r="B347" t="str">
        <v>Bruno Brito</v>
      </c>
      <c r="C347" t="str">
        <v>Fumeiros Sousa Viana - Unipessoal, Lda.</v>
      </c>
      <c r="D347" t="str">
        <v>61A90</v>
      </c>
      <c r="E347">
        <v>326.52</v>
      </c>
      <c r="F347" t="str">
        <v>Very High Risk</v>
      </c>
    </row>
    <row r="348" spans="1:6" x14ac:dyDescent="0.25">
      <c r="A348">
        <v>2084</v>
      </c>
      <c r="B348" t="str">
        <v>Bruno Brito</v>
      </c>
      <c r="C348" t="str">
        <v>Talho F.M. &amp; Almeida, Lda.</v>
      </c>
      <c r="D348" t="str">
        <v>61A90</v>
      </c>
      <c r="E348">
        <v>20.84</v>
      </c>
      <c r="F348" t="str">
        <v>Very High Risk</v>
      </c>
    </row>
    <row r="349" spans="1:6" x14ac:dyDescent="0.25">
      <c r="A349">
        <v>2105</v>
      </c>
      <c r="B349" t="str">
        <v>Bruno Brito</v>
      </c>
      <c r="C349" t="str">
        <v>Talho Central - Pereira da Silva &amp; Filhos, Lda.</v>
      </c>
      <c r="D349" t="str">
        <v>61A90</v>
      </c>
      <c r="E349">
        <v>-0.21</v>
      </c>
      <c r="F349" t="str">
        <v>Very High Risk</v>
      </c>
    </row>
    <row r="350" spans="1:6" x14ac:dyDescent="0.25">
      <c r="A350">
        <v>664</v>
      </c>
      <c r="B350" t="str">
        <v>Contencioso</v>
      </c>
      <c r="C350" t="str">
        <v>P. Castro &amp; Silva, Lda</v>
      </c>
      <c r="D350" t="str">
        <v>M120</v>
      </c>
      <c r="E350">
        <v>640.66999999999996</v>
      </c>
      <c r="F350" t="str">
        <v>Critical Risk</v>
      </c>
    </row>
    <row r="351" spans="1:6" x14ac:dyDescent="0.25">
      <c r="A351">
        <v>665</v>
      </c>
      <c r="B351" t="str">
        <v>Contencioso</v>
      </c>
      <c r="C351" t="str">
        <v>P. Castro &amp; Silva, Lda</v>
      </c>
      <c r="D351" t="str">
        <v>M120</v>
      </c>
      <c r="E351">
        <v>415.94</v>
      </c>
      <c r="F351" t="str">
        <v>Critical Risk</v>
      </c>
    </row>
    <row r="352" spans="1:6" x14ac:dyDescent="0.25">
      <c r="A352">
        <v>666</v>
      </c>
      <c r="B352" t="str">
        <v>Contencioso</v>
      </c>
      <c r="C352" t="str">
        <v>P. Castro &amp; Silva, Lda</v>
      </c>
      <c r="D352" t="str">
        <v>M120</v>
      </c>
      <c r="E352">
        <v>509.33</v>
      </c>
      <c r="F352" t="str">
        <v>Critical Risk</v>
      </c>
    </row>
    <row r="353" spans="1:6" x14ac:dyDescent="0.25">
      <c r="A353">
        <v>667</v>
      </c>
      <c r="B353" t="str">
        <v>Contencioso</v>
      </c>
      <c r="C353" t="str">
        <v>P. Castro &amp; Silva, Lda</v>
      </c>
      <c r="D353" t="str">
        <v>M120</v>
      </c>
      <c r="E353">
        <v>248.84</v>
      </c>
      <c r="F353" t="str">
        <v>Critical Risk</v>
      </c>
    </row>
    <row r="354" spans="1:6" x14ac:dyDescent="0.25">
      <c r="A354">
        <v>668</v>
      </c>
      <c r="B354" t="str">
        <v>Contencioso</v>
      </c>
      <c r="C354" t="str">
        <v>P. Castro &amp; Silva, Lda</v>
      </c>
      <c r="D354" t="str">
        <v>M120</v>
      </c>
      <c r="E354">
        <v>529.79999999999995</v>
      </c>
      <c r="F354" t="str">
        <v>Critical Risk</v>
      </c>
    </row>
    <row r="355" spans="1:6" x14ac:dyDescent="0.25">
      <c r="A355">
        <v>669</v>
      </c>
      <c r="B355" t="str">
        <v>Contencioso</v>
      </c>
      <c r="C355" t="str">
        <v>P. Castro &amp; Silva, Lda</v>
      </c>
      <c r="D355" t="str">
        <v>M120</v>
      </c>
      <c r="E355">
        <v>326.14999999999998</v>
      </c>
      <c r="F355" t="str">
        <v>Critical Risk</v>
      </c>
    </row>
    <row r="356" spans="1:6" x14ac:dyDescent="0.25">
      <c r="A356">
        <v>670</v>
      </c>
      <c r="B356" t="str">
        <v>Contencioso</v>
      </c>
      <c r="C356" t="str">
        <v>P. Castro &amp; Silva, Lda</v>
      </c>
      <c r="D356" t="str">
        <v>M120</v>
      </c>
      <c r="E356">
        <v>128.44999999999999</v>
      </c>
      <c r="F356" t="str">
        <v>Critical Risk</v>
      </c>
    </row>
    <row r="357" spans="1:6" x14ac:dyDescent="0.25">
      <c r="A357">
        <v>671</v>
      </c>
      <c r="B357" t="str">
        <v>Contencioso</v>
      </c>
      <c r="C357" t="str">
        <v>P. Castro &amp; Silva, Lda</v>
      </c>
      <c r="D357" t="str">
        <v>M120</v>
      </c>
      <c r="E357">
        <v>420.28</v>
      </c>
      <c r="F357" t="str">
        <v>Critical Risk</v>
      </c>
    </row>
    <row r="358" spans="1:6" x14ac:dyDescent="0.25">
      <c r="A358">
        <v>672</v>
      </c>
      <c r="B358" t="str">
        <v>Contencioso</v>
      </c>
      <c r="C358" t="str">
        <v>P. Castro &amp; Silva, Lda</v>
      </c>
      <c r="D358" t="str">
        <v>M120</v>
      </c>
      <c r="E358">
        <v>-5.01</v>
      </c>
      <c r="F358" t="str">
        <v>Critical Risk</v>
      </c>
    </row>
    <row r="359" spans="1:6" x14ac:dyDescent="0.25">
      <c r="A359">
        <v>673</v>
      </c>
      <c r="B359" t="str">
        <v>Contencioso</v>
      </c>
      <c r="C359" t="str">
        <v>P. Castro &amp; Silva, Lda</v>
      </c>
      <c r="D359" t="str">
        <v>M120</v>
      </c>
      <c r="E359">
        <v>360.85</v>
      </c>
      <c r="F359" t="str">
        <v>Critical Risk</v>
      </c>
    </row>
    <row r="360" spans="1:6" x14ac:dyDescent="0.25">
      <c r="A360">
        <v>674</v>
      </c>
      <c r="B360" t="str">
        <v>Contencioso</v>
      </c>
      <c r="C360" t="str">
        <v>P. Castro &amp; Silva, Lda</v>
      </c>
      <c r="D360" t="str">
        <v>M120</v>
      </c>
      <c r="E360">
        <v>512.03</v>
      </c>
      <c r="F360" t="str">
        <v>Critical Risk</v>
      </c>
    </row>
    <row r="361" spans="1:6" x14ac:dyDescent="0.25">
      <c r="A361">
        <v>675</v>
      </c>
      <c r="B361" t="str">
        <v>Contencioso</v>
      </c>
      <c r="C361" t="str">
        <v>P. Castro &amp; Silva, Lda</v>
      </c>
      <c r="D361" t="str">
        <v>M120</v>
      </c>
      <c r="E361">
        <v>818.3</v>
      </c>
      <c r="F361" t="str">
        <v>Critical Risk</v>
      </c>
    </row>
    <row r="362" spans="1:6" x14ac:dyDescent="0.25">
      <c r="A362">
        <v>676</v>
      </c>
      <c r="B362" t="str">
        <v>Contencioso</v>
      </c>
      <c r="C362" t="str">
        <v>P. Castro &amp; Silva, Lda</v>
      </c>
      <c r="D362" t="str">
        <v>M120</v>
      </c>
      <c r="E362">
        <v>260.89</v>
      </c>
      <c r="F362" t="str">
        <v>Critical Risk</v>
      </c>
    </row>
    <row r="363" spans="1:6" x14ac:dyDescent="0.25">
      <c r="A363">
        <v>677</v>
      </c>
      <c r="B363" t="str">
        <v>Contencioso</v>
      </c>
      <c r="C363" t="str">
        <v>P. Castro &amp; Silva, Lda</v>
      </c>
      <c r="D363" t="str">
        <v>M120</v>
      </c>
      <c r="E363">
        <v>688.37</v>
      </c>
      <c r="F363" t="str">
        <v>Critical Risk</v>
      </c>
    </row>
    <row r="364" spans="1:6" x14ac:dyDescent="0.25">
      <c r="A364">
        <v>678</v>
      </c>
      <c r="B364" t="str">
        <v>Contencioso</v>
      </c>
      <c r="C364" t="str">
        <v>P. Castro &amp; Silva, Lda</v>
      </c>
      <c r="D364" t="str">
        <v>M120</v>
      </c>
      <c r="E364">
        <v>-6.47</v>
      </c>
      <c r="F364" t="str">
        <v>Critical Risk</v>
      </c>
    </row>
    <row r="365" spans="1:6" x14ac:dyDescent="0.25">
      <c r="A365">
        <v>679</v>
      </c>
      <c r="B365" t="str">
        <v>Contencioso</v>
      </c>
      <c r="C365" t="str">
        <v>P. Castro &amp; Silva, Lda</v>
      </c>
      <c r="D365" t="str">
        <v>M120</v>
      </c>
      <c r="E365">
        <v>28.51</v>
      </c>
      <c r="F365" t="str">
        <v>Critical Risk</v>
      </c>
    </row>
    <row r="366" spans="1:6" x14ac:dyDescent="0.25">
      <c r="A366">
        <v>883</v>
      </c>
      <c r="B366" t="str">
        <v>Contencioso</v>
      </c>
      <c r="C366" t="str">
        <v>Carnes Maiatas, Lda</v>
      </c>
      <c r="D366" t="str">
        <v>M120</v>
      </c>
      <c r="E366">
        <v>325.42</v>
      </c>
      <c r="F366" t="str">
        <v>Critical Risk</v>
      </c>
    </row>
    <row r="367" spans="1:6" x14ac:dyDescent="0.25">
      <c r="A367">
        <v>1169</v>
      </c>
      <c r="B367" t="str">
        <v>Contencioso</v>
      </c>
      <c r="C367" t="str">
        <v>Talho Estrela Do Norte Unip.,Lda</v>
      </c>
      <c r="D367" t="str">
        <v>M120</v>
      </c>
      <c r="E367">
        <v>1518.74</v>
      </c>
      <c r="F367" t="str">
        <v>Critical Risk</v>
      </c>
    </row>
    <row r="368" spans="1:6" x14ac:dyDescent="0.25">
      <c r="A368">
        <v>1170</v>
      </c>
      <c r="B368" t="str">
        <v>Contencioso</v>
      </c>
      <c r="C368" t="str">
        <v>Talho Estrela Do Norte Unip.,Lda</v>
      </c>
      <c r="D368" t="str">
        <v>M120</v>
      </c>
      <c r="E368">
        <v>221.94</v>
      </c>
      <c r="F368" t="str">
        <v>Critical Risk</v>
      </c>
    </row>
    <row r="369" spans="1:6" x14ac:dyDescent="0.25">
      <c r="A369">
        <v>1171</v>
      </c>
      <c r="B369" t="str">
        <v>Contencioso</v>
      </c>
      <c r="C369" t="str">
        <v>Talho Estrela Do Norte Unip.,Lda</v>
      </c>
      <c r="D369" t="str">
        <v>M120</v>
      </c>
      <c r="E369">
        <v>2118.5300000000002</v>
      </c>
      <c r="F369" t="str">
        <v>Critical Risk</v>
      </c>
    </row>
    <row r="370" spans="1:6" x14ac:dyDescent="0.25">
      <c r="A370">
        <v>1172</v>
      </c>
      <c r="B370" t="str">
        <v>Contencioso</v>
      </c>
      <c r="C370" t="str">
        <v>Talho Estrela Do Norte Unip.,Lda</v>
      </c>
      <c r="D370" t="str">
        <v>M120</v>
      </c>
      <c r="E370">
        <v>471.49</v>
      </c>
      <c r="F370" t="str">
        <v>Critical Risk</v>
      </c>
    </row>
    <row r="371" spans="1:6" x14ac:dyDescent="0.25">
      <c r="A371">
        <v>1173</v>
      </c>
      <c r="B371" t="str">
        <v>Contencioso</v>
      </c>
      <c r="C371" t="str">
        <v>Talho Estrela Do Norte Unip.,Lda</v>
      </c>
      <c r="D371" t="str">
        <v>M120</v>
      </c>
      <c r="E371">
        <v>1312.27</v>
      </c>
      <c r="F371" t="str">
        <v>Critical Risk</v>
      </c>
    </row>
    <row r="372" spans="1:6" x14ac:dyDescent="0.25">
      <c r="A372">
        <v>1174</v>
      </c>
      <c r="B372" t="str">
        <v>Contencioso</v>
      </c>
      <c r="C372" t="str">
        <v>Talho Estrela Do Norte Unip.,Lda</v>
      </c>
      <c r="D372" t="str">
        <v>M120</v>
      </c>
      <c r="E372">
        <v>1681.83</v>
      </c>
      <c r="F372" t="str">
        <v>Critical Risk</v>
      </c>
    </row>
    <row r="373" spans="1:6" x14ac:dyDescent="0.25">
      <c r="A373">
        <v>1175</v>
      </c>
      <c r="B373" t="str">
        <v>Contencioso</v>
      </c>
      <c r="C373" t="str">
        <v>Talho Estrela Do Norte Unip.,Lda</v>
      </c>
      <c r="D373" t="str">
        <v>M120</v>
      </c>
      <c r="E373">
        <v>2061.3200000000002</v>
      </c>
      <c r="F373" t="str">
        <v>Critical Risk</v>
      </c>
    </row>
    <row r="374" spans="1:6" x14ac:dyDescent="0.25">
      <c r="A374">
        <v>1176</v>
      </c>
      <c r="B374" t="str">
        <v>Contencioso</v>
      </c>
      <c r="C374" t="str">
        <v>Talho Estrela Do Norte Unip.,Lda</v>
      </c>
      <c r="D374" t="str">
        <v>M120</v>
      </c>
      <c r="E374">
        <v>1420.72</v>
      </c>
      <c r="F374" t="str">
        <v>Critical Risk</v>
      </c>
    </row>
    <row r="375" spans="1:6" x14ac:dyDescent="0.25">
      <c r="A375">
        <v>1177</v>
      </c>
      <c r="B375" t="str">
        <v>Contencioso</v>
      </c>
      <c r="C375" t="str">
        <v>Talho Estrela Do Norte Unip.,Lda</v>
      </c>
      <c r="D375" t="str">
        <v>M120</v>
      </c>
      <c r="E375">
        <v>-200</v>
      </c>
      <c r="F375" t="str">
        <v>Critical Risk</v>
      </c>
    </row>
    <row r="376" spans="1:6" x14ac:dyDescent="0.25">
      <c r="A376">
        <v>1305</v>
      </c>
      <c r="B376" t="str">
        <v>Contencioso</v>
      </c>
      <c r="C376" t="str">
        <v>Servibarreiras-Comércio E Serviços</v>
      </c>
      <c r="D376" t="str">
        <v>M120</v>
      </c>
      <c r="E376">
        <v>76.72</v>
      </c>
      <c r="F376" t="str">
        <v>Critical Risk</v>
      </c>
    </row>
    <row r="377" spans="1:6" x14ac:dyDescent="0.25">
      <c r="A377">
        <v>1306</v>
      </c>
      <c r="B377" t="str">
        <v>Contencioso</v>
      </c>
      <c r="C377" t="str">
        <v>Servibarreiras-Comércio E Serviços</v>
      </c>
      <c r="D377" t="str">
        <v>M120</v>
      </c>
      <c r="E377">
        <v>504.83</v>
      </c>
      <c r="F377" t="str">
        <v>Critical Risk</v>
      </c>
    </row>
    <row r="378" spans="1:6" x14ac:dyDescent="0.25">
      <c r="A378">
        <v>1307</v>
      </c>
      <c r="B378" t="str">
        <v>Contencioso</v>
      </c>
      <c r="C378" t="str">
        <v>Servibarreiras-Comércio E Serviços</v>
      </c>
      <c r="D378" t="str">
        <v>M120</v>
      </c>
      <c r="E378">
        <v>1039.74</v>
      </c>
      <c r="F378" t="str">
        <v>Critical Risk</v>
      </c>
    </row>
    <row r="379" spans="1:6" x14ac:dyDescent="0.25">
      <c r="A379">
        <v>1308</v>
      </c>
      <c r="B379" t="str">
        <v>Contencioso</v>
      </c>
      <c r="C379" t="str">
        <v>Servibarreiras-Comércio E Serviços</v>
      </c>
      <c r="D379" t="str">
        <v>M120</v>
      </c>
      <c r="E379">
        <v>739.42</v>
      </c>
      <c r="F379" t="str">
        <v>Critical Risk</v>
      </c>
    </row>
    <row r="380" spans="1:6" x14ac:dyDescent="0.25">
      <c r="A380">
        <v>1309</v>
      </c>
      <c r="B380" t="str">
        <v>Contencioso</v>
      </c>
      <c r="C380" t="str">
        <v>Servibarreiras-Comércio E Serviços</v>
      </c>
      <c r="D380" t="str">
        <v>M120</v>
      </c>
      <c r="E380">
        <v>810.6</v>
      </c>
      <c r="F380" t="str">
        <v>Critical Risk</v>
      </c>
    </row>
    <row r="381" spans="1:6" x14ac:dyDescent="0.25">
      <c r="A381">
        <v>1310</v>
      </c>
      <c r="B381" t="str">
        <v>Contencioso</v>
      </c>
      <c r="C381" t="str">
        <v>Servibarreiras-Comércio E Serviços</v>
      </c>
      <c r="D381" t="str">
        <v>M120</v>
      </c>
      <c r="E381">
        <v>858.71</v>
      </c>
      <c r="F381" t="str">
        <v>Critical Risk</v>
      </c>
    </row>
    <row r="382" spans="1:6" x14ac:dyDescent="0.25">
      <c r="A382">
        <v>1311</v>
      </c>
      <c r="B382" t="str">
        <v>Contencioso</v>
      </c>
      <c r="C382" t="str">
        <v>Servibarreiras-Comércio E Serviços</v>
      </c>
      <c r="D382" t="str">
        <v>M120</v>
      </c>
      <c r="E382">
        <v>727.32</v>
      </c>
      <c r="F382" t="str">
        <v>Critical Risk</v>
      </c>
    </row>
    <row r="383" spans="1:6" x14ac:dyDescent="0.25">
      <c r="A383">
        <v>1312</v>
      </c>
      <c r="B383" t="str">
        <v>Contencioso</v>
      </c>
      <c r="C383" t="str">
        <v>Servibarreiras-Comércio E Serviços</v>
      </c>
      <c r="D383" t="str">
        <v>M120</v>
      </c>
      <c r="E383">
        <v>40.74</v>
      </c>
      <c r="F383" t="str">
        <v>Critical Risk</v>
      </c>
    </row>
    <row r="384" spans="1:6" x14ac:dyDescent="0.25">
      <c r="A384">
        <v>1313</v>
      </c>
      <c r="B384" t="str">
        <v>Contencioso</v>
      </c>
      <c r="C384" t="str">
        <v>Servibarreiras-Comércio E Serviços</v>
      </c>
      <c r="D384" t="str">
        <v>M120</v>
      </c>
      <c r="E384">
        <v>700.72</v>
      </c>
      <c r="F384" t="str">
        <v>Critical Risk</v>
      </c>
    </row>
    <row r="385" spans="1:6" x14ac:dyDescent="0.25">
      <c r="A385">
        <v>1314</v>
      </c>
      <c r="B385" t="str">
        <v>Contencioso</v>
      </c>
      <c r="C385" t="str">
        <v>Servibarreiras-Comércio E Serviços</v>
      </c>
      <c r="D385" t="str">
        <v>M120</v>
      </c>
      <c r="E385">
        <v>1101.82</v>
      </c>
      <c r="F385" t="str">
        <v>Critical Risk</v>
      </c>
    </row>
    <row r="386" spans="1:6" x14ac:dyDescent="0.25">
      <c r="A386">
        <v>1315</v>
      </c>
      <c r="B386" t="str">
        <v>Contencioso</v>
      </c>
      <c r="C386" t="str">
        <v>Servibarreiras-Comércio E Serviços</v>
      </c>
      <c r="D386" t="str">
        <v>M120</v>
      </c>
      <c r="E386">
        <v>406.74</v>
      </c>
      <c r="F386" t="str">
        <v>Critical Risk</v>
      </c>
    </row>
    <row r="387" spans="1:6" x14ac:dyDescent="0.25">
      <c r="A387">
        <v>1316</v>
      </c>
      <c r="B387" t="str">
        <v>Contencioso</v>
      </c>
      <c r="C387" t="str">
        <v>Servibarreiras-Comércio E Serviços</v>
      </c>
      <c r="D387" t="str">
        <v>M120</v>
      </c>
      <c r="E387">
        <v>845.74</v>
      </c>
      <c r="F387" t="str">
        <v>Critical Risk</v>
      </c>
    </row>
    <row r="388" spans="1:6" x14ac:dyDescent="0.25">
      <c r="A388">
        <v>1317</v>
      </c>
      <c r="B388" t="str">
        <v>Contencioso</v>
      </c>
      <c r="C388" t="str">
        <v>Servibarreiras-Comércio E Serviços</v>
      </c>
      <c r="D388" t="str">
        <v>M120</v>
      </c>
      <c r="E388">
        <v>239.32</v>
      </c>
      <c r="F388" t="str">
        <v>Critical Risk</v>
      </c>
    </row>
    <row r="389" spans="1:6" x14ac:dyDescent="0.25">
      <c r="A389">
        <v>1318</v>
      </c>
      <c r="B389" t="str">
        <v>Contencioso</v>
      </c>
      <c r="C389" t="str">
        <v>Servibarreiras-Comércio E Serviços</v>
      </c>
      <c r="D389" t="str">
        <v>M120</v>
      </c>
      <c r="E389">
        <v>999.6</v>
      </c>
      <c r="F389" t="str">
        <v>Critical Risk</v>
      </c>
    </row>
    <row r="390" spans="1:6" x14ac:dyDescent="0.25">
      <c r="A390">
        <v>1445</v>
      </c>
      <c r="B390" t="str">
        <v>Contencioso</v>
      </c>
      <c r="C390" t="str">
        <v>Rui Manuel Sousa Unip.,Lda</v>
      </c>
      <c r="D390" t="str">
        <v>M120</v>
      </c>
      <c r="E390">
        <v>384.93</v>
      </c>
      <c r="F390" t="str">
        <v>Critical Risk</v>
      </c>
    </row>
    <row r="391" spans="1:6" x14ac:dyDescent="0.25">
      <c r="A391">
        <v>1446</v>
      </c>
      <c r="B391" t="str">
        <v>Contencioso</v>
      </c>
      <c r="C391" t="str">
        <v>Rui Manuel Sousa Unip.,Lda</v>
      </c>
      <c r="D391" t="str">
        <v>M120</v>
      </c>
      <c r="E391">
        <v>1352.23</v>
      </c>
      <c r="F391" t="str">
        <v>Critical Risk</v>
      </c>
    </row>
    <row r="392" spans="1:6" x14ac:dyDescent="0.25">
      <c r="A392">
        <v>1447</v>
      </c>
      <c r="B392" t="str">
        <v>Contencioso</v>
      </c>
      <c r="C392" t="str">
        <v>Rui Manuel Sousa Unip.,Lda</v>
      </c>
      <c r="D392" t="str">
        <v>M120</v>
      </c>
      <c r="E392">
        <v>-23.64</v>
      </c>
      <c r="F392" t="str">
        <v>Critical Risk</v>
      </c>
    </row>
    <row r="393" spans="1:6" x14ac:dyDescent="0.25">
      <c r="A393">
        <v>1448</v>
      </c>
      <c r="B393" t="str">
        <v>Contencioso</v>
      </c>
      <c r="C393" t="str">
        <v>Rui Manuel Sousa Unip.,Lda</v>
      </c>
      <c r="D393" t="str">
        <v>M120</v>
      </c>
      <c r="E393">
        <v>320.7</v>
      </c>
      <c r="F393" t="str">
        <v>Critical Risk</v>
      </c>
    </row>
    <row r="394" spans="1:6" x14ac:dyDescent="0.25">
      <c r="A394">
        <v>1449</v>
      </c>
      <c r="B394" t="str">
        <v>Contencioso</v>
      </c>
      <c r="C394" t="str">
        <v>Rui Manuel Sousa Unip.,Lda</v>
      </c>
      <c r="D394" t="str">
        <v>M120</v>
      </c>
      <c r="E394">
        <v>317.35000000000002</v>
      </c>
      <c r="F394" t="str">
        <v>Critical Risk</v>
      </c>
    </row>
    <row r="395" spans="1:6" x14ac:dyDescent="0.25">
      <c r="A395">
        <v>1450</v>
      </c>
      <c r="B395" t="str">
        <v>Contencioso</v>
      </c>
      <c r="C395" t="str">
        <v>Rui Manuel Sousa Unip.,Lda</v>
      </c>
      <c r="D395" t="str">
        <v>M120</v>
      </c>
      <c r="E395">
        <v>393.14</v>
      </c>
      <c r="F395" t="str">
        <v>Critical Risk</v>
      </c>
    </row>
    <row r="396" spans="1:6" x14ac:dyDescent="0.25">
      <c r="A396">
        <v>1451</v>
      </c>
      <c r="B396" t="str">
        <v>Contencioso</v>
      </c>
      <c r="C396" t="str">
        <v>Rui Manuel Sousa Unip.,Lda</v>
      </c>
      <c r="D396" t="str">
        <v>M120</v>
      </c>
      <c r="E396">
        <v>987.06</v>
      </c>
      <c r="F396" t="str">
        <v>Critical Risk</v>
      </c>
    </row>
    <row r="397" spans="1:6" x14ac:dyDescent="0.25">
      <c r="A397">
        <v>1452</v>
      </c>
      <c r="B397" t="str">
        <v>Contencioso</v>
      </c>
      <c r="C397" t="str">
        <v>Rui Manuel Sousa Unip.,Lda</v>
      </c>
      <c r="D397" t="str">
        <v>M120</v>
      </c>
      <c r="E397">
        <v>492.79</v>
      </c>
      <c r="F397" t="str">
        <v>Critical Risk</v>
      </c>
    </row>
    <row r="398" spans="1:6" x14ac:dyDescent="0.25">
      <c r="A398">
        <v>1453</v>
      </c>
      <c r="B398" t="str">
        <v>Contencioso</v>
      </c>
      <c r="C398" t="str">
        <v>Rui Manuel Sousa Unip.,Lda</v>
      </c>
      <c r="D398" t="str">
        <v>M120</v>
      </c>
      <c r="E398">
        <v>-6.76</v>
      </c>
      <c r="F398" t="str">
        <v>Critical Risk</v>
      </c>
    </row>
    <row r="399" spans="1:6" x14ac:dyDescent="0.25">
      <c r="A399">
        <v>1454</v>
      </c>
      <c r="B399" t="str">
        <v>Contencioso</v>
      </c>
      <c r="C399" t="str">
        <v>Rui Manuel Sousa Unip.,Lda</v>
      </c>
      <c r="D399" t="str">
        <v>M120</v>
      </c>
      <c r="E399">
        <v>369.55</v>
      </c>
      <c r="F399" t="str">
        <v>Critical Risk</v>
      </c>
    </row>
    <row r="400" spans="1:6" x14ac:dyDescent="0.25">
      <c r="A400">
        <v>1455</v>
      </c>
      <c r="B400" t="str">
        <v>Contencioso</v>
      </c>
      <c r="C400" t="str">
        <v>Rui Manuel Sousa Unip.,Lda</v>
      </c>
      <c r="D400" t="str">
        <v>M120</v>
      </c>
      <c r="E400">
        <v>416.22</v>
      </c>
      <c r="F400" t="str">
        <v>Critical Risk</v>
      </c>
    </row>
    <row r="401" spans="1:6" x14ac:dyDescent="0.25">
      <c r="A401">
        <v>1456</v>
      </c>
      <c r="B401" t="str">
        <v>Contencioso</v>
      </c>
      <c r="C401" t="str">
        <v>Rui Manuel Sousa Unip.,Lda</v>
      </c>
      <c r="D401" t="str">
        <v>M120</v>
      </c>
      <c r="E401">
        <v>732.56</v>
      </c>
      <c r="F401" t="str">
        <v>Critical Risk</v>
      </c>
    </row>
    <row r="402" spans="1:6" x14ac:dyDescent="0.25">
      <c r="A402">
        <v>1457</v>
      </c>
      <c r="B402" t="str">
        <v>Contencioso</v>
      </c>
      <c r="C402" t="str">
        <v>Rui Manuel Sousa Unip.,Lda</v>
      </c>
      <c r="D402" t="str">
        <v>M120</v>
      </c>
      <c r="E402">
        <v>339.5</v>
      </c>
      <c r="F402" t="str">
        <v>Critical Risk</v>
      </c>
    </row>
    <row r="403" spans="1:6" x14ac:dyDescent="0.25">
      <c r="A403">
        <v>1458</v>
      </c>
      <c r="B403" t="str">
        <v>Contencioso</v>
      </c>
      <c r="C403" t="str">
        <v>Rui Manuel Sousa Unip.,Lda</v>
      </c>
      <c r="D403" t="str">
        <v>M120</v>
      </c>
      <c r="E403">
        <v>148.75</v>
      </c>
      <c r="F403" t="str">
        <v>Critical Risk</v>
      </c>
    </row>
    <row r="404" spans="1:6" x14ac:dyDescent="0.25">
      <c r="A404">
        <v>1506</v>
      </c>
      <c r="B404" t="str">
        <v>Contencioso</v>
      </c>
      <c r="C404" t="str">
        <v>Carnes Gadira, Lda</v>
      </c>
      <c r="D404" t="str">
        <v>M120</v>
      </c>
      <c r="E404">
        <v>557.08000000000004</v>
      </c>
      <c r="F404" t="str">
        <v>Critical Risk</v>
      </c>
    </row>
    <row r="405" spans="1:6" x14ac:dyDescent="0.25">
      <c r="A405">
        <v>1507</v>
      </c>
      <c r="B405" t="str">
        <v>Contencioso</v>
      </c>
      <c r="C405" t="str">
        <v>Carnes Gadira, Lda</v>
      </c>
      <c r="D405" t="str">
        <v>M120</v>
      </c>
      <c r="E405">
        <v>368.73</v>
      </c>
      <c r="F405" t="str">
        <v>Critical Risk</v>
      </c>
    </row>
    <row r="406" spans="1:6" x14ac:dyDescent="0.25">
      <c r="A406">
        <v>1508</v>
      </c>
      <c r="B406" t="str">
        <v>Contencioso</v>
      </c>
      <c r="C406" t="str">
        <v>Carnes Gadira, Lda</v>
      </c>
      <c r="D406" t="str">
        <v>M120</v>
      </c>
      <c r="E406">
        <v>325.08999999999997</v>
      </c>
      <c r="F406" t="str">
        <v>Critical Risk</v>
      </c>
    </row>
    <row r="407" spans="1:6" x14ac:dyDescent="0.25">
      <c r="A407">
        <v>1525</v>
      </c>
      <c r="B407" t="str">
        <v>Contencioso</v>
      </c>
      <c r="C407" t="str">
        <v>Título Recheado - Talho, Lda</v>
      </c>
      <c r="D407" t="str">
        <v>M120</v>
      </c>
      <c r="E407">
        <v>652.66</v>
      </c>
      <c r="F407" t="str">
        <v>Critical Risk</v>
      </c>
    </row>
    <row r="408" spans="1:6" x14ac:dyDescent="0.25">
      <c r="A408">
        <v>1526</v>
      </c>
      <c r="B408" t="str">
        <v>Contencioso</v>
      </c>
      <c r="C408" t="str">
        <v>Título Recheado - Talho, Lda</v>
      </c>
      <c r="D408" t="str">
        <v>M120</v>
      </c>
      <c r="E408">
        <v>683.25</v>
      </c>
      <c r="F408" t="str">
        <v>Critical Risk</v>
      </c>
    </row>
    <row r="409" spans="1:6" x14ac:dyDescent="0.25">
      <c r="A409">
        <v>1527</v>
      </c>
      <c r="B409" t="str">
        <v>Contencioso</v>
      </c>
      <c r="C409" t="str">
        <v>Título Recheado - Talho, Lda</v>
      </c>
      <c r="D409" t="str">
        <v>M120</v>
      </c>
      <c r="E409">
        <v>-29.48</v>
      </c>
      <c r="F409" t="str">
        <v>Critical Risk</v>
      </c>
    </row>
    <row r="410" spans="1:6" x14ac:dyDescent="0.25">
      <c r="A410">
        <v>1528</v>
      </c>
      <c r="B410" t="str">
        <v>Contencioso</v>
      </c>
      <c r="C410" t="str">
        <v>Título Recheado - Talho, Lda</v>
      </c>
      <c r="D410" t="str">
        <v>M120</v>
      </c>
      <c r="E410">
        <v>38.56</v>
      </c>
      <c r="F410" t="str">
        <v>Critical Risk</v>
      </c>
    </row>
    <row r="411" spans="1:6" x14ac:dyDescent="0.25">
      <c r="A411">
        <v>1529</v>
      </c>
      <c r="B411" t="str">
        <v>Contencioso</v>
      </c>
      <c r="C411" t="str">
        <v>Título Recheado - Talho, Lda</v>
      </c>
      <c r="D411" t="str">
        <v>M120</v>
      </c>
      <c r="E411">
        <v>810.86</v>
      </c>
      <c r="F411" t="str">
        <v>Critical Risk</v>
      </c>
    </row>
    <row r="412" spans="1:6" x14ac:dyDescent="0.25">
      <c r="A412">
        <v>1530</v>
      </c>
      <c r="B412" t="str">
        <v>Contencioso</v>
      </c>
      <c r="C412" t="str">
        <v>Título Recheado - Talho, Lda</v>
      </c>
      <c r="D412" t="str">
        <v>M120</v>
      </c>
      <c r="E412">
        <v>570.34</v>
      </c>
      <c r="F412" t="str">
        <v>Critical Risk</v>
      </c>
    </row>
    <row r="413" spans="1:6" x14ac:dyDescent="0.25">
      <c r="A413">
        <v>1531</v>
      </c>
      <c r="B413" t="str">
        <v>Contencioso</v>
      </c>
      <c r="C413" t="str">
        <v>Título Recheado - Talho, Lda</v>
      </c>
      <c r="D413" t="str">
        <v>M120</v>
      </c>
      <c r="E413">
        <v>534.62</v>
      </c>
      <c r="F413" t="str">
        <v>Critical Risk</v>
      </c>
    </row>
    <row r="414" spans="1:6" x14ac:dyDescent="0.25">
      <c r="A414">
        <v>1532</v>
      </c>
      <c r="B414" t="str">
        <v>Contencioso</v>
      </c>
      <c r="C414" t="str">
        <v>Título Recheado - Talho, Lda</v>
      </c>
      <c r="D414" t="str">
        <v>M120</v>
      </c>
      <c r="E414">
        <v>-7.98</v>
      </c>
      <c r="F414" t="str">
        <v>Critical Risk</v>
      </c>
    </row>
    <row r="415" spans="1:6" x14ac:dyDescent="0.25">
      <c r="A415">
        <v>1533</v>
      </c>
      <c r="B415" t="str">
        <v>Contencioso</v>
      </c>
      <c r="C415" t="str">
        <v>Título Recheado - Talho, Lda</v>
      </c>
      <c r="D415" t="str">
        <v>M120</v>
      </c>
      <c r="E415">
        <v>812.82</v>
      </c>
      <c r="F415" t="str">
        <v>Critical Risk</v>
      </c>
    </row>
    <row r="416" spans="1:6" x14ac:dyDescent="0.25">
      <c r="A416">
        <v>1534</v>
      </c>
      <c r="B416" t="str">
        <v>Contencioso</v>
      </c>
      <c r="C416" t="str">
        <v>Título Recheado - Talho, Lda</v>
      </c>
      <c r="D416" t="str">
        <v>M120</v>
      </c>
      <c r="E416">
        <v>-24.58</v>
      </c>
      <c r="F416" t="str">
        <v>Critical Risk</v>
      </c>
    </row>
    <row r="417" spans="1:6" x14ac:dyDescent="0.25">
      <c r="A417">
        <v>1535</v>
      </c>
      <c r="B417" t="str">
        <v>Contencioso</v>
      </c>
      <c r="C417" t="str">
        <v>Título Recheado - Talho, Lda</v>
      </c>
      <c r="D417" t="str">
        <v>M120</v>
      </c>
      <c r="E417">
        <v>738.3</v>
      </c>
      <c r="F417" t="str">
        <v>Critical Risk</v>
      </c>
    </row>
    <row r="418" spans="1:6" x14ac:dyDescent="0.25">
      <c r="A418">
        <v>1536</v>
      </c>
      <c r="B418" t="str">
        <v>Contencioso</v>
      </c>
      <c r="C418" t="str">
        <v>Título Recheado - Talho, Lda</v>
      </c>
      <c r="D418" t="str">
        <v>M120</v>
      </c>
      <c r="E418">
        <v>742.86</v>
      </c>
      <c r="F418" t="str">
        <v>Critical Risk</v>
      </c>
    </row>
    <row r="419" spans="1:6" x14ac:dyDescent="0.25">
      <c r="A419">
        <v>1537</v>
      </c>
      <c r="B419" t="str">
        <v>Contencioso</v>
      </c>
      <c r="C419" t="str">
        <v>Título Recheado - Talho, Lda</v>
      </c>
      <c r="D419" t="str">
        <v>M120</v>
      </c>
      <c r="E419">
        <v>522.28</v>
      </c>
      <c r="F419" t="str">
        <v>Critical Risk</v>
      </c>
    </row>
    <row r="420" spans="1:6" x14ac:dyDescent="0.25">
      <c r="A420">
        <v>1538</v>
      </c>
      <c r="B420" t="str">
        <v>Contencioso</v>
      </c>
      <c r="C420" t="str">
        <v>Título Recheado - Talho, Lda</v>
      </c>
      <c r="D420" t="str">
        <v>M120</v>
      </c>
      <c r="E420">
        <v>600.01</v>
      </c>
      <c r="F420" t="str">
        <v>Critical Risk</v>
      </c>
    </row>
    <row r="421" spans="1:6" x14ac:dyDescent="0.25">
      <c r="A421">
        <v>1539</v>
      </c>
      <c r="B421" t="str">
        <v>Contencioso</v>
      </c>
      <c r="C421" t="str">
        <v>Título Recheado - Talho, Lda</v>
      </c>
      <c r="D421" t="str">
        <v>M120</v>
      </c>
      <c r="E421">
        <v>542.08000000000004</v>
      </c>
      <c r="F421" t="str">
        <v>Critical Risk</v>
      </c>
    </row>
    <row r="422" spans="1:6" x14ac:dyDescent="0.25">
      <c r="A422">
        <v>1540</v>
      </c>
      <c r="B422" t="str">
        <v>Contencioso</v>
      </c>
      <c r="C422" t="str">
        <v>Título Recheado - Talho, Lda</v>
      </c>
      <c r="D422" t="str">
        <v>M120</v>
      </c>
      <c r="E422">
        <v>501.46</v>
      </c>
      <c r="F422" t="str">
        <v>Critical Risk</v>
      </c>
    </row>
    <row r="423" spans="1:6" x14ac:dyDescent="0.25">
      <c r="A423">
        <v>1541</v>
      </c>
      <c r="B423" t="str">
        <v>Contencioso</v>
      </c>
      <c r="C423" t="str">
        <v>Título Recheado - Talho, Lda</v>
      </c>
      <c r="D423" t="str">
        <v>M120</v>
      </c>
      <c r="E423">
        <v>349.04</v>
      </c>
      <c r="F423" t="str">
        <v>Critical Risk</v>
      </c>
    </row>
    <row r="424" spans="1:6" x14ac:dyDescent="0.25">
      <c r="A424">
        <v>1542</v>
      </c>
      <c r="B424" t="str">
        <v>Contencioso</v>
      </c>
      <c r="C424" t="str">
        <v>Título Recheado - Talho, Lda</v>
      </c>
      <c r="D424" t="str">
        <v>M120</v>
      </c>
      <c r="E424">
        <v>-3</v>
      </c>
      <c r="F424" t="str">
        <v>Critical Risk</v>
      </c>
    </row>
    <row r="425" spans="1:6" x14ac:dyDescent="0.25">
      <c r="A425">
        <v>1543</v>
      </c>
      <c r="B425" t="str">
        <v>Contencioso</v>
      </c>
      <c r="C425" t="str">
        <v>Título Recheado - Talho, Lda</v>
      </c>
      <c r="D425" t="str">
        <v>M120</v>
      </c>
      <c r="E425">
        <v>293.86</v>
      </c>
      <c r="F425" t="str">
        <v>Critical Risk</v>
      </c>
    </row>
    <row r="426" spans="1:6" x14ac:dyDescent="0.25">
      <c r="A426">
        <v>1544</v>
      </c>
      <c r="B426" t="str">
        <v>Contencioso</v>
      </c>
      <c r="C426" t="str">
        <v>Título Recheado - Talho, Lda</v>
      </c>
      <c r="D426" t="str">
        <v>M120</v>
      </c>
      <c r="E426">
        <v>641.37</v>
      </c>
      <c r="F426" t="str">
        <v>Critical Risk</v>
      </c>
    </row>
    <row r="427" spans="1:6" x14ac:dyDescent="0.25">
      <c r="A427">
        <v>1545</v>
      </c>
      <c r="B427" t="str">
        <v>Contencioso</v>
      </c>
      <c r="C427" t="str">
        <v>Título Recheado - Talho, Lda</v>
      </c>
      <c r="D427" t="str">
        <v>M120</v>
      </c>
      <c r="E427">
        <v>704.85</v>
      </c>
      <c r="F427" t="str">
        <v>Critical Risk</v>
      </c>
    </row>
    <row r="428" spans="1:6" x14ac:dyDescent="0.25">
      <c r="A428">
        <v>1637</v>
      </c>
      <c r="B428" t="str">
        <v>Contencioso</v>
      </c>
      <c r="C428" t="str">
        <v>José Agostinho Castro Martins</v>
      </c>
      <c r="D428" t="str">
        <v>M120</v>
      </c>
      <c r="E428">
        <v>249.67</v>
      </c>
      <c r="F428" t="str">
        <v>Critical Risk</v>
      </c>
    </row>
    <row r="429" spans="1:6" x14ac:dyDescent="0.25">
      <c r="A429">
        <v>1638</v>
      </c>
      <c r="B429" t="str">
        <v>Contencioso</v>
      </c>
      <c r="C429" t="str">
        <v>José Agostinho Castro Martins</v>
      </c>
      <c r="D429" t="str">
        <v>M120</v>
      </c>
      <c r="E429">
        <v>230.37</v>
      </c>
      <c r="F429" t="str">
        <v>Critical Risk</v>
      </c>
    </row>
    <row r="430" spans="1:6" x14ac:dyDescent="0.25">
      <c r="A430">
        <v>1639</v>
      </c>
      <c r="B430" t="str">
        <v>Contencioso</v>
      </c>
      <c r="C430" t="str">
        <v>José Agostinho Castro Martins</v>
      </c>
      <c r="D430" t="str">
        <v>M120</v>
      </c>
      <c r="E430">
        <v>262.27999999999997</v>
      </c>
      <c r="F430" t="str">
        <v>Critical Risk</v>
      </c>
    </row>
    <row r="431" spans="1:6" x14ac:dyDescent="0.25">
      <c r="A431">
        <v>1640</v>
      </c>
      <c r="B431" t="str">
        <v>Contencioso</v>
      </c>
      <c r="C431" t="str">
        <v>José Agostinho Castro Martins</v>
      </c>
      <c r="D431" t="str">
        <v>M120</v>
      </c>
      <c r="E431">
        <v>233.05</v>
      </c>
      <c r="F431" t="str">
        <v>Critical Risk</v>
      </c>
    </row>
    <row r="432" spans="1:6" x14ac:dyDescent="0.25">
      <c r="A432">
        <v>1641</v>
      </c>
      <c r="B432" t="str">
        <v>Contencioso</v>
      </c>
      <c r="C432" t="str">
        <v>José Agostinho Castro Martins</v>
      </c>
      <c r="D432" t="str">
        <v>M120</v>
      </c>
      <c r="E432">
        <v>227.69</v>
      </c>
      <c r="F432" t="str">
        <v>Critical Risk</v>
      </c>
    </row>
    <row r="433" spans="1:6" x14ac:dyDescent="0.25">
      <c r="A433">
        <v>1642</v>
      </c>
      <c r="B433" t="str">
        <v>Contencioso</v>
      </c>
      <c r="C433" t="str">
        <v>José Agostinho Castro Martins</v>
      </c>
      <c r="D433" t="str">
        <v>M120</v>
      </c>
      <c r="E433">
        <v>218.3</v>
      </c>
      <c r="F433" t="str">
        <v>Critical Risk</v>
      </c>
    </row>
    <row r="434" spans="1:6" x14ac:dyDescent="0.25">
      <c r="A434">
        <v>1643</v>
      </c>
      <c r="B434" t="str">
        <v>Contencioso</v>
      </c>
      <c r="C434" t="str">
        <v>José Agostinho Castro Martins</v>
      </c>
      <c r="D434" t="str">
        <v>M120</v>
      </c>
      <c r="E434">
        <v>231.92</v>
      </c>
      <c r="F434" t="str">
        <v>Critical Risk</v>
      </c>
    </row>
    <row r="435" spans="1:6" x14ac:dyDescent="0.25">
      <c r="A435">
        <v>1644</v>
      </c>
      <c r="B435" t="str">
        <v>Contencioso</v>
      </c>
      <c r="C435" t="str">
        <v>José Agostinho Castro Martins</v>
      </c>
      <c r="D435" t="str">
        <v>M120</v>
      </c>
      <c r="E435">
        <v>28.41</v>
      </c>
      <c r="F435" t="str">
        <v>Critical Risk</v>
      </c>
    </row>
    <row r="436" spans="1:6" x14ac:dyDescent="0.25">
      <c r="A436">
        <v>1645</v>
      </c>
      <c r="B436" t="str">
        <v>Contencioso</v>
      </c>
      <c r="C436" t="str">
        <v>José Agostinho Castro Martins</v>
      </c>
      <c r="D436" t="str">
        <v>M120</v>
      </c>
      <c r="E436">
        <v>262.77</v>
      </c>
      <c r="F436" t="str">
        <v>Critical Risk</v>
      </c>
    </row>
    <row r="437" spans="1:6" x14ac:dyDescent="0.25">
      <c r="A437">
        <v>1646</v>
      </c>
      <c r="B437" t="str">
        <v>Contencioso</v>
      </c>
      <c r="C437" t="str">
        <v>Joaquim Oliveira Mendes</v>
      </c>
      <c r="D437" t="str">
        <v>M120</v>
      </c>
      <c r="E437">
        <v>393.57</v>
      </c>
      <c r="F437" t="str">
        <v>Critical Risk</v>
      </c>
    </row>
    <row r="438" spans="1:6" x14ac:dyDescent="0.25">
      <c r="A438">
        <v>1647</v>
      </c>
      <c r="B438" t="str">
        <v>Contencioso</v>
      </c>
      <c r="C438" t="str">
        <v>Joaquim Oliveira Mendes</v>
      </c>
      <c r="D438" t="str">
        <v>M120</v>
      </c>
      <c r="E438">
        <v>462.03</v>
      </c>
      <c r="F438" t="str">
        <v>Critical Risk</v>
      </c>
    </row>
    <row r="439" spans="1:6" x14ac:dyDescent="0.25">
      <c r="A439">
        <v>1648</v>
      </c>
      <c r="B439" t="str">
        <v>Contencioso</v>
      </c>
      <c r="C439" t="str">
        <v>Joaquim Oliveira Mendes</v>
      </c>
      <c r="D439" t="str">
        <v>M120</v>
      </c>
      <c r="E439">
        <v>420.86</v>
      </c>
      <c r="F439" t="str">
        <v>Critical Risk</v>
      </c>
    </row>
    <row r="440" spans="1:6" x14ac:dyDescent="0.25">
      <c r="A440">
        <v>1649</v>
      </c>
      <c r="B440" t="str">
        <v>Contencioso</v>
      </c>
      <c r="C440" t="str">
        <v>Joaquim Oliveira Mendes</v>
      </c>
      <c r="D440" t="str">
        <v>M120</v>
      </c>
      <c r="E440">
        <v>487.52</v>
      </c>
      <c r="F440" t="str">
        <v>Critical Risk</v>
      </c>
    </row>
    <row r="441" spans="1:6" x14ac:dyDescent="0.25">
      <c r="A441">
        <v>1650</v>
      </c>
      <c r="B441" t="str">
        <v>Contencioso</v>
      </c>
      <c r="C441" t="str">
        <v>Joaquim Oliveira Mendes</v>
      </c>
      <c r="D441" t="str">
        <v>M120</v>
      </c>
      <c r="E441">
        <v>370.23</v>
      </c>
      <c r="F441" t="str">
        <v>Critical Risk</v>
      </c>
    </row>
    <row r="442" spans="1:6" x14ac:dyDescent="0.25">
      <c r="A442">
        <v>1651</v>
      </c>
      <c r="B442" t="str">
        <v>Contencioso</v>
      </c>
      <c r="C442" t="str">
        <v>Joaquim Oliveira Mendes</v>
      </c>
      <c r="D442" t="str">
        <v>M120</v>
      </c>
      <c r="E442">
        <v>631.41999999999996</v>
      </c>
      <c r="F442" t="str">
        <v>Critical Risk</v>
      </c>
    </row>
    <row r="443" spans="1:6" x14ac:dyDescent="0.25">
      <c r="A443">
        <v>1652</v>
      </c>
      <c r="B443" t="str">
        <v>Contencioso</v>
      </c>
      <c r="C443" t="str">
        <v>Joaquim Oliveira Mendes</v>
      </c>
      <c r="D443" t="str">
        <v>M120</v>
      </c>
      <c r="E443">
        <v>533.65</v>
      </c>
      <c r="F443" t="str">
        <v>Critical Risk</v>
      </c>
    </row>
    <row r="444" spans="1:6" x14ac:dyDescent="0.25">
      <c r="A444">
        <v>1653</v>
      </c>
      <c r="B444" t="str">
        <v>Contencioso</v>
      </c>
      <c r="C444" t="str">
        <v>Joaquim Oliveira Mendes</v>
      </c>
      <c r="D444" t="str">
        <v>M120</v>
      </c>
      <c r="E444">
        <v>285.92</v>
      </c>
      <c r="F444" t="str">
        <v>Critical Risk</v>
      </c>
    </row>
    <row r="445" spans="1:6" x14ac:dyDescent="0.25">
      <c r="A445">
        <v>1654</v>
      </c>
      <c r="B445" t="str">
        <v>Contencioso</v>
      </c>
      <c r="C445" t="str">
        <v>Joaquim Oliveira Mendes</v>
      </c>
      <c r="D445" t="str">
        <v>M120</v>
      </c>
      <c r="E445">
        <v>-131.91999999999999</v>
      </c>
      <c r="F445" t="str">
        <v>Critical Risk</v>
      </c>
    </row>
    <row r="446" spans="1:6" x14ac:dyDescent="0.25">
      <c r="A446">
        <v>1655</v>
      </c>
      <c r="B446" t="str">
        <v>Contencioso</v>
      </c>
      <c r="C446" t="str">
        <v>Joaquim Oliveira Mendes</v>
      </c>
      <c r="D446" t="str">
        <v>M120</v>
      </c>
      <c r="E446">
        <v>260.5</v>
      </c>
      <c r="F446" t="str">
        <v>Critical Risk</v>
      </c>
    </row>
    <row r="447" spans="1:6" x14ac:dyDescent="0.25">
      <c r="A447">
        <v>1656</v>
      </c>
      <c r="B447" t="str">
        <v>Contencioso</v>
      </c>
      <c r="C447" t="str">
        <v>Joaquim Oliveira Mendes</v>
      </c>
      <c r="D447" t="str">
        <v>M120</v>
      </c>
      <c r="E447">
        <v>291.89999999999998</v>
      </c>
      <c r="F447" t="str">
        <v>Critical Risk</v>
      </c>
    </row>
    <row r="448" spans="1:6" x14ac:dyDescent="0.25">
      <c r="A448">
        <v>1657</v>
      </c>
      <c r="B448" t="str">
        <v>Contencioso</v>
      </c>
      <c r="C448" t="str">
        <v>Joaquim Oliveira Mendes</v>
      </c>
      <c r="D448" t="str">
        <v>M120</v>
      </c>
      <c r="E448">
        <v>372.52</v>
      </c>
      <c r="F448" t="str">
        <v>Critical Risk</v>
      </c>
    </row>
    <row r="449" spans="1:6" x14ac:dyDescent="0.25">
      <c r="A449">
        <v>1658</v>
      </c>
      <c r="B449" t="str">
        <v>Contencioso</v>
      </c>
      <c r="C449" t="str">
        <v>Joaquim Oliveira Mendes</v>
      </c>
      <c r="D449" t="str">
        <v>M120</v>
      </c>
      <c r="E449">
        <v>174.71</v>
      </c>
      <c r="F449" t="str">
        <v>Critical Risk</v>
      </c>
    </row>
    <row r="450" spans="1:6" x14ac:dyDescent="0.25">
      <c r="A450">
        <v>1659</v>
      </c>
      <c r="B450" t="str">
        <v>Contencioso</v>
      </c>
      <c r="C450" t="str">
        <v>Joaquim Oliveira Mendes</v>
      </c>
      <c r="D450" t="str">
        <v>M120</v>
      </c>
      <c r="E450">
        <v>458.5</v>
      </c>
      <c r="F450" t="str">
        <v>Critical Risk</v>
      </c>
    </row>
    <row r="451" spans="1:6" x14ac:dyDescent="0.25">
      <c r="A451">
        <v>1692</v>
      </c>
      <c r="B451" t="str">
        <v>Contencioso</v>
      </c>
      <c r="C451" t="str">
        <v>João Paulo Silva Ribeiro Unip.,Lda</v>
      </c>
      <c r="D451" t="str">
        <v>M120</v>
      </c>
      <c r="E451">
        <v>1145.4000000000001</v>
      </c>
      <c r="F451" t="str">
        <v>Critical Risk</v>
      </c>
    </row>
    <row r="452" spans="1:6" x14ac:dyDescent="0.25">
      <c r="A452">
        <v>1693</v>
      </c>
      <c r="B452" t="str">
        <v>Contencioso</v>
      </c>
      <c r="C452" t="str">
        <v>João Paulo Silva Ribeiro Unip.,Lda</v>
      </c>
      <c r="D452" t="str">
        <v>M120</v>
      </c>
      <c r="E452">
        <v>533.66</v>
      </c>
      <c r="F452" t="str">
        <v>Critical Risk</v>
      </c>
    </row>
    <row r="453" spans="1:6" x14ac:dyDescent="0.25">
      <c r="A453">
        <v>1694</v>
      </c>
      <c r="B453" t="str">
        <v>Contencioso</v>
      </c>
      <c r="C453" t="str">
        <v>João Paulo Silva Ribeiro Unip.,Lda</v>
      </c>
      <c r="D453" t="str">
        <v>M120</v>
      </c>
      <c r="E453">
        <v>1478.5</v>
      </c>
      <c r="F453" t="str">
        <v>Critical Risk</v>
      </c>
    </row>
    <row r="454" spans="1:6" x14ac:dyDescent="0.25">
      <c r="A454">
        <v>1695</v>
      </c>
      <c r="B454" t="str">
        <v>Contencioso</v>
      </c>
      <c r="C454" t="str">
        <v>João Paulo Silva Ribeiro Unip.,Lda</v>
      </c>
      <c r="D454" t="str">
        <v>M120</v>
      </c>
      <c r="E454">
        <v>-32.700000000000003</v>
      </c>
      <c r="F454" t="str">
        <v>Critical Risk</v>
      </c>
    </row>
    <row r="455" spans="1:6" x14ac:dyDescent="0.25">
      <c r="A455">
        <v>1696</v>
      </c>
      <c r="B455" t="str">
        <v>Contencioso</v>
      </c>
      <c r="C455" t="str">
        <v>João Paulo Silva Ribeiro Unip.,Lda</v>
      </c>
      <c r="D455" t="str">
        <v>M120</v>
      </c>
      <c r="E455">
        <v>1458.09</v>
      </c>
      <c r="F455" t="str">
        <v>Critical Risk</v>
      </c>
    </row>
    <row r="456" spans="1:6" x14ac:dyDescent="0.25">
      <c r="A456">
        <v>1697</v>
      </c>
      <c r="B456" t="str">
        <v>Contencioso</v>
      </c>
      <c r="C456" t="str">
        <v>João Paulo Silva Ribeiro Unip.,Lda</v>
      </c>
      <c r="D456" t="str">
        <v>M120</v>
      </c>
      <c r="E456">
        <v>446.09</v>
      </c>
      <c r="F456" t="str">
        <v>Critical Risk</v>
      </c>
    </row>
    <row r="457" spans="1:6" x14ac:dyDescent="0.25">
      <c r="A457">
        <v>1698</v>
      </c>
      <c r="B457" t="str">
        <v>Contencioso</v>
      </c>
      <c r="C457" t="str">
        <v>João Paulo Silva Ribeiro Unip.,Lda</v>
      </c>
      <c r="D457" t="str">
        <v>M120</v>
      </c>
      <c r="E457">
        <v>339.47</v>
      </c>
      <c r="F457" t="str">
        <v>Critical Risk</v>
      </c>
    </row>
    <row r="458" spans="1:6" x14ac:dyDescent="0.25">
      <c r="A458">
        <v>1699</v>
      </c>
      <c r="B458" t="str">
        <v>Contencioso</v>
      </c>
      <c r="C458" t="str">
        <v>João Paulo Silva Ribeiro Unip.,Lda</v>
      </c>
      <c r="D458" t="str">
        <v>M120</v>
      </c>
      <c r="E458">
        <v>663.58</v>
      </c>
      <c r="F458" t="str">
        <v>Critical Risk</v>
      </c>
    </row>
    <row r="459" spans="1:6" x14ac:dyDescent="0.25">
      <c r="A459">
        <v>1700</v>
      </c>
      <c r="B459" t="str">
        <v>Contencioso</v>
      </c>
      <c r="C459" t="str">
        <v>João Paulo Silva Ribeiro Unip.,Lda</v>
      </c>
      <c r="D459" t="str">
        <v>M120</v>
      </c>
      <c r="E459">
        <v>369.26</v>
      </c>
      <c r="F459" t="str">
        <v>Critical Risk</v>
      </c>
    </row>
    <row r="460" spans="1:6" x14ac:dyDescent="0.25">
      <c r="A460">
        <v>1701</v>
      </c>
      <c r="B460" t="str">
        <v>Contencioso</v>
      </c>
      <c r="C460" t="str">
        <v>João Paulo Silva Ribeiro Unip.,Lda</v>
      </c>
      <c r="D460" t="str">
        <v>M120</v>
      </c>
      <c r="E460">
        <v>23.85</v>
      </c>
      <c r="F460" t="str">
        <v>Critical Risk</v>
      </c>
    </row>
    <row r="461" spans="1:6" x14ac:dyDescent="0.25">
      <c r="A461">
        <v>1702</v>
      </c>
      <c r="B461" t="str">
        <v>Contencioso</v>
      </c>
      <c r="C461" t="str">
        <v>João Paulo Silva Ribeiro Unip.,Lda</v>
      </c>
      <c r="D461" t="str">
        <v>M120</v>
      </c>
      <c r="E461">
        <v>1234.1099999999999</v>
      </c>
      <c r="F461" t="str">
        <v>Critical Risk</v>
      </c>
    </row>
    <row r="462" spans="1:6" x14ac:dyDescent="0.25">
      <c r="A462">
        <v>1703</v>
      </c>
      <c r="B462" t="str">
        <v>Contencioso</v>
      </c>
      <c r="C462" t="str">
        <v>João Paulo Silva Ribeiro Unip.,Lda</v>
      </c>
      <c r="D462" t="str">
        <v>M120</v>
      </c>
      <c r="E462">
        <v>151.81</v>
      </c>
      <c r="F462" t="str">
        <v>Critical Risk</v>
      </c>
    </row>
    <row r="463" spans="1:6" x14ac:dyDescent="0.25">
      <c r="A463">
        <v>1704</v>
      </c>
      <c r="B463" t="str">
        <v>Contencioso</v>
      </c>
      <c r="C463" t="str">
        <v>João Paulo Silva Ribeiro Unip.,Lda</v>
      </c>
      <c r="D463" t="str">
        <v>M120</v>
      </c>
      <c r="E463">
        <v>642.67999999999995</v>
      </c>
      <c r="F463" t="str">
        <v>Critical Risk</v>
      </c>
    </row>
    <row r="464" spans="1:6" x14ac:dyDescent="0.25">
      <c r="A464">
        <v>1705</v>
      </c>
      <c r="B464" t="str">
        <v>Contencioso</v>
      </c>
      <c r="C464" t="str">
        <v>João Paulo Silva Ribeiro Unip.,Lda</v>
      </c>
      <c r="D464" t="str">
        <v>M120</v>
      </c>
      <c r="E464">
        <v>863.11</v>
      </c>
      <c r="F464" t="str">
        <v>Critical Risk</v>
      </c>
    </row>
    <row r="465" spans="1:6" x14ac:dyDescent="0.25">
      <c r="A465">
        <v>1706</v>
      </c>
      <c r="B465" t="str">
        <v>Contencioso</v>
      </c>
      <c r="C465" t="str">
        <v>João Paulo Silva Ribeiro Unip.,Lda</v>
      </c>
      <c r="D465" t="str">
        <v>M120</v>
      </c>
      <c r="E465">
        <v>25.86</v>
      </c>
      <c r="F465" t="str">
        <v>Critical Risk</v>
      </c>
    </row>
    <row r="466" spans="1:6" x14ac:dyDescent="0.25">
      <c r="A466">
        <v>1707</v>
      </c>
      <c r="B466" t="str">
        <v>Contencioso</v>
      </c>
      <c r="C466" t="str">
        <v>João Paulo Silva Ribeiro Unip.,Lda</v>
      </c>
      <c r="D466" t="str">
        <v>M120</v>
      </c>
      <c r="E466">
        <v>720.95</v>
      </c>
      <c r="F466" t="str">
        <v>Critical Risk</v>
      </c>
    </row>
    <row r="467" spans="1:6" x14ac:dyDescent="0.25">
      <c r="A467">
        <v>1708</v>
      </c>
      <c r="B467" t="str">
        <v>Contencioso</v>
      </c>
      <c r="C467" t="str">
        <v>João Paulo Silva Ribeiro Unip.,Lda</v>
      </c>
      <c r="D467" t="str">
        <v>M120</v>
      </c>
      <c r="E467">
        <v>1124.29</v>
      </c>
      <c r="F467" t="str">
        <v>Critical Risk</v>
      </c>
    </row>
    <row r="468" spans="1:6" x14ac:dyDescent="0.25">
      <c r="A468">
        <v>1709</v>
      </c>
      <c r="B468" t="str">
        <v>Contencioso</v>
      </c>
      <c r="C468" t="str">
        <v>João Paulo Silva Ribeiro Unip.,Lda</v>
      </c>
      <c r="D468" t="str">
        <v>M120</v>
      </c>
      <c r="E468">
        <v>19.079999999999998</v>
      </c>
      <c r="F468" t="str">
        <v>Critical Risk</v>
      </c>
    </row>
    <row r="469" spans="1:6" x14ac:dyDescent="0.25">
      <c r="A469">
        <v>1710</v>
      </c>
      <c r="B469" t="str">
        <v>Contencioso</v>
      </c>
      <c r="C469" t="str">
        <v>João Paulo Silva Ribeiro Unip.,Lda</v>
      </c>
      <c r="D469" t="str">
        <v>M120</v>
      </c>
      <c r="E469">
        <v>528.11</v>
      </c>
      <c r="F469" t="str">
        <v>Critical Risk</v>
      </c>
    </row>
    <row r="470" spans="1:6" x14ac:dyDescent="0.25">
      <c r="A470">
        <v>1711</v>
      </c>
      <c r="B470" t="str">
        <v>Contencioso</v>
      </c>
      <c r="C470" t="str">
        <v>João Paulo Silva Ribeiro Unip.,Lda</v>
      </c>
      <c r="D470" t="str">
        <v>M120</v>
      </c>
      <c r="E470">
        <v>-4.05</v>
      </c>
      <c r="F470" t="str">
        <v>Critical Risk</v>
      </c>
    </row>
    <row r="471" spans="1:6" x14ac:dyDescent="0.25">
      <c r="A471">
        <v>1712</v>
      </c>
      <c r="B471" t="str">
        <v>Contencioso</v>
      </c>
      <c r="C471" t="str">
        <v>João Paulo Silva Ribeiro Unip.,Lda</v>
      </c>
      <c r="D471" t="str">
        <v>M120</v>
      </c>
      <c r="E471">
        <v>194.88</v>
      </c>
      <c r="F471" t="str">
        <v>Critical Risk</v>
      </c>
    </row>
    <row r="472" spans="1:6" x14ac:dyDescent="0.25">
      <c r="A472">
        <v>1713</v>
      </c>
      <c r="B472" t="str">
        <v>Contencioso</v>
      </c>
      <c r="C472" t="str">
        <v>João Paulo Silva Ribeiro Unip.,Lda</v>
      </c>
      <c r="D472" t="str">
        <v>M120</v>
      </c>
      <c r="E472">
        <v>734.02</v>
      </c>
      <c r="F472" t="str">
        <v>Critical Risk</v>
      </c>
    </row>
    <row r="473" spans="1:6" x14ac:dyDescent="0.25">
      <c r="A473">
        <v>1714</v>
      </c>
      <c r="B473" t="str">
        <v>Contencioso</v>
      </c>
      <c r="C473" t="str">
        <v>João Paulo Silva Ribeiro Unip.,Lda</v>
      </c>
      <c r="D473" t="str">
        <v>M120</v>
      </c>
      <c r="E473">
        <v>-8.61</v>
      </c>
      <c r="F473" t="str">
        <v>Critical Risk</v>
      </c>
    </row>
    <row r="474" spans="1:6" x14ac:dyDescent="0.25">
      <c r="A474">
        <v>1715</v>
      </c>
      <c r="B474" t="str">
        <v>Contencioso</v>
      </c>
      <c r="C474" t="str">
        <v>João Paulo Silva Ribeiro Unip.,Lda</v>
      </c>
      <c r="D474" t="str">
        <v>M120</v>
      </c>
      <c r="E474">
        <v>47.61</v>
      </c>
      <c r="F474" t="str">
        <v>Critical Risk</v>
      </c>
    </row>
    <row r="475" spans="1:6" x14ac:dyDescent="0.25">
      <c r="A475">
        <v>1716</v>
      </c>
      <c r="B475" t="str">
        <v>Contencioso</v>
      </c>
      <c r="C475" t="str">
        <v>João Paulo Silva Ribeiro Unip.,Lda</v>
      </c>
      <c r="D475" t="str">
        <v>M120</v>
      </c>
      <c r="E475">
        <v>-8.31</v>
      </c>
      <c r="F475" t="str">
        <v>Critical Risk</v>
      </c>
    </row>
    <row r="476" spans="1:6" x14ac:dyDescent="0.25">
      <c r="A476">
        <v>1717</v>
      </c>
      <c r="B476" t="str">
        <v>Contencioso</v>
      </c>
      <c r="C476" t="str">
        <v>João Paulo Silva Ribeiro Unip.,Lda</v>
      </c>
      <c r="D476" t="str">
        <v>M120</v>
      </c>
      <c r="E476">
        <v>436.53</v>
      </c>
      <c r="F476" t="str">
        <v>Critical Risk</v>
      </c>
    </row>
    <row r="477" spans="1:6" x14ac:dyDescent="0.25">
      <c r="A477">
        <v>1718</v>
      </c>
      <c r="B477" t="str">
        <v>Contencioso</v>
      </c>
      <c r="C477" t="str">
        <v>João Paulo Silva Ribeiro Unip.,Lda</v>
      </c>
      <c r="D477" t="str">
        <v>M120</v>
      </c>
      <c r="E477">
        <v>-45.03</v>
      </c>
      <c r="F477" t="str">
        <v>Critical Risk</v>
      </c>
    </row>
    <row r="478" spans="1:6" x14ac:dyDescent="0.25">
      <c r="A478">
        <v>1719</v>
      </c>
      <c r="B478" t="str">
        <v>Contencioso</v>
      </c>
      <c r="C478" t="str">
        <v>João Paulo Silva Ribeiro Unip.,Lda</v>
      </c>
      <c r="D478" t="str">
        <v>M120</v>
      </c>
      <c r="E478">
        <v>1260.6400000000001</v>
      </c>
      <c r="F478" t="str">
        <v>Critical Risk</v>
      </c>
    </row>
    <row r="479" spans="1:6" x14ac:dyDescent="0.25">
      <c r="A479">
        <v>1720</v>
      </c>
      <c r="B479" t="str">
        <v>Contencioso</v>
      </c>
      <c r="C479" t="str">
        <v>João Paulo Silva Ribeiro Unip.,Lda</v>
      </c>
      <c r="D479" t="str">
        <v>M120</v>
      </c>
      <c r="E479">
        <v>15.58</v>
      </c>
      <c r="F479" t="str">
        <v>Critical Risk</v>
      </c>
    </row>
    <row r="480" spans="1:6" x14ac:dyDescent="0.25">
      <c r="A480">
        <v>1721</v>
      </c>
      <c r="B480" t="str">
        <v>Contencioso</v>
      </c>
      <c r="C480" t="str">
        <v>João Paulo Silva Ribeiro Unip.,Lda</v>
      </c>
      <c r="D480" t="str">
        <v>M120</v>
      </c>
      <c r="E480">
        <v>508.56</v>
      </c>
      <c r="F480" t="str">
        <v>Critical Risk</v>
      </c>
    </row>
    <row r="481" spans="1:6" x14ac:dyDescent="0.25">
      <c r="A481">
        <v>1722</v>
      </c>
      <c r="B481" t="str">
        <v>Contencioso</v>
      </c>
      <c r="C481" t="str">
        <v>João Paulo Silva Ribeiro Unip.,Lda</v>
      </c>
      <c r="D481" t="str">
        <v>M120</v>
      </c>
      <c r="E481">
        <v>394.33</v>
      </c>
      <c r="F481" t="str">
        <v>Critical Risk</v>
      </c>
    </row>
    <row r="482" spans="1:6" x14ac:dyDescent="0.25">
      <c r="A482">
        <v>1723</v>
      </c>
      <c r="B482" t="str">
        <v>Contencioso</v>
      </c>
      <c r="C482" t="str">
        <v>João Paulo Silva Ribeiro Unip.,Lda</v>
      </c>
      <c r="D482" t="str">
        <v>M120</v>
      </c>
      <c r="E482">
        <v>-0.89</v>
      </c>
      <c r="F482" t="str">
        <v>Critical Risk</v>
      </c>
    </row>
    <row r="483" spans="1:6" x14ac:dyDescent="0.25">
      <c r="A483">
        <v>1724</v>
      </c>
      <c r="B483" t="str">
        <v>Contencioso</v>
      </c>
      <c r="C483" t="str">
        <v>João Paulo Silva Ribeiro Unip.,Lda</v>
      </c>
      <c r="D483" t="str">
        <v>M120</v>
      </c>
      <c r="E483">
        <v>1322.84</v>
      </c>
      <c r="F483" t="str">
        <v>Critical Risk</v>
      </c>
    </row>
    <row r="484" spans="1:6" x14ac:dyDescent="0.25">
      <c r="A484">
        <v>1728</v>
      </c>
      <c r="B484" t="str">
        <v>Contencioso</v>
      </c>
      <c r="C484" t="str">
        <v>Quilos Exóticos, Lda</v>
      </c>
      <c r="D484" t="str">
        <v>M120</v>
      </c>
      <c r="E484">
        <v>329</v>
      </c>
      <c r="F484" t="str">
        <v>Critical Risk</v>
      </c>
    </row>
    <row r="485" spans="1:6" x14ac:dyDescent="0.25">
      <c r="A485">
        <v>1729</v>
      </c>
      <c r="B485" t="str">
        <v>Contencioso</v>
      </c>
      <c r="C485" t="str">
        <v>Quilos Exóticos, Lda</v>
      </c>
      <c r="D485" t="str">
        <v>M120</v>
      </c>
      <c r="E485">
        <v>-13.25</v>
      </c>
      <c r="F485" t="str">
        <v>Critical Risk</v>
      </c>
    </row>
    <row r="486" spans="1:6" x14ac:dyDescent="0.25">
      <c r="A486">
        <v>1730</v>
      </c>
      <c r="B486" t="str">
        <v>Contencioso</v>
      </c>
      <c r="C486" t="str">
        <v>Quilos Exóticos, Lda</v>
      </c>
      <c r="D486" t="str">
        <v>M120</v>
      </c>
      <c r="E486">
        <v>17.649999999999999</v>
      </c>
      <c r="F486" t="str">
        <v>Critical Risk</v>
      </c>
    </row>
    <row r="487" spans="1:6" x14ac:dyDescent="0.25">
      <c r="A487">
        <v>1731</v>
      </c>
      <c r="B487" t="str">
        <v>Contencioso</v>
      </c>
      <c r="C487" t="str">
        <v>Quilos Exóticos, Lda</v>
      </c>
      <c r="D487" t="str">
        <v>M120</v>
      </c>
      <c r="E487">
        <v>239.07</v>
      </c>
      <c r="F487" t="str">
        <v>Critical Risk</v>
      </c>
    </row>
    <row r="488" spans="1:6" x14ac:dyDescent="0.25">
      <c r="A488">
        <v>1732</v>
      </c>
      <c r="B488" t="str">
        <v>Contencioso</v>
      </c>
      <c r="C488" t="str">
        <v>Quilos Exóticos, Lda</v>
      </c>
      <c r="D488" t="str">
        <v>M120</v>
      </c>
      <c r="E488">
        <v>251.27</v>
      </c>
      <c r="F488" t="str">
        <v>Critical Risk</v>
      </c>
    </row>
    <row r="489" spans="1:6" x14ac:dyDescent="0.25">
      <c r="A489">
        <v>1733</v>
      </c>
      <c r="B489" t="str">
        <v>Contencioso</v>
      </c>
      <c r="C489" t="str">
        <v>Quilos Exóticos, Lda</v>
      </c>
      <c r="D489" t="str">
        <v>M120</v>
      </c>
      <c r="E489">
        <v>334</v>
      </c>
      <c r="F489" t="str">
        <v>Critical Risk</v>
      </c>
    </row>
    <row r="490" spans="1:6" x14ac:dyDescent="0.25">
      <c r="A490">
        <v>1790</v>
      </c>
      <c r="B490" t="str">
        <v>Contencioso</v>
      </c>
      <c r="C490" t="str">
        <v>Barbosa Ferreira &amp; Moreira Samp Lda</v>
      </c>
      <c r="D490" t="str">
        <v>M120</v>
      </c>
      <c r="E490">
        <v>448.09</v>
      </c>
      <c r="F490" t="str">
        <v>Critical Risk</v>
      </c>
    </row>
    <row r="491" spans="1:6" x14ac:dyDescent="0.25">
      <c r="A491">
        <v>1791</v>
      </c>
      <c r="B491" t="str">
        <v>Contencioso</v>
      </c>
      <c r="C491" t="str">
        <v>Barbosa Ferreira &amp; Moreira Samp Lda</v>
      </c>
      <c r="D491" t="str">
        <v>M120</v>
      </c>
      <c r="E491">
        <v>1381.62</v>
      </c>
      <c r="F491" t="str">
        <v>Critical Risk</v>
      </c>
    </row>
    <row r="492" spans="1:6" x14ac:dyDescent="0.25">
      <c r="A492">
        <v>1792</v>
      </c>
      <c r="B492" t="str">
        <v>Contencioso</v>
      </c>
      <c r="C492" t="str">
        <v>Barbosa Ferreira &amp; Moreira Samp Lda</v>
      </c>
      <c r="D492" t="str">
        <v>M120</v>
      </c>
      <c r="E492">
        <v>-5.17</v>
      </c>
      <c r="F492" t="str">
        <v>Critical Risk</v>
      </c>
    </row>
    <row r="493" spans="1:6" x14ac:dyDescent="0.25">
      <c r="A493">
        <v>1793</v>
      </c>
      <c r="B493" t="str">
        <v>Contencioso</v>
      </c>
      <c r="C493" t="str">
        <v>Barbosa Ferreira &amp; Moreira Samp Lda</v>
      </c>
      <c r="D493" t="str">
        <v>M120</v>
      </c>
      <c r="E493">
        <v>975.49</v>
      </c>
      <c r="F493" t="str">
        <v>Critical Risk</v>
      </c>
    </row>
    <row r="494" spans="1:6" x14ac:dyDescent="0.25">
      <c r="A494">
        <v>1794</v>
      </c>
      <c r="B494" t="str">
        <v>Contencioso</v>
      </c>
      <c r="C494" t="str">
        <v>Barbosa Ferreira &amp; Moreira Samp Lda</v>
      </c>
      <c r="D494" t="str">
        <v>M120</v>
      </c>
      <c r="E494">
        <v>34.340000000000003</v>
      </c>
      <c r="F494" t="str">
        <v>Critical Risk</v>
      </c>
    </row>
    <row r="495" spans="1:6" x14ac:dyDescent="0.25">
      <c r="A495">
        <v>1795</v>
      </c>
      <c r="B495" t="str">
        <v>Contencioso</v>
      </c>
      <c r="C495" t="str">
        <v>Barbosa Ferreira &amp; Moreira Samp Lda</v>
      </c>
      <c r="D495" t="str">
        <v>M120</v>
      </c>
      <c r="E495">
        <v>1067.46</v>
      </c>
      <c r="F495" t="str">
        <v>Critical Risk</v>
      </c>
    </row>
    <row r="496" spans="1:6" x14ac:dyDescent="0.25">
      <c r="A496">
        <v>1796</v>
      </c>
      <c r="B496" t="str">
        <v>Contencioso</v>
      </c>
      <c r="C496" t="str">
        <v>Barbosa Ferreira &amp; Moreira Samp Lda</v>
      </c>
      <c r="D496" t="str">
        <v>M120</v>
      </c>
      <c r="E496">
        <v>-0.28999999999999998</v>
      </c>
      <c r="F496" t="str">
        <v>Critical Risk</v>
      </c>
    </row>
    <row r="497" spans="1:6" x14ac:dyDescent="0.25">
      <c r="A497">
        <v>1797</v>
      </c>
      <c r="B497" t="str">
        <v>Contencioso</v>
      </c>
      <c r="C497" t="str">
        <v>Barbosa Ferreira &amp; Moreira Samp Lda</v>
      </c>
      <c r="D497" t="str">
        <v>M120</v>
      </c>
      <c r="E497">
        <v>23.32</v>
      </c>
      <c r="F497" t="str">
        <v>Critical Risk</v>
      </c>
    </row>
    <row r="498" spans="1:6" x14ac:dyDescent="0.25">
      <c r="A498">
        <v>1798</v>
      </c>
      <c r="B498" t="str">
        <v>Contencioso</v>
      </c>
      <c r="C498" t="str">
        <v>Barbosa Ferreira &amp; Moreira Samp Lda</v>
      </c>
      <c r="D498" t="str">
        <v>M120</v>
      </c>
      <c r="E498">
        <v>244.22</v>
      </c>
      <c r="F498" t="str">
        <v>Critical Risk</v>
      </c>
    </row>
    <row r="499" spans="1:6" x14ac:dyDescent="0.25">
      <c r="A499">
        <v>1799</v>
      </c>
      <c r="B499" t="str">
        <v>Contencioso</v>
      </c>
      <c r="C499" t="str">
        <v>Barbosa Ferreira &amp; Moreira Samp Lda</v>
      </c>
      <c r="D499" t="str">
        <v>M120</v>
      </c>
      <c r="E499">
        <v>21.2</v>
      </c>
      <c r="F499" t="str">
        <v>Critical Risk</v>
      </c>
    </row>
    <row r="500" spans="1:6" x14ac:dyDescent="0.25">
      <c r="A500">
        <v>1800</v>
      </c>
      <c r="B500" t="str">
        <v>Contencioso</v>
      </c>
      <c r="C500" t="str">
        <v>Barbosa Ferreira &amp; Moreira Samp Lda</v>
      </c>
      <c r="D500" t="str">
        <v>M120</v>
      </c>
      <c r="E500">
        <v>579.98</v>
      </c>
      <c r="F500" t="str">
        <v>Critical Risk</v>
      </c>
    </row>
    <row r="501" spans="1:6" x14ac:dyDescent="0.25">
      <c r="A501">
        <v>1801</v>
      </c>
      <c r="B501" t="str">
        <v>Contencioso</v>
      </c>
      <c r="C501" t="str">
        <v>Barbosa Ferreira &amp; Moreira Samp Lda</v>
      </c>
      <c r="D501" t="str">
        <v>M120</v>
      </c>
      <c r="E501">
        <v>860.69</v>
      </c>
      <c r="F501" t="str">
        <v>Critical Risk</v>
      </c>
    </row>
    <row r="502" spans="1:6" x14ac:dyDescent="0.25">
      <c r="A502">
        <v>1802</v>
      </c>
      <c r="B502" t="str">
        <v>Contencioso</v>
      </c>
      <c r="C502" t="str">
        <v>Barbosa Ferreira &amp; Moreira Samp Lda</v>
      </c>
      <c r="D502" t="str">
        <v>M120</v>
      </c>
      <c r="E502">
        <v>-9.25</v>
      </c>
      <c r="F502" t="str">
        <v>Critical Risk</v>
      </c>
    </row>
    <row r="503" spans="1:6" x14ac:dyDescent="0.25">
      <c r="A503">
        <v>1803</v>
      </c>
      <c r="B503" t="str">
        <v>Contencioso</v>
      </c>
      <c r="C503" t="str">
        <v>Barbosa Ferreira &amp; Moreira Samp Lda</v>
      </c>
      <c r="D503" t="str">
        <v>M120</v>
      </c>
      <c r="E503">
        <v>8.9</v>
      </c>
      <c r="F503" t="str">
        <v>Critical Risk</v>
      </c>
    </row>
    <row r="504" spans="1:6" x14ac:dyDescent="0.25">
      <c r="A504">
        <v>1804</v>
      </c>
      <c r="B504" t="str">
        <v>Contencioso</v>
      </c>
      <c r="C504" t="str">
        <v>Barbosa Ferreira &amp; Moreira Samp Lda</v>
      </c>
      <c r="D504" t="str">
        <v>M120</v>
      </c>
      <c r="E504">
        <v>284.16000000000003</v>
      </c>
      <c r="F504" t="str">
        <v>Critical Risk</v>
      </c>
    </row>
    <row r="505" spans="1:6" x14ac:dyDescent="0.25">
      <c r="A505">
        <v>1805</v>
      </c>
      <c r="B505" t="str">
        <v>Contencioso</v>
      </c>
      <c r="C505" t="str">
        <v>Barbosa Ferreira &amp; Moreira Samp Lda</v>
      </c>
      <c r="D505" t="str">
        <v>M120</v>
      </c>
      <c r="E505">
        <v>809.56</v>
      </c>
      <c r="F505" t="str">
        <v>Critical Risk</v>
      </c>
    </row>
    <row r="506" spans="1:6" x14ac:dyDescent="0.25">
      <c r="A506">
        <v>1806</v>
      </c>
      <c r="B506" t="str">
        <v>Contencioso</v>
      </c>
      <c r="C506" t="str">
        <v>Barbosa Ferreira &amp; Moreira Samp Lda</v>
      </c>
      <c r="D506" t="str">
        <v>M120</v>
      </c>
      <c r="E506">
        <v>241.85</v>
      </c>
      <c r="F506" t="str">
        <v>Critical Risk</v>
      </c>
    </row>
    <row r="507" spans="1:6" x14ac:dyDescent="0.25">
      <c r="A507">
        <v>1807</v>
      </c>
      <c r="B507" t="str">
        <v>Contencioso</v>
      </c>
      <c r="C507" t="str">
        <v>Barbosa Ferreira &amp; Moreira Samp Lda</v>
      </c>
      <c r="D507" t="str">
        <v>M120</v>
      </c>
      <c r="E507">
        <v>1198.26</v>
      </c>
      <c r="F507" t="str">
        <v>Critical Risk</v>
      </c>
    </row>
    <row r="508" spans="1:6" x14ac:dyDescent="0.25">
      <c r="A508">
        <v>1808</v>
      </c>
      <c r="B508" t="str">
        <v>Contencioso</v>
      </c>
      <c r="C508" t="str">
        <v>Barbosa Ferreira &amp; Moreira Samp Lda</v>
      </c>
      <c r="D508" t="str">
        <v>M120</v>
      </c>
      <c r="E508">
        <v>-6.37</v>
      </c>
      <c r="F508" t="str">
        <v>Critical Risk</v>
      </c>
    </row>
    <row r="509" spans="1:6" x14ac:dyDescent="0.25">
      <c r="A509">
        <v>1809</v>
      </c>
      <c r="B509" t="str">
        <v>Contencioso</v>
      </c>
      <c r="C509" t="str">
        <v>Barbosa Ferreira &amp; Moreira Samp Lda</v>
      </c>
      <c r="D509" t="str">
        <v>M120</v>
      </c>
      <c r="E509">
        <v>-2.12</v>
      </c>
      <c r="F509" t="str">
        <v>Critical Risk</v>
      </c>
    </row>
    <row r="510" spans="1:6" x14ac:dyDescent="0.25">
      <c r="A510">
        <v>1810</v>
      </c>
      <c r="B510" t="str">
        <v>Contencioso</v>
      </c>
      <c r="C510" t="str">
        <v>Barbosa Ferreira &amp; Moreira Samp Lda</v>
      </c>
      <c r="D510" t="str">
        <v>M120</v>
      </c>
      <c r="E510">
        <v>34.340000000000003</v>
      </c>
      <c r="F510" t="str">
        <v>Critical Risk</v>
      </c>
    </row>
    <row r="511" spans="1:6" x14ac:dyDescent="0.25">
      <c r="A511">
        <v>1811</v>
      </c>
      <c r="B511" t="str">
        <v>Contencioso</v>
      </c>
      <c r="C511" t="str">
        <v>Barbosa Ferreira &amp; Moreira Samp Lda</v>
      </c>
      <c r="D511" t="str">
        <v>M120</v>
      </c>
      <c r="E511">
        <v>839.88</v>
      </c>
      <c r="F511" t="str">
        <v>Critical Risk</v>
      </c>
    </row>
    <row r="512" spans="1:6" x14ac:dyDescent="0.25">
      <c r="A512">
        <v>1812</v>
      </c>
      <c r="B512" t="str">
        <v>Contencioso</v>
      </c>
      <c r="C512" t="str">
        <v>Barbosa Ferreira &amp; Moreira Samp Lda</v>
      </c>
      <c r="D512" t="str">
        <v>M120</v>
      </c>
      <c r="E512">
        <v>29.68</v>
      </c>
      <c r="F512" t="str">
        <v>Critical Risk</v>
      </c>
    </row>
    <row r="513" spans="1:6" x14ac:dyDescent="0.25">
      <c r="A513">
        <v>1813</v>
      </c>
      <c r="B513" t="str">
        <v>Contencioso</v>
      </c>
      <c r="C513" t="str">
        <v>Barbosa Ferreira &amp; Moreira Samp Lda</v>
      </c>
      <c r="D513" t="str">
        <v>M120</v>
      </c>
      <c r="E513">
        <v>-24.02</v>
      </c>
      <c r="F513" t="str">
        <v>Critical Risk</v>
      </c>
    </row>
    <row r="514" spans="1:6" x14ac:dyDescent="0.25">
      <c r="A514">
        <v>1814</v>
      </c>
      <c r="B514" t="str">
        <v>Contencioso</v>
      </c>
      <c r="C514" t="str">
        <v>Barbosa Ferreira &amp; Moreira Samp Lda</v>
      </c>
      <c r="D514" t="str">
        <v>M120</v>
      </c>
      <c r="E514">
        <v>550.83000000000004</v>
      </c>
      <c r="F514" t="str">
        <v>Critical Risk</v>
      </c>
    </row>
    <row r="515" spans="1:6" x14ac:dyDescent="0.25">
      <c r="A515">
        <v>1815</v>
      </c>
      <c r="B515" t="str">
        <v>Contencioso</v>
      </c>
      <c r="C515" t="str">
        <v>Barbosa Ferreira &amp; Moreira Samp Lda</v>
      </c>
      <c r="D515" t="str">
        <v>M120</v>
      </c>
      <c r="E515">
        <v>258.37</v>
      </c>
      <c r="F515" t="str">
        <v>Critical Risk</v>
      </c>
    </row>
    <row r="516" spans="1:6" x14ac:dyDescent="0.25">
      <c r="A516">
        <v>1816</v>
      </c>
      <c r="B516" t="str">
        <v>Contencioso</v>
      </c>
      <c r="C516" t="str">
        <v>Barbosa Ferreira &amp; Moreira Samp Lda</v>
      </c>
      <c r="D516" t="str">
        <v>M120</v>
      </c>
      <c r="E516">
        <v>20.14</v>
      </c>
      <c r="F516" t="str">
        <v>Critical Risk</v>
      </c>
    </row>
    <row r="517" spans="1:6" x14ac:dyDescent="0.25">
      <c r="A517">
        <v>1817</v>
      </c>
      <c r="B517" t="str">
        <v>Contencioso</v>
      </c>
      <c r="C517" t="str">
        <v>Barbosa Ferreira &amp; Moreira Samp Lda</v>
      </c>
      <c r="D517" t="str">
        <v>M120</v>
      </c>
      <c r="E517">
        <v>846.12</v>
      </c>
      <c r="F517" t="str">
        <v>Critical Risk</v>
      </c>
    </row>
    <row r="518" spans="1:6" x14ac:dyDescent="0.25">
      <c r="A518">
        <v>1818</v>
      </c>
      <c r="B518" t="str">
        <v>Contencioso</v>
      </c>
      <c r="C518" t="str">
        <v>Barbosa Ferreira &amp; Moreira Samp Lda</v>
      </c>
      <c r="D518" t="str">
        <v>M120</v>
      </c>
      <c r="E518">
        <v>246.34</v>
      </c>
      <c r="F518" t="str">
        <v>Critical Risk</v>
      </c>
    </row>
    <row r="519" spans="1:6" x14ac:dyDescent="0.25">
      <c r="A519">
        <v>1819</v>
      </c>
      <c r="B519" t="str">
        <v>Contencioso</v>
      </c>
      <c r="C519" t="str">
        <v>Barbosa Ferreira &amp; Moreira Samp Lda</v>
      </c>
      <c r="D519" t="str">
        <v>M120</v>
      </c>
      <c r="E519">
        <v>243.61</v>
      </c>
      <c r="F519" t="str">
        <v>Critical Risk</v>
      </c>
    </row>
    <row r="520" spans="1:6" x14ac:dyDescent="0.25">
      <c r="A520">
        <v>1820</v>
      </c>
      <c r="B520" t="str">
        <v>Contencioso</v>
      </c>
      <c r="C520" t="str">
        <v>Barbosa Ferreira &amp; Moreira Samp Lda</v>
      </c>
      <c r="D520" t="str">
        <v>M120</v>
      </c>
      <c r="E520">
        <v>522.75</v>
      </c>
      <c r="F520" t="str">
        <v>Critical Risk</v>
      </c>
    </row>
    <row r="521" spans="1:6" x14ac:dyDescent="0.25">
      <c r="A521">
        <v>1833</v>
      </c>
      <c r="B521" t="str">
        <v>Contencioso</v>
      </c>
      <c r="C521" t="str">
        <v>Traditionpoint Unipessoal, Lda</v>
      </c>
      <c r="D521" t="str">
        <v>M120</v>
      </c>
      <c r="E521">
        <v>327.08</v>
      </c>
      <c r="F521" t="str">
        <v>Critical Risk</v>
      </c>
    </row>
    <row r="522" spans="1:6" x14ac:dyDescent="0.25">
      <c r="A522">
        <v>1834</v>
      </c>
      <c r="B522" t="str">
        <v>Contencioso</v>
      </c>
      <c r="C522" t="str">
        <v>Traditionpoint Unipessoal, Lda</v>
      </c>
      <c r="D522" t="str">
        <v>M120</v>
      </c>
      <c r="E522">
        <v>285.37</v>
      </c>
      <c r="F522" t="str">
        <v>Critical Risk</v>
      </c>
    </row>
    <row r="523" spans="1:6" x14ac:dyDescent="0.25">
      <c r="A523">
        <v>1835</v>
      </c>
      <c r="B523" t="str">
        <v>Contencioso</v>
      </c>
      <c r="C523" t="str">
        <v>Traditionpoint Unipessoal, Lda</v>
      </c>
      <c r="D523" t="str">
        <v>M120</v>
      </c>
      <c r="E523">
        <v>617.12</v>
      </c>
      <c r="F523" t="str">
        <v>Critical Risk</v>
      </c>
    </row>
    <row r="524" spans="1:6" x14ac:dyDescent="0.25">
      <c r="A524">
        <v>1836</v>
      </c>
      <c r="B524" t="str">
        <v>Contencioso</v>
      </c>
      <c r="C524" t="str">
        <v>Traditionpoint Unipessoal, Lda</v>
      </c>
      <c r="D524" t="str">
        <v>M120</v>
      </c>
      <c r="E524">
        <v>386.84</v>
      </c>
      <c r="F524" t="str">
        <v>Critical Risk</v>
      </c>
    </row>
    <row r="525" spans="1:6" x14ac:dyDescent="0.25">
      <c r="A525">
        <v>1837</v>
      </c>
      <c r="B525" t="str">
        <v>Contencioso</v>
      </c>
      <c r="C525" t="str">
        <v>Traditionpoint Unipessoal, Lda</v>
      </c>
      <c r="D525" t="str">
        <v>M120</v>
      </c>
      <c r="E525">
        <v>-10.39</v>
      </c>
      <c r="F525" t="str">
        <v>Critical Risk</v>
      </c>
    </row>
    <row r="526" spans="1:6" x14ac:dyDescent="0.25">
      <c r="A526">
        <v>1838</v>
      </c>
      <c r="B526" t="str">
        <v>Contencioso</v>
      </c>
      <c r="C526" t="str">
        <v>Traditionpoint Unipessoal, Lda</v>
      </c>
      <c r="D526" t="str">
        <v>M120</v>
      </c>
      <c r="E526">
        <v>-9.74</v>
      </c>
      <c r="F526" t="str">
        <v>Critical Risk</v>
      </c>
    </row>
    <row r="527" spans="1:6" x14ac:dyDescent="0.25">
      <c r="A527">
        <v>1839</v>
      </c>
      <c r="B527" t="str">
        <v>Contencioso</v>
      </c>
      <c r="C527" t="str">
        <v>Traditionpoint Unipessoal, Lda</v>
      </c>
      <c r="D527" t="str">
        <v>M120</v>
      </c>
      <c r="E527">
        <v>-327.08</v>
      </c>
      <c r="F527" t="str">
        <v>Critical Risk</v>
      </c>
    </row>
    <row r="528" spans="1:6" x14ac:dyDescent="0.25">
      <c r="A528">
        <v>1840</v>
      </c>
      <c r="B528" t="str">
        <v>Contencioso</v>
      </c>
      <c r="C528" t="str">
        <v>Traditionpoint Unipessoal, Lda</v>
      </c>
      <c r="D528" t="str">
        <v>M120</v>
      </c>
      <c r="E528">
        <v>-250</v>
      </c>
      <c r="F528" t="str">
        <v>Critical Risk</v>
      </c>
    </row>
    <row r="529" spans="1:6" x14ac:dyDescent="0.25">
      <c r="A529">
        <v>1841</v>
      </c>
      <c r="B529" t="str">
        <v>Contencioso</v>
      </c>
      <c r="C529" t="str">
        <v>Traditionpoint Unipessoal, Lda</v>
      </c>
      <c r="D529" t="str">
        <v>M120</v>
      </c>
      <c r="E529">
        <v>-250</v>
      </c>
      <c r="F529" t="str">
        <v>Critical Risk</v>
      </c>
    </row>
    <row r="530" spans="1:6" x14ac:dyDescent="0.25">
      <c r="A530">
        <v>1842</v>
      </c>
      <c r="B530" t="str">
        <v>Contencioso</v>
      </c>
      <c r="C530" t="str">
        <v>Traditionpoint Unipessoal, Lda</v>
      </c>
      <c r="D530" t="str">
        <v>M120</v>
      </c>
      <c r="E530">
        <v>-200</v>
      </c>
      <c r="F530" t="str">
        <v>Critical Risk</v>
      </c>
    </row>
    <row r="531" spans="1:6" x14ac:dyDescent="0.25">
      <c r="A531">
        <v>1969</v>
      </c>
      <c r="B531" t="str">
        <v>Contencioso</v>
      </c>
      <c r="C531" t="str">
        <v>Gaveto Dos Paladares Unip.,Lda</v>
      </c>
      <c r="D531" t="str">
        <v>M120</v>
      </c>
      <c r="E531">
        <v>980.96</v>
      </c>
      <c r="F531" t="str">
        <v>Critical Risk</v>
      </c>
    </row>
    <row r="532" spans="1:6" x14ac:dyDescent="0.25">
      <c r="A532">
        <v>1970</v>
      </c>
      <c r="B532" t="str">
        <v>Contencioso</v>
      </c>
      <c r="C532" t="str">
        <v>Gaveto Dos Paladares Unip.,Lda</v>
      </c>
      <c r="D532" t="str">
        <v>M120</v>
      </c>
      <c r="E532">
        <v>350.46</v>
      </c>
      <c r="F532" t="str">
        <v>Critical Risk</v>
      </c>
    </row>
    <row r="533" spans="1:6" x14ac:dyDescent="0.25">
      <c r="A533">
        <v>1971</v>
      </c>
      <c r="B533" t="str">
        <v>Contencioso</v>
      </c>
      <c r="C533" t="str">
        <v>Gaveto Dos Paladares Unip.,Lda</v>
      </c>
      <c r="D533" t="str">
        <v>M120</v>
      </c>
      <c r="E533">
        <v>364.92</v>
      </c>
      <c r="F533" t="str">
        <v>Critical Risk</v>
      </c>
    </row>
    <row r="534" spans="1:6" x14ac:dyDescent="0.25">
      <c r="A534">
        <v>1972</v>
      </c>
      <c r="B534" t="str">
        <v>Contencioso</v>
      </c>
      <c r="C534" t="str">
        <v>Gaveto Dos Paladares Unip.,Lda</v>
      </c>
      <c r="D534" t="str">
        <v>M120</v>
      </c>
      <c r="E534">
        <v>522.33000000000004</v>
      </c>
      <c r="F534" t="str">
        <v>Critical Risk</v>
      </c>
    </row>
    <row r="535" spans="1:6" x14ac:dyDescent="0.25">
      <c r="A535">
        <v>1973</v>
      </c>
      <c r="B535" t="str">
        <v>Contencioso</v>
      </c>
      <c r="C535" t="str">
        <v>Gaveto Dos Paladares Unip.,Lda</v>
      </c>
      <c r="D535" t="str">
        <v>M120</v>
      </c>
      <c r="E535">
        <v>714.91</v>
      </c>
      <c r="F535" t="str">
        <v>Critical Risk</v>
      </c>
    </row>
    <row r="536" spans="1:6" x14ac:dyDescent="0.25">
      <c r="A536">
        <v>1974</v>
      </c>
      <c r="B536" t="str">
        <v>Contencioso</v>
      </c>
      <c r="C536" t="str">
        <v>Gaveto Dos Paladares Unip.,Lda</v>
      </c>
      <c r="D536" t="str">
        <v>M120</v>
      </c>
      <c r="E536">
        <v>377.9</v>
      </c>
      <c r="F536" t="str">
        <v>Critical Risk</v>
      </c>
    </row>
    <row r="537" spans="1:6" x14ac:dyDescent="0.25">
      <c r="A537">
        <v>1975</v>
      </c>
      <c r="B537" t="str">
        <v>Contencioso</v>
      </c>
      <c r="C537" t="str">
        <v>Gaveto Dos Paladares Unip.,Lda</v>
      </c>
      <c r="D537" t="str">
        <v>M120</v>
      </c>
      <c r="E537">
        <v>1266.22</v>
      </c>
      <c r="F537" t="str">
        <v>Critical Risk</v>
      </c>
    </row>
    <row r="538" spans="1:6" x14ac:dyDescent="0.25">
      <c r="A538">
        <v>1976</v>
      </c>
      <c r="B538" t="str">
        <v>Contencioso</v>
      </c>
      <c r="C538" t="str">
        <v>Gaveto Dos Paladares Unip.,Lda</v>
      </c>
      <c r="D538" t="str">
        <v>M120</v>
      </c>
      <c r="E538">
        <v>506.5</v>
      </c>
      <c r="F538" t="str">
        <v>Critical Risk</v>
      </c>
    </row>
    <row r="539" spans="1:6" x14ac:dyDescent="0.25">
      <c r="A539">
        <v>1977</v>
      </c>
      <c r="B539" t="str">
        <v>Contencioso</v>
      </c>
      <c r="C539" t="str">
        <v>Gaveto Dos Paladares Unip.,Lda</v>
      </c>
      <c r="D539" t="str">
        <v>M120</v>
      </c>
      <c r="E539">
        <v>646.92999999999995</v>
      </c>
      <c r="F539" t="str">
        <v>Critical Risk</v>
      </c>
    </row>
    <row r="540" spans="1:6" x14ac:dyDescent="0.25">
      <c r="A540">
        <v>1978</v>
      </c>
      <c r="B540" t="str">
        <v>Contencioso</v>
      </c>
      <c r="C540" t="str">
        <v>Gaveto Dos Paladares Unip.,Lda</v>
      </c>
      <c r="D540" t="str">
        <v>M120</v>
      </c>
      <c r="E540">
        <v>1042.23</v>
      </c>
      <c r="F540" t="str">
        <v>Critical Risk</v>
      </c>
    </row>
    <row r="541" spans="1:6" x14ac:dyDescent="0.25">
      <c r="A541">
        <v>1979</v>
      </c>
      <c r="B541" t="str">
        <v>Contencioso</v>
      </c>
      <c r="C541" t="str">
        <v>Gaveto Dos Paladares Unip.,Lda</v>
      </c>
      <c r="D541" t="str">
        <v>M120</v>
      </c>
      <c r="E541">
        <v>128.13999999999999</v>
      </c>
      <c r="F541" t="str">
        <v>Critical Risk</v>
      </c>
    </row>
    <row r="542" spans="1:6" x14ac:dyDescent="0.25">
      <c r="A542">
        <v>1980</v>
      </c>
      <c r="B542" t="str">
        <v>Contencioso</v>
      </c>
      <c r="C542" t="str">
        <v>Gaveto Dos Paladares Unip.,Lda</v>
      </c>
      <c r="D542" t="str">
        <v>M120</v>
      </c>
      <c r="E542">
        <v>371.94</v>
      </c>
      <c r="F542" t="str">
        <v>Critical Risk</v>
      </c>
    </row>
    <row r="543" spans="1:6" x14ac:dyDescent="0.25">
      <c r="A543">
        <v>1981</v>
      </c>
      <c r="B543" t="str">
        <v>Contencioso</v>
      </c>
      <c r="C543" t="str">
        <v>Gaveto Dos Paladares Unip.,Lda</v>
      </c>
      <c r="D543" t="str">
        <v>M120</v>
      </c>
      <c r="E543">
        <v>810.19</v>
      </c>
      <c r="F543" t="str">
        <v>Critical Risk</v>
      </c>
    </row>
    <row r="544" spans="1:6" x14ac:dyDescent="0.25">
      <c r="A544">
        <v>1982</v>
      </c>
      <c r="B544" t="str">
        <v>Contencioso</v>
      </c>
      <c r="C544" t="str">
        <v>Gaveto Dos Paladares Unip.,Lda</v>
      </c>
      <c r="D544" t="str">
        <v>M120</v>
      </c>
      <c r="E544">
        <v>421.74</v>
      </c>
      <c r="F544" t="str">
        <v>Critical Risk</v>
      </c>
    </row>
    <row r="545" spans="1:6" x14ac:dyDescent="0.25">
      <c r="A545">
        <v>1983</v>
      </c>
      <c r="B545" t="str">
        <v>Contencioso</v>
      </c>
      <c r="C545" t="str">
        <v>Gaveto Dos Paladares Unip.,Lda</v>
      </c>
      <c r="D545" t="str">
        <v>M120</v>
      </c>
      <c r="E545">
        <v>-69.58</v>
      </c>
      <c r="F545" t="str">
        <v>Critical Risk</v>
      </c>
    </row>
    <row r="546" spans="1:6" x14ac:dyDescent="0.25">
      <c r="A546">
        <v>1984</v>
      </c>
      <c r="B546" t="str">
        <v>Contencioso</v>
      </c>
      <c r="C546" t="str">
        <v>Gaveto Dos Paladares Unip.,Lda</v>
      </c>
      <c r="D546" t="str">
        <v>M120</v>
      </c>
      <c r="E546">
        <v>1476.63</v>
      </c>
      <c r="F546" t="str">
        <v>Critical Risk</v>
      </c>
    </row>
    <row r="547" spans="1:6" x14ac:dyDescent="0.25">
      <c r="A547">
        <v>1985</v>
      </c>
      <c r="B547" t="str">
        <v>Contencioso</v>
      </c>
      <c r="C547" t="str">
        <v>Gaveto Dos Paladares Unip.,Lda</v>
      </c>
      <c r="D547" t="str">
        <v>M120</v>
      </c>
      <c r="E547">
        <v>850.56</v>
      </c>
      <c r="F547" t="str">
        <v>Critical Risk</v>
      </c>
    </row>
    <row r="548" spans="1:6" x14ac:dyDescent="0.25">
      <c r="A548">
        <v>1986</v>
      </c>
      <c r="B548" t="str">
        <v>Contencioso</v>
      </c>
      <c r="C548" t="str">
        <v>Gaveto Dos Paladares Unip.,Lda</v>
      </c>
      <c r="D548" t="str">
        <v>M120</v>
      </c>
      <c r="E548">
        <v>232.31</v>
      </c>
      <c r="F548" t="str">
        <v>Critical Risk</v>
      </c>
    </row>
    <row r="549" spans="1:6" x14ac:dyDescent="0.25">
      <c r="A549">
        <v>1987</v>
      </c>
      <c r="B549" t="str">
        <v>Contencioso</v>
      </c>
      <c r="C549" t="str">
        <v>Gaveto Dos Paladares Unip.,Lda</v>
      </c>
      <c r="D549" t="str">
        <v>M120</v>
      </c>
      <c r="E549">
        <v>331.78</v>
      </c>
      <c r="F549" t="str">
        <v>Critical Risk</v>
      </c>
    </row>
    <row r="550" spans="1:6" x14ac:dyDescent="0.25">
      <c r="A550">
        <v>1988</v>
      </c>
      <c r="B550" t="str">
        <v>Contencioso</v>
      </c>
      <c r="C550" t="str">
        <v>Gaveto Dos Paladares Unip.,Lda</v>
      </c>
      <c r="D550" t="str">
        <v>M120</v>
      </c>
      <c r="E550">
        <v>51.99</v>
      </c>
      <c r="F550" t="str">
        <v>Critical Risk</v>
      </c>
    </row>
    <row r="551" spans="1:6" x14ac:dyDescent="0.25">
      <c r="A551">
        <v>1989</v>
      </c>
      <c r="B551" t="str">
        <v>Contencioso</v>
      </c>
      <c r="C551" t="str">
        <v>Gaveto Dos Paladares Unip.,Lda</v>
      </c>
      <c r="D551" t="str">
        <v>M120</v>
      </c>
      <c r="E551">
        <v>388.08</v>
      </c>
      <c r="F551" t="str">
        <v>Critical Risk</v>
      </c>
    </row>
    <row r="552" spans="1:6" x14ac:dyDescent="0.25">
      <c r="A552">
        <v>1997</v>
      </c>
      <c r="B552" t="str">
        <v>Contencioso</v>
      </c>
      <c r="C552" t="str">
        <v>Joana Vanessa Teixeira Pereira</v>
      </c>
      <c r="D552" t="str">
        <v>M120</v>
      </c>
      <c r="E552">
        <v>840.65</v>
      </c>
      <c r="F552" t="str">
        <v>Critical Risk</v>
      </c>
    </row>
    <row r="553" spans="1:6" x14ac:dyDescent="0.25">
      <c r="A553">
        <v>1998</v>
      </c>
      <c r="B553" t="str">
        <v>Contencioso</v>
      </c>
      <c r="C553" t="str">
        <v>Joana Vanessa Teixeira Pereira</v>
      </c>
      <c r="D553" t="str">
        <v>M120</v>
      </c>
      <c r="E553">
        <v>756.44</v>
      </c>
      <c r="F553" t="str">
        <v>Critical Risk</v>
      </c>
    </row>
    <row r="554" spans="1:6" x14ac:dyDescent="0.25">
      <c r="A554">
        <v>1725</v>
      </c>
      <c r="B554" t="str">
        <v>Contencioso</v>
      </c>
      <c r="C554" t="str">
        <v>João Paulo Silva Ribeiro Unip.,Lda</v>
      </c>
      <c r="D554" t="str">
        <v>6A30</v>
      </c>
      <c r="E554">
        <v>-4.54</v>
      </c>
      <c r="F554" t="str">
        <v>Unknown</v>
      </c>
    </row>
    <row r="555" spans="1:6" x14ac:dyDescent="0.25">
      <c r="A555">
        <v>1726</v>
      </c>
      <c r="B555" t="str">
        <v>Contencioso</v>
      </c>
      <c r="C555" t="str">
        <v>João Paulo Silva Ribeiro Unip.,Lda</v>
      </c>
      <c r="D555" t="str">
        <v>6A30</v>
      </c>
      <c r="E555">
        <v>7.38</v>
      </c>
      <c r="F555" t="str">
        <v>Unknown</v>
      </c>
    </row>
    <row r="556" spans="1:6" x14ac:dyDescent="0.25">
      <c r="A556">
        <v>1881</v>
      </c>
      <c r="B556" t="str">
        <v>Daniel Guimarães</v>
      </c>
      <c r="C556" t="str">
        <v>Ricardo Miranda Tavares Consulting</v>
      </c>
      <c r="D556" t="str">
        <v>M120</v>
      </c>
      <c r="E556">
        <v>18.62</v>
      </c>
      <c r="F556" t="str">
        <v>Critical Risk</v>
      </c>
    </row>
    <row r="557" spans="1:6" x14ac:dyDescent="0.25">
      <c r="A557">
        <v>1882</v>
      </c>
      <c r="B557" t="str">
        <v>Daniel Guimarães</v>
      </c>
      <c r="C557" t="str">
        <v>Ricardo Miranda Tavares Consulting</v>
      </c>
      <c r="D557" t="str">
        <v>M120</v>
      </c>
      <c r="E557">
        <v>135.22</v>
      </c>
      <c r="F557" t="str">
        <v>Critical Risk</v>
      </c>
    </row>
    <row r="558" spans="1:6" x14ac:dyDescent="0.25">
      <c r="A558">
        <v>1883</v>
      </c>
      <c r="B558" t="str">
        <v>Daniel Guimarães</v>
      </c>
      <c r="C558" t="str">
        <v>Ricardo Miranda Tavares Consulting</v>
      </c>
      <c r="D558" t="str">
        <v>M120</v>
      </c>
      <c r="E558">
        <v>183.17</v>
      </c>
      <c r="F558" t="str">
        <v>Critical Risk</v>
      </c>
    </row>
    <row r="559" spans="1:6" x14ac:dyDescent="0.25">
      <c r="A559">
        <v>1884</v>
      </c>
      <c r="B559" t="str">
        <v>Daniel Guimarães</v>
      </c>
      <c r="C559" t="str">
        <v>Ricardo Miranda Tavares Consulting</v>
      </c>
      <c r="D559" t="str">
        <v>M120</v>
      </c>
      <c r="E559">
        <v>840.97</v>
      </c>
      <c r="F559" t="str">
        <v>Critical Risk</v>
      </c>
    </row>
    <row r="560" spans="1:6" x14ac:dyDescent="0.25">
      <c r="A560">
        <v>1885</v>
      </c>
      <c r="B560" t="str">
        <v>Daniel Guimarães</v>
      </c>
      <c r="C560" t="str">
        <v>Ricardo Miranda Tavares Consulting</v>
      </c>
      <c r="D560" t="str">
        <v>M120</v>
      </c>
      <c r="E560">
        <v>190.65</v>
      </c>
      <c r="F560" t="str">
        <v>Critical Risk</v>
      </c>
    </row>
    <row r="561" spans="1:6" x14ac:dyDescent="0.25">
      <c r="A561">
        <v>1886</v>
      </c>
      <c r="B561" t="str">
        <v>Daniel Guimarães</v>
      </c>
      <c r="C561" t="str">
        <v>Ricardo Miranda Tavares Consulting</v>
      </c>
      <c r="D561" t="str">
        <v>M120</v>
      </c>
      <c r="E561">
        <v>10.19</v>
      </c>
      <c r="F561" t="str">
        <v>Critical Risk</v>
      </c>
    </row>
    <row r="562" spans="1:6" x14ac:dyDescent="0.25">
      <c r="A562">
        <v>1887</v>
      </c>
      <c r="B562" t="str">
        <v>Daniel Guimarães</v>
      </c>
      <c r="C562" t="str">
        <v>Ricardo Miranda Tavares Consulting</v>
      </c>
      <c r="D562" t="str">
        <v>M120</v>
      </c>
      <c r="E562">
        <v>35.17</v>
      </c>
      <c r="F562" t="str">
        <v>Critical Risk</v>
      </c>
    </row>
    <row r="563" spans="1:6" x14ac:dyDescent="0.25">
      <c r="A563">
        <v>1888</v>
      </c>
      <c r="B563" t="str">
        <v>Daniel Guimarães</v>
      </c>
      <c r="C563" t="str">
        <v>Ricardo Miranda Tavares Consulting</v>
      </c>
      <c r="D563" t="str">
        <v>M120</v>
      </c>
      <c r="E563">
        <v>525.74</v>
      </c>
      <c r="F563" t="str">
        <v>Critical Risk</v>
      </c>
    </row>
    <row r="564" spans="1:6" x14ac:dyDescent="0.25">
      <c r="A564">
        <v>1889</v>
      </c>
      <c r="B564" t="str">
        <v>Daniel Guimarães</v>
      </c>
      <c r="C564" t="str">
        <v>Ricardo Miranda Tavares Consulting</v>
      </c>
      <c r="D564" t="str">
        <v>M120</v>
      </c>
      <c r="E564">
        <v>61.38</v>
      </c>
      <c r="F564" t="str">
        <v>Critical Risk</v>
      </c>
    </row>
    <row r="565" spans="1:6" x14ac:dyDescent="0.25">
      <c r="A565">
        <v>1962</v>
      </c>
      <c r="B565" t="str">
        <v>Gabriel Araújo</v>
      </c>
      <c r="C565" t="str">
        <v>Diamante Real, Lda</v>
      </c>
      <c r="D565" t="str">
        <v>M120</v>
      </c>
      <c r="E565">
        <v>334</v>
      </c>
      <c r="F565" t="str">
        <v>Critical Risk</v>
      </c>
    </row>
    <row r="566" spans="1:6" x14ac:dyDescent="0.25">
      <c r="A566">
        <v>2237</v>
      </c>
      <c r="B566" t="str">
        <v>Igor Chemanitov</v>
      </c>
      <c r="C566" t="str">
        <v>Inportugalia SA</v>
      </c>
      <c r="D566" t="str">
        <v>31A60</v>
      </c>
      <c r="E566">
        <v>6120</v>
      </c>
      <c r="F566" t="str">
        <v>Moderate Risk</v>
      </c>
    </row>
    <row r="567" spans="1:6" x14ac:dyDescent="0.25">
      <c r="A567">
        <v>2233</v>
      </c>
      <c r="B567" t="str">
        <v>Igor Chemanitov</v>
      </c>
      <c r="C567" t="str">
        <v>Les Saveurs Du Portugal SARL</v>
      </c>
      <c r="D567" t="str">
        <v>A VENCER</v>
      </c>
      <c r="E567">
        <v>123.91</v>
      </c>
      <c r="F567" t="str">
        <v>No Risk</v>
      </c>
    </row>
    <row r="568" spans="1:6" x14ac:dyDescent="0.25">
      <c r="A568">
        <v>2234</v>
      </c>
      <c r="B568" t="str">
        <v>Igor Chemanitov</v>
      </c>
      <c r="C568" t="str">
        <v>SAUDADE S.A.R.L.</v>
      </c>
      <c r="D568" t="str">
        <v>A VENCER</v>
      </c>
      <c r="E568">
        <v>3943.89</v>
      </c>
      <c r="F568" t="str">
        <v>No Risk</v>
      </c>
    </row>
    <row r="569" spans="1:6" x14ac:dyDescent="0.25">
      <c r="A569">
        <v>2235</v>
      </c>
      <c r="B569" t="str">
        <v>Igor Chemanitov</v>
      </c>
      <c r="C569" t="str">
        <v>SARL Aqui Portugal</v>
      </c>
      <c r="D569" t="str">
        <v>A VENCER</v>
      </c>
      <c r="E569">
        <v>1400</v>
      </c>
      <c r="F569" t="str">
        <v>No Risk</v>
      </c>
    </row>
    <row r="570" spans="1:6" x14ac:dyDescent="0.25">
      <c r="A570">
        <v>2232</v>
      </c>
      <c r="B570" t="str">
        <v>Igor Chemanitov</v>
      </c>
      <c r="C570" t="str">
        <v>Les Saveurs Du Portugal SARL</v>
      </c>
      <c r="D570" t="str">
        <v>6A30</v>
      </c>
      <c r="E570">
        <v>706.09</v>
      </c>
      <c r="F570" t="str">
        <v>Unknown</v>
      </c>
    </row>
    <row r="571" spans="1:6" x14ac:dyDescent="0.25">
      <c r="A571">
        <v>2236</v>
      </c>
      <c r="B571" t="str">
        <v>Igor Chemanitov</v>
      </c>
      <c r="C571" t="str">
        <v>Agriberia SARL</v>
      </c>
      <c r="D571" t="str">
        <v>1A5</v>
      </c>
      <c r="E571">
        <v>832</v>
      </c>
      <c r="F571" t="str">
        <v>Unknown</v>
      </c>
    </row>
    <row r="572" spans="1:6" x14ac:dyDescent="0.25">
      <c r="A572">
        <v>2204</v>
      </c>
      <c r="B572" t="str">
        <v>Joana Reis</v>
      </c>
      <c r="C572" t="str">
        <v>Merveilles Du Portugal 95</v>
      </c>
      <c r="D572" t="str">
        <v>M120</v>
      </c>
      <c r="E572">
        <v>1212.71</v>
      </c>
      <c r="F572" t="str">
        <v>Critical Risk</v>
      </c>
    </row>
    <row r="573" spans="1:6" x14ac:dyDescent="0.25">
      <c r="A573">
        <v>2224</v>
      </c>
      <c r="B573" t="str">
        <v>Joana Reis</v>
      </c>
      <c r="C573" t="str">
        <v>Merveilles Du Portugal 91</v>
      </c>
      <c r="D573" t="str">
        <v>M120</v>
      </c>
      <c r="E573">
        <v>923.72</v>
      </c>
      <c r="F573" t="str">
        <v>Critical Risk</v>
      </c>
    </row>
    <row r="574" spans="1:6" x14ac:dyDescent="0.25">
      <c r="A574">
        <v>2225</v>
      </c>
      <c r="B574" t="str">
        <v>Joana Reis</v>
      </c>
      <c r="C574" t="str">
        <v>Merveilles Du Portugal 78</v>
      </c>
      <c r="D574" t="str">
        <v>M120</v>
      </c>
      <c r="E574">
        <v>18</v>
      </c>
      <c r="F574" t="str">
        <v>Critical Risk</v>
      </c>
    </row>
    <row r="575" spans="1:6" x14ac:dyDescent="0.25">
      <c r="A575">
        <v>2226</v>
      </c>
      <c r="B575" t="str">
        <v>Joana Reis</v>
      </c>
      <c r="C575" t="str">
        <v>Merveilles Du Portugal 78</v>
      </c>
      <c r="D575" t="str">
        <v>M120</v>
      </c>
      <c r="E575">
        <v>1280.67</v>
      </c>
      <c r="F575" t="str">
        <v>Critical Risk</v>
      </c>
    </row>
    <row r="576" spans="1:6" x14ac:dyDescent="0.25">
      <c r="A576">
        <v>2227</v>
      </c>
      <c r="B576" t="str">
        <v>Joana Reis</v>
      </c>
      <c r="C576" t="str">
        <v>Merveilles Du Portugal 78</v>
      </c>
      <c r="D576" t="str">
        <v>M120</v>
      </c>
      <c r="E576">
        <v>1285.6199999999999</v>
      </c>
      <c r="F576" t="str">
        <v>Critical Risk</v>
      </c>
    </row>
    <row r="577" spans="1:6" x14ac:dyDescent="0.25">
      <c r="A577">
        <v>477</v>
      </c>
      <c r="B577" t="str">
        <v>Joaquim Ferreira</v>
      </c>
      <c r="C577" t="str">
        <v>Talho S.Antonio</v>
      </c>
      <c r="D577" t="str">
        <v>M120</v>
      </c>
      <c r="E577">
        <v>142.19</v>
      </c>
      <c r="F577" t="str">
        <v>Critical Risk</v>
      </c>
    </row>
    <row r="578" spans="1:6" x14ac:dyDescent="0.25">
      <c r="A578">
        <v>478</v>
      </c>
      <c r="B578" t="str">
        <v>Joaquim Ferreira</v>
      </c>
      <c r="C578" t="str">
        <v>Talho S.Antonio</v>
      </c>
      <c r="D578" t="str">
        <v>M120</v>
      </c>
      <c r="E578">
        <v>18.91</v>
      </c>
      <c r="F578" t="str">
        <v>Critical Risk</v>
      </c>
    </row>
    <row r="579" spans="1:6" x14ac:dyDescent="0.25">
      <c r="A579">
        <v>2025</v>
      </c>
      <c r="B579" t="str">
        <v>Luis Fonseca</v>
      </c>
      <c r="C579" t="str">
        <v>O Forno do Leitão do Zé-Master, Lda</v>
      </c>
      <c r="D579" t="str">
        <v>A VENCER</v>
      </c>
      <c r="E579">
        <v>5088</v>
      </c>
      <c r="F579" t="str">
        <v>No Risk</v>
      </c>
    </row>
    <row r="580" spans="1:6" x14ac:dyDescent="0.25">
      <c r="A580">
        <v>2026</v>
      </c>
      <c r="B580" t="str">
        <v>Luis Fonseca</v>
      </c>
      <c r="C580" t="str">
        <v>O Forno do Leitão do Zé-Master, Lda</v>
      </c>
      <c r="D580" t="str">
        <v>A VENCER</v>
      </c>
      <c r="E580">
        <v>3577.5</v>
      </c>
      <c r="F580" t="str">
        <v>No Risk</v>
      </c>
    </row>
    <row r="581" spans="1:6" x14ac:dyDescent="0.25">
      <c r="A581">
        <v>2027</v>
      </c>
      <c r="B581" t="str">
        <v>Luis Fonseca</v>
      </c>
      <c r="C581" t="str">
        <v>O Forno do Leitão do Zé-Master, Lda</v>
      </c>
      <c r="D581" t="str">
        <v>A VENCER</v>
      </c>
      <c r="E581">
        <v>5565</v>
      </c>
      <c r="F581" t="str">
        <v>No Risk</v>
      </c>
    </row>
    <row r="582" spans="1:6" x14ac:dyDescent="0.25">
      <c r="A582">
        <v>2028</v>
      </c>
      <c r="B582" t="str">
        <v>Luis Fonseca</v>
      </c>
      <c r="C582" t="str">
        <v>O Forno do Leitão do Zé-Master, Lda</v>
      </c>
      <c r="D582" t="str">
        <v>A VENCER</v>
      </c>
      <c r="E582">
        <v>2862</v>
      </c>
      <c r="F582" t="str">
        <v>No Risk</v>
      </c>
    </row>
    <row r="583" spans="1:6" x14ac:dyDescent="0.25">
      <c r="A583">
        <v>2029</v>
      </c>
      <c r="B583" t="str">
        <v>Luis Fonseca</v>
      </c>
      <c r="C583" t="str">
        <v>O Forno do Leitão do Zé-Master, Lda</v>
      </c>
      <c r="D583" t="str">
        <v>A VENCER</v>
      </c>
      <c r="E583">
        <v>2385</v>
      </c>
      <c r="F583" t="str">
        <v>No Risk</v>
      </c>
    </row>
    <row r="584" spans="1:6" x14ac:dyDescent="0.25">
      <c r="A584">
        <v>2030</v>
      </c>
      <c r="B584" t="str">
        <v>Luis Fonseca</v>
      </c>
      <c r="C584" t="str">
        <v>O Forno do Leitão do Zé-Master, Lda</v>
      </c>
      <c r="D584" t="str">
        <v>A VENCER</v>
      </c>
      <c r="E584">
        <v>3180</v>
      </c>
      <c r="F584" t="str">
        <v>No Risk</v>
      </c>
    </row>
    <row r="585" spans="1:6" x14ac:dyDescent="0.25">
      <c r="A585">
        <v>2119</v>
      </c>
      <c r="B585" t="str">
        <v>Luis Fonseca</v>
      </c>
      <c r="C585" t="str">
        <v>Restaurante Solar dos Sobreiros, Lda.</v>
      </c>
      <c r="D585" t="str">
        <v>A VENCER</v>
      </c>
      <c r="E585">
        <v>458.74</v>
      </c>
      <c r="F585" t="str">
        <v>No Risk</v>
      </c>
    </row>
    <row r="586" spans="1:6" x14ac:dyDescent="0.25">
      <c r="A586">
        <v>2120</v>
      </c>
      <c r="B586" t="str">
        <v>Luis Fonseca</v>
      </c>
      <c r="C586" t="str">
        <v>Restaurante Solar dos Sobreiros, Lda.</v>
      </c>
      <c r="D586" t="str">
        <v>A VENCER</v>
      </c>
      <c r="E586">
        <v>102.61</v>
      </c>
      <c r="F586" t="str">
        <v>No Risk</v>
      </c>
    </row>
    <row r="587" spans="1:6" x14ac:dyDescent="0.25">
      <c r="A587">
        <v>2121</v>
      </c>
      <c r="B587" t="str">
        <v>Luis Fonseca</v>
      </c>
      <c r="C587" t="str">
        <v>Restaurante Solar dos Sobreiros, Lda.</v>
      </c>
      <c r="D587" t="str">
        <v>A VENCER</v>
      </c>
      <c r="E587">
        <v>360.4</v>
      </c>
      <c r="F587" t="str">
        <v>No Risk</v>
      </c>
    </row>
    <row r="588" spans="1:6" x14ac:dyDescent="0.25">
      <c r="A588">
        <v>2154</v>
      </c>
      <c r="B588" t="str">
        <v>Luis Fonseca</v>
      </c>
      <c r="C588" t="str">
        <v>Best Park Hotel, Lda.</v>
      </c>
      <c r="D588" t="str">
        <v>A VENCER</v>
      </c>
      <c r="E588">
        <v>826.8</v>
      </c>
      <c r="F588" t="str">
        <v>No Risk</v>
      </c>
    </row>
    <row r="589" spans="1:6" x14ac:dyDescent="0.25">
      <c r="A589">
        <v>2155</v>
      </c>
      <c r="B589" t="str">
        <v>Luis Fonseca</v>
      </c>
      <c r="C589" t="str">
        <v>Best Park Hotel, Lda.</v>
      </c>
      <c r="D589" t="str">
        <v>A VENCER</v>
      </c>
      <c r="E589">
        <v>165.36</v>
      </c>
      <c r="F589" t="str">
        <v>No Risk</v>
      </c>
    </row>
    <row r="590" spans="1:6" x14ac:dyDescent="0.25">
      <c r="A590">
        <v>2156</v>
      </c>
      <c r="B590" t="str">
        <v>Luis Fonseca</v>
      </c>
      <c r="C590" t="str">
        <v>Best Park Hotel, Lda.</v>
      </c>
      <c r="D590" t="str">
        <v>A VENCER</v>
      </c>
      <c r="E590">
        <v>496.08</v>
      </c>
      <c r="F590" t="str">
        <v>No Risk</v>
      </c>
    </row>
    <row r="591" spans="1:6" x14ac:dyDescent="0.25">
      <c r="A591">
        <v>2157</v>
      </c>
      <c r="B591" t="str">
        <v>Luis Fonseca</v>
      </c>
      <c r="C591" t="str">
        <v>Partilhas100horas - Unipessoal, Lda.</v>
      </c>
      <c r="D591" t="str">
        <v>A VENCER</v>
      </c>
      <c r="E591">
        <v>571.34</v>
      </c>
      <c r="F591" t="str">
        <v>No Risk</v>
      </c>
    </row>
    <row r="592" spans="1:6" x14ac:dyDescent="0.25">
      <c r="A592">
        <v>2158</v>
      </c>
      <c r="B592" t="str">
        <v>Luis Fonseca</v>
      </c>
      <c r="C592" t="str">
        <v>Bosque da Harmonia - Turismo e Restauração, Lda.</v>
      </c>
      <c r="D592" t="str">
        <v>A VENCER</v>
      </c>
      <c r="E592">
        <v>508.8</v>
      </c>
      <c r="F592" t="str">
        <v>No Risk</v>
      </c>
    </row>
    <row r="593" spans="1:6" x14ac:dyDescent="0.25">
      <c r="A593">
        <v>2160</v>
      </c>
      <c r="B593" t="str">
        <v>Luis Fonseca</v>
      </c>
      <c r="C593" t="str">
        <v>Quinta do Forno - Restauração, Lda.</v>
      </c>
      <c r="D593" t="str">
        <v>A VENCER</v>
      </c>
      <c r="E593">
        <v>570.04</v>
      </c>
      <c r="F593" t="str">
        <v>No Risk</v>
      </c>
    </row>
    <row r="594" spans="1:6" x14ac:dyDescent="0.25">
      <c r="A594">
        <v>2161</v>
      </c>
      <c r="B594" t="str">
        <v>Luis Fonseca</v>
      </c>
      <c r="C594" t="str">
        <v>Aníbal Sousa Pinto - Unipessoal, Lda.</v>
      </c>
      <c r="D594" t="str">
        <v>A VENCER</v>
      </c>
      <c r="E594">
        <v>1192.5</v>
      </c>
      <c r="F594" t="str">
        <v>No Risk</v>
      </c>
    </row>
    <row r="595" spans="1:6" x14ac:dyDescent="0.25">
      <c r="A595">
        <v>2162</v>
      </c>
      <c r="B595" t="str">
        <v>Luis Fonseca</v>
      </c>
      <c r="C595" t="str">
        <v>Aníbal Sousa Pinto - Unipessoal, Lda.</v>
      </c>
      <c r="D595" t="str">
        <v>A VENCER</v>
      </c>
      <c r="E595">
        <v>874.5</v>
      </c>
      <c r="F595" t="str">
        <v>No Risk</v>
      </c>
    </row>
    <row r="596" spans="1:6" x14ac:dyDescent="0.25">
      <c r="A596">
        <v>2163</v>
      </c>
      <c r="B596" t="str">
        <v>Luis Fonseca</v>
      </c>
      <c r="C596" t="str">
        <v>Aníbal Sousa Pinto - Unipessoal, Lda.</v>
      </c>
      <c r="D596" t="str">
        <v>A VENCER</v>
      </c>
      <c r="E596">
        <v>127.2</v>
      </c>
      <c r="F596" t="str">
        <v>No Risk</v>
      </c>
    </row>
    <row r="597" spans="1:6" x14ac:dyDescent="0.25">
      <c r="A597">
        <v>2166</v>
      </c>
      <c r="B597" t="str">
        <v>Luis Fonseca</v>
      </c>
      <c r="C597" t="str">
        <v>Adega O Verde Relaxante, Lda.</v>
      </c>
      <c r="D597" t="str">
        <v>A VENCER</v>
      </c>
      <c r="E597">
        <v>496.08</v>
      </c>
      <c r="F597" t="str">
        <v>No Risk</v>
      </c>
    </row>
    <row r="598" spans="1:6" x14ac:dyDescent="0.25">
      <c r="A598">
        <v>2167</v>
      </c>
      <c r="B598" t="str">
        <v>Luis Fonseca</v>
      </c>
      <c r="C598" t="str">
        <v>Adega O Verde Relaxante, Lda.</v>
      </c>
      <c r="D598" t="str">
        <v>A VENCER</v>
      </c>
      <c r="E598">
        <v>330.72</v>
      </c>
      <c r="F598" t="str">
        <v>No Risk</v>
      </c>
    </row>
    <row r="599" spans="1:6" x14ac:dyDescent="0.25">
      <c r="A599">
        <v>2168</v>
      </c>
      <c r="B599" t="str">
        <v>Luis Fonseca</v>
      </c>
      <c r="C599" t="str">
        <v>Adega O Verde Relaxante, Lda.</v>
      </c>
      <c r="D599" t="str">
        <v>A VENCER</v>
      </c>
      <c r="E599">
        <v>330.72</v>
      </c>
      <c r="F599" t="str">
        <v>No Risk</v>
      </c>
    </row>
    <row r="600" spans="1:6" x14ac:dyDescent="0.25">
      <c r="A600">
        <v>2169</v>
      </c>
      <c r="B600" t="str">
        <v>Luis Fonseca</v>
      </c>
      <c r="C600" t="str">
        <v>Adega O Verde Relaxante, Lda.</v>
      </c>
      <c r="D600" t="str">
        <v>A VENCER</v>
      </c>
      <c r="E600">
        <v>330.72</v>
      </c>
      <c r="F600" t="str">
        <v>No Risk</v>
      </c>
    </row>
    <row r="601" spans="1:6" x14ac:dyDescent="0.25">
      <c r="A601">
        <v>2170</v>
      </c>
      <c r="B601" t="str">
        <v>Luis Fonseca</v>
      </c>
      <c r="C601" t="str">
        <v>Adega O Verde Relaxante, Lda.</v>
      </c>
      <c r="D601" t="str">
        <v>A VENCER</v>
      </c>
      <c r="E601">
        <v>413.4</v>
      </c>
      <c r="F601" t="str">
        <v>No Risk</v>
      </c>
    </row>
    <row r="602" spans="1:6" x14ac:dyDescent="0.25">
      <c r="A602">
        <v>2187</v>
      </c>
      <c r="B602" t="str">
        <v>Luis Fonseca</v>
      </c>
      <c r="C602" t="str">
        <v>Estaladiço, Lda.</v>
      </c>
      <c r="D602" t="str">
        <v>A VENCER</v>
      </c>
      <c r="E602">
        <v>839.52</v>
      </c>
      <c r="F602" t="str">
        <v>No Risk</v>
      </c>
    </row>
    <row r="603" spans="1:6" x14ac:dyDescent="0.25">
      <c r="A603">
        <v>2188</v>
      </c>
      <c r="B603" t="str">
        <v>Luis Fonseca</v>
      </c>
      <c r="C603" t="str">
        <v>Estaladiço, Lda.</v>
      </c>
      <c r="D603" t="str">
        <v>A VENCER</v>
      </c>
      <c r="E603">
        <v>839.52</v>
      </c>
      <c r="F603" t="str">
        <v>No Risk</v>
      </c>
    </row>
    <row r="604" spans="1:6" x14ac:dyDescent="0.25">
      <c r="A604">
        <v>2191</v>
      </c>
      <c r="B604" t="str">
        <v>Luis Fonseca</v>
      </c>
      <c r="C604" t="str">
        <v>Ernesto da Silva Vieira &amp; Filhos, Lda.</v>
      </c>
      <c r="D604" t="str">
        <v>A VENCER</v>
      </c>
      <c r="E604">
        <v>795</v>
      </c>
      <c r="F604" t="str">
        <v>No Risk</v>
      </c>
    </row>
    <row r="605" spans="1:6" x14ac:dyDescent="0.25">
      <c r="A605">
        <v>2195</v>
      </c>
      <c r="B605" t="str">
        <v>Luis Fonseca</v>
      </c>
      <c r="C605" t="str">
        <v>Linares &amp; Reboredo, Lda.</v>
      </c>
      <c r="D605" t="str">
        <v>A VENCER</v>
      </c>
      <c r="E605">
        <v>413.4</v>
      </c>
      <c r="F605" t="str">
        <v>No Risk</v>
      </c>
    </row>
    <row r="606" spans="1:6" x14ac:dyDescent="0.25">
      <c r="A606">
        <v>2196</v>
      </c>
      <c r="B606" t="str">
        <v>Luis Fonseca</v>
      </c>
      <c r="C606" t="str">
        <v>Talho Arouquês - Unipessoal, Lda.</v>
      </c>
      <c r="D606" t="str">
        <v>A VENCER</v>
      </c>
      <c r="E606">
        <v>636.36</v>
      </c>
      <c r="F606" t="str">
        <v>No Risk</v>
      </c>
    </row>
    <row r="607" spans="1:6" x14ac:dyDescent="0.25">
      <c r="A607">
        <v>2023</v>
      </c>
      <c r="B607" t="str">
        <v>Luis Fonseca</v>
      </c>
      <c r="C607" t="str">
        <v>O Forno do Leitão do Zé-Master, Lda</v>
      </c>
      <c r="D607" t="str">
        <v>6A30</v>
      </c>
      <c r="E607">
        <v>4</v>
      </c>
      <c r="F607" t="str">
        <v>Unknown</v>
      </c>
    </row>
    <row r="608" spans="1:6" x14ac:dyDescent="0.25">
      <c r="A608">
        <v>2024</v>
      </c>
      <c r="B608" t="str">
        <v>Luis Fonseca</v>
      </c>
      <c r="C608" t="str">
        <v>O Forno do Leitão do Zé-Master, Lda</v>
      </c>
      <c r="D608" t="str">
        <v>6A30</v>
      </c>
      <c r="E608">
        <v>6519</v>
      </c>
      <c r="F608" t="str">
        <v>Unknown</v>
      </c>
    </row>
    <row r="609" spans="1:6" x14ac:dyDescent="0.25">
      <c r="A609">
        <v>2106</v>
      </c>
      <c r="B609" t="str">
        <v>Luis Fonseca</v>
      </c>
      <c r="C609" t="str">
        <v>Paula &amp; Manuel Oliveira - Restaurante Lda.</v>
      </c>
      <c r="D609" t="str">
        <v>1A5</v>
      </c>
      <c r="E609">
        <v>496.08</v>
      </c>
      <c r="F609" t="str">
        <v>Unknown</v>
      </c>
    </row>
    <row r="610" spans="1:6" x14ac:dyDescent="0.25">
      <c r="A610">
        <v>2151</v>
      </c>
      <c r="B610" t="str">
        <v>Luis Fonseca</v>
      </c>
      <c r="C610" t="str">
        <v>Best Park Hotel, Lda.</v>
      </c>
      <c r="D610" t="str">
        <v>6A30</v>
      </c>
      <c r="E610">
        <v>169.6</v>
      </c>
      <c r="F610" t="str">
        <v>Unknown</v>
      </c>
    </row>
    <row r="611" spans="1:6" x14ac:dyDescent="0.25">
      <c r="A611">
        <v>2152</v>
      </c>
      <c r="B611" t="str">
        <v>Luis Fonseca</v>
      </c>
      <c r="C611" t="str">
        <v>Best Park Hotel, Lda.</v>
      </c>
      <c r="D611" t="str">
        <v>6A30</v>
      </c>
      <c r="E611">
        <v>339.2</v>
      </c>
      <c r="F611" t="str">
        <v>Unknown</v>
      </c>
    </row>
    <row r="612" spans="1:6" x14ac:dyDescent="0.25">
      <c r="A612">
        <v>2153</v>
      </c>
      <c r="B612" t="str">
        <v>Luis Fonseca</v>
      </c>
      <c r="C612" t="str">
        <v>Best Park Hotel, Lda.</v>
      </c>
      <c r="D612" t="str">
        <v>6A30</v>
      </c>
      <c r="E612">
        <v>330.72</v>
      </c>
      <c r="F612" t="str">
        <v>Unknown</v>
      </c>
    </row>
    <row r="613" spans="1:6" x14ac:dyDescent="0.25">
      <c r="A613">
        <v>2159</v>
      </c>
      <c r="B613" t="str">
        <v>Luis Fonseca</v>
      </c>
      <c r="C613" t="str">
        <v>Quinta do Forno - Restauração, Lda.</v>
      </c>
      <c r="D613" t="str">
        <v>6A30</v>
      </c>
      <c r="E613">
        <v>113.04</v>
      </c>
      <c r="F613" t="str">
        <v>Unknown</v>
      </c>
    </row>
    <row r="614" spans="1:6" x14ac:dyDescent="0.25">
      <c r="A614">
        <v>2164</v>
      </c>
      <c r="B614" t="str">
        <v>Luis Fonseca</v>
      </c>
      <c r="C614" t="str">
        <v>Adega O Verde Relaxante, Lda.</v>
      </c>
      <c r="D614" t="str">
        <v>6A30</v>
      </c>
      <c r="E614">
        <v>413.4</v>
      </c>
      <c r="F614" t="str">
        <v>Unknown</v>
      </c>
    </row>
    <row r="615" spans="1:6" x14ac:dyDescent="0.25">
      <c r="A615">
        <v>2165</v>
      </c>
      <c r="B615" t="str">
        <v>Luis Fonseca</v>
      </c>
      <c r="C615" t="str">
        <v>Adega O Verde Relaxante, Lda.</v>
      </c>
      <c r="D615" t="str">
        <v>6A30</v>
      </c>
      <c r="E615">
        <v>82.68</v>
      </c>
      <c r="F615" t="str">
        <v>Unknown</v>
      </c>
    </row>
    <row r="616" spans="1:6" x14ac:dyDescent="0.25">
      <c r="A616">
        <v>2174</v>
      </c>
      <c r="B616" t="str">
        <v>Luis Fonseca</v>
      </c>
      <c r="C616" t="str">
        <v>Mário Jorge Silva - Unipessoal, Lda.</v>
      </c>
      <c r="D616" t="str">
        <v>6A30</v>
      </c>
      <c r="E616">
        <v>84.8</v>
      </c>
      <c r="F616" t="str">
        <v>Unknown</v>
      </c>
    </row>
    <row r="617" spans="1:6" x14ac:dyDescent="0.25">
      <c r="A617">
        <v>308</v>
      </c>
      <c r="B617" t="str">
        <v>Manuel Miranda</v>
      </c>
      <c r="C617" t="str">
        <v>Silva Costa &amp; Fernandes, Lda</v>
      </c>
      <c r="D617" t="str">
        <v>M120</v>
      </c>
      <c r="E617">
        <v>500</v>
      </c>
      <c r="F617" t="str">
        <v>Critical Risk</v>
      </c>
    </row>
    <row r="618" spans="1:6" x14ac:dyDescent="0.25">
      <c r="A618">
        <v>309</v>
      </c>
      <c r="B618" t="str">
        <v>Manuel Miranda</v>
      </c>
      <c r="C618" t="str">
        <v>Silva Costa &amp; Fernandes, Lda</v>
      </c>
      <c r="D618" t="str">
        <v>M120</v>
      </c>
      <c r="E618">
        <v>240.19</v>
      </c>
      <c r="F618" t="str">
        <v>Critical Risk</v>
      </c>
    </row>
    <row r="619" spans="1:6" x14ac:dyDescent="0.25">
      <c r="A619">
        <v>310</v>
      </c>
      <c r="B619" t="str">
        <v>Manuel Miranda</v>
      </c>
      <c r="C619" t="str">
        <v>Silva Costa &amp; Fernandes, Lda</v>
      </c>
      <c r="D619" t="str">
        <v>M120</v>
      </c>
      <c r="E619">
        <v>451.6</v>
      </c>
      <c r="F619" t="str">
        <v>Critical Risk</v>
      </c>
    </row>
    <row r="620" spans="1:6" x14ac:dyDescent="0.25">
      <c r="A620">
        <v>311</v>
      </c>
      <c r="B620" t="str">
        <v>Manuel Miranda</v>
      </c>
      <c r="C620" t="str">
        <v>Silva Costa &amp; Fernandes, Lda</v>
      </c>
      <c r="D620" t="str">
        <v>M120</v>
      </c>
      <c r="E620">
        <v>304.07</v>
      </c>
      <c r="F620" t="str">
        <v>Critical Risk</v>
      </c>
    </row>
    <row r="621" spans="1:6" x14ac:dyDescent="0.25">
      <c r="A621">
        <v>316</v>
      </c>
      <c r="B621" t="str">
        <v>Manuel Miranda</v>
      </c>
      <c r="C621" t="str">
        <v>Carlos Alberto Sousa Magalhães</v>
      </c>
      <c r="D621" t="str">
        <v>M120</v>
      </c>
      <c r="E621">
        <v>194.52</v>
      </c>
      <c r="F621" t="str">
        <v>Critical Risk</v>
      </c>
    </row>
    <row r="622" spans="1:6" x14ac:dyDescent="0.25">
      <c r="A622">
        <v>317</v>
      </c>
      <c r="B622" t="str">
        <v>Manuel Miranda</v>
      </c>
      <c r="C622" t="str">
        <v>Carlos Alberto Sousa Magalhães</v>
      </c>
      <c r="D622" t="str">
        <v>M120</v>
      </c>
      <c r="E622">
        <v>714.57</v>
      </c>
      <c r="F622" t="str">
        <v>Critical Risk</v>
      </c>
    </row>
    <row r="623" spans="1:6" x14ac:dyDescent="0.25">
      <c r="A623">
        <v>364</v>
      </c>
      <c r="B623" t="str">
        <v>Manuel Miranda</v>
      </c>
      <c r="C623" t="str">
        <v>Marigrates - Talhos Novos, Lda.</v>
      </c>
      <c r="D623" t="str">
        <v>M120</v>
      </c>
      <c r="E623">
        <v>-0.83</v>
      </c>
      <c r="F623" t="str">
        <v>Critical Risk</v>
      </c>
    </row>
    <row r="624" spans="1:6" x14ac:dyDescent="0.25">
      <c r="A624">
        <v>944</v>
      </c>
      <c r="B624" t="str">
        <v>Manuel Miranda</v>
      </c>
      <c r="C624" t="str">
        <v>Sinonimovalor-Talhos E Supermercado</v>
      </c>
      <c r="D624" t="str">
        <v>M120</v>
      </c>
      <c r="E624">
        <v>501.57</v>
      </c>
      <c r="F624" t="str">
        <v>Critical Risk</v>
      </c>
    </row>
    <row r="625" spans="1:6" x14ac:dyDescent="0.25">
      <c r="A625">
        <v>945</v>
      </c>
      <c r="B625" t="str">
        <v>Manuel Miranda</v>
      </c>
      <c r="C625" t="str">
        <v>Sinonimovalor-Talhos E Supermercado</v>
      </c>
      <c r="D625" t="str">
        <v>M120</v>
      </c>
      <c r="E625">
        <v>282.33</v>
      </c>
      <c r="F625" t="str">
        <v>Critical Risk</v>
      </c>
    </row>
    <row r="626" spans="1:6" x14ac:dyDescent="0.25">
      <c r="A626">
        <v>946</v>
      </c>
      <c r="B626" t="str">
        <v>Manuel Miranda</v>
      </c>
      <c r="C626" t="str">
        <v>Sinonimovalor-Talhos E Supermercado</v>
      </c>
      <c r="D626" t="str">
        <v>M120</v>
      </c>
      <c r="E626">
        <v>-50.16</v>
      </c>
      <c r="F626" t="str">
        <v>Critical Risk</v>
      </c>
    </row>
    <row r="627" spans="1:6" x14ac:dyDescent="0.25">
      <c r="A627">
        <v>947</v>
      </c>
      <c r="B627" t="str">
        <v>Manuel Miranda</v>
      </c>
      <c r="C627" t="str">
        <v>Sinonimovalor-Talhos E Supermercado</v>
      </c>
      <c r="D627" t="str">
        <v>M120</v>
      </c>
      <c r="E627">
        <v>1120.28</v>
      </c>
      <c r="F627" t="str">
        <v>Critical Risk</v>
      </c>
    </row>
    <row r="628" spans="1:6" x14ac:dyDescent="0.25">
      <c r="A628">
        <v>948</v>
      </c>
      <c r="B628" t="str">
        <v>Manuel Miranda</v>
      </c>
      <c r="C628" t="str">
        <v>Sinonimovalor-Talhos E Supermercado</v>
      </c>
      <c r="D628" t="str">
        <v>M120</v>
      </c>
      <c r="E628">
        <v>57.67</v>
      </c>
      <c r="F628" t="str">
        <v>Critical Risk</v>
      </c>
    </row>
    <row r="629" spans="1:6" x14ac:dyDescent="0.25">
      <c r="A629">
        <v>949</v>
      </c>
      <c r="B629" t="str">
        <v>Manuel Miranda</v>
      </c>
      <c r="C629" t="str">
        <v>Sinonimovalor-Talhos E Supermercado</v>
      </c>
      <c r="D629" t="str">
        <v>M120</v>
      </c>
      <c r="E629">
        <v>301.74</v>
      </c>
      <c r="F629" t="str">
        <v>Critical Risk</v>
      </c>
    </row>
    <row r="630" spans="1:6" x14ac:dyDescent="0.25">
      <c r="A630">
        <v>950</v>
      </c>
      <c r="B630" t="str">
        <v>Manuel Miranda</v>
      </c>
      <c r="C630" t="str">
        <v>Sinonimovalor-Talhos E Supermercado</v>
      </c>
      <c r="D630" t="str">
        <v>M120</v>
      </c>
      <c r="E630">
        <v>758.25</v>
      </c>
      <c r="F630" t="str">
        <v>Critical Risk</v>
      </c>
    </row>
    <row r="631" spans="1:6" x14ac:dyDescent="0.25">
      <c r="A631">
        <v>951</v>
      </c>
      <c r="B631" t="str">
        <v>Manuel Miranda</v>
      </c>
      <c r="C631" t="str">
        <v>Sinonimovalor-Talhos E Supermercado</v>
      </c>
      <c r="D631" t="str">
        <v>M120</v>
      </c>
      <c r="E631">
        <v>29.15</v>
      </c>
      <c r="F631" t="str">
        <v>Critical Risk</v>
      </c>
    </row>
    <row r="632" spans="1:6" x14ac:dyDescent="0.25">
      <c r="A632">
        <v>952</v>
      </c>
      <c r="B632" t="str">
        <v>Manuel Miranda</v>
      </c>
      <c r="C632" t="str">
        <v>Sinonimovalor-Talhos E Supermercado</v>
      </c>
      <c r="D632" t="str">
        <v>M120</v>
      </c>
      <c r="E632">
        <v>328.79</v>
      </c>
      <c r="F632" t="str">
        <v>Critical Risk</v>
      </c>
    </row>
    <row r="633" spans="1:6" x14ac:dyDescent="0.25">
      <c r="A633">
        <v>953</v>
      </c>
      <c r="B633" t="str">
        <v>Manuel Miranda</v>
      </c>
      <c r="C633" t="str">
        <v>Sinonimovalor-Talhos E Supermercado</v>
      </c>
      <c r="D633" t="str">
        <v>M120</v>
      </c>
      <c r="E633">
        <v>858.25</v>
      </c>
      <c r="F633" t="str">
        <v>Critical Risk</v>
      </c>
    </row>
    <row r="634" spans="1:6" x14ac:dyDescent="0.25">
      <c r="A634">
        <v>954</v>
      </c>
      <c r="B634" t="str">
        <v>Manuel Miranda</v>
      </c>
      <c r="C634" t="str">
        <v>Sinonimovalor-Talhos E Supermercado</v>
      </c>
      <c r="D634" t="str">
        <v>M120</v>
      </c>
      <c r="E634">
        <v>266.19</v>
      </c>
      <c r="F634" t="str">
        <v>Critical Risk</v>
      </c>
    </row>
    <row r="635" spans="1:6" x14ac:dyDescent="0.25">
      <c r="A635">
        <v>955</v>
      </c>
      <c r="B635" t="str">
        <v>Manuel Miranda</v>
      </c>
      <c r="C635" t="str">
        <v>Sinonimovalor-Talhos E Supermercado</v>
      </c>
      <c r="D635" t="str">
        <v>M120</v>
      </c>
      <c r="E635">
        <v>1118.7</v>
      </c>
      <c r="F635" t="str">
        <v>Critical Risk</v>
      </c>
    </row>
    <row r="636" spans="1:6" x14ac:dyDescent="0.25">
      <c r="A636">
        <v>956</v>
      </c>
      <c r="B636" t="str">
        <v>Manuel Miranda</v>
      </c>
      <c r="C636" t="str">
        <v>Sinonimovalor-Talhos E Supermercado</v>
      </c>
      <c r="D636" t="str">
        <v>M120</v>
      </c>
      <c r="E636">
        <v>365.37</v>
      </c>
      <c r="F636" t="str">
        <v>Critical Risk</v>
      </c>
    </row>
    <row r="637" spans="1:6" x14ac:dyDescent="0.25">
      <c r="A637">
        <v>957</v>
      </c>
      <c r="B637" t="str">
        <v>Manuel Miranda</v>
      </c>
      <c r="C637" t="str">
        <v>Sinonimovalor-Talhos E Supermercado</v>
      </c>
      <c r="D637" t="str">
        <v>M120</v>
      </c>
      <c r="E637">
        <v>1035.3599999999999</v>
      </c>
      <c r="F637" t="str">
        <v>Critical Risk</v>
      </c>
    </row>
    <row r="638" spans="1:6" x14ac:dyDescent="0.25">
      <c r="A638">
        <v>958</v>
      </c>
      <c r="B638" t="str">
        <v>Manuel Miranda</v>
      </c>
      <c r="C638" t="str">
        <v>Sinonimovalor-Talhos E Supermercado</v>
      </c>
      <c r="D638" t="str">
        <v>M120</v>
      </c>
      <c r="E638">
        <v>47.81</v>
      </c>
      <c r="F638" t="str">
        <v>Critical Risk</v>
      </c>
    </row>
    <row r="639" spans="1:6" x14ac:dyDescent="0.25">
      <c r="A639">
        <v>959</v>
      </c>
      <c r="B639" t="str">
        <v>Manuel Miranda</v>
      </c>
      <c r="C639" t="str">
        <v>Sinonimovalor-Talhos E Supermercado</v>
      </c>
      <c r="D639" t="str">
        <v>M120</v>
      </c>
      <c r="E639">
        <v>1274.8399999999999</v>
      </c>
      <c r="F639" t="str">
        <v>Critical Risk</v>
      </c>
    </row>
    <row r="640" spans="1:6" x14ac:dyDescent="0.25">
      <c r="A640">
        <v>960</v>
      </c>
      <c r="B640" t="str">
        <v>Manuel Miranda</v>
      </c>
      <c r="C640" t="str">
        <v>Sinonimovalor-Talhos E Supermercado</v>
      </c>
      <c r="D640" t="str">
        <v>M120</v>
      </c>
      <c r="E640">
        <v>191.2</v>
      </c>
      <c r="F640" t="str">
        <v>Critical Risk</v>
      </c>
    </row>
    <row r="641" spans="1:6" x14ac:dyDescent="0.25">
      <c r="A641">
        <v>961</v>
      </c>
      <c r="B641" t="str">
        <v>Manuel Miranda</v>
      </c>
      <c r="C641" t="str">
        <v>Sinonimovalor-Talhos E Supermercado</v>
      </c>
      <c r="D641" t="str">
        <v>M120</v>
      </c>
      <c r="E641">
        <v>924.54</v>
      </c>
      <c r="F641" t="str">
        <v>Critical Risk</v>
      </c>
    </row>
    <row r="642" spans="1:6" x14ac:dyDescent="0.25">
      <c r="A642">
        <v>962</v>
      </c>
      <c r="B642" t="str">
        <v>Manuel Miranda</v>
      </c>
      <c r="C642" t="str">
        <v>Sinonimovalor-Talhos E Supermercado</v>
      </c>
      <c r="D642" t="str">
        <v>M120</v>
      </c>
      <c r="E642">
        <v>78.19</v>
      </c>
      <c r="F642" t="str">
        <v>Critical Risk</v>
      </c>
    </row>
    <row r="643" spans="1:6" x14ac:dyDescent="0.25">
      <c r="A643">
        <v>963</v>
      </c>
      <c r="B643" t="str">
        <v>Manuel Miranda</v>
      </c>
      <c r="C643" t="str">
        <v>Sinonimovalor-Talhos E Supermercado</v>
      </c>
      <c r="D643" t="str">
        <v>M120</v>
      </c>
      <c r="E643">
        <v>23.85</v>
      </c>
      <c r="F643" t="str">
        <v>Critical Risk</v>
      </c>
    </row>
    <row r="644" spans="1:6" x14ac:dyDescent="0.25">
      <c r="A644">
        <v>964</v>
      </c>
      <c r="B644" t="str">
        <v>Manuel Miranda</v>
      </c>
      <c r="C644" t="str">
        <v>Sinonimovalor-Talhos E Supermercado</v>
      </c>
      <c r="D644" t="str">
        <v>M120</v>
      </c>
      <c r="E644">
        <v>1002.2</v>
      </c>
      <c r="F644" t="str">
        <v>Critical Risk</v>
      </c>
    </row>
    <row r="645" spans="1:6" x14ac:dyDescent="0.25">
      <c r="A645">
        <v>965</v>
      </c>
      <c r="B645" t="str">
        <v>Manuel Miranda</v>
      </c>
      <c r="C645" t="str">
        <v>Sinonimovalor-Talhos E Supermercado</v>
      </c>
      <c r="D645" t="str">
        <v>M120</v>
      </c>
      <c r="E645">
        <v>74.41</v>
      </c>
      <c r="F645" t="str">
        <v>Critical Risk</v>
      </c>
    </row>
    <row r="646" spans="1:6" x14ac:dyDescent="0.25">
      <c r="A646">
        <v>966</v>
      </c>
      <c r="B646" t="str">
        <v>Manuel Miranda</v>
      </c>
      <c r="C646" t="str">
        <v>Sinonimovalor-Talhos E Supermercado</v>
      </c>
      <c r="D646" t="str">
        <v>M120</v>
      </c>
      <c r="E646">
        <v>661.97</v>
      </c>
      <c r="F646" t="str">
        <v>Critical Risk</v>
      </c>
    </row>
    <row r="647" spans="1:6" x14ac:dyDescent="0.25">
      <c r="A647">
        <v>967</v>
      </c>
      <c r="B647" t="str">
        <v>Manuel Miranda</v>
      </c>
      <c r="C647" t="str">
        <v>Sinonimovalor-Talhos E Supermercado</v>
      </c>
      <c r="D647" t="str">
        <v>M120</v>
      </c>
      <c r="E647">
        <v>970.66</v>
      </c>
      <c r="F647" t="str">
        <v>Critical Risk</v>
      </c>
    </row>
    <row r="648" spans="1:6" x14ac:dyDescent="0.25">
      <c r="A648">
        <v>968</v>
      </c>
      <c r="B648" t="str">
        <v>Manuel Miranda</v>
      </c>
      <c r="C648" t="str">
        <v>Sinonimovalor-Talhos E Supermercado</v>
      </c>
      <c r="D648" t="str">
        <v>M120</v>
      </c>
      <c r="E648">
        <v>173.89</v>
      </c>
      <c r="F648" t="str">
        <v>Critical Risk</v>
      </c>
    </row>
    <row r="649" spans="1:6" x14ac:dyDescent="0.25">
      <c r="A649">
        <v>969</v>
      </c>
      <c r="B649" t="str">
        <v>Manuel Miranda</v>
      </c>
      <c r="C649" t="str">
        <v>Sinonimovalor-Talhos E Supermercado</v>
      </c>
      <c r="D649" t="str">
        <v>M120</v>
      </c>
      <c r="E649">
        <v>476.07</v>
      </c>
      <c r="F649" t="str">
        <v>Critical Risk</v>
      </c>
    </row>
    <row r="650" spans="1:6" x14ac:dyDescent="0.25">
      <c r="A650">
        <v>970</v>
      </c>
      <c r="B650" t="str">
        <v>Manuel Miranda</v>
      </c>
      <c r="C650" t="str">
        <v>Sinonimovalor-Talhos E Supermercado</v>
      </c>
      <c r="D650" t="str">
        <v>M120</v>
      </c>
      <c r="E650">
        <v>751.33</v>
      </c>
      <c r="F650" t="str">
        <v>Critical Risk</v>
      </c>
    </row>
    <row r="651" spans="1:6" x14ac:dyDescent="0.25">
      <c r="A651">
        <v>1077</v>
      </c>
      <c r="B651" t="str">
        <v>Manuel Miranda</v>
      </c>
      <c r="C651" t="str">
        <v>Comércio De Carnes Tourão Unip.,Lda</v>
      </c>
      <c r="D651" t="str">
        <v>M120</v>
      </c>
      <c r="E651">
        <v>10.91</v>
      </c>
      <c r="F651" t="str">
        <v>Critical Risk</v>
      </c>
    </row>
    <row r="652" spans="1:6" x14ac:dyDescent="0.25">
      <c r="A652">
        <v>1298</v>
      </c>
      <c r="B652" t="str">
        <v>Manuel Miranda</v>
      </c>
      <c r="C652" t="str">
        <v>Supermercados J.C. Oliveira,</v>
      </c>
      <c r="D652" t="str">
        <v>M120</v>
      </c>
      <c r="E652">
        <v>12.8</v>
      </c>
      <c r="F652" t="str">
        <v>Critical Risk</v>
      </c>
    </row>
    <row r="653" spans="1:6" x14ac:dyDescent="0.25">
      <c r="A653">
        <v>1299</v>
      </c>
      <c r="B653" t="str">
        <v>Manuel Miranda</v>
      </c>
      <c r="C653" t="str">
        <v>Supermercados J.C. Oliveira,</v>
      </c>
      <c r="D653" t="str">
        <v>M120</v>
      </c>
      <c r="E653">
        <v>275.3</v>
      </c>
      <c r="F653" t="str">
        <v>Critical Risk</v>
      </c>
    </row>
    <row r="654" spans="1:6" x14ac:dyDescent="0.25">
      <c r="A654">
        <v>1300</v>
      </c>
      <c r="B654" t="str">
        <v>Manuel Miranda</v>
      </c>
      <c r="C654" t="str">
        <v>Supermercados J.C. Oliveira,</v>
      </c>
      <c r="D654" t="str">
        <v>M120</v>
      </c>
      <c r="E654">
        <v>242.91</v>
      </c>
      <c r="F654" t="str">
        <v>Critical Risk</v>
      </c>
    </row>
    <row r="655" spans="1:6" x14ac:dyDescent="0.25">
      <c r="A655">
        <v>1401</v>
      </c>
      <c r="B655" t="str">
        <v>Manuel Miranda</v>
      </c>
      <c r="C655" t="str">
        <v>Aroma Pomposo Unipessoal, Lda.</v>
      </c>
      <c r="D655" t="str">
        <v>M120</v>
      </c>
      <c r="E655">
        <v>331.56</v>
      </c>
      <c r="F655" t="str">
        <v>Critical Risk</v>
      </c>
    </row>
    <row r="656" spans="1:6" x14ac:dyDescent="0.25">
      <c r="A656">
        <v>1402</v>
      </c>
      <c r="B656" t="str">
        <v>Manuel Miranda</v>
      </c>
      <c r="C656" t="str">
        <v>Aroma Pomposo Unipessoal, Lda.</v>
      </c>
      <c r="D656" t="str">
        <v>91A120</v>
      </c>
      <c r="E656">
        <v>113.95</v>
      </c>
      <c r="F656" t="str">
        <v>Critical Risk</v>
      </c>
    </row>
    <row r="657" spans="1:6" x14ac:dyDescent="0.25">
      <c r="A657">
        <v>1518</v>
      </c>
      <c r="B657" t="str">
        <v>Manuel Miranda</v>
      </c>
      <c r="C657" t="str">
        <v>Utilidade Veloz Unipessoal,Lda</v>
      </c>
      <c r="D657" t="str">
        <v>M120</v>
      </c>
      <c r="E657">
        <v>7.54</v>
      </c>
      <c r="F657" t="str">
        <v>Critical Risk</v>
      </c>
    </row>
    <row r="658" spans="1:6" x14ac:dyDescent="0.25">
      <c r="A658">
        <v>1519</v>
      </c>
      <c r="B658" t="str">
        <v>Manuel Miranda</v>
      </c>
      <c r="C658" t="str">
        <v>Utilidade Veloz Unipessoal,Lda</v>
      </c>
      <c r="D658" t="str">
        <v>M120</v>
      </c>
      <c r="E658">
        <v>4.92</v>
      </c>
      <c r="F658" t="str">
        <v>Critical Risk</v>
      </c>
    </row>
    <row r="659" spans="1:6" x14ac:dyDescent="0.25">
      <c r="A659">
        <v>1520</v>
      </c>
      <c r="B659" t="str">
        <v>Manuel Miranda</v>
      </c>
      <c r="C659" t="str">
        <v>Utilidade Veloz Unipessoal,Lda</v>
      </c>
      <c r="D659" t="str">
        <v>M120</v>
      </c>
      <c r="E659">
        <v>166.2</v>
      </c>
      <c r="F659" t="str">
        <v>Critical Risk</v>
      </c>
    </row>
    <row r="660" spans="1:6" x14ac:dyDescent="0.25">
      <c r="A660">
        <v>1521</v>
      </c>
      <c r="B660" t="str">
        <v>Manuel Miranda</v>
      </c>
      <c r="C660" t="str">
        <v>Utilidade Veloz Unipessoal,Lda</v>
      </c>
      <c r="D660" t="str">
        <v>M120</v>
      </c>
      <c r="E660">
        <v>258.7</v>
      </c>
      <c r="F660" t="str">
        <v>Critical Risk</v>
      </c>
    </row>
    <row r="661" spans="1:6" x14ac:dyDescent="0.25">
      <c r="A661">
        <v>1522</v>
      </c>
      <c r="B661" t="str">
        <v>Manuel Miranda</v>
      </c>
      <c r="C661" t="str">
        <v>Utilidade Veloz Unipessoal,Lda</v>
      </c>
      <c r="D661" t="str">
        <v>M120</v>
      </c>
      <c r="E661">
        <v>222.71</v>
      </c>
      <c r="F661" t="str">
        <v>Critical Risk</v>
      </c>
    </row>
    <row r="662" spans="1:6" x14ac:dyDescent="0.25">
      <c r="A662">
        <v>1523</v>
      </c>
      <c r="B662" t="str">
        <v>Manuel Miranda</v>
      </c>
      <c r="C662" t="str">
        <v>Utilidade Veloz Unipessoal,Lda</v>
      </c>
      <c r="D662" t="str">
        <v>M120</v>
      </c>
      <c r="E662">
        <v>230.23</v>
      </c>
      <c r="F662" t="str">
        <v>Critical Risk</v>
      </c>
    </row>
    <row r="663" spans="1:6" x14ac:dyDescent="0.25">
      <c r="A663">
        <v>1524</v>
      </c>
      <c r="B663" t="str">
        <v>Manuel Miranda</v>
      </c>
      <c r="C663" t="str">
        <v>Utilidade Veloz Unipessoal,Lda</v>
      </c>
      <c r="D663" t="str">
        <v>M120</v>
      </c>
      <c r="E663">
        <v>138.11000000000001</v>
      </c>
      <c r="F663" t="str">
        <v>Critical Risk</v>
      </c>
    </row>
    <row r="664" spans="1:6" x14ac:dyDescent="0.25">
      <c r="A664">
        <v>1678</v>
      </c>
      <c r="B664" t="str">
        <v>Manuel Miranda</v>
      </c>
      <c r="C664" t="str">
        <v>Nelson Pereira &amp; Filha, Lda</v>
      </c>
      <c r="D664" t="str">
        <v>M120</v>
      </c>
      <c r="E664">
        <v>47.44</v>
      </c>
      <c r="F664" t="str">
        <v>Critical Risk</v>
      </c>
    </row>
    <row r="665" spans="1:6" x14ac:dyDescent="0.25">
      <c r="A665">
        <v>1734</v>
      </c>
      <c r="B665" t="str">
        <v>Manuel Miranda</v>
      </c>
      <c r="C665" t="str">
        <v>Melro Brincalhão Unip.,Lda</v>
      </c>
      <c r="D665" t="str">
        <v>M120</v>
      </c>
      <c r="E665">
        <v>149.02000000000001</v>
      </c>
      <c r="F665" t="str">
        <v>Critical Risk</v>
      </c>
    </row>
    <row r="666" spans="1:6" x14ac:dyDescent="0.25">
      <c r="A666">
        <v>1992</v>
      </c>
      <c r="B666" t="str">
        <v>Manuel Miranda</v>
      </c>
      <c r="C666" t="str">
        <v>Novo Talho Lucas Unip. Lda.</v>
      </c>
      <c r="D666" t="str">
        <v>M120</v>
      </c>
      <c r="E666">
        <v>-4.55</v>
      </c>
      <c r="F666" t="str">
        <v>Critical Risk</v>
      </c>
    </row>
    <row r="667" spans="1:6" x14ac:dyDescent="0.25">
      <c r="A667">
        <v>1993</v>
      </c>
      <c r="B667" t="str">
        <v>Manuel Miranda</v>
      </c>
      <c r="C667" t="str">
        <v>Novo Talho Lucas Unip. Lda.</v>
      </c>
      <c r="D667" t="str">
        <v>M120</v>
      </c>
      <c r="E667">
        <v>-4.22</v>
      </c>
      <c r="F667" t="str">
        <v>Critical Risk</v>
      </c>
    </row>
    <row r="668" spans="1:6" x14ac:dyDescent="0.25">
      <c r="A668">
        <v>1994</v>
      </c>
      <c r="B668" t="str">
        <v>Manuel Miranda</v>
      </c>
      <c r="C668" t="str">
        <v>Novo Talho Lucas Unip. Lda.</v>
      </c>
      <c r="D668" t="str">
        <v>M120</v>
      </c>
      <c r="E668">
        <v>-64.709999999999994</v>
      </c>
      <c r="F668" t="str">
        <v>Critical Risk</v>
      </c>
    </row>
    <row r="669" spans="1:6" x14ac:dyDescent="0.25">
      <c r="A669">
        <v>1995</v>
      </c>
      <c r="B669" t="str">
        <v>Manuel Miranda</v>
      </c>
      <c r="C669" t="str">
        <v>Novo Talho Lucas Unip. Lda.</v>
      </c>
      <c r="D669" t="str">
        <v>M120</v>
      </c>
      <c r="E669">
        <v>-1.51</v>
      </c>
      <c r="F669" t="str">
        <v>Critical Risk</v>
      </c>
    </row>
    <row r="670" spans="1:6" x14ac:dyDescent="0.25">
      <c r="A670">
        <v>2009</v>
      </c>
      <c r="B670" t="str">
        <v>Manuel Miranda</v>
      </c>
      <c r="C670" t="str">
        <v>Beira-Lamego, Lda</v>
      </c>
      <c r="D670" t="str">
        <v>M120</v>
      </c>
      <c r="E670">
        <v>5909.71</v>
      </c>
      <c r="F670" t="str">
        <v>Critical Risk</v>
      </c>
    </row>
    <row r="671" spans="1:6" x14ac:dyDescent="0.25">
      <c r="A671">
        <v>2010</v>
      </c>
      <c r="B671" t="str">
        <v>Manuel Miranda</v>
      </c>
      <c r="C671" t="str">
        <v>Sinonimovalor-Talhos E Supermercado</v>
      </c>
      <c r="D671" t="str">
        <v>M120</v>
      </c>
      <c r="E671">
        <v>292.51</v>
      </c>
      <c r="F671" t="str">
        <v>Critical Risk</v>
      </c>
    </row>
    <row r="672" spans="1:6" x14ac:dyDescent="0.25">
      <c r="A672">
        <v>2011</v>
      </c>
      <c r="B672" t="str">
        <v>Manuel Miranda</v>
      </c>
      <c r="C672" t="str">
        <v>Sinonimovalor-Talhos E Supermercado</v>
      </c>
      <c r="D672" t="str">
        <v>M120</v>
      </c>
      <c r="E672">
        <v>507.96</v>
      </c>
      <c r="F672" t="str">
        <v>Critical Risk</v>
      </c>
    </row>
    <row r="673" spans="1:6" x14ac:dyDescent="0.25">
      <c r="A673">
        <v>2012</v>
      </c>
      <c r="B673" t="str">
        <v>Manuel Miranda</v>
      </c>
      <c r="C673" t="str">
        <v>Sinonimovalor-Talhos E Supermercado</v>
      </c>
      <c r="D673" t="str">
        <v>M120</v>
      </c>
      <c r="E673">
        <v>201.07</v>
      </c>
      <c r="F673" t="str">
        <v>Critical Risk</v>
      </c>
    </row>
    <row r="674" spans="1:6" x14ac:dyDescent="0.25">
      <c r="A674">
        <v>2013</v>
      </c>
      <c r="B674" t="str">
        <v>Manuel Miranda</v>
      </c>
      <c r="C674" t="str">
        <v>Sinonimovalor-Talhos E Supermercado</v>
      </c>
      <c r="D674" t="str">
        <v>M120</v>
      </c>
      <c r="E674">
        <v>1146.93</v>
      </c>
      <c r="F674" t="str">
        <v>Critical Risk</v>
      </c>
    </row>
    <row r="675" spans="1:6" x14ac:dyDescent="0.25">
      <c r="A675">
        <v>2031</v>
      </c>
      <c r="B675" t="str">
        <v>Manuel Miranda</v>
      </c>
      <c r="C675" t="str">
        <v>Narrativa Gulosa, Lda</v>
      </c>
      <c r="D675" t="str">
        <v>M120</v>
      </c>
      <c r="E675">
        <v>-3.73</v>
      </c>
      <c r="F675" t="str">
        <v>Critical Risk</v>
      </c>
    </row>
    <row r="676" spans="1:6" x14ac:dyDescent="0.25">
      <c r="A676">
        <v>2032</v>
      </c>
      <c r="B676" t="str">
        <v>Manuel Miranda</v>
      </c>
      <c r="C676" t="str">
        <v>Narrativa Gulosa, Lda</v>
      </c>
      <c r="D676" t="str">
        <v>M120</v>
      </c>
      <c r="E676">
        <v>292.16000000000003</v>
      </c>
      <c r="F676" t="str">
        <v>Critical Risk</v>
      </c>
    </row>
    <row r="677" spans="1:6" x14ac:dyDescent="0.25">
      <c r="A677">
        <v>2033</v>
      </c>
      <c r="B677" t="str">
        <v>Manuel Miranda</v>
      </c>
      <c r="C677" t="str">
        <v>Narrativa Gulosa, Lda</v>
      </c>
      <c r="D677" t="str">
        <v>M120</v>
      </c>
      <c r="E677">
        <v>76.03</v>
      </c>
      <c r="F677" t="str">
        <v>Critical Risk</v>
      </c>
    </row>
    <row r="678" spans="1:6" x14ac:dyDescent="0.25">
      <c r="A678">
        <v>2034</v>
      </c>
      <c r="B678" t="str">
        <v>Manuel Miranda</v>
      </c>
      <c r="C678" t="str">
        <v>Narrativa Gulosa, Lda</v>
      </c>
      <c r="D678" t="str">
        <v>M120</v>
      </c>
      <c r="E678">
        <v>49.71</v>
      </c>
      <c r="F678" t="str">
        <v>Critical Risk</v>
      </c>
    </row>
    <row r="679" spans="1:6" x14ac:dyDescent="0.25">
      <c r="A679">
        <v>2062</v>
      </c>
      <c r="B679" t="str">
        <v>Manuel Miranda</v>
      </c>
      <c r="C679" t="str">
        <v>Tradição Obrigatória, Lda</v>
      </c>
      <c r="D679" t="str">
        <v>91A120</v>
      </c>
      <c r="E679">
        <v>-83.07</v>
      </c>
      <c r="F679" t="str">
        <v>Critical Risk</v>
      </c>
    </row>
    <row r="680" spans="1:6" x14ac:dyDescent="0.25">
      <c r="A680">
        <v>313</v>
      </c>
      <c r="B680" t="str">
        <v>Manuel Miranda</v>
      </c>
      <c r="C680" t="str">
        <v>Silva Costa &amp; Fernandes, Lda</v>
      </c>
      <c r="D680" t="str">
        <v>61A90</v>
      </c>
      <c r="E680">
        <v>357.07</v>
      </c>
      <c r="F680" t="str">
        <v>High Risk</v>
      </c>
    </row>
    <row r="681" spans="1:6" x14ac:dyDescent="0.25">
      <c r="A681">
        <v>314</v>
      </c>
      <c r="B681" t="str">
        <v>Manuel Miranda</v>
      </c>
      <c r="C681" t="str">
        <v>Silva Costa &amp; Fernandes, Lda</v>
      </c>
      <c r="D681" t="str">
        <v>61A90</v>
      </c>
      <c r="E681">
        <v>281.37</v>
      </c>
      <c r="F681" t="str">
        <v>High Risk</v>
      </c>
    </row>
    <row r="682" spans="1:6" x14ac:dyDescent="0.25">
      <c r="A682">
        <v>315</v>
      </c>
      <c r="B682" t="str">
        <v>Manuel Miranda</v>
      </c>
      <c r="C682" t="str">
        <v>Silva Costa &amp; Fernandes, Lda</v>
      </c>
      <c r="D682" t="str">
        <v>61A90</v>
      </c>
      <c r="E682">
        <v>326.22000000000003</v>
      </c>
      <c r="F682" t="str">
        <v>High Risk</v>
      </c>
    </row>
    <row r="683" spans="1:6" x14ac:dyDescent="0.25">
      <c r="A683">
        <v>1239</v>
      </c>
      <c r="B683" t="str">
        <v>Manuel Miranda</v>
      </c>
      <c r="C683" t="str">
        <v>Alimentar Desafios-Comércio De</v>
      </c>
      <c r="D683" t="str">
        <v>61A90</v>
      </c>
      <c r="E683">
        <v>-22</v>
      </c>
      <c r="F683" t="str">
        <v>High Risk</v>
      </c>
    </row>
    <row r="684" spans="1:6" x14ac:dyDescent="0.25">
      <c r="A684">
        <v>1240</v>
      </c>
      <c r="B684" t="str">
        <v>Manuel Miranda</v>
      </c>
      <c r="C684" t="str">
        <v>Alimentar Desafios-Comércio De</v>
      </c>
      <c r="D684" t="str">
        <v>61A90</v>
      </c>
      <c r="E684">
        <v>-27.45</v>
      </c>
      <c r="F684" t="str">
        <v>High Risk</v>
      </c>
    </row>
    <row r="685" spans="1:6" x14ac:dyDescent="0.25">
      <c r="A685">
        <v>1241</v>
      </c>
      <c r="B685" t="str">
        <v>Manuel Miranda</v>
      </c>
      <c r="C685" t="str">
        <v>Alimentar Desafios-Comércio De</v>
      </c>
      <c r="D685" t="str">
        <v>61A90</v>
      </c>
      <c r="E685">
        <v>-5.73</v>
      </c>
      <c r="F685" t="str">
        <v>High Risk</v>
      </c>
    </row>
    <row r="686" spans="1:6" x14ac:dyDescent="0.25">
      <c r="A686">
        <v>1679</v>
      </c>
      <c r="B686" t="str">
        <v>Manuel Miranda</v>
      </c>
      <c r="C686" t="str">
        <v>Nelson Pereira &amp; Filha, Lda</v>
      </c>
      <c r="D686" t="str">
        <v>31A60</v>
      </c>
      <c r="E686">
        <v>577.74</v>
      </c>
      <c r="F686" t="str">
        <v>High Risk</v>
      </c>
    </row>
    <row r="687" spans="1:6" x14ac:dyDescent="0.25">
      <c r="A687">
        <v>1680</v>
      </c>
      <c r="B687" t="str">
        <v>Manuel Miranda</v>
      </c>
      <c r="C687" t="str">
        <v>Nelson Pereira &amp; Filha, Lda</v>
      </c>
      <c r="D687" t="str">
        <v>31A60</v>
      </c>
      <c r="E687">
        <v>213.99</v>
      </c>
      <c r="F687" t="str">
        <v>High Risk</v>
      </c>
    </row>
    <row r="688" spans="1:6" x14ac:dyDescent="0.25">
      <c r="A688">
        <v>1690</v>
      </c>
      <c r="B688" t="str">
        <v>Manuel Miranda</v>
      </c>
      <c r="C688" t="str">
        <v>Alberto,Manuel &amp; Ribeiro, Lda</v>
      </c>
      <c r="D688" t="str">
        <v>61A90</v>
      </c>
      <c r="E688">
        <v>223.27</v>
      </c>
      <c r="F688" t="str">
        <v>High Risk</v>
      </c>
    </row>
    <row r="689" spans="1:6" x14ac:dyDescent="0.25">
      <c r="A689">
        <v>2014</v>
      </c>
      <c r="B689" t="str">
        <v>Manuel Miranda</v>
      </c>
      <c r="C689" t="str">
        <v>Sinonimovalor-Talhos E Supermercado</v>
      </c>
      <c r="D689" t="str">
        <v>61A90</v>
      </c>
      <c r="E689">
        <v>-3.82</v>
      </c>
      <c r="F689" t="str">
        <v>High Risk</v>
      </c>
    </row>
    <row r="690" spans="1:6" x14ac:dyDescent="0.25">
      <c r="A690">
        <v>2136</v>
      </c>
      <c r="B690" t="str">
        <v>Manuel Miranda</v>
      </c>
      <c r="C690" t="str">
        <v>Diogo Manuel Vaz Magalhães</v>
      </c>
      <c r="D690" t="str">
        <v>61A90</v>
      </c>
      <c r="E690">
        <v>89.73</v>
      </c>
      <c r="F690" t="str">
        <v>High Risk</v>
      </c>
    </row>
    <row r="691" spans="1:6" x14ac:dyDescent="0.25">
      <c r="A691">
        <v>2137</v>
      </c>
      <c r="B691" t="str">
        <v>Manuel Miranda</v>
      </c>
      <c r="C691" t="str">
        <v>Diogo Manuel Vaz Magalhães</v>
      </c>
      <c r="D691" t="str">
        <v>61A90</v>
      </c>
      <c r="E691">
        <v>155.36000000000001</v>
      </c>
      <c r="F691" t="str">
        <v>High Risk</v>
      </c>
    </row>
    <row r="692" spans="1:6" x14ac:dyDescent="0.25">
      <c r="A692">
        <v>507</v>
      </c>
      <c r="B692" t="str">
        <v>Manuel Miranda</v>
      </c>
      <c r="C692" t="str">
        <v>Superfafe - Supermercados, Lda</v>
      </c>
      <c r="D692" t="str">
        <v>31A60</v>
      </c>
      <c r="E692">
        <v>-190.8</v>
      </c>
      <c r="F692" t="str">
        <v>Moderate Risk</v>
      </c>
    </row>
    <row r="693" spans="1:6" x14ac:dyDescent="0.25">
      <c r="A693">
        <v>508</v>
      </c>
      <c r="B693" t="str">
        <v>Manuel Miranda</v>
      </c>
      <c r="C693" t="str">
        <v>Superfafe - Supermercados, Lda</v>
      </c>
      <c r="D693" t="str">
        <v>31A60</v>
      </c>
      <c r="E693">
        <v>-341.62</v>
      </c>
      <c r="F693" t="str">
        <v>Moderate Risk</v>
      </c>
    </row>
    <row r="694" spans="1:6" x14ac:dyDescent="0.25">
      <c r="A694">
        <v>727</v>
      </c>
      <c r="B694" t="str">
        <v>Manuel Miranda</v>
      </c>
      <c r="C694" t="str">
        <v>Preço Maravilha Alimentar, Lda</v>
      </c>
      <c r="D694" t="str">
        <v>31A60</v>
      </c>
      <c r="E694">
        <v>147.56</v>
      </c>
      <c r="F694" t="str">
        <v>Moderate Risk</v>
      </c>
    </row>
    <row r="695" spans="1:6" x14ac:dyDescent="0.25">
      <c r="A695">
        <v>829</v>
      </c>
      <c r="B695" t="str">
        <v>Manuel Miranda</v>
      </c>
      <c r="C695" t="str">
        <v>Tendênciapetecivel - Unipessoal,Lda</v>
      </c>
      <c r="D695" t="str">
        <v>31A60</v>
      </c>
      <c r="E695">
        <v>779.91</v>
      </c>
      <c r="F695" t="str">
        <v>Moderate Risk</v>
      </c>
    </row>
    <row r="696" spans="1:6" x14ac:dyDescent="0.25">
      <c r="A696">
        <v>1124</v>
      </c>
      <c r="B696" t="str">
        <v>Manuel Miranda</v>
      </c>
      <c r="C696" t="str">
        <v>Oliveira &amp; Novais, Lda</v>
      </c>
      <c r="D696" t="str">
        <v>31A60</v>
      </c>
      <c r="E696">
        <v>163.85</v>
      </c>
      <c r="F696" t="str">
        <v>Moderate Risk</v>
      </c>
    </row>
    <row r="697" spans="1:6" x14ac:dyDescent="0.25">
      <c r="A697">
        <v>1125</v>
      </c>
      <c r="B697" t="str">
        <v>Manuel Miranda</v>
      </c>
      <c r="C697" t="str">
        <v>Oliveira &amp; Novais, Lda</v>
      </c>
      <c r="D697" t="str">
        <v>31A60</v>
      </c>
      <c r="E697">
        <v>486.54</v>
      </c>
      <c r="F697" t="str">
        <v>Moderate Risk</v>
      </c>
    </row>
    <row r="698" spans="1:6" x14ac:dyDescent="0.25">
      <c r="A698">
        <v>1126</v>
      </c>
      <c r="B698" t="str">
        <v>Manuel Miranda</v>
      </c>
      <c r="C698" t="str">
        <v>Oliveira &amp; Novais, Lda</v>
      </c>
      <c r="D698" t="str">
        <v>31A60</v>
      </c>
      <c r="E698">
        <v>63.89</v>
      </c>
      <c r="F698" t="str">
        <v>Moderate Risk</v>
      </c>
    </row>
    <row r="699" spans="1:6" x14ac:dyDescent="0.25">
      <c r="A699">
        <v>1681</v>
      </c>
      <c r="B699" t="str">
        <v>Manuel Miranda</v>
      </c>
      <c r="C699" t="str">
        <v>Nelson Pereira &amp; Filha, Lda</v>
      </c>
      <c r="D699" t="str">
        <v>31A60</v>
      </c>
      <c r="E699">
        <v>147.62</v>
      </c>
      <c r="F699" t="str">
        <v>Moderate Risk</v>
      </c>
    </row>
    <row r="700" spans="1:6" x14ac:dyDescent="0.25">
      <c r="A700">
        <v>1682</v>
      </c>
      <c r="B700" t="str">
        <v>Manuel Miranda</v>
      </c>
      <c r="C700" t="str">
        <v>Nelson Pereira &amp; Filha, Lda</v>
      </c>
      <c r="D700" t="str">
        <v>31A60</v>
      </c>
      <c r="E700">
        <v>315.93</v>
      </c>
      <c r="F700" t="str">
        <v>Moderate Risk</v>
      </c>
    </row>
    <row r="701" spans="1:6" x14ac:dyDescent="0.25">
      <c r="A701">
        <v>1683</v>
      </c>
      <c r="B701" t="str">
        <v>Manuel Miranda</v>
      </c>
      <c r="C701" t="str">
        <v>Nelson Pereira &amp; Filha, Lda</v>
      </c>
      <c r="D701" t="str">
        <v>31A60</v>
      </c>
      <c r="E701">
        <v>279.98</v>
      </c>
      <c r="F701" t="str">
        <v>Moderate Risk</v>
      </c>
    </row>
    <row r="702" spans="1:6" x14ac:dyDescent="0.25">
      <c r="A702">
        <v>1939</v>
      </c>
      <c r="B702" t="str">
        <v>Manuel Miranda</v>
      </c>
      <c r="C702" t="str">
        <v>César Freitas E Daniela Pinto, Lda</v>
      </c>
      <c r="D702" t="str">
        <v>31A60</v>
      </c>
      <c r="E702">
        <v>-11.27</v>
      </c>
      <c r="F702" t="str">
        <v>Moderate Risk</v>
      </c>
    </row>
    <row r="703" spans="1:6" x14ac:dyDescent="0.25">
      <c r="A703">
        <v>1990</v>
      </c>
      <c r="B703" t="str">
        <v>Manuel Miranda</v>
      </c>
      <c r="C703" t="str">
        <v>Luis Ramos Sousa Unip., Lda</v>
      </c>
      <c r="D703" t="str">
        <v>31A60</v>
      </c>
      <c r="E703">
        <v>-86.42</v>
      </c>
      <c r="F703" t="str">
        <v>Moderate Risk</v>
      </c>
    </row>
    <row r="704" spans="1:6" x14ac:dyDescent="0.25">
      <c r="A704">
        <v>2138</v>
      </c>
      <c r="B704" t="str">
        <v>Manuel Miranda</v>
      </c>
      <c r="C704" t="str">
        <v>Diogo Manuel Vaz Magalhães</v>
      </c>
      <c r="D704" t="str">
        <v>31A60</v>
      </c>
      <c r="E704">
        <v>165.34</v>
      </c>
      <c r="F704" t="str">
        <v>Moderate Risk</v>
      </c>
    </row>
    <row r="705" spans="1:6" x14ac:dyDescent="0.25">
      <c r="A705">
        <v>2139</v>
      </c>
      <c r="B705" t="str">
        <v>Manuel Miranda</v>
      </c>
      <c r="C705" t="str">
        <v>Diogo Manuel Vaz Magalhães</v>
      </c>
      <c r="D705" t="str">
        <v>31A60</v>
      </c>
      <c r="E705">
        <v>117.93</v>
      </c>
      <c r="F705" t="str">
        <v>Moderate Risk</v>
      </c>
    </row>
    <row r="706" spans="1:6" x14ac:dyDescent="0.25">
      <c r="A706">
        <v>2140</v>
      </c>
      <c r="B706" t="str">
        <v>Manuel Miranda</v>
      </c>
      <c r="C706" t="str">
        <v>Diogo Manuel Vaz Magalhães</v>
      </c>
      <c r="D706" t="str">
        <v>31A60</v>
      </c>
      <c r="E706">
        <v>286.39999999999998</v>
      </c>
      <c r="F706" t="str">
        <v>Moderate Risk</v>
      </c>
    </row>
    <row r="707" spans="1:6" x14ac:dyDescent="0.25">
      <c r="A707">
        <v>5</v>
      </c>
      <c r="B707" t="str">
        <v>Manuel Miranda</v>
      </c>
      <c r="C707" t="str">
        <v>Costa &amp; Silva, Lda.</v>
      </c>
      <c r="D707" t="str">
        <v>A VENCER</v>
      </c>
      <c r="E707">
        <v>496.07</v>
      </c>
      <c r="F707" t="str">
        <v>No Risk</v>
      </c>
    </row>
    <row r="708" spans="1:6" x14ac:dyDescent="0.25">
      <c r="A708">
        <v>6</v>
      </c>
      <c r="B708" t="str">
        <v>Manuel Miranda</v>
      </c>
      <c r="C708" t="str">
        <v>Costa &amp; Silva, Lda.</v>
      </c>
      <c r="D708" t="str">
        <v>A VENCER</v>
      </c>
      <c r="E708">
        <v>47.74</v>
      </c>
      <c r="F708" t="str">
        <v>No Risk</v>
      </c>
    </row>
    <row r="709" spans="1:6" x14ac:dyDescent="0.25">
      <c r="A709">
        <v>7</v>
      </c>
      <c r="B709" t="str">
        <v>Manuel Miranda</v>
      </c>
      <c r="C709" t="str">
        <v>Costa &amp; Silva, Lda.</v>
      </c>
      <c r="D709" t="str">
        <v>A VENCER</v>
      </c>
      <c r="E709">
        <v>-1.66</v>
      </c>
      <c r="F709" t="str">
        <v>No Risk</v>
      </c>
    </row>
    <row r="710" spans="1:6" x14ac:dyDescent="0.25">
      <c r="A710">
        <v>8</v>
      </c>
      <c r="B710" t="str">
        <v>Manuel Miranda</v>
      </c>
      <c r="C710" t="str">
        <v>Costa &amp; Silva, Lda.</v>
      </c>
      <c r="D710" t="str">
        <v>A VENCER</v>
      </c>
      <c r="E710">
        <v>737.95</v>
      </c>
      <c r="F710" t="str">
        <v>No Risk</v>
      </c>
    </row>
    <row r="711" spans="1:6" x14ac:dyDescent="0.25">
      <c r="A711">
        <v>9</v>
      </c>
      <c r="B711" t="str">
        <v>Manuel Miranda</v>
      </c>
      <c r="C711" t="str">
        <v>Costa &amp; Silva, Lda.</v>
      </c>
      <c r="D711" t="str">
        <v>A VENCER</v>
      </c>
      <c r="E711">
        <v>139.22</v>
      </c>
      <c r="F711" t="str">
        <v>No Risk</v>
      </c>
    </row>
    <row r="712" spans="1:6" x14ac:dyDescent="0.25">
      <c r="A712">
        <v>10</v>
      </c>
      <c r="B712" t="str">
        <v>Manuel Miranda</v>
      </c>
      <c r="C712" t="str">
        <v>Costa &amp; Silva, Lda.</v>
      </c>
      <c r="D712" t="str">
        <v>A VENCER</v>
      </c>
      <c r="E712">
        <v>51.28</v>
      </c>
      <c r="F712" t="str">
        <v>No Risk</v>
      </c>
    </row>
    <row r="713" spans="1:6" x14ac:dyDescent="0.25">
      <c r="A713">
        <v>11</v>
      </c>
      <c r="B713" t="str">
        <v>Manuel Miranda</v>
      </c>
      <c r="C713" t="str">
        <v>Costa &amp; Silva, Lda.</v>
      </c>
      <c r="D713" t="str">
        <v>A VENCER</v>
      </c>
      <c r="E713">
        <v>628.55999999999995</v>
      </c>
      <c r="F713" t="str">
        <v>No Risk</v>
      </c>
    </row>
    <row r="714" spans="1:6" x14ac:dyDescent="0.25">
      <c r="A714">
        <v>12</v>
      </c>
      <c r="B714" t="str">
        <v>Manuel Miranda</v>
      </c>
      <c r="C714" t="str">
        <v>Costa &amp; Silva, Lda.</v>
      </c>
      <c r="D714" t="str">
        <v>A VENCER</v>
      </c>
      <c r="E714">
        <v>-82.68</v>
      </c>
      <c r="F714" t="str">
        <v>No Risk</v>
      </c>
    </row>
    <row r="715" spans="1:6" x14ac:dyDescent="0.25">
      <c r="A715">
        <v>13</v>
      </c>
      <c r="B715" t="str">
        <v>Manuel Miranda</v>
      </c>
      <c r="C715" t="str">
        <v>Costa &amp; Silva, Lda.</v>
      </c>
      <c r="D715" t="str">
        <v>A VENCER</v>
      </c>
      <c r="E715">
        <v>800.54</v>
      </c>
      <c r="F715" t="str">
        <v>No Risk</v>
      </c>
    </row>
    <row r="716" spans="1:6" x14ac:dyDescent="0.25">
      <c r="A716">
        <v>14</v>
      </c>
      <c r="B716" t="str">
        <v>Manuel Miranda</v>
      </c>
      <c r="C716" t="str">
        <v>Costa &amp; Silva, Lda.</v>
      </c>
      <c r="D716" t="str">
        <v>A VENCER</v>
      </c>
      <c r="E716">
        <v>1015.66</v>
      </c>
      <c r="F716" t="str">
        <v>No Risk</v>
      </c>
    </row>
    <row r="717" spans="1:6" x14ac:dyDescent="0.25">
      <c r="A717">
        <v>15</v>
      </c>
      <c r="B717" t="str">
        <v>Manuel Miranda</v>
      </c>
      <c r="C717" t="str">
        <v>Costa &amp; Silva, Lda.</v>
      </c>
      <c r="D717" t="str">
        <v>A VENCER</v>
      </c>
      <c r="E717">
        <v>-110.84</v>
      </c>
      <c r="F717" t="str">
        <v>No Risk</v>
      </c>
    </row>
    <row r="718" spans="1:6" x14ac:dyDescent="0.25">
      <c r="A718">
        <v>16</v>
      </c>
      <c r="B718" t="str">
        <v>Manuel Miranda</v>
      </c>
      <c r="C718" t="str">
        <v>Costa &amp; Silva, Lda.</v>
      </c>
      <c r="D718" t="str">
        <v>A VENCER</v>
      </c>
      <c r="E718">
        <v>617.22</v>
      </c>
      <c r="F718" t="str">
        <v>No Risk</v>
      </c>
    </row>
    <row r="719" spans="1:6" x14ac:dyDescent="0.25">
      <c r="A719">
        <v>17</v>
      </c>
      <c r="B719" t="str">
        <v>Manuel Miranda</v>
      </c>
      <c r="C719" t="str">
        <v>Costa &amp; Silva, Lda.</v>
      </c>
      <c r="D719" t="str">
        <v>A VENCER</v>
      </c>
      <c r="E719">
        <v>81.14</v>
      </c>
      <c r="F719" t="str">
        <v>No Risk</v>
      </c>
    </row>
    <row r="720" spans="1:6" x14ac:dyDescent="0.25">
      <c r="A720">
        <v>18</v>
      </c>
      <c r="B720" t="str">
        <v>Manuel Miranda</v>
      </c>
      <c r="C720" t="str">
        <v>Costa &amp; Silva, Lda.</v>
      </c>
      <c r="D720" t="str">
        <v>A VENCER</v>
      </c>
      <c r="E720">
        <v>84.72</v>
      </c>
      <c r="F720" t="str">
        <v>No Risk</v>
      </c>
    </row>
    <row r="721" spans="1:6" x14ac:dyDescent="0.25">
      <c r="A721">
        <v>19</v>
      </c>
      <c r="B721" t="str">
        <v>Manuel Miranda</v>
      </c>
      <c r="C721" t="str">
        <v>Costa &amp; Silva, Lda.</v>
      </c>
      <c r="D721" t="str">
        <v>A VENCER</v>
      </c>
      <c r="E721">
        <v>559.9</v>
      </c>
      <c r="F721" t="str">
        <v>No Risk</v>
      </c>
    </row>
    <row r="722" spans="1:6" x14ac:dyDescent="0.25">
      <c r="A722">
        <v>20</v>
      </c>
      <c r="B722" t="str">
        <v>Manuel Miranda</v>
      </c>
      <c r="C722" t="str">
        <v>Costa &amp; Silva, Lda.</v>
      </c>
      <c r="D722" t="str">
        <v>A VENCER</v>
      </c>
      <c r="E722">
        <v>101.78</v>
      </c>
      <c r="F722" t="str">
        <v>No Risk</v>
      </c>
    </row>
    <row r="723" spans="1:6" x14ac:dyDescent="0.25">
      <c r="A723">
        <v>21</v>
      </c>
      <c r="B723" t="str">
        <v>Manuel Miranda</v>
      </c>
      <c r="C723" t="str">
        <v>Costa &amp; Silva, Lda.</v>
      </c>
      <c r="D723" t="str">
        <v>A VENCER</v>
      </c>
      <c r="E723">
        <v>1038.45</v>
      </c>
      <c r="F723" t="str">
        <v>No Risk</v>
      </c>
    </row>
    <row r="724" spans="1:6" x14ac:dyDescent="0.25">
      <c r="A724">
        <v>22</v>
      </c>
      <c r="B724" t="str">
        <v>Manuel Miranda</v>
      </c>
      <c r="C724" t="str">
        <v>Costa &amp; Silva, Lda.</v>
      </c>
      <c r="D724" t="str">
        <v>A VENCER</v>
      </c>
      <c r="E724">
        <v>870.6</v>
      </c>
      <c r="F724" t="str">
        <v>No Risk</v>
      </c>
    </row>
    <row r="725" spans="1:6" x14ac:dyDescent="0.25">
      <c r="A725">
        <v>23</v>
      </c>
      <c r="B725" t="str">
        <v>Manuel Miranda</v>
      </c>
      <c r="C725" t="str">
        <v>Costa &amp; Silva, Lda.</v>
      </c>
      <c r="D725" t="str">
        <v>A VENCER</v>
      </c>
      <c r="E725">
        <v>569.15</v>
      </c>
      <c r="F725" t="str">
        <v>No Risk</v>
      </c>
    </row>
    <row r="726" spans="1:6" x14ac:dyDescent="0.25">
      <c r="A726">
        <v>24</v>
      </c>
      <c r="B726" t="str">
        <v>Manuel Miranda</v>
      </c>
      <c r="C726" t="str">
        <v>Costa &amp; Silva, Lda.</v>
      </c>
      <c r="D726" t="str">
        <v>A VENCER</v>
      </c>
      <c r="E726">
        <v>107.91</v>
      </c>
      <c r="F726" t="str">
        <v>No Risk</v>
      </c>
    </row>
    <row r="727" spans="1:6" x14ac:dyDescent="0.25">
      <c r="A727">
        <v>218</v>
      </c>
      <c r="B727" t="str">
        <v>Manuel Miranda</v>
      </c>
      <c r="C727" t="str">
        <v>Ribeiro &amp; Vasconcelos, Lda.</v>
      </c>
      <c r="D727" t="str">
        <v>A VENCER</v>
      </c>
      <c r="E727">
        <v>245.64</v>
      </c>
      <c r="F727" t="str">
        <v>No Risk</v>
      </c>
    </row>
    <row r="728" spans="1:6" x14ac:dyDescent="0.25">
      <c r="A728">
        <v>219</v>
      </c>
      <c r="B728" t="str">
        <v>Manuel Miranda</v>
      </c>
      <c r="C728" t="str">
        <v>Ribeiro &amp; Vasconcelos, Lda.</v>
      </c>
      <c r="D728" t="str">
        <v>A VENCER</v>
      </c>
      <c r="E728">
        <v>105.58</v>
      </c>
      <c r="F728" t="str">
        <v>No Risk</v>
      </c>
    </row>
    <row r="729" spans="1:6" x14ac:dyDescent="0.25">
      <c r="A729">
        <v>220</v>
      </c>
      <c r="B729" t="str">
        <v>Manuel Miranda</v>
      </c>
      <c r="C729" t="str">
        <v>Ribeiro &amp; Vasconcelos, Lda.</v>
      </c>
      <c r="D729" t="str">
        <v>A VENCER</v>
      </c>
      <c r="E729">
        <v>167.37</v>
      </c>
      <c r="F729" t="str">
        <v>No Risk</v>
      </c>
    </row>
    <row r="730" spans="1:6" x14ac:dyDescent="0.25">
      <c r="A730">
        <v>221</v>
      </c>
      <c r="B730" t="str">
        <v>Manuel Miranda</v>
      </c>
      <c r="C730" t="str">
        <v>Ribeiro &amp; Vasconcelos, Lda.</v>
      </c>
      <c r="D730" t="str">
        <v>A VENCER</v>
      </c>
      <c r="E730">
        <v>290.51</v>
      </c>
      <c r="F730" t="str">
        <v>No Risk</v>
      </c>
    </row>
    <row r="731" spans="1:6" x14ac:dyDescent="0.25">
      <c r="A731">
        <v>222</v>
      </c>
      <c r="B731" t="str">
        <v>Manuel Miranda</v>
      </c>
      <c r="C731" t="str">
        <v>Ribeiro &amp; Vasconcelos, Lda.</v>
      </c>
      <c r="D731" t="str">
        <v>A VENCER</v>
      </c>
      <c r="E731">
        <v>172.05</v>
      </c>
      <c r="F731" t="str">
        <v>No Risk</v>
      </c>
    </row>
    <row r="732" spans="1:6" x14ac:dyDescent="0.25">
      <c r="A732">
        <v>223</v>
      </c>
      <c r="B732" t="str">
        <v>Manuel Miranda</v>
      </c>
      <c r="C732" t="str">
        <v>Ribeiro &amp; Vasconcelos, Lda.</v>
      </c>
      <c r="D732" t="str">
        <v>A VENCER</v>
      </c>
      <c r="E732">
        <v>90.21</v>
      </c>
      <c r="F732" t="str">
        <v>No Risk</v>
      </c>
    </row>
    <row r="733" spans="1:6" x14ac:dyDescent="0.25">
      <c r="A733">
        <v>224</v>
      </c>
      <c r="B733" t="str">
        <v>Manuel Miranda</v>
      </c>
      <c r="C733" t="str">
        <v>Ribeiro &amp; Vasconcelos, Lda.</v>
      </c>
      <c r="D733" t="str">
        <v>A VENCER</v>
      </c>
      <c r="E733">
        <v>117.93</v>
      </c>
      <c r="F733" t="str">
        <v>No Risk</v>
      </c>
    </row>
    <row r="734" spans="1:6" x14ac:dyDescent="0.25">
      <c r="A734">
        <v>225</v>
      </c>
      <c r="B734" t="str">
        <v>Manuel Miranda</v>
      </c>
      <c r="C734" t="str">
        <v>Ribeiro &amp; Vasconcelos, Lda.</v>
      </c>
      <c r="D734" t="str">
        <v>A VENCER</v>
      </c>
      <c r="E734">
        <v>162.15</v>
      </c>
      <c r="F734" t="str">
        <v>No Risk</v>
      </c>
    </row>
    <row r="735" spans="1:6" x14ac:dyDescent="0.25">
      <c r="A735">
        <v>226</v>
      </c>
      <c r="B735" t="str">
        <v>Manuel Miranda</v>
      </c>
      <c r="C735" t="str">
        <v>Ribeiro &amp; Vasconcelos, Lda.</v>
      </c>
      <c r="D735" t="str">
        <v>A VENCER</v>
      </c>
      <c r="E735">
        <v>230.42</v>
      </c>
      <c r="F735" t="str">
        <v>No Risk</v>
      </c>
    </row>
    <row r="736" spans="1:6" x14ac:dyDescent="0.25">
      <c r="A736">
        <v>227</v>
      </c>
      <c r="B736" t="str">
        <v>Manuel Miranda</v>
      </c>
      <c r="C736" t="str">
        <v>Ribeiro &amp; Vasconcelos, Lda.</v>
      </c>
      <c r="D736" t="str">
        <v>A VENCER</v>
      </c>
      <c r="E736">
        <v>209.71</v>
      </c>
      <c r="F736" t="str">
        <v>No Risk</v>
      </c>
    </row>
    <row r="737" spans="1:6" x14ac:dyDescent="0.25">
      <c r="A737">
        <v>228</v>
      </c>
      <c r="B737" t="str">
        <v>Manuel Miranda</v>
      </c>
      <c r="C737" t="str">
        <v>Ribeiro &amp; Vasconcelos, Lda.</v>
      </c>
      <c r="D737" t="str">
        <v>A VENCER</v>
      </c>
      <c r="E737">
        <v>149.91</v>
      </c>
      <c r="F737" t="str">
        <v>No Risk</v>
      </c>
    </row>
    <row r="738" spans="1:6" x14ac:dyDescent="0.25">
      <c r="A738">
        <v>229</v>
      </c>
      <c r="B738" t="str">
        <v>Manuel Miranda</v>
      </c>
      <c r="C738" t="str">
        <v>Pantera Cor De Rosa</v>
      </c>
      <c r="D738" t="str">
        <v>A VENCER</v>
      </c>
      <c r="E738">
        <v>964.74</v>
      </c>
      <c r="F738" t="str">
        <v>No Risk</v>
      </c>
    </row>
    <row r="739" spans="1:6" x14ac:dyDescent="0.25">
      <c r="A739">
        <v>242</v>
      </c>
      <c r="B739" t="str">
        <v>Manuel Miranda</v>
      </c>
      <c r="C739" t="str">
        <v>Solcarn, Lda.</v>
      </c>
      <c r="D739" t="str">
        <v>A VENCER</v>
      </c>
      <c r="E739">
        <v>546.04999999999995</v>
      </c>
      <c r="F739" t="str">
        <v>No Risk</v>
      </c>
    </row>
    <row r="740" spans="1:6" x14ac:dyDescent="0.25">
      <c r="A740">
        <v>243</v>
      </c>
      <c r="B740" t="str">
        <v>Manuel Miranda</v>
      </c>
      <c r="C740" t="str">
        <v>Solcarn, Lda.</v>
      </c>
      <c r="D740" t="str">
        <v>A VENCER</v>
      </c>
      <c r="E740">
        <v>-4.75</v>
      </c>
      <c r="F740" t="str">
        <v>No Risk</v>
      </c>
    </row>
    <row r="741" spans="1:6" x14ac:dyDescent="0.25">
      <c r="A741">
        <v>244</v>
      </c>
      <c r="B741" t="str">
        <v>Manuel Miranda</v>
      </c>
      <c r="C741" t="str">
        <v>Solcarn, Lda.</v>
      </c>
      <c r="D741" t="str">
        <v>A VENCER</v>
      </c>
      <c r="E741">
        <v>369</v>
      </c>
      <c r="F741" t="str">
        <v>No Risk</v>
      </c>
    </row>
    <row r="742" spans="1:6" x14ac:dyDescent="0.25">
      <c r="A742">
        <v>245</v>
      </c>
      <c r="B742" t="str">
        <v>Manuel Miranda</v>
      </c>
      <c r="C742" t="str">
        <v>Solcarn, Lda.</v>
      </c>
      <c r="D742" t="str">
        <v>A VENCER</v>
      </c>
      <c r="E742">
        <v>232.52</v>
      </c>
      <c r="F742" t="str">
        <v>No Risk</v>
      </c>
    </row>
    <row r="743" spans="1:6" x14ac:dyDescent="0.25">
      <c r="A743">
        <v>246</v>
      </c>
      <c r="B743" t="str">
        <v>Manuel Miranda</v>
      </c>
      <c r="C743" t="str">
        <v>Solcarn, Lda.</v>
      </c>
      <c r="D743" t="str">
        <v>A VENCER</v>
      </c>
      <c r="E743">
        <v>186.79</v>
      </c>
      <c r="F743" t="str">
        <v>No Risk</v>
      </c>
    </row>
    <row r="744" spans="1:6" x14ac:dyDescent="0.25">
      <c r="A744">
        <v>247</v>
      </c>
      <c r="B744" t="str">
        <v>Manuel Miranda</v>
      </c>
      <c r="C744" t="str">
        <v>Solcarn, Lda.</v>
      </c>
      <c r="D744" t="str">
        <v>A VENCER</v>
      </c>
      <c r="E744">
        <v>-63.78</v>
      </c>
      <c r="F744" t="str">
        <v>No Risk</v>
      </c>
    </row>
    <row r="745" spans="1:6" x14ac:dyDescent="0.25">
      <c r="A745">
        <v>248</v>
      </c>
      <c r="B745" t="str">
        <v>Manuel Miranda</v>
      </c>
      <c r="C745" t="str">
        <v>Solcarn, Lda.</v>
      </c>
      <c r="D745" t="str">
        <v>A VENCER</v>
      </c>
      <c r="E745">
        <v>494.87</v>
      </c>
      <c r="F745" t="str">
        <v>No Risk</v>
      </c>
    </row>
    <row r="746" spans="1:6" x14ac:dyDescent="0.25">
      <c r="A746">
        <v>249</v>
      </c>
      <c r="B746" t="str">
        <v>Manuel Miranda</v>
      </c>
      <c r="C746" t="str">
        <v>Solcarn, Lda.</v>
      </c>
      <c r="D746" t="str">
        <v>A VENCER</v>
      </c>
      <c r="E746">
        <v>358.77</v>
      </c>
      <c r="F746" t="str">
        <v>No Risk</v>
      </c>
    </row>
    <row r="747" spans="1:6" x14ac:dyDescent="0.25">
      <c r="A747">
        <v>250</v>
      </c>
      <c r="B747" t="str">
        <v>Manuel Miranda</v>
      </c>
      <c r="C747" t="str">
        <v>Solcarn, Lda.</v>
      </c>
      <c r="D747" t="str">
        <v>A VENCER</v>
      </c>
      <c r="E747">
        <v>275.25</v>
      </c>
      <c r="F747" t="str">
        <v>No Risk</v>
      </c>
    </row>
    <row r="748" spans="1:6" x14ac:dyDescent="0.25">
      <c r="A748">
        <v>251</v>
      </c>
      <c r="B748" t="str">
        <v>Manuel Miranda</v>
      </c>
      <c r="C748" t="str">
        <v>Solcarn, Lda.</v>
      </c>
      <c r="D748" t="str">
        <v>A VENCER</v>
      </c>
      <c r="E748">
        <v>178.93</v>
      </c>
      <c r="F748" t="str">
        <v>No Risk</v>
      </c>
    </row>
    <row r="749" spans="1:6" x14ac:dyDescent="0.25">
      <c r="A749">
        <v>252</v>
      </c>
      <c r="B749" t="str">
        <v>Manuel Miranda</v>
      </c>
      <c r="C749" t="str">
        <v>Solcarn, Lda.</v>
      </c>
      <c r="D749" t="str">
        <v>A VENCER</v>
      </c>
      <c r="E749">
        <v>124.86</v>
      </c>
      <c r="F749" t="str">
        <v>No Risk</v>
      </c>
    </row>
    <row r="750" spans="1:6" x14ac:dyDescent="0.25">
      <c r="A750">
        <v>360</v>
      </c>
      <c r="B750" t="str">
        <v>Manuel Miranda</v>
      </c>
      <c r="C750" t="str">
        <v>Talho Cornélia, Lda</v>
      </c>
      <c r="D750" t="str">
        <v>A VENCER</v>
      </c>
      <c r="E750">
        <v>156.21</v>
      </c>
      <c r="F750" t="str">
        <v>No Risk</v>
      </c>
    </row>
    <row r="751" spans="1:6" x14ac:dyDescent="0.25">
      <c r="A751">
        <v>361</v>
      </c>
      <c r="B751" t="str">
        <v>Manuel Miranda</v>
      </c>
      <c r="C751" t="str">
        <v>Talho Cornélia, Lda</v>
      </c>
      <c r="D751" t="str">
        <v>A VENCER</v>
      </c>
      <c r="E751">
        <v>81.72</v>
      </c>
      <c r="F751" t="str">
        <v>No Risk</v>
      </c>
    </row>
    <row r="752" spans="1:6" x14ac:dyDescent="0.25">
      <c r="A752">
        <v>362</v>
      </c>
      <c r="B752" t="str">
        <v>Manuel Miranda</v>
      </c>
      <c r="C752" t="str">
        <v>Talho Cornélia, Lda</v>
      </c>
      <c r="D752" t="str">
        <v>A VENCER</v>
      </c>
      <c r="E752">
        <v>79.28</v>
      </c>
      <c r="F752" t="str">
        <v>No Risk</v>
      </c>
    </row>
    <row r="753" spans="1:6" x14ac:dyDescent="0.25">
      <c r="A753">
        <v>365</v>
      </c>
      <c r="B753" t="str">
        <v>Manuel Miranda</v>
      </c>
      <c r="C753" t="str">
        <v>Marigrates - Talhos Novos, Lda.</v>
      </c>
      <c r="D753" t="str">
        <v>A VENCER</v>
      </c>
      <c r="E753">
        <v>2833.64</v>
      </c>
      <c r="F753" t="str">
        <v>No Risk</v>
      </c>
    </row>
    <row r="754" spans="1:6" x14ac:dyDescent="0.25">
      <c r="A754">
        <v>366</v>
      </c>
      <c r="B754" t="str">
        <v>Manuel Miranda</v>
      </c>
      <c r="C754" t="str">
        <v>Marigrates - Talhos Novos, Lda.</v>
      </c>
      <c r="D754" t="str">
        <v>A VENCER</v>
      </c>
      <c r="E754">
        <v>3362.11</v>
      </c>
      <c r="F754" t="str">
        <v>No Risk</v>
      </c>
    </row>
    <row r="755" spans="1:6" x14ac:dyDescent="0.25">
      <c r="A755">
        <v>367</v>
      </c>
      <c r="B755" t="str">
        <v>Manuel Miranda</v>
      </c>
      <c r="C755" t="str">
        <v>Marigrates - Talhos Novos, Lda.</v>
      </c>
      <c r="D755" t="str">
        <v>A VENCER</v>
      </c>
      <c r="E755">
        <v>3393.51</v>
      </c>
      <c r="F755" t="str">
        <v>No Risk</v>
      </c>
    </row>
    <row r="756" spans="1:6" x14ac:dyDescent="0.25">
      <c r="A756">
        <v>368</v>
      </c>
      <c r="B756" t="str">
        <v>Manuel Miranda</v>
      </c>
      <c r="C756" t="str">
        <v>Marigrates - Talhos Novos, Lda.</v>
      </c>
      <c r="D756" t="str">
        <v>A VENCER</v>
      </c>
      <c r="E756">
        <v>3232.16</v>
      </c>
      <c r="F756" t="str">
        <v>No Risk</v>
      </c>
    </row>
    <row r="757" spans="1:6" x14ac:dyDescent="0.25">
      <c r="A757">
        <v>369</v>
      </c>
      <c r="B757" t="str">
        <v>Manuel Miranda</v>
      </c>
      <c r="C757" t="str">
        <v>Marigrates - Talhos Novos, Lda.</v>
      </c>
      <c r="D757" t="str">
        <v>A VENCER</v>
      </c>
      <c r="E757">
        <v>3456.73</v>
      </c>
      <c r="F757" t="str">
        <v>No Risk</v>
      </c>
    </row>
    <row r="758" spans="1:6" x14ac:dyDescent="0.25">
      <c r="A758">
        <v>370</v>
      </c>
      <c r="B758" t="str">
        <v>Manuel Miranda</v>
      </c>
      <c r="C758" t="str">
        <v>Marigrates - Talhos Novos, Lda.</v>
      </c>
      <c r="D758" t="str">
        <v>A VENCER</v>
      </c>
      <c r="E758">
        <v>3497.15</v>
      </c>
      <c r="F758" t="str">
        <v>No Risk</v>
      </c>
    </row>
    <row r="759" spans="1:6" x14ac:dyDescent="0.25">
      <c r="A759">
        <v>371</v>
      </c>
      <c r="B759" t="str">
        <v>Manuel Miranda</v>
      </c>
      <c r="C759" t="str">
        <v>Marigrates - Talhos Novos, Lda.</v>
      </c>
      <c r="D759" t="str">
        <v>A VENCER</v>
      </c>
      <c r="E759">
        <v>2749.44</v>
      </c>
      <c r="F759" t="str">
        <v>No Risk</v>
      </c>
    </row>
    <row r="760" spans="1:6" x14ac:dyDescent="0.25">
      <c r="A760">
        <v>372</v>
      </c>
      <c r="B760" t="str">
        <v>Manuel Miranda</v>
      </c>
      <c r="C760" t="str">
        <v>Marigrates - Talhos Novos, Lda.</v>
      </c>
      <c r="D760" t="str">
        <v>A VENCER</v>
      </c>
      <c r="E760">
        <v>2573.4299999999998</v>
      </c>
      <c r="F760" t="str">
        <v>No Risk</v>
      </c>
    </row>
    <row r="761" spans="1:6" x14ac:dyDescent="0.25">
      <c r="A761">
        <v>373</v>
      </c>
      <c r="B761" t="str">
        <v>Manuel Miranda</v>
      </c>
      <c r="C761" t="str">
        <v>Marigrates - Talhos Novos, Lda.</v>
      </c>
      <c r="D761" t="str">
        <v>A VENCER</v>
      </c>
      <c r="E761">
        <v>1937.22</v>
      </c>
      <c r="F761" t="str">
        <v>No Risk</v>
      </c>
    </row>
    <row r="762" spans="1:6" x14ac:dyDescent="0.25">
      <c r="A762">
        <v>374</v>
      </c>
      <c r="B762" t="str">
        <v>Manuel Miranda</v>
      </c>
      <c r="C762" t="str">
        <v>Marigrates - Talhos Novos, Lda.</v>
      </c>
      <c r="D762" t="str">
        <v>A VENCER</v>
      </c>
      <c r="E762">
        <v>115.81</v>
      </c>
      <c r="F762" t="str">
        <v>No Risk</v>
      </c>
    </row>
    <row r="763" spans="1:6" x14ac:dyDescent="0.25">
      <c r="A763">
        <v>375</v>
      </c>
      <c r="B763" t="str">
        <v>Manuel Miranda</v>
      </c>
      <c r="C763" t="str">
        <v>Marigrates - Talhos Novos, Lda.</v>
      </c>
      <c r="D763" t="str">
        <v>A VENCER</v>
      </c>
      <c r="E763">
        <v>3031.57</v>
      </c>
      <c r="F763" t="str">
        <v>No Risk</v>
      </c>
    </row>
    <row r="764" spans="1:6" x14ac:dyDescent="0.25">
      <c r="A764">
        <v>376</v>
      </c>
      <c r="B764" t="str">
        <v>Manuel Miranda</v>
      </c>
      <c r="C764" t="str">
        <v>Marigrates - Talhos Novos, Lda.</v>
      </c>
      <c r="D764" t="str">
        <v>A VENCER</v>
      </c>
      <c r="E764">
        <v>58.63</v>
      </c>
      <c r="F764" t="str">
        <v>No Risk</v>
      </c>
    </row>
    <row r="765" spans="1:6" x14ac:dyDescent="0.25">
      <c r="A765">
        <v>377</v>
      </c>
      <c r="B765" t="str">
        <v>Manuel Miranda</v>
      </c>
      <c r="C765" t="str">
        <v>Marigrates - Talhos Novos, Lda.</v>
      </c>
      <c r="D765" t="str">
        <v>A VENCER</v>
      </c>
      <c r="E765">
        <v>42.9</v>
      </c>
      <c r="F765" t="str">
        <v>No Risk</v>
      </c>
    </row>
    <row r="766" spans="1:6" x14ac:dyDescent="0.25">
      <c r="A766">
        <v>378</v>
      </c>
      <c r="B766" t="str">
        <v>Manuel Miranda</v>
      </c>
      <c r="C766" t="str">
        <v>Marigrates - Talhos Novos, Lda.</v>
      </c>
      <c r="D766" t="str">
        <v>A VENCER</v>
      </c>
      <c r="E766">
        <v>536.23</v>
      </c>
      <c r="F766" t="str">
        <v>No Risk</v>
      </c>
    </row>
    <row r="767" spans="1:6" x14ac:dyDescent="0.25">
      <c r="A767">
        <v>379</v>
      </c>
      <c r="B767" t="str">
        <v>Manuel Miranda</v>
      </c>
      <c r="C767" t="str">
        <v>Marigrates - Talhos Novos, Lda.</v>
      </c>
      <c r="D767" t="str">
        <v>A VENCER</v>
      </c>
      <c r="E767">
        <v>203.66</v>
      </c>
      <c r="F767" t="str">
        <v>No Risk</v>
      </c>
    </row>
    <row r="768" spans="1:6" x14ac:dyDescent="0.25">
      <c r="A768">
        <v>380</v>
      </c>
      <c r="B768" t="str">
        <v>Manuel Miranda</v>
      </c>
      <c r="C768" t="str">
        <v>Marigrates - Talhos Novos, Lda.</v>
      </c>
      <c r="D768" t="str">
        <v>A VENCER</v>
      </c>
      <c r="E768">
        <v>407.57</v>
      </c>
      <c r="F768" t="str">
        <v>No Risk</v>
      </c>
    </row>
    <row r="769" spans="1:6" x14ac:dyDescent="0.25">
      <c r="A769">
        <v>381</v>
      </c>
      <c r="B769" t="str">
        <v>Manuel Miranda</v>
      </c>
      <c r="C769" t="str">
        <v>Marigrates - Talhos Novos, Lda.</v>
      </c>
      <c r="D769" t="str">
        <v>A VENCER</v>
      </c>
      <c r="E769">
        <v>822.1</v>
      </c>
      <c r="F769" t="str">
        <v>No Risk</v>
      </c>
    </row>
    <row r="770" spans="1:6" x14ac:dyDescent="0.25">
      <c r="A770">
        <v>382</v>
      </c>
      <c r="B770" t="str">
        <v>Manuel Miranda</v>
      </c>
      <c r="C770" t="str">
        <v>Marigrates - Talhos Novos, Lda.</v>
      </c>
      <c r="D770" t="str">
        <v>A VENCER</v>
      </c>
      <c r="E770">
        <v>660.71</v>
      </c>
      <c r="F770" t="str">
        <v>No Risk</v>
      </c>
    </row>
    <row r="771" spans="1:6" x14ac:dyDescent="0.25">
      <c r="A771">
        <v>383</v>
      </c>
      <c r="B771" t="str">
        <v>Manuel Miranda</v>
      </c>
      <c r="C771" t="str">
        <v>Marigrates - Talhos Novos, Lda.</v>
      </c>
      <c r="D771" t="str">
        <v>A VENCER</v>
      </c>
      <c r="E771">
        <v>3633.03</v>
      </c>
      <c r="F771" t="str">
        <v>No Risk</v>
      </c>
    </row>
    <row r="772" spans="1:6" x14ac:dyDescent="0.25">
      <c r="A772">
        <v>391</v>
      </c>
      <c r="B772" t="str">
        <v>Manuel Miranda</v>
      </c>
      <c r="C772" t="str">
        <v>Vasconcelos &amp; Vaz, Lda.</v>
      </c>
      <c r="D772" t="str">
        <v>A VENCER</v>
      </c>
      <c r="E772">
        <v>343.97</v>
      </c>
      <c r="F772" t="str">
        <v>No Risk</v>
      </c>
    </row>
    <row r="773" spans="1:6" x14ac:dyDescent="0.25">
      <c r="A773">
        <v>397</v>
      </c>
      <c r="B773" t="str">
        <v>Manuel Miranda</v>
      </c>
      <c r="C773" t="str">
        <v>Distrifelgueiras Supermercado, Lda</v>
      </c>
      <c r="D773" t="str">
        <v>A VENCER</v>
      </c>
      <c r="E773">
        <v>447.49</v>
      </c>
      <c r="F773" t="str">
        <v>No Risk</v>
      </c>
    </row>
    <row r="774" spans="1:6" x14ac:dyDescent="0.25">
      <c r="A774">
        <v>398</v>
      </c>
      <c r="B774" t="str">
        <v>Manuel Miranda</v>
      </c>
      <c r="C774" t="str">
        <v>Distrifelgueiras Supermercado, Lda</v>
      </c>
      <c r="D774" t="str">
        <v>A VENCER</v>
      </c>
      <c r="E774">
        <v>104.77</v>
      </c>
      <c r="F774" t="str">
        <v>No Risk</v>
      </c>
    </row>
    <row r="775" spans="1:6" x14ac:dyDescent="0.25">
      <c r="A775">
        <v>399</v>
      </c>
      <c r="B775" t="str">
        <v>Manuel Miranda</v>
      </c>
      <c r="C775" t="str">
        <v>Distrifelgueiras Supermercado, Lda</v>
      </c>
      <c r="D775" t="str">
        <v>A VENCER</v>
      </c>
      <c r="E775">
        <v>110.45</v>
      </c>
      <c r="F775" t="str">
        <v>No Risk</v>
      </c>
    </row>
    <row r="776" spans="1:6" x14ac:dyDescent="0.25">
      <c r="A776">
        <v>426</v>
      </c>
      <c r="B776" t="str">
        <v>Manuel Miranda</v>
      </c>
      <c r="C776" t="str">
        <v>Talho Carnes Do Campo, Unip. Lda</v>
      </c>
      <c r="D776" t="str">
        <v>A VENCER</v>
      </c>
      <c r="E776">
        <v>193.24</v>
      </c>
      <c r="F776" t="str">
        <v>No Risk</v>
      </c>
    </row>
    <row r="777" spans="1:6" x14ac:dyDescent="0.25">
      <c r="A777">
        <v>427</v>
      </c>
      <c r="B777" t="str">
        <v>Manuel Miranda</v>
      </c>
      <c r="C777" t="str">
        <v>Talho Carnes Do Campo, Unip. Lda</v>
      </c>
      <c r="D777" t="str">
        <v>A VENCER</v>
      </c>
      <c r="E777">
        <v>163.74</v>
      </c>
      <c r="F777" t="str">
        <v>No Risk</v>
      </c>
    </row>
    <row r="778" spans="1:6" x14ac:dyDescent="0.25">
      <c r="A778">
        <v>428</v>
      </c>
      <c r="B778" t="str">
        <v>Manuel Miranda</v>
      </c>
      <c r="C778" t="str">
        <v>Talho Carnes Do Campo, Unip. Lda</v>
      </c>
      <c r="D778" t="str">
        <v>A VENCER</v>
      </c>
      <c r="E778">
        <v>148.47999999999999</v>
      </c>
      <c r="F778" t="str">
        <v>No Risk</v>
      </c>
    </row>
    <row r="779" spans="1:6" x14ac:dyDescent="0.25">
      <c r="A779">
        <v>429</v>
      </c>
      <c r="B779" t="str">
        <v>Manuel Miranda</v>
      </c>
      <c r="C779" t="str">
        <v>Talho Carnes Do Campo, Unip. Lda</v>
      </c>
      <c r="D779" t="str">
        <v>A VENCER</v>
      </c>
      <c r="E779">
        <v>177.32</v>
      </c>
      <c r="F779" t="str">
        <v>No Risk</v>
      </c>
    </row>
    <row r="780" spans="1:6" x14ac:dyDescent="0.25">
      <c r="A780">
        <v>430</v>
      </c>
      <c r="B780" t="str">
        <v>Manuel Miranda</v>
      </c>
      <c r="C780" t="str">
        <v>Talho Carnes Do Campo, Unip. Lda</v>
      </c>
      <c r="D780" t="str">
        <v>A VENCER</v>
      </c>
      <c r="E780">
        <v>51.8</v>
      </c>
      <c r="F780" t="str">
        <v>No Risk</v>
      </c>
    </row>
    <row r="781" spans="1:6" x14ac:dyDescent="0.25">
      <c r="A781">
        <v>431</v>
      </c>
      <c r="B781" t="str">
        <v>Manuel Miranda</v>
      </c>
      <c r="C781" t="str">
        <v>Talho Carnes Do Campo, Unip. Lda</v>
      </c>
      <c r="D781" t="str">
        <v>A VENCER</v>
      </c>
      <c r="E781">
        <v>70.790000000000006</v>
      </c>
      <c r="F781" t="str">
        <v>No Risk</v>
      </c>
    </row>
    <row r="782" spans="1:6" x14ac:dyDescent="0.25">
      <c r="A782">
        <v>432</v>
      </c>
      <c r="B782" t="str">
        <v>Manuel Miranda</v>
      </c>
      <c r="C782" t="str">
        <v>Talho Carnes Do Campo, Unip. Lda</v>
      </c>
      <c r="D782" t="str">
        <v>A VENCER</v>
      </c>
      <c r="E782">
        <v>135.13</v>
      </c>
      <c r="F782" t="str">
        <v>No Risk</v>
      </c>
    </row>
    <row r="783" spans="1:6" x14ac:dyDescent="0.25">
      <c r="A783">
        <v>433</v>
      </c>
      <c r="B783" t="str">
        <v>Manuel Miranda</v>
      </c>
      <c r="C783" t="str">
        <v>Talho Carnes Do Campo, Unip. Lda</v>
      </c>
      <c r="D783" t="str">
        <v>A VENCER</v>
      </c>
      <c r="E783">
        <v>1.06</v>
      </c>
      <c r="F783" t="str">
        <v>No Risk</v>
      </c>
    </row>
    <row r="784" spans="1:6" x14ac:dyDescent="0.25">
      <c r="A784">
        <v>496</v>
      </c>
      <c r="B784" t="str">
        <v>Manuel Miranda</v>
      </c>
      <c r="C784" t="str">
        <v>Superguimarães - Supermercados, Lda</v>
      </c>
      <c r="D784" t="str">
        <v>A VENCER</v>
      </c>
      <c r="E784">
        <v>261.25</v>
      </c>
      <c r="F784" t="str">
        <v>No Risk</v>
      </c>
    </row>
    <row r="785" spans="1:6" x14ac:dyDescent="0.25">
      <c r="A785">
        <v>497</v>
      </c>
      <c r="B785" t="str">
        <v>Manuel Miranda</v>
      </c>
      <c r="C785" t="str">
        <v>Superguimarães - Supermercados, Lda</v>
      </c>
      <c r="D785" t="str">
        <v>A VENCER</v>
      </c>
      <c r="E785">
        <v>-125.53</v>
      </c>
      <c r="F785" t="str">
        <v>No Risk</v>
      </c>
    </row>
    <row r="786" spans="1:6" x14ac:dyDescent="0.25">
      <c r="A786">
        <v>498</v>
      </c>
      <c r="B786" t="str">
        <v>Manuel Miranda</v>
      </c>
      <c r="C786" t="str">
        <v>Superguimarães - Supermercados, Lda</v>
      </c>
      <c r="D786" t="str">
        <v>A VENCER</v>
      </c>
      <c r="E786">
        <v>265.08</v>
      </c>
      <c r="F786" t="str">
        <v>No Risk</v>
      </c>
    </row>
    <row r="787" spans="1:6" x14ac:dyDescent="0.25">
      <c r="A787">
        <v>499</v>
      </c>
      <c r="B787" t="str">
        <v>Manuel Miranda</v>
      </c>
      <c r="C787" t="str">
        <v>Superguimarães - Supermercados, Lda</v>
      </c>
      <c r="D787" t="str">
        <v>A VENCER</v>
      </c>
      <c r="E787">
        <v>-5.15</v>
      </c>
      <c r="F787" t="str">
        <v>No Risk</v>
      </c>
    </row>
    <row r="788" spans="1:6" x14ac:dyDescent="0.25">
      <c r="A788">
        <v>500</v>
      </c>
      <c r="B788" t="str">
        <v>Manuel Miranda</v>
      </c>
      <c r="C788" t="str">
        <v>Superguimarães - Supermercados, Lda</v>
      </c>
      <c r="D788" t="str">
        <v>A VENCER</v>
      </c>
      <c r="E788">
        <v>278.35000000000002</v>
      </c>
      <c r="F788" t="str">
        <v>No Risk</v>
      </c>
    </row>
    <row r="789" spans="1:6" x14ac:dyDescent="0.25">
      <c r="A789">
        <v>501</v>
      </c>
      <c r="B789" t="str">
        <v>Manuel Miranda</v>
      </c>
      <c r="C789" t="str">
        <v>Superguimarães - Supermercados, Lda</v>
      </c>
      <c r="D789" t="str">
        <v>A VENCER</v>
      </c>
      <c r="E789">
        <v>308.52999999999997</v>
      </c>
      <c r="F789" t="str">
        <v>No Risk</v>
      </c>
    </row>
    <row r="790" spans="1:6" x14ac:dyDescent="0.25">
      <c r="A790">
        <v>502</v>
      </c>
      <c r="B790" t="str">
        <v>Manuel Miranda</v>
      </c>
      <c r="C790" t="str">
        <v>Superguimarães - Supermercados, Lda</v>
      </c>
      <c r="D790" t="str">
        <v>A VENCER</v>
      </c>
      <c r="E790">
        <v>100.26</v>
      </c>
      <c r="F790" t="str">
        <v>No Risk</v>
      </c>
    </row>
    <row r="791" spans="1:6" x14ac:dyDescent="0.25">
      <c r="A791">
        <v>503</v>
      </c>
      <c r="B791" t="str">
        <v>Manuel Miranda</v>
      </c>
      <c r="C791" t="str">
        <v>Superguimarães - Supermercados, Lda</v>
      </c>
      <c r="D791" t="str">
        <v>A VENCER</v>
      </c>
      <c r="E791">
        <v>146.94</v>
      </c>
      <c r="F791" t="str">
        <v>No Risk</v>
      </c>
    </row>
    <row r="792" spans="1:6" x14ac:dyDescent="0.25">
      <c r="A792">
        <v>504</v>
      </c>
      <c r="B792" t="str">
        <v>Manuel Miranda</v>
      </c>
      <c r="C792" t="str">
        <v>Superguimarães - Supermercados, Lda</v>
      </c>
      <c r="D792" t="str">
        <v>A VENCER</v>
      </c>
      <c r="E792">
        <v>58.94</v>
      </c>
      <c r="F792" t="str">
        <v>No Risk</v>
      </c>
    </row>
    <row r="793" spans="1:6" x14ac:dyDescent="0.25">
      <c r="A793">
        <v>514</v>
      </c>
      <c r="B793" t="str">
        <v>Manuel Miranda</v>
      </c>
      <c r="C793" t="str">
        <v>Superfafe - Supermercados, Lda</v>
      </c>
      <c r="D793" t="str">
        <v>A VENCER</v>
      </c>
      <c r="E793">
        <v>324.24</v>
      </c>
      <c r="F793" t="str">
        <v>No Risk</v>
      </c>
    </row>
    <row r="794" spans="1:6" x14ac:dyDescent="0.25">
      <c r="A794">
        <v>515</v>
      </c>
      <c r="B794" t="str">
        <v>Manuel Miranda</v>
      </c>
      <c r="C794" t="str">
        <v>Superfafe - Supermercados, Lda</v>
      </c>
      <c r="D794" t="str">
        <v>A VENCER</v>
      </c>
      <c r="E794">
        <v>-5.97</v>
      </c>
      <c r="F794" t="str">
        <v>No Risk</v>
      </c>
    </row>
    <row r="795" spans="1:6" x14ac:dyDescent="0.25">
      <c r="A795">
        <v>516</v>
      </c>
      <c r="B795" t="str">
        <v>Manuel Miranda</v>
      </c>
      <c r="C795" t="str">
        <v>Superfafe - Supermercados, Lda</v>
      </c>
      <c r="D795" t="str">
        <v>A VENCER</v>
      </c>
      <c r="E795">
        <v>551.78</v>
      </c>
      <c r="F795" t="str">
        <v>No Risk</v>
      </c>
    </row>
    <row r="796" spans="1:6" x14ac:dyDescent="0.25">
      <c r="A796">
        <v>517</v>
      </c>
      <c r="B796" t="str">
        <v>Manuel Miranda</v>
      </c>
      <c r="C796" t="str">
        <v>Superfafe - Supermercados, Lda</v>
      </c>
      <c r="D796" t="str">
        <v>A VENCER</v>
      </c>
      <c r="E796">
        <v>207.87</v>
      </c>
      <c r="F796" t="str">
        <v>No Risk</v>
      </c>
    </row>
    <row r="797" spans="1:6" x14ac:dyDescent="0.25">
      <c r="A797">
        <v>518</v>
      </c>
      <c r="B797" t="str">
        <v>Manuel Miranda</v>
      </c>
      <c r="C797" t="str">
        <v>Superfafe - Supermercados, Lda</v>
      </c>
      <c r="D797" t="str">
        <v>A VENCER</v>
      </c>
      <c r="E797">
        <v>452.55</v>
      </c>
      <c r="F797" t="str">
        <v>No Risk</v>
      </c>
    </row>
    <row r="798" spans="1:6" x14ac:dyDescent="0.25">
      <c r="A798">
        <v>519</v>
      </c>
      <c r="B798" t="str">
        <v>Manuel Miranda</v>
      </c>
      <c r="C798" t="str">
        <v>Superfafe - Supermercados, Lda</v>
      </c>
      <c r="D798" t="str">
        <v>A VENCER</v>
      </c>
      <c r="E798">
        <v>344.99</v>
      </c>
      <c r="F798" t="str">
        <v>No Risk</v>
      </c>
    </row>
    <row r="799" spans="1:6" x14ac:dyDescent="0.25">
      <c r="A799">
        <v>520</v>
      </c>
      <c r="B799" t="str">
        <v>Manuel Miranda</v>
      </c>
      <c r="C799" t="str">
        <v>Superfafe - Supermercados, Lda</v>
      </c>
      <c r="D799" t="str">
        <v>A VENCER</v>
      </c>
      <c r="E799">
        <v>403.34</v>
      </c>
      <c r="F799" t="str">
        <v>No Risk</v>
      </c>
    </row>
    <row r="800" spans="1:6" x14ac:dyDescent="0.25">
      <c r="A800">
        <v>521</v>
      </c>
      <c r="B800" t="str">
        <v>Manuel Miranda</v>
      </c>
      <c r="C800" t="str">
        <v>Superfafe - Supermercados, Lda</v>
      </c>
      <c r="D800" t="str">
        <v>A VENCER</v>
      </c>
      <c r="E800">
        <v>253.59</v>
      </c>
      <c r="F800" t="str">
        <v>No Risk</v>
      </c>
    </row>
    <row r="801" spans="1:6" x14ac:dyDescent="0.25">
      <c r="A801">
        <v>522</v>
      </c>
      <c r="B801" t="str">
        <v>Manuel Miranda</v>
      </c>
      <c r="C801" t="str">
        <v>Superfafe - Supermercados, Lda</v>
      </c>
      <c r="D801" t="str">
        <v>A VENCER</v>
      </c>
      <c r="E801">
        <v>523.9</v>
      </c>
      <c r="F801" t="str">
        <v>No Risk</v>
      </c>
    </row>
    <row r="802" spans="1:6" x14ac:dyDescent="0.25">
      <c r="A802">
        <v>650</v>
      </c>
      <c r="B802" t="str">
        <v>Manuel Miranda</v>
      </c>
      <c r="C802" t="str">
        <v>Maria Do Céu De Oliveira Meireles</v>
      </c>
      <c r="D802" t="str">
        <v>A VENCER</v>
      </c>
      <c r="E802">
        <v>75.989999999999995</v>
      </c>
      <c r="F802" t="str">
        <v>No Risk</v>
      </c>
    </row>
    <row r="803" spans="1:6" x14ac:dyDescent="0.25">
      <c r="A803">
        <v>651</v>
      </c>
      <c r="B803" t="str">
        <v>Manuel Miranda</v>
      </c>
      <c r="C803" t="str">
        <v>Salsicharia Tradicional Minho, Lda</v>
      </c>
      <c r="D803" t="str">
        <v>A VENCER</v>
      </c>
      <c r="E803">
        <v>124.66</v>
      </c>
      <c r="F803" t="str">
        <v>No Risk</v>
      </c>
    </row>
    <row r="804" spans="1:6" x14ac:dyDescent="0.25">
      <c r="A804">
        <v>652</v>
      </c>
      <c r="B804" t="str">
        <v>Manuel Miranda</v>
      </c>
      <c r="C804" t="str">
        <v>Salsicharia Tradicional Minho, Lda</v>
      </c>
      <c r="D804" t="str">
        <v>A VENCER</v>
      </c>
      <c r="E804">
        <v>179.35</v>
      </c>
      <c r="F804" t="str">
        <v>No Risk</v>
      </c>
    </row>
    <row r="805" spans="1:6" x14ac:dyDescent="0.25">
      <c r="A805">
        <v>680</v>
      </c>
      <c r="B805" t="str">
        <v>Manuel Miranda</v>
      </c>
      <c r="C805" t="str">
        <v>Mimos Frescos-Talhos Unipessoal,Lda</v>
      </c>
      <c r="D805" t="str">
        <v>A VENCER</v>
      </c>
      <c r="E805">
        <v>34.22</v>
      </c>
      <c r="F805" t="str">
        <v>No Risk</v>
      </c>
    </row>
    <row r="806" spans="1:6" x14ac:dyDescent="0.25">
      <c r="A806">
        <v>681</v>
      </c>
      <c r="B806" t="str">
        <v>Manuel Miranda</v>
      </c>
      <c r="C806" t="str">
        <v>Mimos Frescos-Talhos Unipessoal,Lda</v>
      </c>
      <c r="D806" t="str">
        <v>A VENCER</v>
      </c>
      <c r="E806">
        <v>263.47000000000003</v>
      </c>
      <c r="F806" t="str">
        <v>No Risk</v>
      </c>
    </row>
    <row r="807" spans="1:6" x14ac:dyDescent="0.25">
      <c r="A807">
        <v>682</v>
      </c>
      <c r="B807" t="str">
        <v>Manuel Miranda</v>
      </c>
      <c r="C807" t="str">
        <v>Mimos Frescos-Talhos Unipessoal,Lda</v>
      </c>
      <c r="D807" t="str">
        <v>A VENCER</v>
      </c>
      <c r="E807">
        <v>63.1</v>
      </c>
      <c r="F807" t="str">
        <v>No Risk</v>
      </c>
    </row>
    <row r="808" spans="1:6" x14ac:dyDescent="0.25">
      <c r="A808">
        <v>733</v>
      </c>
      <c r="B808" t="str">
        <v>Manuel Miranda</v>
      </c>
      <c r="C808" t="str">
        <v>Preço Maravilha Alimentar, Lda</v>
      </c>
      <c r="D808" t="str">
        <v>A VENCER</v>
      </c>
      <c r="E808">
        <v>439.34</v>
      </c>
      <c r="F808" t="str">
        <v>No Risk</v>
      </c>
    </row>
    <row r="809" spans="1:6" x14ac:dyDescent="0.25">
      <c r="A809">
        <v>742</v>
      </c>
      <c r="B809" t="str">
        <v>Manuel Miranda</v>
      </c>
      <c r="C809" t="str">
        <v>Sinal Mágico - Supermercados,Lda</v>
      </c>
      <c r="D809" t="str">
        <v>A VENCER</v>
      </c>
      <c r="E809">
        <v>360.99</v>
      </c>
      <c r="F809" t="str">
        <v>No Risk</v>
      </c>
    </row>
    <row r="810" spans="1:6" x14ac:dyDescent="0.25">
      <c r="A810">
        <v>743</v>
      </c>
      <c r="B810" t="str">
        <v>Manuel Miranda</v>
      </c>
      <c r="C810" t="str">
        <v>Sinal Mágico - Supermercados,Lda</v>
      </c>
      <c r="D810" t="str">
        <v>A VENCER</v>
      </c>
      <c r="E810">
        <v>352.62</v>
      </c>
      <c r="F810" t="str">
        <v>No Risk</v>
      </c>
    </row>
    <row r="811" spans="1:6" x14ac:dyDescent="0.25">
      <c r="A811">
        <v>744</v>
      </c>
      <c r="B811" t="str">
        <v>Manuel Miranda</v>
      </c>
      <c r="C811" t="str">
        <v>Sinal Mágico - Supermercados,Lda</v>
      </c>
      <c r="D811" t="str">
        <v>A VENCER</v>
      </c>
      <c r="E811">
        <v>100.2</v>
      </c>
      <c r="F811" t="str">
        <v>No Risk</v>
      </c>
    </row>
    <row r="812" spans="1:6" x14ac:dyDescent="0.25">
      <c r="A812">
        <v>790</v>
      </c>
      <c r="B812" t="str">
        <v>Manuel Miranda</v>
      </c>
      <c r="C812" t="str">
        <v>Nbc-Supermercado Unipessoal,Lda</v>
      </c>
      <c r="D812" t="str">
        <v>A VENCER</v>
      </c>
      <c r="E812">
        <v>308.58999999999997</v>
      </c>
      <c r="F812" t="str">
        <v>No Risk</v>
      </c>
    </row>
    <row r="813" spans="1:6" x14ac:dyDescent="0.25">
      <c r="A813">
        <v>791</v>
      </c>
      <c r="B813" t="str">
        <v>Manuel Miranda</v>
      </c>
      <c r="C813" t="str">
        <v>Nbc-Supermercado Unipessoal,Lda</v>
      </c>
      <c r="D813" t="str">
        <v>A VENCER</v>
      </c>
      <c r="E813">
        <v>31.11</v>
      </c>
      <c r="F813" t="str">
        <v>No Risk</v>
      </c>
    </row>
    <row r="814" spans="1:6" x14ac:dyDescent="0.25">
      <c r="A814">
        <v>792</v>
      </c>
      <c r="B814" t="str">
        <v>Manuel Miranda</v>
      </c>
      <c r="C814" t="str">
        <v>Nbc-Supermercado Unipessoal,Lda</v>
      </c>
      <c r="D814" t="str">
        <v>A VENCER</v>
      </c>
      <c r="E814">
        <v>390.71</v>
      </c>
      <c r="F814" t="str">
        <v>No Risk</v>
      </c>
    </row>
    <row r="815" spans="1:6" x14ac:dyDescent="0.25">
      <c r="A815">
        <v>793</v>
      </c>
      <c r="B815" t="str">
        <v>Manuel Miranda</v>
      </c>
      <c r="C815" t="str">
        <v>Nbc-Supermercado Unipessoal,Lda</v>
      </c>
      <c r="D815" t="str">
        <v>A VENCER</v>
      </c>
      <c r="E815">
        <v>273.62</v>
      </c>
      <c r="F815" t="str">
        <v>No Risk</v>
      </c>
    </row>
    <row r="816" spans="1:6" x14ac:dyDescent="0.25">
      <c r="A816">
        <v>794</v>
      </c>
      <c r="B816" t="str">
        <v>Manuel Miranda</v>
      </c>
      <c r="C816" t="str">
        <v>Nbc-Supermercado Unipessoal,Lda</v>
      </c>
      <c r="D816" t="str">
        <v>A VENCER</v>
      </c>
      <c r="E816">
        <v>296.7</v>
      </c>
      <c r="F816" t="str">
        <v>No Risk</v>
      </c>
    </row>
    <row r="817" spans="1:6" x14ac:dyDescent="0.25">
      <c r="A817">
        <v>795</v>
      </c>
      <c r="B817" t="str">
        <v>Manuel Miranda</v>
      </c>
      <c r="C817" t="str">
        <v>Nbc-Supermercado Unipessoal,Lda</v>
      </c>
      <c r="D817" t="str">
        <v>A VENCER</v>
      </c>
      <c r="E817">
        <v>-4.63</v>
      </c>
      <c r="F817" t="str">
        <v>No Risk</v>
      </c>
    </row>
    <row r="818" spans="1:6" x14ac:dyDescent="0.25">
      <c r="A818">
        <v>796</v>
      </c>
      <c r="B818" t="str">
        <v>Manuel Miranda</v>
      </c>
      <c r="C818" t="str">
        <v>Nbc-Supermercado Unipessoal,Lda</v>
      </c>
      <c r="D818" t="str">
        <v>A VENCER</v>
      </c>
      <c r="E818">
        <v>254.34</v>
      </c>
      <c r="F818" t="str">
        <v>No Risk</v>
      </c>
    </row>
    <row r="819" spans="1:6" x14ac:dyDescent="0.25">
      <c r="A819">
        <v>797</v>
      </c>
      <c r="B819" t="str">
        <v>Manuel Miranda</v>
      </c>
      <c r="C819" t="str">
        <v>Nbc-Supermercado Unipessoal,Lda</v>
      </c>
      <c r="D819" t="str">
        <v>A VENCER</v>
      </c>
      <c r="E819">
        <v>284.12</v>
      </c>
      <c r="F819" t="str">
        <v>No Risk</v>
      </c>
    </row>
    <row r="820" spans="1:6" x14ac:dyDescent="0.25">
      <c r="A820">
        <v>813</v>
      </c>
      <c r="B820" t="str">
        <v>Manuel Miranda</v>
      </c>
      <c r="C820" t="str">
        <v>Forno Mágico-Rest.E Panif., Lda</v>
      </c>
      <c r="D820" t="str">
        <v>A VENCER</v>
      </c>
      <c r="E820">
        <v>193.07</v>
      </c>
      <c r="F820" t="str">
        <v>No Risk</v>
      </c>
    </row>
    <row r="821" spans="1:6" x14ac:dyDescent="0.25">
      <c r="A821">
        <v>814</v>
      </c>
      <c r="B821" t="str">
        <v>Manuel Miranda</v>
      </c>
      <c r="C821" t="str">
        <v>Forno Mágico-Rest.E Panif., Lda</v>
      </c>
      <c r="D821" t="str">
        <v>A VENCER</v>
      </c>
      <c r="E821">
        <v>144.72</v>
      </c>
      <c r="F821" t="str">
        <v>No Risk</v>
      </c>
    </row>
    <row r="822" spans="1:6" x14ac:dyDescent="0.25">
      <c r="A822">
        <v>815</v>
      </c>
      <c r="B822" t="str">
        <v>Manuel Miranda</v>
      </c>
      <c r="C822" t="str">
        <v>Forno Mágico-Rest.E Panif., Lda</v>
      </c>
      <c r="D822" t="str">
        <v>A VENCER</v>
      </c>
      <c r="E822">
        <v>75.72</v>
      </c>
      <c r="F822" t="str">
        <v>No Risk</v>
      </c>
    </row>
    <row r="823" spans="1:6" x14ac:dyDescent="0.25">
      <c r="A823">
        <v>816</v>
      </c>
      <c r="B823" t="str">
        <v>Manuel Miranda</v>
      </c>
      <c r="C823" t="str">
        <v>Forno Mágico-Rest.E Panif., Lda</v>
      </c>
      <c r="D823" t="str">
        <v>A VENCER</v>
      </c>
      <c r="E823">
        <v>145.72999999999999</v>
      </c>
      <c r="F823" t="str">
        <v>No Risk</v>
      </c>
    </row>
    <row r="824" spans="1:6" x14ac:dyDescent="0.25">
      <c r="A824">
        <v>817</v>
      </c>
      <c r="B824" t="str">
        <v>Manuel Miranda</v>
      </c>
      <c r="C824" t="str">
        <v>Forno Mágico-Rest.E Panif., Lda</v>
      </c>
      <c r="D824" t="str">
        <v>A VENCER</v>
      </c>
      <c r="E824">
        <v>89.04</v>
      </c>
      <c r="F824" t="str">
        <v>No Risk</v>
      </c>
    </row>
    <row r="825" spans="1:6" x14ac:dyDescent="0.25">
      <c r="A825">
        <v>818</v>
      </c>
      <c r="B825" t="str">
        <v>Manuel Miranda</v>
      </c>
      <c r="C825" t="str">
        <v>Forno Mágico-Rest.E Panif., Lda</v>
      </c>
      <c r="D825" t="str">
        <v>A VENCER</v>
      </c>
      <c r="E825">
        <v>247.71</v>
      </c>
      <c r="F825" t="str">
        <v>No Risk</v>
      </c>
    </row>
    <row r="826" spans="1:6" x14ac:dyDescent="0.25">
      <c r="A826">
        <v>839</v>
      </c>
      <c r="B826" t="str">
        <v>Manuel Miranda</v>
      </c>
      <c r="C826" t="str">
        <v>Tendênciapetecivel - Unipessoal,Lda</v>
      </c>
      <c r="D826" t="str">
        <v>A VENCER</v>
      </c>
      <c r="E826">
        <v>508.81</v>
      </c>
      <c r="F826" t="str">
        <v>No Risk</v>
      </c>
    </row>
    <row r="827" spans="1:6" x14ac:dyDescent="0.25">
      <c r="A827">
        <v>840</v>
      </c>
      <c r="B827" t="str">
        <v>Manuel Miranda</v>
      </c>
      <c r="C827" t="str">
        <v>Tendênciapetecivel - Unipessoal,Lda</v>
      </c>
      <c r="D827" t="str">
        <v>A VENCER</v>
      </c>
      <c r="E827">
        <v>509.71</v>
      </c>
      <c r="F827" t="str">
        <v>No Risk</v>
      </c>
    </row>
    <row r="828" spans="1:6" x14ac:dyDescent="0.25">
      <c r="A828">
        <v>841</v>
      </c>
      <c r="B828" t="str">
        <v>Manuel Miranda</v>
      </c>
      <c r="C828" t="str">
        <v>Tendênciapetecivel - Unipessoal,Lda</v>
      </c>
      <c r="D828" t="str">
        <v>A VENCER</v>
      </c>
      <c r="E828">
        <v>502.83</v>
      </c>
      <c r="F828" t="str">
        <v>No Risk</v>
      </c>
    </row>
    <row r="829" spans="1:6" x14ac:dyDescent="0.25">
      <c r="A829">
        <v>842</v>
      </c>
      <c r="B829" t="str">
        <v>Manuel Miranda</v>
      </c>
      <c r="C829" t="str">
        <v>Tendênciapetecivel - Unipessoal,Lda</v>
      </c>
      <c r="D829" t="str">
        <v>A VENCER</v>
      </c>
      <c r="E829">
        <v>288.51</v>
      </c>
      <c r="F829" t="str">
        <v>No Risk</v>
      </c>
    </row>
    <row r="830" spans="1:6" x14ac:dyDescent="0.25">
      <c r="A830">
        <v>843</v>
      </c>
      <c r="B830" t="str">
        <v>Manuel Miranda</v>
      </c>
      <c r="C830" t="str">
        <v>Tendênciapetecivel - Unipessoal,Lda</v>
      </c>
      <c r="D830" t="str">
        <v>A VENCER</v>
      </c>
      <c r="E830">
        <v>443.85</v>
      </c>
      <c r="F830" t="str">
        <v>No Risk</v>
      </c>
    </row>
    <row r="831" spans="1:6" x14ac:dyDescent="0.25">
      <c r="A831">
        <v>844</v>
      </c>
      <c r="B831" t="str">
        <v>Manuel Miranda</v>
      </c>
      <c r="C831" t="str">
        <v>Tendênciapetecivel - Unipessoal,Lda</v>
      </c>
      <c r="D831" t="str">
        <v>A VENCER</v>
      </c>
      <c r="E831">
        <v>626.27</v>
      </c>
      <c r="F831" t="str">
        <v>No Risk</v>
      </c>
    </row>
    <row r="832" spans="1:6" x14ac:dyDescent="0.25">
      <c r="A832">
        <v>845</v>
      </c>
      <c r="B832" t="str">
        <v>Manuel Miranda</v>
      </c>
      <c r="C832" t="str">
        <v>Tendênciapetecivel - Unipessoal,Lda</v>
      </c>
      <c r="D832" t="str">
        <v>A VENCER</v>
      </c>
      <c r="E832">
        <v>478.11</v>
      </c>
      <c r="F832" t="str">
        <v>No Risk</v>
      </c>
    </row>
    <row r="833" spans="1:6" x14ac:dyDescent="0.25">
      <c r="A833">
        <v>914</v>
      </c>
      <c r="B833" t="str">
        <v>Manuel Miranda</v>
      </c>
      <c r="C833" t="str">
        <v>Congelados Douro Sul, Lda.</v>
      </c>
      <c r="D833" t="str">
        <v>A VENCER</v>
      </c>
      <c r="E833">
        <v>328.89</v>
      </c>
      <c r="F833" t="str">
        <v>No Risk</v>
      </c>
    </row>
    <row r="834" spans="1:6" x14ac:dyDescent="0.25">
      <c r="A834">
        <v>915</v>
      </c>
      <c r="B834" t="str">
        <v>Manuel Miranda</v>
      </c>
      <c r="C834" t="str">
        <v>Congelados Douro Sul, Lda.</v>
      </c>
      <c r="D834" t="str">
        <v>A VENCER</v>
      </c>
      <c r="E834">
        <v>97.94</v>
      </c>
      <c r="F834" t="str">
        <v>No Risk</v>
      </c>
    </row>
    <row r="835" spans="1:6" x14ac:dyDescent="0.25">
      <c r="A835">
        <v>916</v>
      </c>
      <c r="B835" t="str">
        <v>Manuel Miranda</v>
      </c>
      <c r="C835" t="str">
        <v>Congelados Douro Sul, Lda.</v>
      </c>
      <c r="D835" t="str">
        <v>A VENCER</v>
      </c>
      <c r="E835">
        <v>223.7</v>
      </c>
      <c r="F835" t="str">
        <v>No Risk</v>
      </c>
    </row>
    <row r="836" spans="1:6" x14ac:dyDescent="0.25">
      <c r="A836">
        <v>971</v>
      </c>
      <c r="B836" t="str">
        <v>Manuel Miranda</v>
      </c>
      <c r="C836" t="str">
        <v>Sinonimovalor-Talhos E Supermercado</v>
      </c>
      <c r="D836" t="str">
        <v>A VENCER</v>
      </c>
      <c r="E836">
        <v>545.44000000000005</v>
      </c>
      <c r="F836" t="str">
        <v>No Risk</v>
      </c>
    </row>
    <row r="837" spans="1:6" x14ac:dyDescent="0.25">
      <c r="A837">
        <v>977</v>
      </c>
      <c r="B837" t="str">
        <v>Manuel Miranda</v>
      </c>
      <c r="C837" t="str">
        <v>Ritmos Do Passado - Unipessoal,Lda</v>
      </c>
      <c r="D837" t="str">
        <v>A VENCER</v>
      </c>
      <c r="E837">
        <v>152.93</v>
      </c>
      <c r="F837" t="str">
        <v>No Risk</v>
      </c>
    </row>
    <row r="838" spans="1:6" x14ac:dyDescent="0.25">
      <c r="A838">
        <v>978</v>
      </c>
      <c r="B838" t="str">
        <v>Manuel Miranda</v>
      </c>
      <c r="C838" t="str">
        <v>Ritmos Do Passado - Unipessoal,Lda</v>
      </c>
      <c r="D838" t="str">
        <v>A VENCER</v>
      </c>
      <c r="E838">
        <v>88.72</v>
      </c>
      <c r="F838" t="str">
        <v>No Risk</v>
      </c>
    </row>
    <row r="839" spans="1:6" x14ac:dyDescent="0.25">
      <c r="A839">
        <v>1029</v>
      </c>
      <c r="B839" t="str">
        <v>Manuel Miranda</v>
      </c>
      <c r="C839" t="str">
        <v>Mimos Frescos 2, Lda</v>
      </c>
      <c r="D839" t="str">
        <v>A VENCER</v>
      </c>
      <c r="E839">
        <v>76.19</v>
      </c>
      <c r="F839" t="str">
        <v>No Risk</v>
      </c>
    </row>
    <row r="840" spans="1:6" x14ac:dyDescent="0.25">
      <c r="A840">
        <v>1060</v>
      </c>
      <c r="B840" t="str">
        <v>Manuel Miranda</v>
      </c>
      <c r="C840" t="str">
        <v>Sagrada Frescura-Comércio De</v>
      </c>
      <c r="D840" t="str">
        <v>A VENCER</v>
      </c>
      <c r="E840">
        <v>-13.94</v>
      </c>
      <c r="F840" t="str">
        <v>No Risk</v>
      </c>
    </row>
    <row r="841" spans="1:6" x14ac:dyDescent="0.25">
      <c r="A841">
        <v>1061</v>
      </c>
      <c r="B841" t="str">
        <v>Manuel Miranda</v>
      </c>
      <c r="C841" t="str">
        <v>Sagrada Frescura-Comércio De</v>
      </c>
      <c r="D841" t="str">
        <v>A VENCER</v>
      </c>
      <c r="E841">
        <v>667.58</v>
      </c>
      <c r="F841" t="str">
        <v>No Risk</v>
      </c>
    </row>
    <row r="842" spans="1:6" x14ac:dyDescent="0.25">
      <c r="A842">
        <v>1062</v>
      </c>
      <c r="B842" t="str">
        <v>Manuel Miranda</v>
      </c>
      <c r="C842" t="str">
        <v>Sagrada Frescura-Comércio De</v>
      </c>
      <c r="D842" t="str">
        <v>A VENCER</v>
      </c>
      <c r="E842">
        <v>259.31</v>
      </c>
      <c r="F842" t="str">
        <v>No Risk</v>
      </c>
    </row>
    <row r="843" spans="1:6" x14ac:dyDescent="0.25">
      <c r="A843">
        <v>1078</v>
      </c>
      <c r="B843" t="str">
        <v>Manuel Miranda</v>
      </c>
      <c r="C843" t="str">
        <v>Talho Macano Unipessoal, Lda</v>
      </c>
      <c r="D843" t="str">
        <v>A VENCER</v>
      </c>
      <c r="E843">
        <v>633.63</v>
      </c>
      <c r="F843" t="str">
        <v>No Risk</v>
      </c>
    </row>
    <row r="844" spans="1:6" x14ac:dyDescent="0.25">
      <c r="A844">
        <v>1134</v>
      </c>
      <c r="B844" t="str">
        <v>Manuel Miranda</v>
      </c>
      <c r="C844" t="str">
        <v>Oliveira &amp; Novais, Lda</v>
      </c>
      <c r="D844" t="str">
        <v>A VENCER</v>
      </c>
      <c r="E844">
        <v>525.45000000000005</v>
      </c>
      <c r="F844" t="str">
        <v>No Risk</v>
      </c>
    </row>
    <row r="845" spans="1:6" x14ac:dyDescent="0.25">
      <c r="A845">
        <v>1135</v>
      </c>
      <c r="B845" t="str">
        <v>Manuel Miranda</v>
      </c>
      <c r="C845" t="str">
        <v>Oliveira &amp; Novais, Lda</v>
      </c>
      <c r="D845" t="str">
        <v>A VENCER</v>
      </c>
      <c r="E845">
        <v>64.489999999999995</v>
      </c>
      <c r="F845" t="str">
        <v>No Risk</v>
      </c>
    </row>
    <row r="846" spans="1:6" x14ac:dyDescent="0.25">
      <c r="A846">
        <v>1136</v>
      </c>
      <c r="B846" t="str">
        <v>Manuel Miranda</v>
      </c>
      <c r="C846" t="str">
        <v>Oliveira &amp; Novais, Lda</v>
      </c>
      <c r="D846" t="str">
        <v>A VENCER</v>
      </c>
      <c r="E846">
        <v>231.59</v>
      </c>
      <c r="F846" t="str">
        <v>No Risk</v>
      </c>
    </row>
    <row r="847" spans="1:6" x14ac:dyDescent="0.25">
      <c r="A847">
        <v>1197</v>
      </c>
      <c r="B847" t="str">
        <v>Manuel Miranda</v>
      </c>
      <c r="C847" t="str">
        <v>José Pereira &amp; Cunha, Lda</v>
      </c>
      <c r="D847" t="str">
        <v>A VENCER</v>
      </c>
      <c r="E847">
        <v>165.25</v>
      </c>
      <c r="F847" t="str">
        <v>No Risk</v>
      </c>
    </row>
    <row r="848" spans="1:6" x14ac:dyDescent="0.25">
      <c r="A848">
        <v>1198</v>
      </c>
      <c r="B848" t="str">
        <v>Manuel Miranda</v>
      </c>
      <c r="C848" t="str">
        <v>José Pereira &amp; Cunha, Lda</v>
      </c>
      <c r="D848" t="str">
        <v>A VENCER</v>
      </c>
      <c r="E848">
        <v>57.99</v>
      </c>
      <c r="F848" t="str">
        <v>No Risk</v>
      </c>
    </row>
    <row r="849" spans="1:6" x14ac:dyDescent="0.25">
      <c r="A849">
        <v>1199</v>
      </c>
      <c r="B849" t="str">
        <v>Manuel Miranda</v>
      </c>
      <c r="C849" t="str">
        <v>José Pereira &amp; Cunha, Lda</v>
      </c>
      <c r="D849" t="str">
        <v>A VENCER</v>
      </c>
      <c r="E849">
        <v>166.96</v>
      </c>
      <c r="F849" t="str">
        <v>No Risk</v>
      </c>
    </row>
    <row r="850" spans="1:6" x14ac:dyDescent="0.25">
      <c r="A850">
        <v>1200</v>
      </c>
      <c r="B850" t="str">
        <v>Manuel Miranda</v>
      </c>
      <c r="C850" t="str">
        <v>José Pereira &amp; Cunha, Lda</v>
      </c>
      <c r="D850" t="str">
        <v>A VENCER</v>
      </c>
      <c r="E850">
        <v>75.31</v>
      </c>
      <c r="F850" t="str">
        <v>No Risk</v>
      </c>
    </row>
    <row r="851" spans="1:6" x14ac:dyDescent="0.25">
      <c r="A851">
        <v>1201</v>
      </c>
      <c r="B851" t="str">
        <v>Manuel Miranda</v>
      </c>
      <c r="C851" t="str">
        <v>José Pereira &amp; Cunha, Lda</v>
      </c>
      <c r="D851" t="str">
        <v>A VENCER</v>
      </c>
      <c r="E851">
        <v>57.51</v>
      </c>
      <c r="F851" t="str">
        <v>No Risk</v>
      </c>
    </row>
    <row r="852" spans="1:6" x14ac:dyDescent="0.25">
      <c r="A852">
        <v>1320</v>
      </c>
      <c r="B852" t="str">
        <v>Manuel Miranda</v>
      </c>
      <c r="C852" t="str">
        <v>Época Emergente, Lda</v>
      </c>
      <c r="D852" t="str">
        <v>A VENCER</v>
      </c>
      <c r="E852">
        <v>-42.78</v>
      </c>
      <c r="F852" t="str">
        <v>No Risk</v>
      </c>
    </row>
    <row r="853" spans="1:6" x14ac:dyDescent="0.25">
      <c r="A853">
        <v>1321</v>
      </c>
      <c r="B853" t="str">
        <v>Manuel Miranda</v>
      </c>
      <c r="C853" t="str">
        <v>Época Emergente, Lda</v>
      </c>
      <c r="D853" t="str">
        <v>A VENCER</v>
      </c>
      <c r="E853">
        <v>176.17</v>
      </c>
      <c r="F853" t="str">
        <v>No Risk</v>
      </c>
    </row>
    <row r="854" spans="1:6" x14ac:dyDescent="0.25">
      <c r="A854">
        <v>1322</v>
      </c>
      <c r="B854" t="str">
        <v>Manuel Miranda</v>
      </c>
      <c r="C854" t="str">
        <v>Época Emergente, Lda</v>
      </c>
      <c r="D854" t="str">
        <v>A VENCER</v>
      </c>
      <c r="E854">
        <v>-42.99</v>
      </c>
      <c r="F854" t="str">
        <v>No Risk</v>
      </c>
    </row>
    <row r="855" spans="1:6" x14ac:dyDescent="0.25">
      <c r="A855">
        <v>1323</v>
      </c>
      <c r="B855" t="str">
        <v>Manuel Miranda</v>
      </c>
      <c r="C855" t="str">
        <v>Época Emergente, Lda</v>
      </c>
      <c r="D855" t="str">
        <v>A VENCER</v>
      </c>
      <c r="E855">
        <v>288.85000000000002</v>
      </c>
      <c r="F855" t="str">
        <v>No Risk</v>
      </c>
    </row>
    <row r="856" spans="1:6" x14ac:dyDescent="0.25">
      <c r="A856">
        <v>1324</v>
      </c>
      <c r="B856" t="str">
        <v>Manuel Miranda</v>
      </c>
      <c r="C856" t="str">
        <v>Época Emergente, Lda</v>
      </c>
      <c r="D856" t="str">
        <v>A VENCER</v>
      </c>
      <c r="E856">
        <v>64.87</v>
      </c>
      <c r="F856" t="str">
        <v>No Risk</v>
      </c>
    </row>
    <row r="857" spans="1:6" x14ac:dyDescent="0.25">
      <c r="A857">
        <v>1325</v>
      </c>
      <c r="B857" t="str">
        <v>Manuel Miranda</v>
      </c>
      <c r="C857" t="str">
        <v>Época Emergente, Lda</v>
      </c>
      <c r="D857" t="str">
        <v>A VENCER</v>
      </c>
      <c r="E857">
        <v>158.66999999999999</v>
      </c>
      <c r="F857" t="str">
        <v>No Risk</v>
      </c>
    </row>
    <row r="858" spans="1:6" x14ac:dyDescent="0.25">
      <c r="A858">
        <v>1326</v>
      </c>
      <c r="B858" t="str">
        <v>Manuel Miranda</v>
      </c>
      <c r="C858" t="str">
        <v>Época Emergente, Lda</v>
      </c>
      <c r="D858" t="str">
        <v>A VENCER</v>
      </c>
      <c r="E858">
        <v>135.26</v>
      </c>
      <c r="F858" t="str">
        <v>No Risk</v>
      </c>
    </row>
    <row r="859" spans="1:6" x14ac:dyDescent="0.25">
      <c r="A859">
        <v>1337</v>
      </c>
      <c r="B859" t="str">
        <v>Manuel Miranda</v>
      </c>
      <c r="C859" t="str">
        <v>Mimos Frescos 3, Lda</v>
      </c>
      <c r="D859" t="str">
        <v>A VENCER</v>
      </c>
      <c r="E859">
        <v>67.069999999999993</v>
      </c>
      <c r="F859" t="str">
        <v>No Risk</v>
      </c>
    </row>
    <row r="860" spans="1:6" x14ac:dyDescent="0.25">
      <c r="A860">
        <v>1338</v>
      </c>
      <c r="B860" t="str">
        <v>Manuel Miranda</v>
      </c>
      <c r="C860" t="str">
        <v>Mimos Frescos 3, Lda</v>
      </c>
      <c r="D860" t="str">
        <v>A VENCER</v>
      </c>
      <c r="E860">
        <v>41.75</v>
      </c>
      <c r="F860" t="str">
        <v>No Risk</v>
      </c>
    </row>
    <row r="861" spans="1:6" x14ac:dyDescent="0.25">
      <c r="A861">
        <v>1414</v>
      </c>
      <c r="B861" t="str">
        <v>Manuel Miranda</v>
      </c>
      <c r="C861" t="str">
        <v>Futuro Combativo Unipessoal, Lda.</v>
      </c>
      <c r="D861" t="str">
        <v>A VENCER</v>
      </c>
      <c r="E861">
        <v>1068.04</v>
      </c>
      <c r="F861" t="str">
        <v>No Risk</v>
      </c>
    </row>
    <row r="862" spans="1:6" x14ac:dyDescent="0.25">
      <c r="A862">
        <v>1415</v>
      </c>
      <c r="B862" t="str">
        <v>Manuel Miranda</v>
      </c>
      <c r="C862" t="str">
        <v>Futuro Combativo Unipessoal, Lda.</v>
      </c>
      <c r="D862" t="str">
        <v>A VENCER</v>
      </c>
      <c r="E862">
        <v>365.1</v>
      </c>
      <c r="F862" t="str">
        <v>No Risk</v>
      </c>
    </row>
    <row r="863" spans="1:6" x14ac:dyDescent="0.25">
      <c r="A863">
        <v>1416</v>
      </c>
      <c r="B863" t="str">
        <v>Manuel Miranda</v>
      </c>
      <c r="C863" t="str">
        <v>Futuro Combativo Unipessoal, Lda.</v>
      </c>
      <c r="D863" t="str">
        <v>A VENCER</v>
      </c>
      <c r="E863">
        <v>234.37</v>
      </c>
      <c r="F863" t="str">
        <v>No Risk</v>
      </c>
    </row>
    <row r="864" spans="1:6" x14ac:dyDescent="0.25">
      <c r="A864">
        <v>1417</v>
      </c>
      <c r="B864" t="str">
        <v>Manuel Miranda</v>
      </c>
      <c r="C864" t="str">
        <v>Futuro Combativo Unipessoal, Lda.</v>
      </c>
      <c r="D864" t="str">
        <v>A VENCER</v>
      </c>
      <c r="E864">
        <v>533.76</v>
      </c>
      <c r="F864" t="str">
        <v>No Risk</v>
      </c>
    </row>
    <row r="865" spans="1:6" x14ac:dyDescent="0.25">
      <c r="A865">
        <v>1418</v>
      </c>
      <c r="B865" t="str">
        <v>Manuel Miranda</v>
      </c>
      <c r="C865" t="str">
        <v>Futuro Combativo Unipessoal, Lda.</v>
      </c>
      <c r="D865" t="str">
        <v>A VENCER</v>
      </c>
      <c r="E865">
        <v>187.76</v>
      </c>
      <c r="F865" t="str">
        <v>No Risk</v>
      </c>
    </row>
    <row r="866" spans="1:6" x14ac:dyDescent="0.25">
      <c r="A866">
        <v>1419</v>
      </c>
      <c r="B866" t="str">
        <v>Manuel Miranda</v>
      </c>
      <c r="C866" t="str">
        <v>Futuro Combativo Unipessoal, Lda.</v>
      </c>
      <c r="D866" t="str">
        <v>A VENCER</v>
      </c>
      <c r="E866">
        <v>625.54999999999995</v>
      </c>
      <c r="F866" t="str">
        <v>No Risk</v>
      </c>
    </row>
    <row r="867" spans="1:6" x14ac:dyDescent="0.25">
      <c r="A867">
        <v>1420</v>
      </c>
      <c r="B867" t="str">
        <v>Manuel Miranda</v>
      </c>
      <c r="C867" t="str">
        <v>Futuro Combativo Unipessoal, Lda.</v>
      </c>
      <c r="D867" t="str">
        <v>A VENCER</v>
      </c>
      <c r="E867">
        <v>491.36</v>
      </c>
      <c r="F867" t="str">
        <v>No Risk</v>
      </c>
    </row>
    <row r="868" spans="1:6" x14ac:dyDescent="0.25">
      <c r="A868">
        <v>1421</v>
      </c>
      <c r="B868" t="str">
        <v>Manuel Miranda</v>
      </c>
      <c r="C868" t="str">
        <v>Futuro Combativo Unipessoal, Lda.</v>
      </c>
      <c r="D868" t="str">
        <v>A VENCER</v>
      </c>
      <c r="E868">
        <v>209.52</v>
      </c>
      <c r="F868" t="str">
        <v>No Risk</v>
      </c>
    </row>
    <row r="869" spans="1:6" x14ac:dyDescent="0.25">
      <c r="A869">
        <v>1422</v>
      </c>
      <c r="B869" t="str">
        <v>Manuel Miranda</v>
      </c>
      <c r="C869" t="str">
        <v>Futuro Combativo Unipessoal, Lda.</v>
      </c>
      <c r="D869" t="str">
        <v>A VENCER</v>
      </c>
      <c r="E869">
        <v>723.61</v>
      </c>
      <c r="F869" t="str">
        <v>No Risk</v>
      </c>
    </row>
    <row r="870" spans="1:6" x14ac:dyDescent="0.25">
      <c r="A870">
        <v>1423</v>
      </c>
      <c r="B870" t="str">
        <v>Manuel Miranda</v>
      </c>
      <c r="C870" t="str">
        <v>Futuro Combativo Unipessoal, Lda.</v>
      </c>
      <c r="D870" t="str">
        <v>A VENCER</v>
      </c>
      <c r="E870">
        <v>959.48</v>
      </c>
      <c r="F870" t="str">
        <v>No Risk</v>
      </c>
    </row>
    <row r="871" spans="1:6" x14ac:dyDescent="0.25">
      <c r="A871">
        <v>1424</v>
      </c>
      <c r="B871" t="str">
        <v>Manuel Miranda</v>
      </c>
      <c r="C871" t="str">
        <v>Futuro Combativo Unipessoal, Lda.</v>
      </c>
      <c r="D871" t="str">
        <v>A VENCER</v>
      </c>
      <c r="E871">
        <v>17</v>
      </c>
      <c r="F871" t="str">
        <v>No Risk</v>
      </c>
    </row>
    <row r="872" spans="1:6" x14ac:dyDescent="0.25">
      <c r="A872">
        <v>1425</v>
      </c>
      <c r="B872" t="str">
        <v>Manuel Miranda</v>
      </c>
      <c r="C872" t="str">
        <v>Futuro Combativo Unipessoal, Lda.</v>
      </c>
      <c r="D872" t="str">
        <v>A VENCER</v>
      </c>
      <c r="E872">
        <v>1181.72</v>
      </c>
      <c r="F872" t="str">
        <v>No Risk</v>
      </c>
    </row>
    <row r="873" spans="1:6" x14ac:dyDescent="0.25">
      <c r="A873">
        <v>1439</v>
      </c>
      <c r="B873" t="str">
        <v>Manuel Miranda</v>
      </c>
      <c r="C873" t="str">
        <v>Gostosalvorada - Lda</v>
      </c>
      <c r="D873" t="str">
        <v>A VENCER</v>
      </c>
      <c r="E873">
        <v>161.15</v>
      </c>
      <c r="F873" t="str">
        <v>No Risk</v>
      </c>
    </row>
    <row r="874" spans="1:6" x14ac:dyDescent="0.25">
      <c r="A874">
        <v>1441</v>
      </c>
      <c r="B874" t="str">
        <v>Manuel Miranda</v>
      </c>
      <c r="C874" t="str">
        <v>Diogo &amp; Vinha, Lda</v>
      </c>
      <c r="D874" t="str">
        <v>A VENCER</v>
      </c>
      <c r="E874">
        <v>73.38</v>
      </c>
      <c r="F874" t="str">
        <v>No Risk</v>
      </c>
    </row>
    <row r="875" spans="1:6" x14ac:dyDescent="0.25">
      <c r="A875">
        <v>1514</v>
      </c>
      <c r="B875" t="str">
        <v>Manuel Miranda</v>
      </c>
      <c r="C875" t="str">
        <v>Paulo Ricardo Miranda Moreira</v>
      </c>
      <c r="D875" t="str">
        <v>A VENCER</v>
      </c>
      <c r="E875">
        <v>232.75</v>
      </c>
      <c r="F875" t="str">
        <v>No Risk</v>
      </c>
    </row>
    <row r="876" spans="1:6" x14ac:dyDescent="0.25">
      <c r="A876">
        <v>1515</v>
      </c>
      <c r="B876" t="str">
        <v>Manuel Miranda</v>
      </c>
      <c r="C876" t="str">
        <v>Paulo Ricardo Miranda Moreira</v>
      </c>
      <c r="D876" t="str">
        <v>A VENCER</v>
      </c>
      <c r="E876">
        <v>250.03</v>
      </c>
      <c r="F876" t="str">
        <v>No Risk</v>
      </c>
    </row>
    <row r="877" spans="1:6" x14ac:dyDescent="0.25">
      <c r="A877">
        <v>1516</v>
      </c>
      <c r="B877" t="str">
        <v>Manuel Miranda</v>
      </c>
      <c r="C877" t="str">
        <v>Paulo Ricardo Miranda Moreira</v>
      </c>
      <c r="D877" t="str">
        <v>A VENCER</v>
      </c>
      <c r="E877">
        <v>212.56</v>
      </c>
      <c r="F877" t="str">
        <v>No Risk</v>
      </c>
    </row>
    <row r="878" spans="1:6" x14ac:dyDescent="0.25">
      <c r="A878">
        <v>1517</v>
      </c>
      <c r="B878" t="str">
        <v>Manuel Miranda</v>
      </c>
      <c r="C878" t="str">
        <v>Paulo Ricardo Miranda Moreira</v>
      </c>
      <c r="D878" t="str">
        <v>A VENCER</v>
      </c>
      <c r="E878">
        <v>99.05</v>
      </c>
      <c r="F878" t="str">
        <v>No Risk</v>
      </c>
    </row>
    <row r="879" spans="1:6" x14ac:dyDescent="0.25">
      <c r="A879">
        <v>1871</v>
      </c>
      <c r="B879" t="str">
        <v>Manuel Miranda</v>
      </c>
      <c r="C879" t="str">
        <v>Oliveira, Leite &amp; Filhos, Lda</v>
      </c>
      <c r="D879" t="str">
        <v>A VENCER</v>
      </c>
      <c r="E879">
        <v>106.24</v>
      </c>
      <c r="F879" t="str">
        <v>No Risk</v>
      </c>
    </row>
    <row r="880" spans="1:6" x14ac:dyDescent="0.25">
      <c r="A880">
        <v>1872</v>
      </c>
      <c r="B880" t="str">
        <v>Manuel Miranda</v>
      </c>
      <c r="C880" t="str">
        <v>Oliveira, Leite &amp; Filhos, Lda</v>
      </c>
      <c r="D880" t="str">
        <v>A VENCER</v>
      </c>
      <c r="E880">
        <v>160.22</v>
      </c>
      <c r="F880" t="str">
        <v>No Risk</v>
      </c>
    </row>
    <row r="881" spans="1:6" x14ac:dyDescent="0.25">
      <c r="A881">
        <v>1931</v>
      </c>
      <c r="B881" t="str">
        <v>Manuel Miranda</v>
      </c>
      <c r="C881" t="str">
        <v>Joel Ricardo Milão Machado</v>
      </c>
      <c r="D881" t="str">
        <v>A VENCER</v>
      </c>
      <c r="E881">
        <v>287.57</v>
      </c>
      <c r="F881" t="str">
        <v>No Risk</v>
      </c>
    </row>
    <row r="882" spans="1:6" x14ac:dyDescent="0.25">
      <c r="A882">
        <v>1932</v>
      </c>
      <c r="B882" t="str">
        <v>Manuel Miranda</v>
      </c>
      <c r="C882" t="str">
        <v>Joel Ricardo Milão Machado</v>
      </c>
      <c r="D882" t="str">
        <v>A VENCER</v>
      </c>
      <c r="E882">
        <v>301.88</v>
      </c>
      <c r="F882" t="str">
        <v>No Risk</v>
      </c>
    </row>
    <row r="883" spans="1:6" x14ac:dyDescent="0.25">
      <c r="A883">
        <v>1933</v>
      </c>
      <c r="B883" t="str">
        <v>Manuel Miranda</v>
      </c>
      <c r="C883" t="str">
        <v>Joel Ricardo Milão Machado</v>
      </c>
      <c r="D883" t="str">
        <v>A VENCER</v>
      </c>
      <c r="E883">
        <v>177.7</v>
      </c>
      <c r="F883" t="str">
        <v>No Risk</v>
      </c>
    </row>
    <row r="884" spans="1:6" x14ac:dyDescent="0.25">
      <c r="A884">
        <v>1934</v>
      </c>
      <c r="B884" t="str">
        <v>Manuel Miranda</v>
      </c>
      <c r="C884" t="str">
        <v>Joel Ricardo Milão Machado</v>
      </c>
      <c r="D884" t="str">
        <v>A VENCER</v>
      </c>
      <c r="E884">
        <v>589.51</v>
      </c>
      <c r="F884" t="str">
        <v>No Risk</v>
      </c>
    </row>
    <row r="885" spans="1:6" x14ac:dyDescent="0.25">
      <c r="A885">
        <v>1950</v>
      </c>
      <c r="B885" t="str">
        <v>Manuel Miranda</v>
      </c>
      <c r="C885" t="str">
        <v>César Freitas E Daniela Pinto, Lda</v>
      </c>
      <c r="D885" t="str">
        <v>A VENCER</v>
      </c>
      <c r="E885">
        <v>-6.43</v>
      </c>
      <c r="F885" t="str">
        <v>No Risk</v>
      </c>
    </row>
    <row r="886" spans="1:6" x14ac:dyDescent="0.25">
      <c r="A886">
        <v>1951</v>
      </c>
      <c r="B886" t="str">
        <v>Manuel Miranda</v>
      </c>
      <c r="C886" t="str">
        <v>César Freitas E Daniela Pinto, Lda</v>
      </c>
      <c r="D886" t="str">
        <v>A VENCER</v>
      </c>
      <c r="E886">
        <v>958.68</v>
      </c>
      <c r="F886" t="str">
        <v>No Risk</v>
      </c>
    </row>
    <row r="887" spans="1:6" x14ac:dyDescent="0.25">
      <c r="A887">
        <v>1952</v>
      </c>
      <c r="B887" t="str">
        <v>Manuel Miranda</v>
      </c>
      <c r="C887" t="str">
        <v>César Freitas E Daniela Pinto, Lda</v>
      </c>
      <c r="D887" t="str">
        <v>A VENCER</v>
      </c>
      <c r="E887">
        <v>-936.84</v>
      </c>
      <c r="F887" t="str">
        <v>No Risk</v>
      </c>
    </row>
    <row r="888" spans="1:6" x14ac:dyDescent="0.25">
      <c r="A888">
        <v>1953</v>
      </c>
      <c r="B888" t="str">
        <v>Manuel Miranda</v>
      </c>
      <c r="C888" t="str">
        <v>César Freitas E Daniela Pinto, Lda</v>
      </c>
      <c r="D888" t="str">
        <v>A VENCER</v>
      </c>
      <c r="E888">
        <v>754.74</v>
      </c>
      <c r="F888" t="str">
        <v>No Risk</v>
      </c>
    </row>
    <row r="889" spans="1:6" x14ac:dyDescent="0.25">
      <c r="A889">
        <v>1954</v>
      </c>
      <c r="B889" t="str">
        <v>Manuel Miranda</v>
      </c>
      <c r="C889" t="str">
        <v>César Freitas E Daniela Pinto, Lda</v>
      </c>
      <c r="D889" t="str">
        <v>A VENCER</v>
      </c>
      <c r="E889">
        <v>-22.68</v>
      </c>
      <c r="F889" t="str">
        <v>No Risk</v>
      </c>
    </row>
    <row r="890" spans="1:6" x14ac:dyDescent="0.25">
      <c r="A890">
        <v>1955</v>
      </c>
      <c r="B890" t="str">
        <v>Manuel Miranda</v>
      </c>
      <c r="C890" t="str">
        <v>César Freitas E Daniela Pinto, Lda</v>
      </c>
      <c r="D890" t="str">
        <v>A VENCER</v>
      </c>
      <c r="E890">
        <v>79.22</v>
      </c>
      <c r="F890" t="str">
        <v>No Risk</v>
      </c>
    </row>
    <row r="891" spans="1:6" x14ac:dyDescent="0.25">
      <c r="A891">
        <v>1956</v>
      </c>
      <c r="B891" t="str">
        <v>Manuel Miranda</v>
      </c>
      <c r="C891" t="str">
        <v>César Freitas E Daniela Pinto, Lda</v>
      </c>
      <c r="D891" t="str">
        <v>A VENCER</v>
      </c>
      <c r="E891">
        <v>197.99</v>
      </c>
      <c r="F891" t="str">
        <v>No Risk</v>
      </c>
    </row>
    <row r="892" spans="1:6" x14ac:dyDescent="0.25">
      <c r="A892">
        <v>1957</v>
      </c>
      <c r="B892" t="str">
        <v>Manuel Miranda</v>
      </c>
      <c r="C892" t="str">
        <v>César Freitas E Daniela Pinto, Lda</v>
      </c>
      <c r="D892" t="str">
        <v>A VENCER</v>
      </c>
      <c r="E892">
        <v>421.13</v>
      </c>
      <c r="F892" t="str">
        <v>No Risk</v>
      </c>
    </row>
    <row r="893" spans="1:6" x14ac:dyDescent="0.25">
      <c r="A893">
        <v>1958</v>
      </c>
      <c r="B893" t="str">
        <v>Manuel Miranda</v>
      </c>
      <c r="C893" t="str">
        <v>César Freitas E Daniela Pinto, Lda</v>
      </c>
      <c r="D893" t="str">
        <v>A VENCER</v>
      </c>
      <c r="E893">
        <v>908.49</v>
      </c>
      <c r="F893" t="str">
        <v>No Risk</v>
      </c>
    </row>
    <row r="894" spans="1:6" x14ac:dyDescent="0.25">
      <c r="A894">
        <v>1959</v>
      </c>
      <c r="B894" t="str">
        <v>Manuel Miranda</v>
      </c>
      <c r="C894" t="str">
        <v>César Freitas E Daniela Pinto, Lda</v>
      </c>
      <c r="D894" t="str">
        <v>A VENCER</v>
      </c>
      <c r="E894">
        <v>140.15</v>
      </c>
      <c r="F894" t="str">
        <v>No Risk</v>
      </c>
    </row>
    <row r="895" spans="1:6" x14ac:dyDescent="0.25">
      <c r="A895">
        <v>1960</v>
      </c>
      <c r="B895" t="str">
        <v>Manuel Miranda</v>
      </c>
      <c r="C895" t="str">
        <v>César Freitas E Daniela Pinto, Lda</v>
      </c>
      <c r="D895" t="str">
        <v>A VENCER</v>
      </c>
      <c r="E895">
        <v>237.76</v>
      </c>
      <c r="F895" t="str">
        <v>No Risk</v>
      </c>
    </row>
    <row r="896" spans="1:6" x14ac:dyDescent="0.25">
      <c r="A896">
        <v>1961</v>
      </c>
      <c r="B896" t="str">
        <v>Manuel Miranda</v>
      </c>
      <c r="C896" t="str">
        <v>César Freitas E Daniela Pinto, Lda</v>
      </c>
      <c r="D896" t="str">
        <v>A VENCER</v>
      </c>
      <c r="E896">
        <v>736.29</v>
      </c>
      <c r="F896" t="str">
        <v>No Risk</v>
      </c>
    </row>
    <row r="897" spans="1:6" x14ac:dyDescent="0.25">
      <c r="A897">
        <v>2096</v>
      </c>
      <c r="B897" t="str">
        <v>Manuel Miranda</v>
      </c>
      <c r="C897" t="str">
        <v>FILIPE VARELA LOPES, UNIPESSOAL LDA</v>
      </c>
      <c r="D897" t="str">
        <v>A VENCER</v>
      </c>
      <c r="E897">
        <v>214.46</v>
      </c>
      <c r="F897" t="str">
        <v>No Risk</v>
      </c>
    </row>
    <row r="898" spans="1:6" x14ac:dyDescent="0.25">
      <c r="A898">
        <v>2097</v>
      </c>
      <c r="B898" t="str">
        <v>Manuel Miranda</v>
      </c>
      <c r="C898" t="str">
        <v>FILIPE VARELA LOPES, UNIPESSOAL LDA</v>
      </c>
      <c r="D898" t="str">
        <v>A VENCER</v>
      </c>
      <c r="E898">
        <v>139.32</v>
      </c>
      <c r="F898" t="str">
        <v>No Risk</v>
      </c>
    </row>
    <row r="899" spans="1:6" x14ac:dyDescent="0.25">
      <c r="A899">
        <v>2098</v>
      </c>
      <c r="B899" t="str">
        <v>Manuel Miranda</v>
      </c>
      <c r="C899" t="str">
        <v>FILIPE VARELA LOPES, UNIPESSOAL LDA</v>
      </c>
      <c r="D899" t="str">
        <v>A VENCER</v>
      </c>
      <c r="E899">
        <v>88.38</v>
      </c>
      <c r="F899" t="str">
        <v>No Risk</v>
      </c>
    </row>
    <row r="900" spans="1:6" x14ac:dyDescent="0.25">
      <c r="A900">
        <v>2099</v>
      </c>
      <c r="B900" t="str">
        <v>Manuel Miranda</v>
      </c>
      <c r="C900" t="str">
        <v>FILIPE VARELA LOPES, UNIPESSOAL LDA</v>
      </c>
      <c r="D900" t="str">
        <v>A VENCER</v>
      </c>
      <c r="E900">
        <v>53.71</v>
      </c>
      <c r="F900" t="str">
        <v>No Risk</v>
      </c>
    </row>
    <row r="901" spans="1:6" x14ac:dyDescent="0.25">
      <c r="A901">
        <v>2115</v>
      </c>
      <c r="B901" t="str">
        <v>Manuel Miranda</v>
      </c>
      <c r="C901" t="str">
        <v>Talho Camões, Lda</v>
      </c>
      <c r="D901" t="str">
        <v>A VENCER</v>
      </c>
      <c r="E901">
        <v>78.2</v>
      </c>
      <c r="F901" t="str">
        <v>No Risk</v>
      </c>
    </row>
    <row r="902" spans="1:6" x14ac:dyDescent="0.25">
      <c r="A902">
        <v>0</v>
      </c>
      <c r="B902" t="str">
        <v>Manuel Miranda</v>
      </c>
      <c r="C902" t="str">
        <v>Costa &amp; Silva, Lda.</v>
      </c>
      <c r="D902" t="str">
        <v>6A30</v>
      </c>
      <c r="E902">
        <v>721.14</v>
      </c>
      <c r="F902" t="str">
        <v>Unknown</v>
      </c>
    </row>
    <row r="903" spans="1:6" x14ac:dyDescent="0.25">
      <c r="A903">
        <v>1</v>
      </c>
      <c r="B903" t="str">
        <v>Manuel Miranda</v>
      </c>
      <c r="C903" t="str">
        <v>Costa &amp; Silva, Lda.</v>
      </c>
      <c r="D903" t="str">
        <v>6A30</v>
      </c>
      <c r="E903">
        <v>886.62</v>
      </c>
      <c r="F903" t="str">
        <v>Unknown</v>
      </c>
    </row>
    <row r="904" spans="1:6" x14ac:dyDescent="0.25">
      <c r="A904">
        <v>2</v>
      </c>
      <c r="B904" t="str">
        <v>Manuel Miranda</v>
      </c>
      <c r="C904" t="str">
        <v>Costa &amp; Silva, Lda.</v>
      </c>
      <c r="D904" t="str">
        <v>6A30</v>
      </c>
      <c r="E904">
        <v>603.62</v>
      </c>
      <c r="F904" t="str">
        <v>Unknown</v>
      </c>
    </row>
    <row r="905" spans="1:6" x14ac:dyDescent="0.25">
      <c r="A905">
        <v>3</v>
      </c>
      <c r="B905" t="str">
        <v>Manuel Miranda</v>
      </c>
      <c r="C905" t="str">
        <v>Costa &amp; Silva, Lda.</v>
      </c>
      <c r="D905" t="str">
        <v>1A5</v>
      </c>
      <c r="E905">
        <v>1075.3</v>
      </c>
      <c r="F905" t="str">
        <v>Unknown</v>
      </c>
    </row>
    <row r="906" spans="1:6" x14ac:dyDescent="0.25">
      <c r="A906">
        <v>4</v>
      </c>
      <c r="B906" t="str">
        <v>Manuel Miranda</v>
      </c>
      <c r="C906" t="str">
        <v>Costa &amp; Silva, Lda.</v>
      </c>
      <c r="D906" t="str">
        <v>1A5</v>
      </c>
      <c r="E906">
        <v>474.64</v>
      </c>
      <c r="F906" t="str">
        <v>Unknown</v>
      </c>
    </row>
    <row r="907" spans="1:6" x14ac:dyDescent="0.25">
      <c r="A907">
        <v>215</v>
      </c>
      <c r="B907" t="str">
        <v>Manuel Miranda</v>
      </c>
      <c r="C907" t="str">
        <v>Ribeiro &amp; Vasconcelos, Lda.</v>
      </c>
      <c r="D907" t="str">
        <v>1A5</v>
      </c>
      <c r="E907">
        <v>117.55</v>
      </c>
      <c r="F907" t="str">
        <v>Unknown</v>
      </c>
    </row>
    <row r="908" spans="1:6" x14ac:dyDescent="0.25">
      <c r="A908">
        <v>216</v>
      </c>
      <c r="B908" t="str">
        <v>Manuel Miranda</v>
      </c>
      <c r="C908" t="str">
        <v>Ribeiro &amp; Vasconcelos, Lda.</v>
      </c>
      <c r="D908" t="str">
        <v>1A5</v>
      </c>
      <c r="E908">
        <v>319.68</v>
      </c>
      <c r="F908" t="str">
        <v>Unknown</v>
      </c>
    </row>
    <row r="909" spans="1:6" x14ac:dyDescent="0.25">
      <c r="A909">
        <v>217</v>
      </c>
      <c r="B909" t="str">
        <v>Manuel Miranda</v>
      </c>
      <c r="C909" t="str">
        <v>Ribeiro &amp; Vasconcelos, Lda.</v>
      </c>
      <c r="D909" t="str">
        <v>1A5</v>
      </c>
      <c r="E909">
        <v>35.58</v>
      </c>
      <c r="F909" t="str">
        <v>Unknown</v>
      </c>
    </row>
    <row r="910" spans="1:6" x14ac:dyDescent="0.25">
      <c r="A910">
        <v>240</v>
      </c>
      <c r="B910" t="str">
        <v>Manuel Miranda</v>
      </c>
      <c r="C910" t="str">
        <v>Solcarn, Lda.</v>
      </c>
      <c r="D910" t="str">
        <v>6A30</v>
      </c>
      <c r="E910">
        <v>201.83</v>
      </c>
      <c r="F910" t="str">
        <v>Unknown</v>
      </c>
    </row>
    <row r="911" spans="1:6" x14ac:dyDescent="0.25">
      <c r="A911">
        <v>241</v>
      </c>
      <c r="B911" t="str">
        <v>Manuel Miranda</v>
      </c>
      <c r="C911" t="str">
        <v>Solcarn, Lda.</v>
      </c>
      <c r="D911" t="str">
        <v>1A5</v>
      </c>
      <c r="E911">
        <v>717.32</v>
      </c>
      <c r="F911" t="str">
        <v>Unknown</v>
      </c>
    </row>
    <row r="912" spans="1:6" x14ac:dyDescent="0.25">
      <c r="A912">
        <v>359</v>
      </c>
      <c r="B912" t="str">
        <v>Manuel Miranda</v>
      </c>
      <c r="C912" t="str">
        <v>Talho Cornélia, Lda</v>
      </c>
      <c r="D912" t="str">
        <v>1A5</v>
      </c>
      <c r="E912">
        <v>183.06</v>
      </c>
      <c r="F912" t="str">
        <v>Unknown</v>
      </c>
    </row>
    <row r="913" spans="1:6" x14ac:dyDescent="0.25">
      <c r="A913">
        <v>396</v>
      </c>
      <c r="B913" t="str">
        <v>Manuel Miranda</v>
      </c>
      <c r="C913" t="str">
        <v>Distrifelgueiras Supermercado, Lda</v>
      </c>
      <c r="D913" t="str">
        <v>6A30</v>
      </c>
      <c r="E913">
        <v>288.77999999999997</v>
      </c>
      <c r="F913" t="str">
        <v>Unknown</v>
      </c>
    </row>
    <row r="914" spans="1:6" x14ac:dyDescent="0.25">
      <c r="A914">
        <v>422</v>
      </c>
      <c r="B914" t="str">
        <v>Manuel Miranda</v>
      </c>
      <c r="C914" t="str">
        <v>Talho Carnes Do Campo, Unip. Lda</v>
      </c>
      <c r="D914" t="str">
        <v>6A30</v>
      </c>
      <c r="E914">
        <v>-58.51</v>
      </c>
      <c r="F914" t="str">
        <v>Unknown</v>
      </c>
    </row>
    <row r="915" spans="1:6" x14ac:dyDescent="0.25">
      <c r="A915">
        <v>423</v>
      </c>
      <c r="B915" t="str">
        <v>Manuel Miranda</v>
      </c>
      <c r="C915" t="str">
        <v>Talho Carnes Do Campo, Unip. Lda</v>
      </c>
      <c r="D915" t="str">
        <v>6A30</v>
      </c>
      <c r="E915">
        <v>-31.51</v>
      </c>
      <c r="F915" t="str">
        <v>Unknown</v>
      </c>
    </row>
    <row r="916" spans="1:6" x14ac:dyDescent="0.25">
      <c r="A916">
        <v>424</v>
      </c>
      <c r="B916" t="str">
        <v>Manuel Miranda</v>
      </c>
      <c r="C916" t="str">
        <v>Talho Carnes Do Campo, Unip. Lda</v>
      </c>
      <c r="D916" t="str">
        <v>6A30</v>
      </c>
      <c r="E916">
        <v>227.3</v>
      </c>
      <c r="F916" t="str">
        <v>Unknown</v>
      </c>
    </row>
    <row r="917" spans="1:6" x14ac:dyDescent="0.25">
      <c r="A917">
        <v>425</v>
      </c>
      <c r="B917" t="str">
        <v>Manuel Miranda</v>
      </c>
      <c r="C917" t="str">
        <v>Talho Carnes Do Campo, Unip. Lda</v>
      </c>
      <c r="D917" t="str">
        <v>1A5</v>
      </c>
      <c r="E917">
        <v>116.21</v>
      </c>
      <c r="F917" t="str">
        <v>Unknown</v>
      </c>
    </row>
    <row r="918" spans="1:6" x14ac:dyDescent="0.25">
      <c r="A918">
        <v>493</v>
      </c>
      <c r="B918" t="str">
        <v>Manuel Miranda</v>
      </c>
      <c r="C918" t="str">
        <v>Superguimarães - Supermercados, Lda</v>
      </c>
      <c r="D918" t="str">
        <v>6A30</v>
      </c>
      <c r="E918">
        <v>389.57</v>
      </c>
      <c r="F918" t="str">
        <v>Unknown</v>
      </c>
    </row>
    <row r="919" spans="1:6" x14ac:dyDescent="0.25">
      <c r="A919">
        <v>494</v>
      </c>
      <c r="B919" t="str">
        <v>Manuel Miranda</v>
      </c>
      <c r="C919" t="str">
        <v>Superguimarães - Supermercados, Lda</v>
      </c>
      <c r="D919" t="str">
        <v>6A30</v>
      </c>
      <c r="E919">
        <v>-70.06</v>
      </c>
      <c r="F919" t="str">
        <v>Unknown</v>
      </c>
    </row>
    <row r="920" spans="1:6" x14ac:dyDescent="0.25">
      <c r="A920">
        <v>495</v>
      </c>
      <c r="B920" t="str">
        <v>Manuel Miranda</v>
      </c>
      <c r="C920" t="str">
        <v>Superguimarães - Supermercados, Lda</v>
      </c>
      <c r="D920" t="str">
        <v>6A30</v>
      </c>
      <c r="E920">
        <v>267.66000000000003</v>
      </c>
      <c r="F920" t="str">
        <v>Unknown</v>
      </c>
    </row>
    <row r="921" spans="1:6" x14ac:dyDescent="0.25">
      <c r="A921">
        <v>509</v>
      </c>
      <c r="B921" t="str">
        <v>Manuel Miranda</v>
      </c>
      <c r="C921" t="str">
        <v>Superfafe - Supermercados, Lda</v>
      </c>
      <c r="D921" t="str">
        <v>6A30</v>
      </c>
      <c r="E921">
        <v>-25.46</v>
      </c>
      <c r="F921" t="str">
        <v>Unknown</v>
      </c>
    </row>
    <row r="922" spans="1:6" x14ac:dyDescent="0.25">
      <c r="A922">
        <v>510</v>
      </c>
      <c r="B922" t="str">
        <v>Manuel Miranda</v>
      </c>
      <c r="C922" t="str">
        <v>Superfafe - Supermercados, Lda</v>
      </c>
      <c r="D922" t="str">
        <v>6A30</v>
      </c>
      <c r="E922">
        <v>138.94999999999999</v>
      </c>
      <c r="F922" t="str">
        <v>Unknown</v>
      </c>
    </row>
    <row r="923" spans="1:6" x14ac:dyDescent="0.25">
      <c r="A923">
        <v>511</v>
      </c>
      <c r="B923" t="str">
        <v>Manuel Miranda</v>
      </c>
      <c r="C923" t="str">
        <v>Superfafe - Supermercados, Lda</v>
      </c>
      <c r="D923" t="str">
        <v>6A30</v>
      </c>
      <c r="E923">
        <v>202.68</v>
      </c>
      <c r="F923" t="str">
        <v>Unknown</v>
      </c>
    </row>
    <row r="924" spans="1:6" x14ac:dyDescent="0.25">
      <c r="A924">
        <v>512</v>
      </c>
      <c r="B924" t="str">
        <v>Manuel Miranda</v>
      </c>
      <c r="C924" t="str">
        <v>Superfafe - Supermercados, Lda</v>
      </c>
      <c r="D924" t="str">
        <v>6A30</v>
      </c>
      <c r="E924">
        <v>531.76</v>
      </c>
      <c r="F924" t="str">
        <v>Unknown</v>
      </c>
    </row>
    <row r="925" spans="1:6" x14ac:dyDescent="0.25">
      <c r="A925">
        <v>513</v>
      </c>
      <c r="B925" t="str">
        <v>Manuel Miranda</v>
      </c>
      <c r="C925" t="str">
        <v>Superfafe - Supermercados, Lda</v>
      </c>
      <c r="D925" t="str">
        <v>1A5</v>
      </c>
      <c r="E925">
        <v>219.96</v>
      </c>
      <c r="F925" t="str">
        <v>Unknown</v>
      </c>
    </row>
    <row r="926" spans="1:6" x14ac:dyDescent="0.25">
      <c r="A926">
        <v>648</v>
      </c>
      <c r="B926" t="str">
        <v>Manuel Miranda</v>
      </c>
      <c r="C926" t="str">
        <v>Maria Do Céu De Oliveira Meireles</v>
      </c>
      <c r="D926" t="str">
        <v>6A30</v>
      </c>
      <c r="E926">
        <v>162.1</v>
      </c>
      <c r="F926" t="str">
        <v>Unknown</v>
      </c>
    </row>
    <row r="927" spans="1:6" x14ac:dyDescent="0.25">
      <c r="A927">
        <v>649</v>
      </c>
      <c r="B927" t="str">
        <v>Manuel Miranda</v>
      </c>
      <c r="C927" t="str">
        <v>Maria Do Céu De Oliveira Meireles</v>
      </c>
      <c r="D927" t="str">
        <v>6A30</v>
      </c>
      <c r="E927">
        <v>301.18</v>
      </c>
      <c r="F927" t="str">
        <v>Unknown</v>
      </c>
    </row>
    <row r="928" spans="1:6" x14ac:dyDescent="0.25">
      <c r="A928">
        <v>728</v>
      </c>
      <c r="B928" t="str">
        <v>Manuel Miranda</v>
      </c>
      <c r="C928" t="str">
        <v>Preço Maravilha Alimentar, Lda</v>
      </c>
      <c r="D928" t="str">
        <v>6A30</v>
      </c>
      <c r="E928">
        <v>290.23</v>
      </c>
      <c r="F928" t="str">
        <v>Unknown</v>
      </c>
    </row>
    <row r="929" spans="1:6" x14ac:dyDescent="0.25">
      <c r="A929">
        <v>729</v>
      </c>
      <c r="B929" t="str">
        <v>Manuel Miranda</v>
      </c>
      <c r="C929" t="str">
        <v>Preço Maravilha Alimentar, Lda</v>
      </c>
      <c r="D929" t="str">
        <v>6A30</v>
      </c>
      <c r="E929">
        <v>-25.78</v>
      </c>
      <c r="F929" t="str">
        <v>Unknown</v>
      </c>
    </row>
    <row r="930" spans="1:6" x14ac:dyDescent="0.25">
      <c r="A930">
        <v>730</v>
      </c>
      <c r="B930" t="str">
        <v>Manuel Miranda</v>
      </c>
      <c r="C930" t="str">
        <v>Preço Maravilha Alimentar, Lda</v>
      </c>
      <c r="D930" t="str">
        <v>6A30</v>
      </c>
      <c r="E930">
        <v>356.87</v>
      </c>
      <c r="F930" t="str">
        <v>Unknown</v>
      </c>
    </row>
    <row r="931" spans="1:6" x14ac:dyDescent="0.25">
      <c r="A931">
        <v>731</v>
      </c>
      <c r="B931" t="str">
        <v>Manuel Miranda</v>
      </c>
      <c r="C931" t="str">
        <v>Preço Maravilha Alimentar, Lda</v>
      </c>
      <c r="D931" t="str">
        <v>6A30</v>
      </c>
      <c r="E931">
        <v>-31.8</v>
      </c>
      <c r="F931" t="str">
        <v>Unknown</v>
      </c>
    </row>
    <row r="932" spans="1:6" x14ac:dyDescent="0.25">
      <c r="A932">
        <v>732</v>
      </c>
      <c r="B932" t="str">
        <v>Manuel Miranda</v>
      </c>
      <c r="C932" t="str">
        <v>Preço Maravilha Alimentar, Lda</v>
      </c>
      <c r="D932" t="str">
        <v>6A30</v>
      </c>
      <c r="E932">
        <v>152.85</v>
      </c>
      <c r="F932" t="str">
        <v>Unknown</v>
      </c>
    </row>
    <row r="933" spans="1:6" x14ac:dyDescent="0.25">
      <c r="A933">
        <v>740</v>
      </c>
      <c r="B933" t="str">
        <v>Manuel Miranda</v>
      </c>
      <c r="C933" t="str">
        <v>Sinal Mágico - Supermercados,Lda</v>
      </c>
      <c r="D933" t="str">
        <v>6A30</v>
      </c>
      <c r="E933">
        <v>-320.44</v>
      </c>
      <c r="F933" t="str">
        <v>Unknown</v>
      </c>
    </row>
    <row r="934" spans="1:6" x14ac:dyDescent="0.25">
      <c r="A934">
        <v>741</v>
      </c>
      <c r="B934" t="str">
        <v>Manuel Miranda</v>
      </c>
      <c r="C934" t="str">
        <v>Sinal Mágico - Supermercados,Lda</v>
      </c>
      <c r="D934" t="str">
        <v>6A30</v>
      </c>
      <c r="E934">
        <v>-37.1</v>
      </c>
      <c r="F934" t="str">
        <v>Unknown</v>
      </c>
    </row>
    <row r="935" spans="1:6" x14ac:dyDescent="0.25">
      <c r="A935">
        <v>830</v>
      </c>
      <c r="B935" t="str">
        <v>Manuel Miranda</v>
      </c>
      <c r="C935" t="str">
        <v>Tendênciapetecivel - Unipessoal,Lda</v>
      </c>
      <c r="D935" t="str">
        <v>6A30</v>
      </c>
      <c r="E935">
        <v>336.8</v>
      </c>
      <c r="F935" t="str">
        <v>Unknown</v>
      </c>
    </row>
    <row r="936" spans="1:6" x14ac:dyDescent="0.25">
      <c r="A936">
        <v>831</v>
      </c>
      <c r="B936" t="str">
        <v>Manuel Miranda</v>
      </c>
      <c r="C936" t="str">
        <v>Tendênciapetecivel - Unipessoal,Lda</v>
      </c>
      <c r="D936" t="str">
        <v>6A30</v>
      </c>
      <c r="E936">
        <v>493.84</v>
      </c>
      <c r="F936" t="str">
        <v>Unknown</v>
      </c>
    </row>
    <row r="937" spans="1:6" x14ac:dyDescent="0.25">
      <c r="A937">
        <v>832</v>
      </c>
      <c r="B937" t="str">
        <v>Manuel Miranda</v>
      </c>
      <c r="C937" t="str">
        <v>Tendênciapetecivel - Unipessoal,Lda</v>
      </c>
      <c r="D937" t="str">
        <v>6A30</v>
      </c>
      <c r="E937">
        <v>356</v>
      </c>
      <c r="F937" t="str">
        <v>Unknown</v>
      </c>
    </row>
    <row r="938" spans="1:6" x14ac:dyDescent="0.25">
      <c r="A938">
        <v>833</v>
      </c>
      <c r="B938" t="str">
        <v>Manuel Miranda</v>
      </c>
      <c r="C938" t="str">
        <v>Tendênciapetecivel - Unipessoal,Lda</v>
      </c>
      <c r="D938" t="str">
        <v>6A30</v>
      </c>
      <c r="E938">
        <v>497.68</v>
      </c>
      <c r="F938" t="str">
        <v>Unknown</v>
      </c>
    </row>
    <row r="939" spans="1:6" x14ac:dyDescent="0.25">
      <c r="A939">
        <v>834</v>
      </c>
      <c r="B939" t="str">
        <v>Manuel Miranda</v>
      </c>
      <c r="C939" t="str">
        <v>Tendênciapetecivel - Unipessoal,Lda</v>
      </c>
      <c r="D939" t="str">
        <v>6A30</v>
      </c>
      <c r="E939">
        <v>368.11</v>
      </c>
      <c r="F939" t="str">
        <v>Unknown</v>
      </c>
    </row>
    <row r="940" spans="1:6" x14ac:dyDescent="0.25">
      <c r="A940">
        <v>835</v>
      </c>
      <c r="B940" t="str">
        <v>Manuel Miranda</v>
      </c>
      <c r="C940" t="str">
        <v>Tendênciapetecivel - Unipessoal,Lda</v>
      </c>
      <c r="D940" t="str">
        <v>6A30</v>
      </c>
      <c r="E940">
        <v>574.63</v>
      </c>
      <c r="F940" t="str">
        <v>Unknown</v>
      </c>
    </row>
    <row r="941" spans="1:6" x14ac:dyDescent="0.25">
      <c r="A941">
        <v>836</v>
      </c>
      <c r="B941" t="str">
        <v>Manuel Miranda</v>
      </c>
      <c r="C941" t="str">
        <v>Tendênciapetecivel - Unipessoal,Lda</v>
      </c>
      <c r="D941" t="str">
        <v>6A30</v>
      </c>
      <c r="E941">
        <v>394.41</v>
      </c>
      <c r="F941" t="str">
        <v>Unknown</v>
      </c>
    </row>
    <row r="942" spans="1:6" x14ac:dyDescent="0.25">
      <c r="A942">
        <v>837</v>
      </c>
      <c r="B942" t="str">
        <v>Manuel Miranda</v>
      </c>
      <c r="C942" t="str">
        <v>Tendênciapetecivel - Unipessoal,Lda</v>
      </c>
      <c r="D942" t="str">
        <v>6A30</v>
      </c>
      <c r="E942">
        <v>394.79</v>
      </c>
      <c r="F942" t="str">
        <v>Unknown</v>
      </c>
    </row>
    <row r="943" spans="1:6" x14ac:dyDescent="0.25">
      <c r="A943">
        <v>838</v>
      </c>
      <c r="B943" t="str">
        <v>Manuel Miranda</v>
      </c>
      <c r="C943" t="str">
        <v>Tendênciapetecivel - Unipessoal,Lda</v>
      </c>
      <c r="D943" t="str">
        <v>1A5</v>
      </c>
      <c r="E943">
        <v>338.89</v>
      </c>
      <c r="F943" t="str">
        <v>Unknown</v>
      </c>
    </row>
    <row r="944" spans="1:6" x14ac:dyDescent="0.25">
      <c r="A944">
        <v>912</v>
      </c>
      <c r="B944" t="str">
        <v>Manuel Miranda</v>
      </c>
      <c r="C944" t="str">
        <v>Congelados Douro Sul, Lda.</v>
      </c>
      <c r="D944" t="str">
        <v>6A30</v>
      </c>
      <c r="E944">
        <v>356.11</v>
      </c>
      <c r="F944" t="str">
        <v>Unknown</v>
      </c>
    </row>
    <row r="945" spans="1:6" x14ac:dyDescent="0.25">
      <c r="A945">
        <v>913</v>
      </c>
      <c r="B945" t="str">
        <v>Manuel Miranda</v>
      </c>
      <c r="C945" t="str">
        <v>Congelados Douro Sul, Lda.</v>
      </c>
      <c r="D945" t="str">
        <v>6A30</v>
      </c>
      <c r="E945">
        <v>166</v>
      </c>
      <c r="F945" t="str">
        <v>Unknown</v>
      </c>
    </row>
    <row r="946" spans="1:6" x14ac:dyDescent="0.25">
      <c r="A946">
        <v>976</v>
      </c>
      <c r="B946" t="str">
        <v>Manuel Miranda</v>
      </c>
      <c r="C946" t="str">
        <v>Ritmos Do Passado - Unipessoal,Lda</v>
      </c>
      <c r="D946" t="str">
        <v>1A5</v>
      </c>
      <c r="E946">
        <v>113.6</v>
      </c>
      <c r="F946" t="str">
        <v>Unknown</v>
      </c>
    </row>
    <row r="947" spans="1:6" x14ac:dyDescent="0.25">
      <c r="A947">
        <v>1056</v>
      </c>
      <c r="B947" t="str">
        <v>Manuel Miranda</v>
      </c>
      <c r="C947" t="str">
        <v>Sagrada Frescura-Comércio De</v>
      </c>
      <c r="D947" t="str">
        <v>6A30</v>
      </c>
      <c r="E947">
        <v>303.45</v>
      </c>
      <c r="F947" t="str">
        <v>Unknown</v>
      </c>
    </row>
    <row r="948" spans="1:6" x14ac:dyDescent="0.25">
      <c r="A948">
        <v>1057</v>
      </c>
      <c r="B948" t="str">
        <v>Manuel Miranda</v>
      </c>
      <c r="C948" t="str">
        <v>Sagrada Frescura-Comércio De</v>
      </c>
      <c r="D948" t="str">
        <v>6A30</v>
      </c>
      <c r="E948">
        <v>568.41</v>
      </c>
      <c r="F948" t="str">
        <v>Unknown</v>
      </c>
    </row>
    <row r="949" spans="1:6" x14ac:dyDescent="0.25">
      <c r="A949">
        <v>1058</v>
      </c>
      <c r="B949" t="str">
        <v>Manuel Miranda</v>
      </c>
      <c r="C949" t="str">
        <v>Sagrada Frescura-Comércio De</v>
      </c>
      <c r="D949" t="str">
        <v>6A30</v>
      </c>
      <c r="E949">
        <v>218.58</v>
      </c>
      <c r="F949" t="str">
        <v>Unknown</v>
      </c>
    </row>
    <row r="950" spans="1:6" x14ac:dyDescent="0.25">
      <c r="A950">
        <v>1059</v>
      </c>
      <c r="B950" t="str">
        <v>Manuel Miranda</v>
      </c>
      <c r="C950" t="str">
        <v>Sagrada Frescura-Comércio De</v>
      </c>
      <c r="D950" t="str">
        <v>6A30</v>
      </c>
      <c r="E950">
        <v>254.72</v>
      </c>
      <c r="F950" t="str">
        <v>Unknown</v>
      </c>
    </row>
    <row r="951" spans="1:6" x14ac:dyDescent="0.25">
      <c r="A951">
        <v>1127</v>
      </c>
      <c r="B951" t="str">
        <v>Manuel Miranda</v>
      </c>
      <c r="C951" t="str">
        <v>Oliveira &amp; Novais, Lda</v>
      </c>
      <c r="D951" t="str">
        <v>6A30</v>
      </c>
      <c r="E951">
        <v>194.19</v>
      </c>
      <c r="F951" t="str">
        <v>Unknown</v>
      </c>
    </row>
    <row r="952" spans="1:6" x14ac:dyDescent="0.25">
      <c r="A952">
        <v>1128</v>
      </c>
      <c r="B952" t="str">
        <v>Manuel Miranda</v>
      </c>
      <c r="C952" t="str">
        <v>Oliveira &amp; Novais, Lda</v>
      </c>
      <c r="D952" t="str">
        <v>6A30</v>
      </c>
      <c r="E952">
        <v>61.98</v>
      </c>
      <c r="F952" t="str">
        <v>Unknown</v>
      </c>
    </row>
    <row r="953" spans="1:6" x14ac:dyDescent="0.25">
      <c r="A953">
        <v>1129</v>
      </c>
      <c r="B953" t="str">
        <v>Manuel Miranda</v>
      </c>
      <c r="C953" t="str">
        <v>Oliveira &amp; Novais, Lda</v>
      </c>
      <c r="D953" t="str">
        <v>6A30</v>
      </c>
      <c r="E953">
        <v>441.57</v>
      </c>
      <c r="F953" t="str">
        <v>Unknown</v>
      </c>
    </row>
    <row r="954" spans="1:6" x14ac:dyDescent="0.25">
      <c r="A954">
        <v>1130</v>
      </c>
      <c r="B954" t="str">
        <v>Manuel Miranda</v>
      </c>
      <c r="C954" t="str">
        <v>Oliveira &amp; Novais, Lda</v>
      </c>
      <c r="D954" t="str">
        <v>6A30</v>
      </c>
      <c r="E954">
        <v>407.18</v>
      </c>
      <c r="F954" t="str">
        <v>Unknown</v>
      </c>
    </row>
    <row r="955" spans="1:6" x14ac:dyDescent="0.25">
      <c r="A955">
        <v>1131</v>
      </c>
      <c r="B955" t="str">
        <v>Manuel Miranda</v>
      </c>
      <c r="C955" t="str">
        <v>Oliveira &amp; Novais, Lda</v>
      </c>
      <c r="D955" t="str">
        <v>6A30</v>
      </c>
      <c r="E955">
        <v>65.989999999999995</v>
      </c>
      <c r="F955" t="str">
        <v>Unknown</v>
      </c>
    </row>
    <row r="956" spans="1:6" x14ac:dyDescent="0.25">
      <c r="A956">
        <v>1132</v>
      </c>
      <c r="B956" t="str">
        <v>Manuel Miranda</v>
      </c>
      <c r="C956" t="str">
        <v>Oliveira &amp; Novais, Lda</v>
      </c>
      <c r="D956" t="str">
        <v>6A30</v>
      </c>
      <c r="E956">
        <v>433.5</v>
      </c>
      <c r="F956" t="str">
        <v>Unknown</v>
      </c>
    </row>
    <row r="957" spans="1:6" x14ac:dyDescent="0.25">
      <c r="A957">
        <v>1133</v>
      </c>
      <c r="B957" t="str">
        <v>Manuel Miranda</v>
      </c>
      <c r="C957" t="str">
        <v>Oliveira &amp; Novais, Lda</v>
      </c>
      <c r="D957" t="str">
        <v>1A5</v>
      </c>
      <c r="E957">
        <v>380.47</v>
      </c>
      <c r="F957" t="str">
        <v>Unknown</v>
      </c>
    </row>
    <row r="958" spans="1:6" x14ac:dyDescent="0.25">
      <c r="A958">
        <v>1193</v>
      </c>
      <c r="B958" t="str">
        <v>Manuel Miranda</v>
      </c>
      <c r="C958" t="str">
        <v>José Pereira &amp; Cunha, Lda</v>
      </c>
      <c r="D958" t="str">
        <v>6A30</v>
      </c>
      <c r="E958">
        <v>144.37</v>
      </c>
      <c r="F958" t="str">
        <v>Unknown</v>
      </c>
    </row>
    <row r="959" spans="1:6" x14ac:dyDescent="0.25">
      <c r="A959">
        <v>1194</v>
      </c>
      <c r="B959" t="str">
        <v>Manuel Miranda</v>
      </c>
      <c r="C959" t="str">
        <v>José Pereira &amp; Cunha, Lda</v>
      </c>
      <c r="D959" t="str">
        <v>6A30</v>
      </c>
      <c r="E959">
        <v>83.22</v>
      </c>
      <c r="F959" t="str">
        <v>Unknown</v>
      </c>
    </row>
    <row r="960" spans="1:6" x14ac:dyDescent="0.25">
      <c r="A960">
        <v>1195</v>
      </c>
      <c r="B960" t="str">
        <v>Manuel Miranda</v>
      </c>
      <c r="C960" t="str">
        <v>José Pereira &amp; Cunha, Lda</v>
      </c>
      <c r="D960" t="str">
        <v>6A30</v>
      </c>
      <c r="E960">
        <v>83.03</v>
      </c>
      <c r="F960" t="str">
        <v>Unknown</v>
      </c>
    </row>
    <row r="961" spans="1:6" x14ac:dyDescent="0.25">
      <c r="A961">
        <v>1196</v>
      </c>
      <c r="B961" t="str">
        <v>Manuel Miranda</v>
      </c>
      <c r="C961" t="str">
        <v>José Pereira &amp; Cunha, Lda</v>
      </c>
      <c r="D961" t="str">
        <v>6A30</v>
      </c>
      <c r="E961">
        <v>78.33</v>
      </c>
      <c r="F961" t="str">
        <v>Unknown</v>
      </c>
    </row>
    <row r="962" spans="1:6" x14ac:dyDescent="0.25">
      <c r="A962">
        <v>1319</v>
      </c>
      <c r="B962" t="str">
        <v>Manuel Miranda</v>
      </c>
      <c r="C962" t="str">
        <v>Época Emergente, Lda</v>
      </c>
      <c r="D962" t="str">
        <v>6A30</v>
      </c>
      <c r="E962">
        <v>224.63</v>
      </c>
      <c r="F962" t="str">
        <v>Unknown</v>
      </c>
    </row>
    <row r="963" spans="1:6" x14ac:dyDescent="0.25">
      <c r="A963">
        <v>1405</v>
      </c>
      <c r="B963" t="str">
        <v>Manuel Miranda</v>
      </c>
      <c r="C963" t="str">
        <v>Futuro Combativo Unipessoal, Lda.</v>
      </c>
      <c r="D963" t="str">
        <v>6A30</v>
      </c>
      <c r="E963">
        <v>556.9</v>
      </c>
      <c r="F963" t="str">
        <v>Unknown</v>
      </c>
    </row>
    <row r="964" spans="1:6" x14ac:dyDescent="0.25">
      <c r="A964">
        <v>1406</v>
      </c>
      <c r="B964" t="str">
        <v>Manuel Miranda</v>
      </c>
      <c r="C964" t="str">
        <v>Futuro Combativo Unipessoal, Lda.</v>
      </c>
      <c r="D964" t="str">
        <v>6A30</v>
      </c>
      <c r="E964">
        <v>434.27</v>
      </c>
      <c r="F964" t="str">
        <v>Unknown</v>
      </c>
    </row>
    <row r="965" spans="1:6" x14ac:dyDescent="0.25">
      <c r="A965">
        <v>1407</v>
      </c>
      <c r="B965" t="str">
        <v>Manuel Miranda</v>
      </c>
      <c r="C965" t="str">
        <v>Futuro Combativo Unipessoal, Lda.</v>
      </c>
      <c r="D965" t="str">
        <v>6A30</v>
      </c>
      <c r="E965">
        <v>242.8</v>
      </c>
      <c r="F965" t="str">
        <v>Unknown</v>
      </c>
    </row>
    <row r="966" spans="1:6" x14ac:dyDescent="0.25">
      <c r="A966">
        <v>1408</v>
      </c>
      <c r="B966" t="str">
        <v>Manuel Miranda</v>
      </c>
      <c r="C966" t="str">
        <v>Futuro Combativo Unipessoal, Lda.</v>
      </c>
      <c r="D966" t="str">
        <v>6A30</v>
      </c>
      <c r="E966">
        <v>361.4</v>
      </c>
      <c r="F966" t="str">
        <v>Unknown</v>
      </c>
    </row>
    <row r="967" spans="1:6" x14ac:dyDescent="0.25">
      <c r="A967">
        <v>1409</v>
      </c>
      <c r="B967" t="str">
        <v>Manuel Miranda</v>
      </c>
      <c r="C967" t="str">
        <v>Futuro Combativo Unipessoal, Lda.</v>
      </c>
      <c r="D967" t="str">
        <v>6A30</v>
      </c>
      <c r="E967">
        <v>12.72</v>
      </c>
      <c r="F967" t="str">
        <v>Unknown</v>
      </c>
    </row>
    <row r="968" spans="1:6" x14ac:dyDescent="0.25">
      <c r="A968">
        <v>1410</v>
      </c>
      <c r="B968" t="str">
        <v>Manuel Miranda</v>
      </c>
      <c r="C968" t="str">
        <v>Futuro Combativo Unipessoal, Lda.</v>
      </c>
      <c r="D968" t="str">
        <v>6A30</v>
      </c>
      <c r="E968">
        <v>419.36</v>
      </c>
      <c r="F968" t="str">
        <v>Unknown</v>
      </c>
    </row>
    <row r="969" spans="1:6" x14ac:dyDescent="0.25">
      <c r="A969">
        <v>1411</v>
      </c>
      <c r="B969" t="str">
        <v>Manuel Miranda</v>
      </c>
      <c r="C969" t="str">
        <v>Futuro Combativo Unipessoal, Lda.</v>
      </c>
      <c r="D969" t="str">
        <v>6A30</v>
      </c>
      <c r="E969">
        <v>307.54000000000002</v>
      </c>
      <c r="F969" t="str">
        <v>Unknown</v>
      </c>
    </row>
    <row r="970" spans="1:6" x14ac:dyDescent="0.25">
      <c r="A970">
        <v>1412</v>
      </c>
      <c r="B970" t="str">
        <v>Manuel Miranda</v>
      </c>
      <c r="C970" t="str">
        <v>Futuro Combativo Unipessoal, Lda.</v>
      </c>
      <c r="D970" t="str">
        <v>6A30</v>
      </c>
      <c r="E970">
        <v>611.59</v>
      </c>
      <c r="F970" t="str">
        <v>Unknown</v>
      </c>
    </row>
    <row r="971" spans="1:6" x14ac:dyDescent="0.25">
      <c r="A971">
        <v>1413</v>
      </c>
      <c r="B971" t="str">
        <v>Manuel Miranda</v>
      </c>
      <c r="C971" t="str">
        <v>Futuro Combativo Unipessoal, Lda.</v>
      </c>
      <c r="D971" t="str">
        <v>1A5</v>
      </c>
      <c r="E971">
        <v>339.25</v>
      </c>
      <c r="F971" t="str">
        <v>Unknown</v>
      </c>
    </row>
    <row r="972" spans="1:6" x14ac:dyDescent="0.25">
      <c r="A972">
        <v>1510</v>
      </c>
      <c r="B972" t="str">
        <v>Manuel Miranda</v>
      </c>
      <c r="C972" t="str">
        <v>Paulo Ricardo Miranda Moreira</v>
      </c>
      <c r="D972" t="str">
        <v>6A30</v>
      </c>
      <c r="E972">
        <v>257.5</v>
      </c>
      <c r="F972" t="str">
        <v>Unknown</v>
      </c>
    </row>
    <row r="973" spans="1:6" x14ac:dyDescent="0.25">
      <c r="A973">
        <v>1511</v>
      </c>
      <c r="B973" t="str">
        <v>Manuel Miranda</v>
      </c>
      <c r="C973" t="str">
        <v>Paulo Ricardo Miranda Moreira</v>
      </c>
      <c r="D973" t="str">
        <v>6A30</v>
      </c>
      <c r="E973">
        <v>189.66</v>
      </c>
      <c r="F973" t="str">
        <v>Unknown</v>
      </c>
    </row>
    <row r="974" spans="1:6" x14ac:dyDescent="0.25">
      <c r="A974">
        <v>1512</v>
      </c>
      <c r="B974" t="str">
        <v>Manuel Miranda</v>
      </c>
      <c r="C974" t="str">
        <v>Paulo Ricardo Miranda Moreira</v>
      </c>
      <c r="D974" t="str">
        <v>6A30</v>
      </c>
      <c r="E974">
        <v>112.6</v>
      </c>
      <c r="F974" t="str">
        <v>Unknown</v>
      </c>
    </row>
    <row r="975" spans="1:6" x14ac:dyDescent="0.25">
      <c r="A975">
        <v>1513</v>
      </c>
      <c r="B975" t="str">
        <v>Manuel Miranda</v>
      </c>
      <c r="C975" t="str">
        <v>Paulo Ricardo Miranda Moreira</v>
      </c>
      <c r="D975" t="str">
        <v>6A30</v>
      </c>
      <c r="E975">
        <v>59.84</v>
      </c>
      <c r="F975" t="str">
        <v>Unknown</v>
      </c>
    </row>
    <row r="976" spans="1:6" x14ac:dyDescent="0.25">
      <c r="A976">
        <v>1684</v>
      </c>
      <c r="B976" t="str">
        <v>Manuel Miranda</v>
      </c>
      <c r="C976" t="str">
        <v>Nelson Pereira &amp; Filha, Lda</v>
      </c>
      <c r="D976" t="str">
        <v>6A30</v>
      </c>
      <c r="E976">
        <v>400.97</v>
      </c>
      <c r="F976" t="str">
        <v>Unknown</v>
      </c>
    </row>
    <row r="977" spans="1:6" x14ac:dyDescent="0.25">
      <c r="A977">
        <v>1685</v>
      </c>
      <c r="B977" t="str">
        <v>Manuel Miranda</v>
      </c>
      <c r="C977" t="str">
        <v>Nelson Pereira &amp; Filha, Lda</v>
      </c>
      <c r="D977" t="str">
        <v>6A30</v>
      </c>
      <c r="E977">
        <v>322.75</v>
      </c>
      <c r="F977" t="str">
        <v>Unknown</v>
      </c>
    </row>
    <row r="978" spans="1:6" x14ac:dyDescent="0.25">
      <c r="A978">
        <v>1686</v>
      </c>
      <c r="B978" t="str">
        <v>Manuel Miranda</v>
      </c>
      <c r="C978" t="str">
        <v>Nelson Pereira &amp; Filha, Lda</v>
      </c>
      <c r="D978" t="str">
        <v>6A30</v>
      </c>
      <c r="E978">
        <v>407.85</v>
      </c>
      <c r="F978" t="str">
        <v>Unknown</v>
      </c>
    </row>
    <row r="979" spans="1:6" x14ac:dyDescent="0.25">
      <c r="A979">
        <v>1687</v>
      </c>
      <c r="B979" t="str">
        <v>Manuel Miranda</v>
      </c>
      <c r="C979" t="str">
        <v>Nelson Pereira &amp; Filha, Lda</v>
      </c>
      <c r="D979" t="str">
        <v>6A30</v>
      </c>
      <c r="E979">
        <v>133.82</v>
      </c>
      <c r="F979" t="str">
        <v>Unknown</v>
      </c>
    </row>
    <row r="980" spans="1:6" x14ac:dyDescent="0.25">
      <c r="A980">
        <v>1688</v>
      </c>
      <c r="B980" t="str">
        <v>Manuel Miranda</v>
      </c>
      <c r="C980" t="str">
        <v>Nelson Pereira &amp; Filha, Lda</v>
      </c>
      <c r="D980" t="str">
        <v>1A5</v>
      </c>
      <c r="E980">
        <v>279.38</v>
      </c>
      <c r="F980" t="str">
        <v>Unknown</v>
      </c>
    </row>
    <row r="981" spans="1:6" x14ac:dyDescent="0.25">
      <c r="A981">
        <v>1870</v>
      </c>
      <c r="B981" t="str">
        <v>Manuel Miranda</v>
      </c>
      <c r="C981" t="str">
        <v>Oliveira, Leite &amp; Filhos, Lda</v>
      </c>
      <c r="D981" t="str">
        <v>1A5</v>
      </c>
      <c r="E981">
        <v>162.03</v>
      </c>
      <c r="F981" t="str">
        <v>Unknown</v>
      </c>
    </row>
    <row r="982" spans="1:6" x14ac:dyDescent="0.25">
      <c r="A982">
        <v>1927</v>
      </c>
      <c r="B982" t="str">
        <v>Manuel Miranda</v>
      </c>
      <c r="C982" t="str">
        <v>Joel Ricardo Milão Machado</v>
      </c>
      <c r="D982" t="str">
        <v>6A30</v>
      </c>
      <c r="E982">
        <v>139.07</v>
      </c>
      <c r="F982" t="str">
        <v>Unknown</v>
      </c>
    </row>
    <row r="983" spans="1:6" x14ac:dyDescent="0.25">
      <c r="A983">
        <v>1928</v>
      </c>
      <c r="B983" t="str">
        <v>Manuel Miranda</v>
      </c>
      <c r="C983" t="str">
        <v>Joel Ricardo Milão Machado</v>
      </c>
      <c r="D983" t="str">
        <v>6A30</v>
      </c>
      <c r="E983">
        <v>313.29000000000002</v>
      </c>
      <c r="F983" t="str">
        <v>Unknown</v>
      </c>
    </row>
    <row r="984" spans="1:6" x14ac:dyDescent="0.25">
      <c r="A984">
        <v>1929</v>
      </c>
      <c r="B984" t="str">
        <v>Manuel Miranda</v>
      </c>
      <c r="C984" t="str">
        <v>Joel Ricardo Milão Machado</v>
      </c>
      <c r="D984" t="str">
        <v>6A30</v>
      </c>
      <c r="E984">
        <v>414.86</v>
      </c>
      <c r="F984" t="str">
        <v>Unknown</v>
      </c>
    </row>
    <row r="985" spans="1:6" x14ac:dyDescent="0.25">
      <c r="A985">
        <v>1930</v>
      </c>
      <c r="B985" t="str">
        <v>Manuel Miranda</v>
      </c>
      <c r="C985" t="str">
        <v>Joel Ricardo Milão Machado</v>
      </c>
      <c r="D985" t="str">
        <v>6A30</v>
      </c>
      <c r="E985">
        <v>401.13</v>
      </c>
      <c r="F985" t="str">
        <v>Unknown</v>
      </c>
    </row>
    <row r="986" spans="1:6" x14ac:dyDescent="0.25">
      <c r="A986">
        <v>1940</v>
      </c>
      <c r="B986" t="str">
        <v>Manuel Miranda</v>
      </c>
      <c r="C986" t="str">
        <v>César Freitas E Daniela Pinto, Lda</v>
      </c>
      <c r="D986" t="str">
        <v>6A30</v>
      </c>
      <c r="E986">
        <v>556.78</v>
      </c>
      <c r="F986" t="str">
        <v>Unknown</v>
      </c>
    </row>
    <row r="987" spans="1:6" x14ac:dyDescent="0.25">
      <c r="A987">
        <v>1941</v>
      </c>
      <c r="B987" t="str">
        <v>Manuel Miranda</v>
      </c>
      <c r="C987" t="str">
        <v>César Freitas E Daniela Pinto, Lda</v>
      </c>
      <c r="D987" t="str">
        <v>6A30</v>
      </c>
      <c r="E987">
        <v>478.66</v>
      </c>
      <c r="F987" t="str">
        <v>Unknown</v>
      </c>
    </row>
    <row r="988" spans="1:6" x14ac:dyDescent="0.25">
      <c r="A988">
        <v>1942</v>
      </c>
      <c r="B988" t="str">
        <v>Manuel Miranda</v>
      </c>
      <c r="C988" t="str">
        <v>César Freitas E Daniela Pinto, Lda</v>
      </c>
      <c r="D988" t="str">
        <v>6A30</v>
      </c>
      <c r="E988">
        <v>254.7</v>
      </c>
      <c r="F988" t="str">
        <v>Unknown</v>
      </c>
    </row>
    <row r="989" spans="1:6" x14ac:dyDescent="0.25">
      <c r="A989">
        <v>1943</v>
      </c>
      <c r="B989" t="str">
        <v>Manuel Miranda</v>
      </c>
      <c r="C989" t="str">
        <v>César Freitas E Daniela Pinto, Lda</v>
      </c>
      <c r="D989" t="str">
        <v>6A30</v>
      </c>
      <c r="E989">
        <v>-20.16</v>
      </c>
      <c r="F989" t="str">
        <v>Unknown</v>
      </c>
    </row>
    <row r="990" spans="1:6" x14ac:dyDescent="0.25">
      <c r="A990">
        <v>1944</v>
      </c>
      <c r="B990" t="str">
        <v>Manuel Miranda</v>
      </c>
      <c r="C990" t="str">
        <v>César Freitas E Daniela Pinto, Lda</v>
      </c>
      <c r="D990" t="str">
        <v>6A30</v>
      </c>
      <c r="E990">
        <v>119.28</v>
      </c>
      <c r="F990" t="str">
        <v>Unknown</v>
      </c>
    </row>
    <row r="991" spans="1:6" x14ac:dyDescent="0.25">
      <c r="A991">
        <v>1945</v>
      </c>
      <c r="B991" t="str">
        <v>Manuel Miranda</v>
      </c>
      <c r="C991" t="str">
        <v>César Freitas E Daniela Pinto, Lda</v>
      </c>
      <c r="D991" t="str">
        <v>6A30</v>
      </c>
      <c r="E991">
        <v>230.9</v>
      </c>
      <c r="F991" t="str">
        <v>Unknown</v>
      </c>
    </row>
    <row r="992" spans="1:6" x14ac:dyDescent="0.25">
      <c r="A992">
        <v>1946</v>
      </c>
      <c r="B992" t="str">
        <v>Manuel Miranda</v>
      </c>
      <c r="C992" t="str">
        <v>César Freitas E Daniela Pinto, Lda</v>
      </c>
      <c r="D992" t="str">
        <v>6A30</v>
      </c>
      <c r="E992">
        <v>1032.75</v>
      </c>
      <c r="F992" t="str">
        <v>Unknown</v>
      </c>
    </row>
    <row r="993" spans="1:6" x14ac:dyDescent="0.25">
      <c r="A993">
        <v>1947</v>
      </c>
      <c r="B993" t="str">
        <v>Manuel Miranda</v>
      </c>
      <c r="C993" t="str">
        <v>César Freitas E Daniela Pinto, Lda</v>
      </c>
      <c r="D993" t="str">
        <v>6A30</v>
      </c>
      <c r="E993">
        <v>576.04999999999995</v>
      </c>
      <c r="F993" t="str">
        <v>Unknown</v>
      </c>
    </row>
    <row r="994" spans="1:6" x14ac:dyDescent="0.25">
      <c r="A994">
        <v>1948</v>
      </c>
      <c r="B994" t="str">
        <v>Manuel Miranda</v>
      </c>
      <c r="C994" t="str">
        <v>César Freitas E Daniela Pinto, Lda</v>
      </c>
      <c r="D994" t="str">
        <v>6A30</v>
      </c>
      <c r="E994">
        <v>739.53</v>
      </c>
      <c r="F994" t="str">
        <v>Unknown</v>
      </c>
    </row>
    <row r="995" spans="1:6" x14ac:dyDescent="0.25">
      <c r="A995">
        <v>1949</v>
      </c>
      <c r="B995" t="str">
        <v>Manuel Miranda</v>
      </c>
      <c r="C995" t="str">
        <v>César Freitas E Daniela Pinto, Lda</v>
      </c>
      <c r="D995" t="str">
        <v>1A5</v>
      </c>
      <c r="E995">
        <v>159.75</v>
      </c>
      <c r="F995" t="str">
        <v>Unknown</v>
      </c>
    </row>
    <row r="996" spans="1:6" x14ac:dyDescent="0.25">
      <c r="A996">
        <v>2094</v>
      </c>
      <c r="B996" t="str">
        <v>Manuel Miranda</v>
      </c>
      <c r="C996" t="str">
        <v>FILIPE VARELA LOPES, UNIPESSOAL LDA</v>
      </c>
      <c r="D996" t="str">
        <v>6A30</v>
      </c>
      <c r="E996">
        <v>148.94</v>
      </c>
      <c r="F996" t="str">
        <v>Unknown</v>
      </c>
    </row>
    <row r="997" spans="1:6" x14ac:dyDescent="0.25">
      <c r="A997">
        <v>2095</v>
      </c>
      <c r="B997" t="str">
        <v>Manuel Miranda</v>
      </c>
      <c r="C997" t="str">
        <v>FILIPE VARELA LOPES, UNIPESSOAL LDA</v>
      </c>
      <c r="D997" t="str">
        <v>6A30</v>
      </c>
      <c r="E997">
        <v>57.58</v>
      </c>
      <c r="F997" t="str">
        <v>Unknown</v>
      </c>
    </row>
    <row r="998" spans="1:6" x14ac:dyDescent="0.25">
      <c r="A998">
        <v>2228</v>
      </c>
      <c r="B998" t="str">
        <v>Manuel Miranda</v>
      </c>
      <c r="C998" t="str">
        <v>Moncho E Hijos Industrias Carbicas,</v>
      </c>
      <c r="D998" t="str">
        <v>6A30</v>
      </c>
      <c r="E998">
        <v>2932.67</v>
      </c>
      <c r="F998" t="str">
        <v>Unknown</v>
      </c>
    </row>
    <row r="999" spans="1:6" x14ac:dyDescent="0.25">
      <c r="A999">
        <v>2229</v>
      </c>
      <c r="B999" t="str">
        <v>Manuel Miranda</v>
      </c>
      <c r="C999" t="str">
        <v>Moncho E Hijos Industrias Carbicas,</v>
      </c>
      <c r="D999" t="str">
        <v>6A30</v>
      </c>
      <c r="E999">
        <v>-52.49</v>
      </c>
      <c r="F999" t="str">
        <v>Unknown</v>
      </c>
    </row>
    <row r="1000" spans="1:6" x14ac:dyDescent="0.25">
      <c r="A1000">
        <v>2230</v>
      </c>
      <c r="B1000" t="str">
        <v>Manuel Miranda</v>
      </c>
      <c r="C1000" t="str">
        <v>Moncho E Hijos Industrias Carbicas,</v>
      </c>
      <c r="D1000" t="str">
        <v>6A30</v>
      </c>
      <c r="E1000">
        <v>2299.2800000000002</v>
      </c>
      <c r="F1000" t="str">
        <v>Unknown</v>
      </c>
    </row>
    <row r="1001" spans="1:6" x14ac:dyDescent="0.25">
      <c r="A1001">
        <v>312</v>
      </c>
      <c r="B1001" t="str">
        <v>Manuel Miranda</v>
      </c>
      <c r="C1001" t="str">
        <v>Silva Costa &amp; Fernandes, Lda</v>
      </c>
      <c r="D1001" t="str">
        <v>91A120</v>
      </c>
      <c r="E1001">
        <v>250.1</v>
      </c>
      <c r="F1001" t="str">
        <v>Very High Risk</v>
      </c>
    </row>
    <row r="1002" spans="1:6" x14ac:dyDescent="0.25">
      <c r="A1002">
        <v>505</v>
      </c>
      <c r="B1002" t="str">
        <v>Manuel Miranda</v>
      </c>
      <c r="C1002" t="str">
        <v>Superfafe - Supermercados, Lda</v>
      </c>
      <c r="D1002" t="str">
        <v>91A120</v>
      </c>
      <c r="E1002">
        <v>-6.59</v>
      </c>
      <c r="F1002" t="str">
        <v>Very High Risk</v>
      </c>
    </row>
    <row r="1003" spans="1:6" x14ac:dyDescent="0.25">
      <c r="A1003">
        <v>506</v>
      </c>
      <c r="B1003" t="str">
        <v>Manuel Miranda</v>
      </c>
      <c r="C1003" t="str">
        <v>Superfafe - Supermercados, Lda</v>
      </c>
      <c r="D1003" t="str">
        <v>91A120</v>
      </c>
      <c r="E1003">
        <v>-5.01</v>
      </c>
      <c r="F1003" t="str">
        <v>Very High Risk</v>
      </c>
    </row>
    <row r="1004" spans="1:6" x14ac:dyDescent="0.25">
      <c r="A1004">
        <v>1123</v>
      </c>
      <c r="B1004" t="str">
        <v>Manuel Miranda</v>
      </c>
      <c r="C1004" t="str">
        <v>Oliveira &amp; Novais, Lda</v>
      </c>
      <c r="D1004" t="str">
        <v>91A120</v>
      </c>
      <c r="E1004">
        <v>-241.16</v>
      </c>
      <c r="F1004" t="str">
        <v>Very High Risk</v>
      </c>
    </row>
    <row r="1005" spans="1:6" x14ac:dyDescent="0.25">
      <c r="A1005">
        <v>1403</v>
      </c>
      <c r="B1005" t="str">
        <v>Manuel Miranda</v>
      </c>
      <c r="C1005" t="str">
        <v>Aroma Pomposo Unipessoal, Lda.</v>
      </c>
      <c r="D1005" t="str">
        <v>91A120</v>
      </c>
      <c r="E1005">
        <v>270.94</v>
      </c>
      <c r="F1005" t="str">
        <v>Very High Risk</v>
      </c>
    </row>
    <row r="1006" spans="1:6" x14ac:dyDescent="0.25">
      <c r="A1006">
        <v>1404</v>
      </c>
      <c r="B1006" t="str">
        <v>Manuel Miranda</v>
      </c>
      <c r="C1006" t="str">
        <v>Aroma Pomposo Unipessoal, Lda.</v>
      </c>
      <c r="D1006" t="str">
        <v>91A120</v>
      </c>
      <c r="E1006">
        <v>1034.3900000000001</v>
      </c>
      <c r="F1006" t="str">
        <v>Very High Risk</v>
      </c>
    </row>
    <row r="1007" spans="1:6" x14ac:dyDescent="0.25">
      <c r="A1007">
        <v>1689</v>
      </c>
      <c r="B1007" t="str">
        <v>Manuel Miranda</v>
      </c>
      <c r="C1007" t="str">
        <v>Alberto,Manuel &amp; Ribeiro, Lda</v>
      </c>
      <c r="D1007" t="str">
        <v>91A120</v>
      </c>
      <c r="E1007">
        <v>391.63</v>
      </c>
      <c r="F1007" t="str">
        <v>Very High Risk</v>
      </c>
    </row>
    <row r="1008" spans="1:6" x14ac:dyDescent="0.25">
      <c r="A1008">
        <v>1996</v>
      </c>
      <c r="B1008" t="str">
        <v>Manuel Miranda</v>
      </c>
      <c r="C1008" t="str">
        <v>Novo Talho Lucas Unip. Lda.</v>
      </c>
      <c r="D1008" t="str">
        <v>91A120</v>
      </c>
      <c r="E1008">
        <v>-5.15</v>
      </c>
      <c r="F1008" t="str">
        <v>Very High Risk</v>
      </c>
    </row>
    <row r="1009" spans="1:6" x14ac:dyDescent="0.25">
      <c r="A1009">
        <v>2133</v>
      </c>
      <c r="B1009" t="str">
        <v>Manuel Miranda</v>
      </c>
      <c r="C1009" t="str">
        <v>Diogo Manuel Vaz Magalhães</v>
      </c>
      <c r="D1009" t="str">
        <v>91A120</v>
      </c>
      <c r="E1009">
        <v>140.56</v>
      </c>
      <c r="F1009" t="str">
        <v>Very High Risk</v>
      </c>
    </row>
    <row r="1010" spans="1:6" x14ac:dyDescent="0.25">
      <c r="A1010">
        <v>2134</v>
      </c>
      <c r="B1010" t="str">
        <v>Manuel Miranda</v>
      </c>
      <c r="C1010" t="str">
        <v>Diogo Manuel Vaz Magalhães</v>
      </c>
      <c r="D1010" t="str">
        <v>91A120</v>
      </c>
      <c r="E1010">
        <v>74.63</v>
      </c>
      <c r="F1010" t="str">
        <v>Very High Risk</v>
      </c>
    </row>
    <row r="1011" spans="1:6" x14ac:dyDescent="0.25">
      <c r="A1011">
        <v>2135</v>
      </c>
      <c r="B1011" t="str">
        <v>Manuel Miranda</v>
      </c>
      <c r="C1011" t="str">
        <v>Diogo Manuel Vaz Magalhães</v>
      </c>
      <c r="D1011" t="str">
        <v>61A90</v>
      </c>
      <c r="E1011">
        <v>153.52000000000001</v>
      </c>
      <c r="F1011" t="str">
        <v>Very High Risk</v>
      </c>
    </row>
    <row r="1012" spans="1:6" x14ac:dyDescent="0.25">
      <c r="A1012">
        <v>2231</v>
      </c>
      <c r="B1012" t="str">
        <v>Manuel Russo</v>
      </c>
      <c r="C1012" t="str">
        <v>SPRL CHURRASQUEIRA PORTUGALIA</v>
      </c>
      <c r="D1012" t="str">
        <v>M120</v>
      </c>
      <c r="E1012">
        <v>1188.5899999999999</v>
      </c>
      <c r="F1012" t="str">
        <v>Critical Risk</v>
      </c>
    </row>
    <row r="1013" spans="1:6" x14ac:dyDescent="0.25">
      <c r="A1013">
        <v>907</v>
      </c>
      <c r="B1013" t="str">
        <v>Manuel Russo</v>
      </c>
      <c r="C1013" t="str">
        <v>Congelbraga-Produt.Alimentares,Lda</v>
      </c>
      <c r="D1013" t="str">
        <v>61A90</v>
      </c>
      <c r="E1013">
        <v>-1</v>
      </c>
      <c r="F1013" t="str">
        <v>High Risk</v>
      </c>
    </row>
    <row r="1014" spans="1:6" x14ac:dyDescent="0.25">
      <c r="A1014">
        <v>870</v>
      </c>
      <c r="B1014" t="str">
        <v>Manuel Russo</v>
      </c>
      <c r="C1014" t="str">
        <v>Pentágono Real-Comércio E Distrib.</v>
      </c>
      <c r="D1014" t="str">
        <v>31A60</v>
      </c>
      <c r="E1014">
        <v>154</v>
      </c>
      <c r="F1014" t="str">
        <v>Moderate Risk</v>
      </c>
    </row>
    <row r="1015" spans="1:6" x14ac:dyDescent="0.25">
      <c r="A1015">
        <v>875</v>
      </c>
      <c r="B1015" t="str">
        <v>Manuel Russo</v>
      </c>
      <c r="C1015" t="str">
        <v>Pentágono Real-Comércio E Distrib.</v>
      </c>
      <c r="D1015" t="str">
        <v>A VENCER</v>
      </c>
      <c r="E1015">
        <v>2524.14</v>
      </c>
      <c r="F1015" t="str">
        <v>No Risk</v>
      </c>
    </row>
    <row r="1016" spans="1:6" x14ac:dyDescent="0.25">
      <c r="A1016">
        <v>876</v>
      </c>
      <c r="B1016" t="str">
        <v>Manuel Russo</v>
      </c>
      <c r="C1016" t="str">
        <v>Pentágono Real-Comércio E Distrib.</v>
      </c>
      <c r="D1016" t="str">
        <v>A VENCER</v>
      </c>
      <c r="E1016">
        <v>2746.04</v>
      </c>
      <c r="F1016" t="str">
        <v>No Risk</v>
      </c>
    </row>
    <row r="1017" spans="1:6" x14ac:dyDescent="0.25">
      <c r="A1017">
        <v>877</v>
      </c>
      <c r="B1017" t="str">
        <v>Manuel Russo</v>
      </c>
      <c r="C1017" t="str">
        <v>Pentágono Real-Comércio E Distrib.</v>
      </c>
      <c r="D1017" t="str">
        <v>A VENCER</v>
      </c>
      <c r="E1017">
        <v>516.59</v>
      </c>
      <c r="F1017" t="str">
        <v>No Risk</v>
      </c>
    </row>
    <row r="1018" spans="1:6" x14ac:dyDescent="0.25">
      <c r="A1018">
        <v>878</v>
      </c>
      <c r="B1018" t="str">
        <v>Manuel Russo</v>
      </c>
      <c r="C1018" t="str">
        <v>Pentágono Real-Comércio E Distrib.</v>
      </c>
      <c r="D1018" t="str">
        <v>A VENCER</v>
      </c>
      <c r="E1018">
        <v>5623.02</v>
      </c>
      <c r="F1018" t="str">
        <v>No Risk</v>
      </c>
    </row>
    <row r="1019" spans="1:6" x14ac:dyDescent="0.25">
      <c r="A1019">
        <v>879</v>
      </c>
      <c r="B1019" t="str">
        <v>Manuel Russo</v>
      </c>
      <c r="C1019" t="str">
        <v>Pentágono Real-Comércio E Distrib.</v>
      </c>
      <c r="D1019" t="str">
        <v>A VENCER</v>
      </c>
      <c r="E1019">
        <v>2873.18</v>
      </c>
      <c r="F1019" t="str">
        <v>No Risk</v>
      </c>
    </row>
    <row r="1020" spans="1:6" x14ac:dyDescent="0.25">
      <c r="A1020">
        <v>880</v>
      </c>
      <c r="B1020" t="str">
        <v>Manuel Russo</v>
      </c>
      <c r="C1020" t="str">
        <v>Pentágono Real-Comércio E Distrib.</v>
      </c>
      <c r="D1020" t="str">
        <v>A VENCER</v>
      </c>
      <c r="E1020">
        <v>1888.39</v>
      </c>
      <c r="F1020" t="str">
        <v>No Risk</v>
      </c>
    </row>
    <row r="1021" spans="1:6" x14ac:dyDescent="0.25">
      <c r="A1021">
        <v>901</v>
      </c>
      <c r="B1021" t="str">
        <v>Manuel Russo</v>
      </c>
      <c r="C1021" t="str">
        <v>Joaquim Barros, Lda.</v>
      </c>
      <c r="D1021" t="str">
        <v>A VENCER</v>
      </c>
      <c r="E1021">
        <v>372.42</v>
      </c>
      <c r="F1021" t="str">
        <v>No Risk</v>
      </c>
    </row>
    <row r="1022" spans="1:6" x14ac:dyDescent="0.25">
      <c r="A1022">
        <v>902</v>
      </c>
      <c r="B1022" t="str">
        <v>Manuel Russo</v>
      </c>
      <c r="C1022" t="str">
        <v>Joaquim Barros, Lda.</v>
      </c>
      <c r="D1022" t="str">
        <v>A VENCER</v>
      </c>
      <c r="E1022">
        <v>782.58</v>
      </c>
      <c r="F1022" t="str">
        <v>No Risk</v>
      </c>
    </row>
    <row r="1023" spans="1:6" x14ac:dyDescent="0.25">
      <c r="A1023">
        <v>908</v>
      </c>
      <c r="B1023" t="str">
        <v>Manuel Russo</v>
      </c>
      <c r="C1023" t="str">
        <v>Congelbraga-Produt.Alimentares,Lda</v>
      </c>
      <c r="D1023" t="str">
        <v>A VENCER</v>
      </c>
      <c r="E1023">
        <v>1245.97</v>
      </c>
      <c r="F1023" t="str">
        <v>No Risk</v>
      </c>
    </row>
    <row r="1024" spans="1:6" x14ac:dyDescent="0.25">
      <c r="A1024">
        <v>1328</v>
      </c>
      <c r="B1024" t="str">
        <v>Manuel Russo</v>
      </c>
      <c r="C1024" t="str">
        <v>Blocofrio Produtos Alimentares, Lda</v>
      </c>
      <c r="D1024" t="str">
        <v>A VENCER</v>
      </c>
      <c r="E1024">
        <v>-6.45</v>
      </c>
      <c r="F1024" t="str">
        <v>No Risk</v>
      </c>
    </row>
    <row r="1025" spans="1:6" x14ac:dyDescent="0.25">
      <c r="A1025">
        <v>1329</v>
      </c>
      <c r="B1025" t="str">
        <v>Manuel Russo</v>
      </c>
      <c r="C1025" t="str">
        <v>Blocofrio Produtos Alimentares, Lda</v>
      </c>
      <c r="D1025" t="str">
        <v>A VENCER</v>
      </c>
      <c r="E1025">
        <v>898.08</v>
      </c>
      <c r="F1025" t="str">
        <v>No Risk</v>
      </c>
    </row>
    <row r="1026" spans="1:6" x14ac:dyDescent="0.25">
      <c r="A1026">
        <v>1330</v>
      </c>
      <c r="B1026" t="str">
        <v>Manuel Russo</v>
      </c>
      <c r="C1026" t="str">
        <v>Blocofrio Produtos Alimentares, Lda</v>
      </c>
      <c r="D1026" t="str">
        <v>A VENCER</v>
      </c>
      <c r="E1026">
        <v>109.17</v>
      </c>
      <c r="F1026" t="str">
        <v>No Risk</v>
      </c>
    </row>
    <row r="1027" spans="1:6" x14ac:dyDescent="0.25">
      <c r="A1027">
        <v>1331</v>
      </c>
      <c r="B1027" t="str">
        <v>Manuel Russo</v>
      </c>
      <c r="C1027" t="str">
        <v>Blocofrio Produtos Alimentares, Lda</v>
      </c>
      <c r="D1027" t="str">
        <v>A VENCER</v>
      </c>
      <c r="E1027">
        <v>194.72</v>
      </c>
      <c r="F1027" t="str">
        <v>No Risk</v>
      </c>
    </row>
    <row r="1028" spans="1:6" x14ac:dyDescent="0.25">
      <c r="A1028">
        <v>1332</v>
      </c>
      <c r="B1028" t="str">
        <v>Manuel Russo</v>
      </c>
      <c r="C1028" t="str">
        <v>Blocofrio Produtos Alimentares, Lda</v>
      </c>
      <c r="D1028" t="str">
        <v>A VENCER</v>
      </c>
      <c r="E1028">
        <v>454.09</v>
      </c>
      <c r="F1028" t="str">
        <v>No Risk</v>
      </c>
    </row>
    <row r="1029" spans="1:6" x14ac:dyDescent="0.25">
      <c r="A1029">
        <v>1333</v>
      </c>
      <c r="B1029" t="str">
        <v>Manuel Russo</v>
      </c>
      <c r="C1029" t="str">
        <v>Blocofrio Produtos Alimentares, Lda</v>
      </c>
      <c r="D1029" t="str">
        <v>A VENCER</v>
      </c>
      <c r="E1029">
        <v>743.06</v>
      </c>
      <c r="F1029" t="str">
        <v>No Risk</v>
      </c>
    </row>
    <row r="1030" spans="1:6" x14ac:dyDescent="0.25">
      <c r="A1030">
        <v>1334</v>
      </c>
      <c r="B1030" t="str">
        <v>Manuel Russo</v>
      </c>
      <c r="C1030" t="str">
        <v>Blocofrio Produtos Alimentares, Lda</v>
      </c>
      <c r="D1030" t="str">
        <v>A VENCER</v>
      </c>
      <c r="E1030">
        <v>254.03</v>
      </c>
      <c r="F1030" t="str">
        <v>No Risk</v>
      </c>
    </row>
    <row r="1031" spans="1:6" x14ac:dyDescent="0.25">
      <c r="A1031">
        <v>1335</v>
      </c>
      <c r="B1031" t="str">
        <v>Manuel Russo</v>
      </c>
      <c r="C1031" t="str">
        <v>Blocofrio Produtos Alimentares, Lda</v>
      </c>
      <c r="D1031" t="str">
        <v>A VENCER</v>
      </c>
      <c r="E1031">
        <v>1790.15</v>
      </c>
      <c r="F1031" t="str">
        <v>No Risk</v>
      </c>
    </row>
    <row r="1032" spans="1:6" x14ac:dyDescent="0.25">
      <c r="A1032">
        <v>1336</v>
      </c>
      <c r="B1032" t="str">
        <v>Manuel Russo</v>
      </c>
      <c r="C1032" t="str">
        <v>Blocofrio Produtos Alimentares, Lda</v>
      </c>
      <c r="D1032" t="str">
        <v>A VENCER</v>
      </c>
      <c r="E1032">
        <v>2322.61</v>
      </c>
      <c r="F1032" t="str">
        <v>No Risk</v>
      </c>
    </row>
    <row r="1033" spans="1:6" x14ac:dyDescent="0.25">
      <c r="A1033">
        <v>871</v>
      </c>
      <c r="B1033" t="str">
        <v>Manuel Russo</v>
      </c>
      <c r="C1033" t="str">
        <v>Pentágono Real-Comércio E Distrib.</v>
      </c>
      <c r="D1033" t="str">
        <v>6A30</v>
      </c>
      <c r="E1033">
        <v>-47.82</v>
      </c>
      <c r="F1033" t="str">
        <v>Unknown</v>
      </c>
    </row>
    <row r="1034" spans="1:6" x14ac:dyDescent="0.25">
      <c r="A1034">
        <v>872</v>
      </c>
      <c r="B1034" t="str">
        <v>Manuel Russo</v>
      </c>
      <c r="C1034" t="str">
        <v>Pentágono Real-Comércio E Distrib.</v>
      </c>
      <c r="D1034" t="str">
        <v>6A30</v>
      </c>
      <c r="E1034">
        <v>2090.69</v>
      </c>
      <c r="F1034" t="str">
        <v>Unknown</v>
      </c>
    </row>
    <row r="1035" spans="1:6" x14ac:dyDescent="0.25">
      <c r="A1035">
        <v>873</v>
      </c>
      <c r="B1035" t="str">
        <v>Manuel Russo</v>
      </c>
      <c r="C1035" t="str">
        <v>Pentágono Real-Comércio E Distrib.</v>
      </c>
      <c r="D1035" t="str">
        <v>6A30</v>
      </c>
      <c r="E1035">
        <v>1371.78</v>
      </c>
      <c r="F1035" t="str">
        <v>Unknown</v>
      </c>
    </row>
    <row r="1036" spans="1:6" x14ac:dyDescent="0.25">
      <c r="A1036">
        <v>874</v>
      </c>
      <c r="B1036" t="str">
        <v>Manuel Russo</v>
      </c>
      <c r="C1036" t="str">
        <v>Pentágono Real-Comércio E Distrib.</v>
      </c>
      <c r="D1036" t="str">
        <v>6A30</v>
      </c>
      <c r="E1036">
        <v>4868.7700000000004</v>
      </c>
      <c r="F1036" t="str">
        <v>Unknown</v>
      </c>
    </row>
    <row r="1037" spans="1:6" x14ac:dyDescent="0.25">
      <c r="A1037">
        <v>900</v>
      </c>
      <c r="B1037" t="str">
        <v>Manuel Russo</v>
      </c>
      <c r="C1037" t="str">
        <v>Joaquim Barros, Lda.</v>
      </c>
      <c r="D1037" t="str">
        <v>6A30</v>
      </c>
      <c r="E1037">
        <v>-10.31</v>
      </c>
      <c r="F1037" t="str">
        <v>Unknown</v>
      </c>
    </row>
    <row r="1038" spans="1:6" x14ac:dyDescent="0.25">
      <c r="A1038">
        <v>1327</v>
      </c>
      <c r="B1038" t="str">
        <v>Manuel Russo</v>
      </c>
      <c r="C1038" t="str">
        <v>Blocofrio Produtos Alimentares, Lda</v>
      </c>
      <c r="D1038" t="str">
        <v>1A5</v>
      </c>
      <c r="E1038">
        <v>516.66999999999996</v>
      </c>
      <c r="F1038" t="str">
        <v>Unknown</v>
      </c>
    </row>
    <row r="1039" spans="1:6" x14ac:dyDescent="0.25">
      <c r="A1039">
        <v>2173</v>
      </c>
      <c r="B1039" t="str">
        <v>Márcio Henriques</v>
      </c>
      <c r="C1039" t="str">
        <v>Andifer - Comércio Geral de Carnes, Lda.</v>
      </c>
      <c r="D1039" t="str">
        <v>6A30</v>
      </c>
      <c r="E1039">
        <v>357.62</v>
      </c>
      <c r="F1039" t="str">
        <v>Unknown</v>
      </c>
    </row>
    <row r="1040" spans="1:6" x14ac:dyDescent="0.25">
      <c r="A1040">
        <v>172</v>
      </c>
      <c r="B1040" t="str">
        <v>Paulo Costa</v>
      </c>
      <c r="C1040" t="str">
        <v>Carnes Nova Estrela, Lda.</v>
      </c>
      <c r="D1040" t="str">
        <v>M120</v>
      </c>
      <c r="E1040">
        <v>64</v>
      </c>
      <c r="F1040" t="str">
        <v>Critical Risk</v>
      </c>
    </row>
    <row r="1041" spans="1:6" x14ac:dyDescent="0.25">
      <c r="A1041">
        <v>173</v>
      </c>
      <c r="B1041" t="str">
        <v>Paulo Costa</v>
      </c>
      <c r="C1041" t="str">
        <v>Carnes Nova Estrela, Lda.</v>
      </c>
      <c r="D1041" t="str">
        <v>M120</v>
      </c>
      <c r="E1041">
        <v>243.96</v>
      </c>
      <c r="F1041" t="str">
        <v>Critical Risk</v>
      </c>
    </row>
    <row r="1042" spans="1:6" x14ac:dyDescent="0.25">
      <c r="A1042">
        <v>174</v>
      </c>
      <c r="B1042" t="str">
        <v>Paulo Costa</v>
      </c>
      <c r="C1042" t="str">
        <v>Carnes Nova Estrela, Lda.</v>
      </c>
      <c r="D1042" t="str">
        <v>M120</v>
      </c>
      <c r="E1042">
        <v>-28.25</v>
      </c>
      <c r="F1042" t="str">
        <v>Critical Risk</v>
      </c>
    </row>
    <row r="1043" spans="1:6" x14ac:dyDescent="0.25">
      <c r="A1043">
        <v>175</v>
      </c>
      <c r="B1043" t="str">
        <v>Paulo Costa</v>
      </c>
      <c r="C1043" t="str">
        <v>Carnes Nova Estrela, Lda.</v>
      </c>
      <c r="D1043" t="str">
        <v>M120</v>
      </c>
      <c r="E1043">
        <v>105.94</v>
      </c>
      <c r="F1043" t="str">
        <v>Critical Risk</v>
      </c>
    </row>
    <row r="1044" spans="1:6" x14ac:dyDescent="0.25">
      <c r="A1044">
        <v>176</v>
      </c>
      <c r="B1044" t="str">
        <v>Paulo Costa</v>
      </c>
      <c r="C1044" t="str">
        <v>Carnes Nova Estrela, Lda.</v>
      </c>
      <c r="D1044" t="str">
        <v>M120</v>
      </c>
      <c r="E1044">
        <v>39.299999999999997</v>
      </c>
      <c r="F1044" t="str">
        <v>Critical Risk</v>
      </c>
    </row>
    <row r="1045" spans="1:6" x14ac:dyDescent="0.25">
      <c r="A1045">
        <v>177</v>
      </c>
      <c r="B1045" t="str">
        <v>Paulo Costa</v>
      </c>
      <c r="C1045" t="str">
        <v>Carnes Nova Estrela, Lda.</v>
      </c>
      <c r="D1045" t="str">
        <v>M120</v>
      </c>
      <c r="E1045">
        <v>152.74</v>
      </c>
      <c r="F1045" t="str">
        <v>Critical Risk</v>
      </c>
    </row>
    <row r="1046" spans="1:6" x14ac:dyDescent="0.25">
      <c r="A1046">
        <v>178</v>
      </c>
      <c r="B1046" t="str">
        <v>Paulo Costa</v>
      </c>
      <c r="C1046" t="str">
        <v>Carnes Nova Estrela, Lda.</v>
      </c>
      <c r="D1046" t="str">
        <v>M120</v>
      </c>
      <c r="E1046">
        <v>97.61</v>
      </c>
      <c r="F1046" t="str">
        <v>Critical Risk</v>
      </c>
    </row>
    <row r="1047" spans="1:6" x14ac:dyDescent="0.25">
      <c r="A1047">
        <v>353</v>
      </c>
      <c r="B1047" t="str">
        <v>Paulo Costa</v>
      </c>
      <c r="C1047" t="str">
        <v>Globalmesa - Comercio Produtos</v>
      </c>
      <c r="D1047" t="str">
        <v>M120</v>
      </c>
      <c r="E1047">
        <v>-70.86</v>
      </c>
      <c r="F1047" t="str">
        <v>Critical Risk</v>
      </c>
    </row>
    <row r="1048" spans="1:6" x14ac:dyDescent="0.25">
      <c r="A1048">
        <v>2199</v>
      </c>
      <c r="B1048" t="str">
        <v>Paulo Costa</v>
      </c>
      <c r="C1048" t="str">
        <v>Mafoods, S.L.</v>
      </c>
      <c r="D1048" t="str">
        <v>M120</v>
      </c>
      <c r="E1048">
        <v>3471.6</v>
      </c>
      <c r="F1048" t="str">
        <v>Critical Risk</v>
      </c>
    </row>
    <row r="1049" spans="1:6" x14ac:dyDescent="0.25">
      <c r="A1049">
        <v>2200</v>
      </c>
      <c r="B1049" t="str">
        <v>Paulo Costa</v>
      </c>
      <c r="C1049" t="str">
        <v>Mafoods, S.L.</v>
      </c>
      <c r="D1049" t="str">
        <v>M120</v>
      </c>
      <c r="E1049">
        <v>-63.36</v>
      </c>
      <c r="F1049" t="str">
        <v>Critical Risk</v>
      </c>
    </row>
    <row r="1050" spans="1:6" x14ac:dyDescent="0.25">
      <c r="A1050">
        <v>2201</v>
      </c>
      <c r="B1050" t="str">
        <v>Paulo Costa</v>
      </c>
      <c r="C1050" t="str">
        <v>Mafoods, S.L.</v>
      </c>
      <c r="D1050" t="str">
        <v>M120</v>
      </c>
      <c r="E1050">
        <v>2820.4</v>
      </c>
      <c r="F1050" t="str">
        <v>Critical Risk</v>
      </c>
    </row>
    <row r="1051" spans="1:6" x14ac:dyDescent="0.25">
      <c r="A1051">
        <v>2205</v>
      </c>
      <c r="B1051" t="str">
        <v>Paulo Costa</v>
      </c>
      <c r="C1051" t="str">
        <v>Pps, Sa</v>
      </c>
      <c r="D1051" t="str">
        <v>M120</v>
      </c>
      <c r="E1051">
        <v>-40.86</v>
      </c>
      <c r="F1051" t="str">
        <v>Critical Risk</v>
      </c>
    </row>
    <row r="1052" spans="1:6" x14ac:dyDescent="0.25">
      <c r="A1052">
        <v>2206</v>
      </c>
      <c r="B1052" t="str">
        <v>Paulo Costa</v>
      </c>
      <c r="C1052" t="str">
        <v>Pps, Sa</v>
      </c>
      <c r="D1052" t="str">
        <v>M120</v>
      </c>
      <c r="E1052">
        <v>200</v>
      </c>
      <c r="F1052" t="str">
        <v>Critical Risk</v>
      </c>
    </row>
    <row r="1053" spans="1:6" x14ac:dyDescent="0.25">
      <c r="A1053">
        <v>2207</v>
      </c>
      <c r="B1053" t="str">
        <v>Paulo Costa</v>
      </c>
      <c r="C1053" t="str">
        <v>Pps, Sa</v>
      </c>
      <c r="D1053" t="str">
        <v>M120</v>
      </c>
      <c r="E1053">
        <v>51.14</v>
      </c>
      <c r="F1053" t="str">
        <v>Critical Risk</v>
      </c>
    </row>
    <row r="1054" spans="1:6" x14ac:dyDescent="0.25">
      <c r="A1054">
        <v>2208</v>
      </c>
      <c r="B1054" t="str">
        <v>Paulo Costa</v>
      </c>
      <c r="C1054" t="str">
        <v>Pps, Sa</v>
      </c>
      <c r="D1054" t="str">
        <v>M120</v>
      </c>
      <c r="E1054">
        <v>96.2</v>
      </c>
      <c r="F1054" t="str">
        <v>Critical Risk</v>
      </c>
    </row>
    <row r="1055" spans="1:6" x14ac:dyDescent="0.25">
      <c r="A1055">
        <v>2209</v>
      </c>
      <c r="B1055" t="str">
        <v>Paulo Costa</v>
      </c>
      <c r="C1055" t="str">
        <v>Pps, Sa</v>
      </c>
      <c r="D1055" t="str">
        <v>M120</v>
      </c>
      <c r="E1055">
        <v>127.49</v>
      </c>
      <c r="F1055" t="str">
        <v>Critical Risk</v>
      </c>
    </row>
    <row r="1056" spans="1:6" x14ac:dyDescent="0.25">
      <c r="A1056">
        <v>2210</v>
      </c>
      <c r="B1056" t="str">
        <v>Paulo Costa</v>
      </c>
      <c r="C1056" t="str">
        <v>Pps, Sa</v>
      </c>
      <c r="D1056" t="str">
        <v>M120</v>
      </c>
      <c r="E1056">
        <v>83.9</v>
      </c>
      <c r="F1056" t="str">
        <v>Critical Risk</v>
      </c>
    </row>
    <row r="1057" spans="1:6" x14ac:dyDescent="0.25">
      <c r="A1057">
        <v>2211</v>
      </c>
      <c r="B1057" t="str">
        <v>Paulo Costa</v>
      </c>
      <c r="C1057" t="str">
        <v>Pps, Sa</v>
      </c>
      <c r="D1057" t="str">
        <v>M120</v>
      </c>
      <c r="E1057">
        <v>-235.62</v>
      </c>
      <c r="F1057" t="str">
        <v>Critical Risk</v>
      </c>
    </row>
    <row r="1058" spans="1:6" x14ac:dyDescent="0.25">
      <c r="A1058">
        <v>354</v>
      </c>
      <c r="B1058" t="str">
        <v>Paulo Costa</v>
      </c>
      <c r="C1058" t="str">
        <v>Globalmesa - Comercio Produtos</v>
      </c>
      <c r="D1058" t="str">
        <v>31A60</v>
      </c>
      <c r="E1058">
        <v>305.11</v>
      </c>
      <c r="F1058" t="str">
        <v>High Risk</v>
      </c>
    </row>
    <row r="1059" spans="1:6" x14ac:dyDescent="0.25">
      <c r="A1059">
        <v>819</v>
      </c>
      <c r="B1059" t="str">
        <v>Paulo Costa</v>
      </c>
      <c r="C1059" t="str">
        <v>Casa Do Coucieiro Enchidos</v>
      </c>
      <c r="D1059" t="str">
        <v>61A90</v>
      </c>
      <c r="E1059">
        <v>-0.28000000000000003</v>
      </c>
      <c r="F1059" t="str">
        <v>High Risk</v>
      </c>
    </row>
    <row r="1060" spans="1:6" x14ac:dyDescent="0.25">
      <c r="A1060">
        <v>909</v>
      </c>
      <c r="B1060" t="str">
        <v>Paulo Costa</v>
      </c>
      <c r="C1060" t="str">
        <v>Machado &amp; Guimarães, Lda</v>
      </c>
      <c r="D1060" t="str">
        <v>61A90</v>
      </c>
      <c r="E1060">
        <v>44.24</v>
      </c>
      <c r="F1060" t="str">
        <v>High Risk</v>
      </c>
    </row>
    <row r="1061" spans="1:6" x14ac:dyDescent="0.25">
      <c r="A1061">
        <v>910</v>
      </c>
      <c r="B1061" t="str">
        <v>Paulo Costa</v>
      </c>
      <c r="C1061" t="str">
        <v>Machado &amp; Guimarães, Lda</v>
      </c>
      <c r="D1061" t="str">
        <v>61A90</v>
      </c>
      <c r="E1061">
        <v>32.020000000000003</v>
      </c>
      <c r="F1061" t="str">
        <v>High Risk</v>
      </c>
    </row>
    <row r="1062" spans="1:6" x14ac:dyDescent="0.25">
      <c r="A1062">
        <v>88</v>
      </c>
      <c r="B1062" t="str">
        <v>Paulo Costa</v>
      </c>
      <c r="C1062" t="str">
        <v>Armindo Costa &amp; Filhos, Lda.</v>
      </c>
      <c r="D1062" t="str">
        <v>31A60</v>
      </c>
      <c r="E1062">
        <v>519.91999999999996</v>
      </c>
      <c r="F1062" t="str">
        <v>Moderate Risk</v>
      </c>
    </row>
    <row r="1063" spans="1:6" x14ac:dyDescent="0.25">
      <c r="A1063">
        <v>149</v>
      </c>
      <c r="B1063" t="str">
        <v>Paulo Costa</v>
      </c>
      <c r="C1063" t="str">
        <v>Elpicarnes - Indústria Carnes, Lda.</v>
      </c>
      <c r="D1063" t="str">
        <v>31A60</v>
      </c>
      <c r="E1063">
        <v>284.17</v>
      </c>
      <c r="F1063" t="str">
        <v>Moderate Risk</v>
      </c>
    </row>
    <row r="1064" spans="1:6" x14ac:dyDescent="0.25">
      <c r="A1064">
        <v>150</v>
      </c>
      <c r="B1064" t="str">
        <v>Paulo Costa</v>
      </c>
      <c r="C1064" t="str">
        <v>Elpicarnes - Indústria Carnes, Lda.</v>
      </c>
      <c r="D1064" t="str">
        <v>31A60</v>
      </c>
      <c r="E1064">
        <v>112.21</v>
      </c>
      <c r="F1064" t="str">
        <v>Moderate Risk</v>
      </c>
    </row>
    <row r="1065" spans="1:6" x14ac:dyDescent="0.25">
      <c r="A1065">
        <v>151</v>
      </c>
      <c r="B1065" t="str">
        <v>Paulo Costa</v>
      </c>
      <c r="C1065" t="str">
        <v>Elpicarnes - Indústria Carnes, Lda.</v>
      </c>
      <c r="D1065" t="str">
        <v>31A60</v>
      </c>
      <c r="E1065">
        <v>150.38</v>
      </c>
      <c r="F1065" t="str">
        <v>Moderate Risk</v>
      </c>
    </row>
    <row r="1066" spans="1:6" x14ac:dyDescent="0.25">
      <c r="A1066">
        <v>1218</v>
      </c>
      <c r="B1066" t="str">
        <v>Paulo Costa</v>
      </c>
      <c r="C1066" t="str">
        <v>José Pereira</v>
      </c>
      <c r="D1066" t="str">
        <v>31A60</v>
      </c>
      <c r="E1066">
        <v>326.48</v>
      </c>
      <c r="F1066" t="str">
        <v>Moderate Risk</v>
      </c>
    </row>
    <row r="1067" spans="1:6" x14ac:dyDescent="0.25">
      <c r="A1067">
        <v>2035</v>
      </c>
      <c r="B1067" t="str">
        <v>Paulo Costa</v>
      </c>
      <c r="C1067" t="str">
        <v>Talho Mestre, LDA</v>
      </c>
      <c r="D1067" t="str">
        <v>31A60</v>
      </c>
      <c r="E1067">
        <v>-2.35</v>
      </c>
      <c r="F1067" t="str">
        <v>Moderate Risk</v>
      </c>
    </row>
    <row r="1068" spans="1:6" x14ac:dyDescent="0.25">
      <c r="A1068">
        <v>26</v>
      </c>
      <c r="B1068" t="str">
        <v>Paulo Costa</v>
      </c>
      <c r="C1068" t="str">
        <v>Joaquim Mendes</v>
      </c>
      <c r="D1068" t="str">
        <v>A VENCER</v>
      </c>
      <c r="E1068">
        <v>112.18</v>
      </c>
      <c r="F1068" t="str">
        <v>No Risk</v>
      </c>
    </row>
    <row r="1069" spans="1:6" x14ac:dyDescent="0.25">
      <c r="A1069">
        <v>27</v>
      </c>
      <c r="B1069" t="str">
        <v>Paulo Costa</v>
      </c>
      <c r="C1069" t="str">
        <v>Joaquim Mendes</v>
      </c>
      <c r="D1069" t="str">
        <v>A VENCER</v>
      </c>
      <c r="E1069">
        <v>58.04</v>
      </c>
      <c r="F1069" t="str">
        <v>No Risk</v>
      </c>
    </row>
    <row r="1070" spans="1:6" x14ac:dyDescent="0.25">
      <c r="A1070">
        <v>28</v>
      </c>
      <c r="B1070" t="str">
        <v>Paulo Costa</v>
      </c>
      <c r="C1070" t="str">
        <v>Joaquim Mendes</v>
      </c>
      <c r="D1070" t="str">
        <v>A VENCER</v>
      </c>
      <c r="E1070">
        <v>121.12</v>
      </c>
      <c r="F1070" t="str">
        <v>No Risk</v>
      </c>
    </row>
    <row r="1071" spans="1:6" x14ac:dyDescent="0.25">
      <c r="A1071">
        <v>29</v>
      </c>
      <c r="B1071" t="str">
        <v>Paulo Costa</v>
      </c>
      <c r="C1071" t="str">
        <v>Joaquim Mendes</v>
      </c>
      <c r="D1071" t="str">
        <v>A VENCER</v>
      </c>
      <c r="E1071">
        <v>105.91</v>
      </c>
      <c r="F1071" t="str">
        <v>No Risk</v>
      </c>
    </row>
    <row r="1072" spans="1:6" x14ac:dyDescent="0.25">
      <c r="A1072">
        <v>72</v>
      </c>
      <c r="B1072" t="str">
        <v>Paulo Costa</v>
      </c>
      <c r="C1072" t="str">
        <v>Agostinho &amp; Carneiro, Lda.</v>
      </c>
      <c r="D1072" t="str">
        <v>A VENCER</v>
      </c>
      <c r="E1072">
        <v>57.01</v>
      </c>
      <c r="F1072" t="str">
        <v>No Risk</v>
      </c>
    </row>
    <row r="1073" spans="1:6" x14ac:dyDescent="0.25">
      <c r="A1073">
        <v>73</v>
      </c>
      <c r="B1073" t="str">
        <v>Paulo Costa</v>
      </c>
      <c r="C1073" t="str">
        <v>Agostinho &amp; Carneiro, Lda.</v>
      </c>
      <c r="D1073" t="str">
        <v>A VENCER</v>
      </c>
      <c r="E1073">
        <v>81.16</v>
      </c>
      <c r="F1073" t="str">
        <v>No Risk</v>
      </c>
    </row>
    <row r="1074" spans="1:6" x14ac:dyDescent="0.25">
      <c r="A1074">
        <v>74</v>
      </c>
      <c r="B1074" t="str">
        <v>Paulo Costa</v>
      </c>
      <c r="C1074" t="str">
        <v>Agostinho &amp; Carneiro, Lda.</v>
      </c>
      <c r="D1074" t="str">
        <v>A VENCER</v>
      </c>
      <c r="E1074">
        <v>1336.5</v>
      </c>
      <c r="F1074" t="str">
        <v>No Risk</v>
      </c>
    </row>
    <row r="1075" spans="1:6" x14ac:dyDescent="0.25">
      <c r="A1075">
        <v>75</v>
      </c>
      <c r="B1075" t="str">
        <v>Paulo Costa</v>
      </c>
      <c r="C1075" t="str">
        <v>Agostinho &amp; Carneiro, Lda.</v>
      </c>
      <c r="D1075" t="str">
        <v>A VENCER</v>
      </c>
      <c r="E1075">
        <v>204.67</v>
      </c>
      <c r="F1075" t="str">
        <v>No Risk</v>
      </c>
    </row>
    <row r="1076" spans="1:6" x14ac:dyDescent="0.25">
      <c r="A1076">
        <v>76</v>
      </c>
      <c r="B1076" t="str">
        <v>Paulo Costa</v>
      </c>
      <c r="C1076" t="str">
        <v>Agostinho &amp; Carneiro, Lda.</v>
      </c>
      <c r="D1076" t="str">
        <v>A VENCER</v>
      </c>
      <c r="E1076">
        <v>168.22</v>
      </c>
      <c r="F1076" t="str">
        <v>No Risk</v>
      </c>
    </row>
    <row r="1077" spans="1:6" x14ac:dyDescent="0.25">
      <c r="A1077">
        <v>77</v>
      </c>
      <c r="B1077" t="str">
        <v>Paulo Costa</v>
      </c>
      <c r="C1077" t="str">
        <v>Agostinho &amp; Carneiro, Lda.</v>
      </c>
      <c r="D1077" t="str">
        <v>A VENCER</v>
      </c>
      <c r="E1077">
        <v>148.22999999999999</v>
      </c>
      <c r="F1077" t="str">
        <v>No Risk</v>
      </c>
    </row>
    <row r="1078" spans="1:6" x14ac:dyDescent="0.25">
      <c r="A1078">
        <v>78</v>
      </c>
      <c r="B1078" t="str">
        <v>Paulo Costa</v>
      </c>
      <c r="C1078" t="str">
        <v>Agostinho &amp; Carneiro, Lda.</v>
      </c>
      <c r="D1078" t="str">
        <v>A VENCER</v>
      </c>
      <c r="E1078">
        <v>199.83</v>
      </c>
      <c r="F1078" t="str">
        <v>No Risk</v>
      </c>
    </row>
    <row r="1079" spans="1:6" x14ac:dyDescent="0.25">
      <c r="A1079">
        <v>79</v>
      </c>
      <c r="B1079" t="str">
        <v>Paulo Costa</v>
      </c>
      <c r="C1079" t="str">
        <v>Agostinho &amp; Carneiro, Lda.</v>
      </c>
      <c r="D1079" t="str">
        <v>A VENCER</v>
      </c>
      <c r="E1079">
        <v>45.85</v>
      </c>
      <c r="F1079" t="str">
        <v>No Risk</v>
      </c>
    </row>
    <row r="1080" spans="1:6" x14ac:dyDescent="0.25">
      <c r="A1080">
        <v>80</v>
      </c>
      <c r="B1080" t="str">
        <v>Paulo Costa</v>
      </c>
      <c r="C1080" t="str">
        <v>Agostinho &amp; Carneiro, Lda.</v>
      </c>
      <c r="D1080" t="str">
        <v>A VENCER</v>
      </c>
      <c r="E1080">
        <v>140.91999999999999</v>
      </c>
      <c r="F1080" t="str">
        <v>No Risk</v>
      </c>
    </row>
    <row r="1081" spans="1:6" x14ac:dyDescent="0.25">
      <c r="A1081">
        <v>81</v>
      </c>
      <c r="B1081" t="str">
        <v>Paulo Costa</v>
      </c>
      <c r="C1081" t="str">
        <v>Agostinho &amp; Carneiro, Lda.</v>
      </c>
      <c r="D1081" t="str">
        <v>A VENCER</v>
      </c>
      <c r="E1081">
        <v>64.11</v>
      </c>
      <c r="F1081" t="str">
        <v>No Risk</v>
      </c>
    </row>
    <row r="1082" spans="1:6" x14ac:dyDescent="0.25">
      <c r="A1082">
        <v>82</v>
      </c>
      <c r="B1082" t="str">
        <v>Paulo Costa</v>
      </c>
      <c r="C1082" t="str">
        <v>Agostinho &amp; Carneiro, Lda.</v>
      </c>
      <c r="D1082" t="str">
        <v>A VENCER</v>
      </c>
      <c r="E1082">
        <v>174.55</v>
      </c>
      <c r="F1082" t="str">
        <v>No Risk</v>
      </c>
    </row>
    <row r="1083" spans="1:6" x14ac:dyDescent="0.25">
      <c r="A1083">
        <v>83</v>
      </c>
      <c r="B1083" t="str">
        <v>Paulo Costa</v>
      </c>
      <c r="C1083" t="str">
        <v>Agostinho &amp; Carneiro, Lda.</v>
      </c>
      <c r="D1083" t="str">
        <v>A VENCER</v>
      </c>
      <c r="E1083">
        <v>208.79</v>
      </c>
      <c r="F1083" t="str">
        <v>No Risk</v>
      </c>
    </row>
    <row r="1084" spans="1:6" x14ac:dyDescent="0.25">
      <c r="A1084">
        <v>90</v>
      </c>
      <c r="B1084" t="str">
        <v>Paulo Costa</v>
      </c>
      <c r="C1084" t="str">
        <v>Jacinto Ferreira Carvalho</v>
      </c>
      <c r="D1084" t="str">
        <v>A VENCER</v>
      </c>
      <c r="E1084">
        <v>285.86</v>
      </c>
      <c r="F1084" t="str">
        <v>No Risk</v>
      </c>
    </row>
    <row r="1085" spans="1:6" x14ac:dyDescent="0.25">
      <c r="A1085">
        <v>104</v>
      </c>
      <c r="B1085" t="str">
        <v>Paulo Costa</v>
      </c>
      <c r="C1085" t="str">
        <v>Super Talho Redentor, Lda.</v>
      </c>
      <c r="D1085" t="str">
        <v>A VENCER</v>
      </c>
      <c r="E1085">
        <v>207.52</v>
      </c>
      <c r="F1085" t="str">
        <v>No Risk</v>
      </c>
    </row>
    <row r="1086" spans="1:6" x14ac:dyDescent="0.25">
      <c r="A1086">
        <v>105</v>
      </c>
      <c r="B1086" t="str">
        <v>Paulo Costa</v>
      </c>
      <c r="C1086" t="str">
        <v>Super Talho Redentor, Lda.</v>
      </c>
      <c r="D1086" t="str">
        <v>A VENCER</v>
      </c>
      <c r="E1086">
        <v>304.14999999999998</v>
      </c>
      <c r="F1086" t="str">
        <v>No Risk</v>
      </c>
    </row>
    <row r="1087" spans="1:6" x14ac:dyDescent="0.25">
      <c r="A1087">
        <v>106</v>
      </c>
      <c r="B1087" t="str">
        <v>Paulo Costa</v>
      </c>
      <c r="C1087" t="str">
        <v>Super Talho Redentor, Lda.</v>
      </c>
      <c r="D1087" t="str">
        <v>A VENCER</v>
      </c>
      <c r="E1087">
        <v>65.47</v>
      </c>
      <c r="F1087" t="str">
        <v>No Risk</v>
      </c>
    </row>
    <row r="1088" spans="1:6" x14ac:dyDescent="0.25">
      <c r="A1088">
        <v>107</v>
      </c>
      <c r="B1088" t="str">
        <v>Paulo Costa</v>
      </c>
      <c r="C1088" t="str">
        <v>Super Talho Redentor, Lda.</v>
      </c>
      <c r="D1088" t="str">
        <v>A VENCER</v>
      </c>
      <c r="E1088">
        <v>153.80000000000001</v>
      </c>
      <c r="F1088" t="str">
        <v>No Risk</v>
      </c>
    </row>
    <row r="1089" spans="1:6" x14ac:dyDescent="0.25">
      <c r="A1089">
        <v>108</v>
      </c>
      <c r="B1089" t="str">
        <v>Paulo Costa</v>
      </c>
      <c r="C1089" t="str">
        <v>Super Talho Redentor, Lda.</v>
      </c>
      <c r="D1089" t="str">
        <v>A VENCER</v>
      </c>
      <c r="E1089">
        <v>32.85</v>
      </c>
      <c r="F1089" t="str">
        <v>No Risk</v>
      </c>
    </row>
    <row r="1090" spans="1:6" x14ac:dyDescent="0.25">
      <c r="A1090">
        <v>109</v>
      </c>
      <c r="B1090" t="str">
        <v>Paulo Costa</v>
      </c>
      <c r="C1090" t="str">
        <v>Super Talho Redentor, Lda.</v>
      </c>
      <c r="D1090" t="str">
        <v>A VENCER</v>
      </c>
      <c r="E1090">
        <v>994.62</v>
      </c>
      <c r="F1090" t="str">
        <v>No Risk</v>
      </c>
    </row>
    <row r="1091" spans="1:6" x14ac:dyDescent="0.25">
      <c r="A1091">
        <v>110</v>
      </c>
      <c r="B1091" t="str">
        <v>Paulo Costa</v>
      </c>
      <c r="C1091" t="str">
        <v>Super Talho Redentor, Lda.</v>
      </c>
      <c r="D1091" t="str">
        <v>A VENCER</v>
      </c>
      <c r="E1091">
        <v>528.76</v>
      </c>
      <c r="F1091" t="str">
        <v>No Risk</v>
      </c>
    </row>
    <row r="1092" spans="1:6" x14ac:dyDescent="0.25">
      <c r="A1092">
        <v>111</v>
      </c>
      <c r="B1092" t="str">
        <v>Paulo Costa</v>
      </c>
      <c r="C1092" t="str">
        <v>Super Talho Redentor, Lda.</v>
      </c>
      <c r="D1092" t="str">
        <v>A VENCER</v>
      </c>
      <c r="E1092">
        <v>-15.85</v>
      </c>
      <c r="F1092" t="str">
        <v>No Risk</v>
      </c>
    </row>
    <row r="1093" spans="1:6" x14ac:dyDescent="0.25">
      <c r="A1093">
        <v>112</v>
      </c>
      <c r="B1093" t="str">
        <v>Paulo Costa</v>
      </c>
      <c r="C1093" t="str">
        <v>Super Talho Redentor, Lda.</v>
      </c>
      <c r="D1093" t="str">
        <v>A VENCER</v>
      </c>
      <c r="E1093">
        <v>119.13</v>
      </c>
      <c r="F1093" t="str">
        <v>No Risk</v>
      </c>
    </row>
    <row r="1094" spans="1:6" x14ac:dyDescent="0.25">
      <c r="A1094">
        <v>113</v>
      </c>
      <c r="B1094" t="str">
        <v>Paulo Costa</v>
      </c>
      <c r="C1094" t="str">
        <v>Super Talho Redentor, Lda.</v>
      </c>
      <c r="D1094" t="str">
        <v>A VENCER</v>
      </c>
      <c r="E1094">
        <v>283.05</v>
      </c>
      <c r="F1094" t="str">
        <v>No Risk</v>
      </c>
    </row>
    <row r="1095" spans="1:6" x14ac:dyDescent="0.25">
      <c r="A1095">
        <v>114</v>
      </c>
      <c r="B1095" t="str">
        <v>Paulo Costa</v>
      </c>
      <c r="C1095" t="str">
        <v>Super Talho Redentor, Lda.</v>
      </c>
      <c r="D1095" t="str">
        <v>A VENCER</v>
      </c>
      <c r="E1095">
        <v>228.83</v>
      </c>
      <c r="F1095" t="str">
        <v>No Risk</v>
      </c>
    </row>
    <row r="1096" spans="1:6" x14ac:dyDescent="0.25">
      <c r="A1096">
        <v>115</v>
      </c>
      <c r="B1096" t="str">
        <v>Paulo Costa</v>
      </c>
      <c r="C1096" t="str">
        <v>Super Talho Redentor, Lda.</v>
      </c>
      <c r="D1096" t="str">
        <v>A VENCER</v>
      </c>
      <c r="E1096">
        <v>545.98</v>
      </c>
      <c r="F1096" t="str">
        <v>No Risk</v>
      </c>
    </row>
    <row r="1097" spans="1:6" x14ac:dyDescent="0.25">
      <c r="A1097">
        <v>116</v>
      </c>
      <c r="B1097" t="str">
        <v>Paulo Costa</v>
      </c>
      <c r="C1097" t="str">
        <v>Super Talho Redentor, Lda.</v>
      </c>
      <c r="D1097" t="str">
        <v>A VENCER</v>
      </c>
      <c r="E1097">
        <v>2.63</v>
      </c>
      <c r="F1097" t="str">
        <v>No Risk</v>
      </c>
    </row>
    <row r="1098" spans="1:6" x14ac:dyDescent="0.25">
      <c r="A1098">
        <v>117</v>
      </c>
      <c r="B1098" t="str">
        <v>Paulo Costa</v>
      </c>
      <c r="C1098" t="str">
        <v>Super Talho Redentor, Lda.</v>
      </c>
      <c r="D1098" t="str">
        <v>A VENCER</v>
      </c>
      <c r="E1098">
        <v>338.76</v>
      </c>
      <c r="F1098" t="str">
        <v>No Risk</v>
      </c>
    </row>
    <row r="1099" spans="1:6" x14ac:dyDescent="0.25">
      <c r="A1099">
        <v>118</v>
      </c>
      <c r="B1099" t="str">
        <v>Paulo Costa</v>
      </c>
      <c r="C1099" t="str">
        <v>Super Talho Redentor, Lda.</v>
      </c>
      <c r="D1099" t="str">
        <v>A VENCER</v>
      </c>
      <c r="E1099">
        <v>460.23</v>
      </c>
      <c r="F1099" t="str">
        <v>No Risk</v>
      </c>
    </row>
    <row r="1100" spans="1:6" x14ac:dyDescent="0.25">
      <c r="A1100">
        <v>119</v>
      </c>
      <c r="B1100" t="str">
        <v>Paulo Costa</v>
      </c>
      <c r="C1100" t="str">
        <v>Super Talho Redentor, Lda.</v>
      </c>
      <c r="D1100" t="str">
        <v>A VENCER</v>
      </c>
      <c r="E1100">
        <v>544.83000000000004</v>
      </c>
      <c r="F1100" t="str">
        <v>No Risk</v>
      </c>
    </row>
    <row r="1101" spans="1:6" x14ac:dyDescent="0.25">
      <c r="A1101">
        <v>161</v>
      </c>
      <c r="B1101" t="str">
        <v>Paulo Costa</v>
      </c>
      <c r="C1101" t="str">
        <v>Elpicarnes - Indústria Carnes, Lda.</v>
      </c>
      <c r="D1101" t="str">
        <v>A VENCER</v>
      </c>
      <c r="E1101">
        <v>156.46</v>
      </c>
      <c r="F1101" t="str">
        <v>No Risk</v>
      </c>
    </row>
    <row r="1102" spans="1:6" x14ac:dyDescent="0.25">
      <c r="A1102">
        <v>162</v>
      </c>
      <c r="B1102" t="str">
        <v>Paulo Costa</v>
      </c>
      <c r="C1102" t="str">
        <v>Elpicarnes - Indústria Carnes, Lda.</v>
      </c>
      <c r="D1102" t="str">
        <v>A VENCER</v>
      </c>
      <c r="E1102">
        <v>244.68</v>
      </c>
      <c r="F1102" t="str">
        <v>No Risk</v>
      </c>
    </row>
    <row r="1103" spans="1:6" x14ac:dyDescent="0.25">
      <c r="A1103">
        <v>163</v>
      </c>
      <c r="B1103" t="str">
        <v>Paulo Costa</v>
      </c>
      <c r="C1103" t="str">
        <v>Elpicarnes - Indústria Carnes, Lda.</v>
      </c>
      <c r="D1103" t="str">
        <v>A VENCER</v>
      </c>
      <c r="E1103">
        <v>276.02</v>
      </c>
      <c r="F1103" t="str">
        <v>No Risk</v>
      </c>
    </row>
    <row r="1104" spans="1:6" x14ac:dyDescent="0.25">
      <c r="A1104">
        <v>196</v>
      </c>
      <c r="B1104" t="str">
        <v>Paulo Costa</v>
      </c>
      <c r="C1104" t="str">
        <v>Talho Sanfinense, Lda</v>
      </c>
      <c r="D1104" t="str">
        <v>A VENCER</v>
      </c>
      <c r="E1104">
        <v>1334.16</v>
      </c>
      <c r="F1104" t="str">
        <v>No Risk</v>
      </c>
    </row>
    <row r="1105" spans="1:6" x14ac:dyDescent="0.25">
      <c r="A1105">
        <v>197</v>
      </c>
      <c r="B1105" t="str">
        <v>Paulo Costa</v>
      </c>
      <c r="C1105" t="str">
        <v>Talho Sanfinense, Lda</v>
      </c>
      <c r="D1105" t="str">
        <v>A VENCER</v>
      </c>
      <c r="E1105">
        <v>1149.52</v>
      </c>
      <c r="F1105" t="str">
        <v>No Risk</v>
      </c>
    </row>
    <row r="1106" spans="1:6" x14ac:dyDescent="0.25">
      <c r="A1106">
        <v>198</v>
      </c>
      <c r="B1106" t="str">
        <v>Paulo Costa</v>
      </c>
      <c r="C1106" t="str">
        <v>Talho Sanfinense, Lda</v>
      </c>
      <c r="D1106" t="str">
        <v>A VENCER</v>
      </c>
      <c r="E1106">
        <v>124.59</v>
      </c>
      <c r="F1106" t="str">
        <v>No Risk</v>
      </c>
    </row>
    <row r="1107" spans="1:6" x14ac:dyDescent="0.25">
      <c r="A1107">
        <v>199</v>
      </c>
      <c r="B1107" t="str">
        <v>Paulo Costa</v>
      </c>
      <c r="C1107" t="str">
        <v>Talho Sanfinense, Lda</v>
      </c>
      <c r="D1107" t="str">
        <v>A VENCER</v>
      </c>
      <c r="E1107">
        <v>1044.22</v>
      </c>
      <c r="F1107" t="str">
        <v>No Risk</v>
      </c>
    </row>
    <row r="1108" spans="1:6" x14ac:dyDescent="0.25">
      <c r="A1108">
        <v>200</v>
      </c>
      <c r="B1108" t="str">
        <v>Paulo Costa</v>
      </c>
      <c r="C1108" t="str">
        <v>Talho Sanfinense, Lda</v>
      </c>
      <c r="D1108" t="str">
        <v>A VENCER</v>
      </c>
      <c r="E1108">
        <v>732.56</v>
      </c>
      <c r="F1108" t="str">
        <v>No Risk</v>
      </c>
    </row>
    <row r="1109" spans="1:6" x14ac:dyDescent="0.25">
      <c r="A1109">
        <v>415</v>
      </c>
      <c r="B1109" t="str">
        <v>Paulo Costa</v>
      </c>
      <c r="C1109" t="str">
        <v>Avetirso - Comercio De Carnes, Lda</v>
      </c>
      <c r="D1109" t="str">
        <v>A VENCER</v>
      </c>
      <c r="E1109">
        <v>199.35</v>
      </c>
      <c r="F1109" t="str">
        <v>No Risk</v>
      </c>
    </row>
    <row r="1110" spans="1:6" x14ac:dyDescent="0.25">
      <c r="A1110">
        <v>416</v>
      </c>
      <c r="B1110" t="str">
        <v>Paulo Costa</v>
      </c>
      <c r="C1110" t="str">
        <v>Avetirso - Comercio De Carnes, Lda</v>
      </c>
      <c r="D1110" t="str">
        <v>A VENCER</v>
      </c>
      <c r="E1110">
        <v>113.95</v>
      </c>
      <c r="F1110" t="str">
        <v>No Risk</v>
      </c>
    </row>
    <row r="1111" spans="1:6" x14ac:dyDescent="0.25">
      <c r="A1111">
        <v>417</v>
      </c>
      <c r="B1111" t="str">
        <v>Paulo Costa</v>
      </c>
      <c r="C1111" t="str">
        <v>Avetirso - Comercio De Carnes, Lda</v>
      </c>
      <c r="D1111" t="str">
        <v>A VENCER</v>
      </c>
      <c r="E1111">
        <v>185.83</v>
      </c>
      <c r="F1111" t="str">
        <v>No Risk</v>
      </c>
    </row>
    <row r="1112" spans="1:6" x14ac:dyDescent="0.25">
      <c r="A1112">
        <v>418</v>
      </c>
      <c r="B1112" t="str">
        <v>Paulo Costa</v>
      </c>
      <c r="C1112" t="str">
        <v>Avetirso - Comercio De Carnes, Lda</v>
      </c>
      <c r="D1112" t="str">
        <v>A VENCER</v>
      </c>
      <c r="E1112">
        <v>157.53</v>
      </c>
      <c r="F1112" t="str">
        <v>No Risk</v>
      </c>
    </row>
    <row r="1113" spans="1:6" x14ac:dyDescent="0.25">
      <c r="A1113">
        <v>686</v>
      </c>
      <c r="B1113" t="str">
        <v>Paulo Costa</v>
      </c>
      <c r="C1113" t="str">
        <v>Amadeu Sá, Lda</v>
      </c>
      <c r="D1113" t="str">
        <v>A VENCER</v>
      </c>
      <c r="E1113">
        <v>410.73</v>
      </c>
      <c r="F1113" t="str">
        <v>No Risk</v>
      </c>
    </row>
    <row r="1114" spans="1:6" x14ac:dyDescent="0.25">
      <c r="A1114">
        <v>687</v>
      </c>
      <c r="B1114" t="str">
        <v>Paulo Costa</v>
      </c>
      <c r="C1114" t="str">
        <v>Amadeu Sá, Lda</v>
      </c>
      <c r="D1114" t="str">
        <v>A VENCER</v>
      </c>
      <c r="E1114">
        <v>181.94</v>
      </c>
      <c r="F1114" t="str">
        <v>No Risk</v>
      </c>
    </row>
    <row r="1115" spans="1:6" x14ac:dyDescent="0.25">
      <c r="A1115">
        <v>688</v>
      </c>
      <c r="B1115" t="str">
        <v>Paulo Costa</v>
      </c>
      <c r="C1115" t="str">
        <v>Amadeu Sá, Lda</v>
      </c>
      <c r="D1115" t="str">
        <v>A VENCER</v>
      </c>
      <c r="E1115">
        <v>531.46</v>
      </c>
      <c r="F1115" t="str">
        <v>No Risk</v>
      </c>
    </row>
    <row r="1116" spans="1:6" x14ac:dyDescent="0.25">
      <c r="A1116">
        <v>689</v>
      </c>
      <c r="B1116" t="str">
        <v>Paulo Costa</v>
      </c>
      <c r="C1116" t="str">
        <v>Amadeu Sá, Lda</v>
      </c>
      <c r="D1116" t="str">
        <v>A VENCER</v>
      </c>
      <c r="E1116">
        <v>410.43</v>
      </c>
      <c r="F1116" t="str">
        <v>No Risk</v>
      </c>
    </row>
    <row r="1117" spans="1:6" x14ac:dyDescent="0.25">
      <c r="A1117">
        <v>690</v>
      </c>
      <c r="B1117" t="str">
        <v>Paulo Costa</v>
      </c>
      <c r="C1117" t="str">
        <v>Amadeu Sá, Lda</v>
      </c>
      <c r="D1117" t="str">
        <v>A VENCER</v>
      </c>
      <c r="E1117">
        <v>199.05</v>
      </c>
      <c r="F1117" t="str">
        <v>No Risk</v>
      </c>
    </row>
    <row r="1118" spans="1:6" x14ac:dyDescent="0.25">
      <c r="A1118">
        <v>691</v>
      </c>
      <c r="B1118" t="str">
        <v>Paulo Costa</v>
      </c>
      <c r="C1118" t="str">
        <v>Amadeu Sá, Lda</v>
      </c>
      <c r="D1118" t="str">
        <v>A VENCER</v>
      </c>
      <c r="E1118">
        <v>129.57</v>
      </c>
      <c r="F1118" t="str">
        <v>No Risk</v>
      </c>
    </row>
    <row r="1119" spans="1:6" x14ac:dyDescent="0.25">
      <c r="A1119">
        <v>692</v>
      </c>
      <c r="B1119" t="str">
        <v>Paulo Costa</v>
      </c>
      <c r="C1119" t="str">
        <v>Amadeu Sá, Lda</v>
      </c>
      <c r="D1119" t="str">
        <v>A VENCER</v>
      </c>
      <c r="E1119">
        <v>270.58</v>
      </c>
      <c r="F1119" t="str">
        <v>No Risk</v>
      </c>
    </row>
    <row r="1120" spans="1:6" x14ac:dyDescent="0.25">
      <c r="A1120">
        <v>713</v>
      </c>
      <c r="B1120" t="str">
        <v>Paulo Costa</v>
      </c>
      <c r="C1120" t="str">
        <v>Nunicarnes-Ind.E Com.De Carnes,Lda</v>
      </c>
      <c r="D1120" t="str">
        <v>A VENCER</v>
      </c>
      <c r="E1120">
        <v>289.91000000000003</v>
      </c>
      <c r="F1120" t="str">
        <v>No Risk</v>
      </c>
    </row>
    <row r="1121" spans="1:6" x14ac:dyDescent="0.25">
      <c r="A1121">
        <v>714</v>
      </c>
      <c r="B1121" t="str">
        <v>Paulo Costa</v>
      </c>
      <c r="C1121" t="str">
        <v>Nunicarnes-Ind.E Com.De Carnes,Lda</v>
      </c>
      <c r="D1121" t="str">
        <v>A VENCER</v>
      </c>
      <c r="E1121">
        <v>92.34</v>
      </c>
      <c r="F1121" t="str">
        <v>No Risk</v>
      </c>
    </row>
    <row r="1122" spans="1:6" x14ac:dyDescent="0.25">
      <c r="A1122">
        <v>722</v>
      </c>
      <c r="B1122" t="str">
        <v>Paulo Costa</v>
      </c>
      <c r="C1122" t="str">
        <v>Msro, Lda</v>
      </c>
      <c r="D1122" t="str">
        <v>A VENCER</v>
      </c>
      <c r="E1122">
        <v>12.02</v>
      </c>
      <c r="F1122" t="str">
        <v>No Risk</v>
      </c>
    </row>
    <row r="1123" spans="1:6" x14ac:dyDescent="0.25">
      <c r="A1123">
        <v>723</v>
      </c>
      <c r="B1123" t="str">
        <v>Paulo Costa</v>
      </c>
      <c r="C1123" t="str">
        <v>Msro, Lda</v>
      </c>
      <c r="D1123" t="str">
        <v>A VENCER</v>
      </c>
      <c r="E1123">
        <v>272.08</v>
      </c>
      <c r="F1123" t="str">
        <v>No Risk</v>
      </c>
    </row>
    <row r="1124" spans="1:6" x14ac:dyDescent="0.25">
      <c r="A1124">
        <v>724</v>
      </c>
      <c r="B1124" t="str">
        <v>Paulo Costa</v>
      </c>
      <c r="C1124" t="str">
        <v>Msro, Lda</v>
      </c>
      <c r="D1124" t="str">
        <v>A VENCER</v>
      </c>
      <c r="E1124">
        <v>56.36</v>
      </c>
      <c r="F1124" t="str">
        <v>No Risk</v>
      </c>
    </row>
    <row r="1125" spans="1:6" x14ac:dyDescent="0.25">
      <c r="A1125">
        <v>725</v>
      </c>
      <c r="B1125" t="str">
        <v>Paulo Costa</v>
      </c>
      <c r="C1125" t="str">
        <v>Msro, Lda</v>
      </c>
      <c r="D1125" t="str">
        <v>A VENCER</v>
      </c>
      <c r="E1125">
        <v>37.049999999999997</v>
      </c>
      <c r="F1125" t="str">
        <v>No Risk</v>
      </c>
    </row>
    <row r="1126" spans="1:6" x14ac:dyDescent="0.25">
      <c r="A1126">
        <v>726</v>
      </c>
      <c r="B1126" t="str">
        <v>Paulo Costa</v>
      </c>
      <c r="C1126" t="str">
        <v>Msro, Lda</v>
      </c>
      <c r="D1126" t="str">
        <v>A VENCER</v>
      </c>
      <c r="E1126">
        <v>4.9000000000000004</v>
      </c>
      <c r="F1126" t="str">
        <v>No Risk</v>
      </c>
    </row>
    <row r="1127" spans="1:6" x14ac:dyDescent="0.25">
      <c r="A1127">
        <v>822</v>
      </c>
      <c r="B1127" t="str">
        <v>Paulo Costa</v>
      </c>
      <c r="C1127" t="str">
        <v>Casa Do Coucieiro Enchidos</v>
      </c>
      <c r="D1127" t="str">
        <v>A VENCER</v>
      </c>
      <c r="E1127">
        <v>816.63</v>
      </c>
      <c r="F1127" t="str">
        <v>No Risk</v>
      </c>
    </row>
    <row r="1128" spans="1:6" x14ac:dyDescent="0.25">
      <c r="A1128">
        <v>823</v>
      </c>
      <c r="B1128" t="str">
        <v>Paulo Costa</v>
      </c>
      <c r="C1128" t="str">
        <v>Casa Do Coucieiro Enchidos</v>
      </c>
      <c r="D1128" t="str">
        <v>A VENCER</v>
      </c>
      <c r="E1128">
        <v>317.75</v>
      </c>
      <c r="F1128" t="str">
        <v>No Risk</v>
      </c>
    </row>
    <row r="1129" spans="1:6" x14ac:dyDescent="0.25">
      <c r="A1129">
        <v>824</v>
      </c>
      <c r="B1129" t="str">
        <v>Paulo Costa</v>
      </c>
      <c r="C1129" t="str">
        <v>Casa Do Coucieiro Enchidos</v>
      </c>
      <c r="D1129" t="str">
        <v>A VENCER</v>
      </c>
      <c r="E1129">
        <v>328.58</v>
      </c>
      <c r="F1129" t="str">
        <v>No Risk</v>
      </c>
    </row>
    <row r="1130" spans="1:6" x14ac:dyDescent="0.25">
      <c r="A1130">
        <v>825</v>
      </c>
      <c r="B1130" t="str">
        <v>Paulo Costa</v>
      </c>
      <c r="C1130" t="str">
        <v>Casa Do Coucieiro Enchidos</v>
      </c>
      <c r="D1130" t="str">
        <v>A VENCER</v>
      </c>
      <c r="E1130">
        <v>527.84</v>
      </c>
      <c r="F1130" t="str">
        <v>No Risk</v>
      </c>
    </row>
    <row r="1131" spans="1:6" x14ac:dyDescent="0.25">
      <c r="A1131">
        <v>826</v>
      </c>
      <c r="B1131" t="str">
        <v>Paulo Costa</v>
      </c>
      <c r="C1131" t="str">
        <v>Casa Do Coucieiro Enchidos</v>
      </c>
      <c r="D1131" t="str">
        <v>A VENCER</v>
      </c>
      <c r="E1131">
        <v>301.89999999999998</v>
      </c>
      <c r="F1131" t="str">
        <v>No Risk</v>
      </c>
    </row>
    <row r="1132" spans="1:6" x14ac:dyDescent="0.25">
      <c r="A1132">
        <v>1042</v>
      </c>
      <c r="B1132" t="str">
        <v>Paulo Costa</v>
      </c>
      <c r="C1132" t="str">
        <v>Dominantexemplo Unipessoal, Lda</v>
      </c>
      <c r="D1132" t="str">
        <v>A VENCER</v>
      </c>
      <c r="E1132">
        <v>1043.29</v>
      </c>
      <c r="F1132" t="str">
        <v>No Risk</v>
      </c>
    </row>
    <row r="1133" spans="1:6" x14ac:dyDescent="0.25">
      <c r="A1133">
        <v>1043</v>
      </c>
      <c r="B1133" t="str">
        <v>Paulo Costa</v>
      </c>
      <c r="C1133" t="str">
        <v>Dominantexemplo Unipessoal, Lda</v>
      </c>
      <c r="D1133" t="str">
        <v>A VENCER</v>
      </c>
      <c r="E1133">
        <v>294.79000000000002</v>
      </c>
      <c r="F1133" t="str">
        <v>No Risk</v>
      </c>
    </row>
    <row r="1134" spans="1:6" x14ac:dyDescent="0.25">
      <c r="A1134">
        <v>1044</v>
      </c>
      <c r="B1134" t="str">
        <v>Paulo Costa</v>
      </c>
      <c r="C1134" t="str">
        <v>Dominantexemplo Unipessoal, Lda</v>
      </c>
      <c r="D1134" t="str">
        <v>A VENCER</v>
      </c>
      <c r="E1134">
        <v>363.51</v>
      </c>
      <c r="F1134" t="str">
        <v>No Risk</v>
      </c>
    </row>
    <row r="1135" spans="1:6" x14ac:dyDescent="0.25">
      <c r="A1135">
        <v>1045</v>
      </c>
      <c r="B1135" t="str">
        <v>Paulo Costa</v>
      </c>
      <c r="C1135" t="str">
        <v>Dominantexemplo Unipessoal, Lda</v>
      </c>
      <c r="D1135" t="str">
        <v>A VENCER</v>
      </c>
      <c r="E1135">
        <v>97.93</v>
      </c>
      <c r="F1135" t="str">
        <v>No Risk</v>
      </c>
    </row>
    <row r="1136" spans="1:6" x14ac:dyDescent="0.25">
      <c r="A1136">
        <v>1046</v>
      </c>
      <c r="B1136" t="str">
        <v>Paulo Costa</v>
      </c>
      <c r="C1136" t="str">
        <v>Dominantexemplo Unipessoal, Lda</v>
      </c>
      <c r="D1136" t="str">
        <v>A VENCER</v>
      </c>
      <c r="E1136">
        <v>873.41</v>
      </c>
      <c r="F1136" t="str">
        <v>No Risk</v>
      </c>
    </row>
    <row r="1137" spans="1:6" x14ac:dyDescent="0.25">
      <c r="A1137">
        <v>1047</v>
      </c>
      <c r="B1137" t="str">
        <v>Paulo Costa</v>
      </c>
      <c r="C1137" t="str">
        <v>Dominantexemplo Unipessoal, Lda</v>
      </c>
      <c r="D1137" t="str">
        <v>A VENCER</v>
      </c>
      <c r="E1137">
        <v>24.36</v>
      </c>
      <c r="F1137" t="str">
        <v>No Risk</v>
      </c>
    </row>
    <row r="1138" spans="1:6" x14ac:dyDescent="0.25">
      <c r="A1138">
        <v>1048</v>
      </c>
      <c r="B1138" t="str">
        <v>Paulo Costa</v>
      </c>
      <c r="C1138" t="str">
        <v>Dominantexemplo Unipessoal, Lda</v>
      </c>
      <c r="D1138" t="str">
        <v>A VENCER</v>
      </c>
      <c r="E1138">
        <v>951.75</v>
      </c>
      <c r="F1138" t="str">
        <v>No Risk</v>
      </c>
    </row>
    <row r="1139" spans="1:6" x14ac:dyDescent="0.25">
      <c r="A1139">
        <v>1049</v>
      </c>
      <c r="B1139" t="str">
        <v>Paulo Costa</v>
      </c>
      <c r="C1139" t="str">
        <v>Dominantexemplo Unipessoal, Lda</v>
      </c>
      <c r="D1139" t="str">
        <v>A VENCER</v>
      </c>
      <c r="E1139">
        <v>78.92</v>
      </c>
      <c r="F1139" t="str">
        <v>No Risk</v>
      </c>
    </row>
    <row r="1140" spans="1:6" x14ac:dyDescent="0.25">
      <c r="A1140">
        <v>1050</v>
      </c>
      <c r="B1140" t="str">
        <v>Paulo Costa</v>
      </c>
      <c r="C1140" t="str">
        <v>Dominantexemplo Unipessoal, Lda</v>
      </c>
      <c r="D1140" t="str">
        <v>A VENCER</v>
      </c>
      <c r="E1140">
        <v>81.25</v>
      </c>
      <c r="F1140" t="str">
        <v>No Risk</v>
      </c>
    </row>
    <row r="1141" spans="1:6" x14ac:dyDescent="0.25">
      <c r="A1141">
        <v>1051</v>
      </c>
      <c r="B1141" t="str">
        <v>Paulo Costa</v>
      </c>
      <c r="C1141" t="str">
        <v>Dominantexemplo Unipessoal, Lda</v>
      </c>
      <c r="D1141" t="str">
        <v>A VENCER</v>
      </c>
      <c r="E1141">
        <v>833.06</v>
      </c>
      <c r="F1141" t="str">
        <v>No Risk</v>
      </c>
    </row>
    <row r="1142" spans="1:6" x14ac:dyDescent="0.25">
      <c r="A1142">
        <v>1052</v>
      </c>
      <c r="B1142" t="str">
        <v>Paulo Costa</v>
      </c>
      <c r="C1142" t="str">
        <v>Dominantexemplo Unipessoal, Lda</v>
      </c>
      <c r="D1142" t="str">
        <v>A VENCER</v>
      </c>
      <c r="E1142">
        <v>1056.32</v>
      </c>
      <c r="F1142" t="str">
        <v>No Risk</v>
      </c>
    </row>
    <row r="1143" spans="1:6" x14ac:dyDescent="0.25">
      <c r="A1143">
        <v>1053</v>
      </c>
      <c r="B1143" t="str">
        <v>Paulo Costa</v>
      </c>
      <c r="C1143" t="str">
        <v>Dominantexemplo Unipessoal, Lda</v>
      </c>
      <c r="D1143" t="str">
        <v>A VENCER</v>
      </c>
      <c r="E1143">
        <v>210.29</v>
      </c>
      <c r="F1143" t="str">
        <v>No Risk</v>
      </c>
    </row>
    <row r="1144" spans="1:6" x14ac:dyDescent="0.25">
      <c r="A1144">
        <v>1054</v>
      </c>
      <c r="B1144" t="str">
        <v>Paulo Costa</v>
      </c>
      <c r="C1144" t="str">
        <v>Dominantexemplo Unipessoal, Lda</v>
      </c>
      <c r="D1144" t="str">
        <v>A VENCER</v>
      </c>
      <c r="E1144">
        <v>540.54999999999995</v>
      </c>
      <c r="F1144" t="str">
        <v>No Risk</v>
      </c>
    </row>
    <row r="1145" spans="1:6" x14ac:dyDescent="0.25">
      <c r="A1145">
        <v>1055</v>
      </c>
      <c r="B1145" t="str">
        <v>Paulo Costa</v>
      </c>
      <c r="C1145" t="str">
        <v>Dominantexemplo Unipessoal, Lda</v>
      </c>
      <c r="D1145" t="str">
        <v>A VENCER</v>
      </c>
      <c r="E1145">
        <v>165.06</v>
      </c>
      <c r="F1145" t="str">
        <v>No Risk</v>
      </c>
    </row>
    <row r="1146" spans="1:6" x14ac:dyDescent="0.25">
      <c r="A1146">
        <v>1086</v>
      </c>
      <c r="B1146" t="str">
        <v>Paulo Costa</v>
      </c>
      <c r="C1146" t="str">
        <v>Gelfer Unipessoal, Lda</v>
      </c>
      <c r="D1146" t="str">
        <v>A VENCER</v>
      </c>
      <c r="E1146">
        <v>180.6</v>
      </c>
      <c r="F1146" t="str">
        <v>No Risk</v>
      </c>
    </row>
    <row r="1147" spans="1:6" x14ac:dyDescent="0.25">
      <c r="A1147">
        <v>1087</v>
      </c>
      <c r="B1147" t="str">
        <v>Paulo Costa</v>
      </c>
      <c r="C1147" t="str">
        <v>Gelfer Unipessoal, Lda</v>
      </c>
      <c r="D1147" t="str">
        <v>A VENCER</v>
      </c>
      <c r="E1147">
        <v>116.85</v>
      </c>
      <c r="F1147" t="str">
        <v>No Risk</v>
      </c>
    </row>
    <row r="1148" spans="1:6" x14ac:dyDescent="0.25">
      <c r="A1148">
        <v>1202</v>
      </c>
      <c r="B1148" t="str">
        <v>Paulo Costa</v>
      </c>
      <c r="C1148" t="str">
        <v>Interviana-Supermercados,Lda</v>
      </c>
      <c r="D1148" t="str">
        <v>A VENCER</v>
      </c>
      <c r="E1148">
        <v>264.77999999999997</v>
      </c>
      <c r="F1148" t="str">
        <v>No Risk</v>
      </c>
    </row>
    <row r="1149" spans="1:6" x14ac:dyDescent="0.25">
      <c r="A1149">
        <v>1203</v>
      </c>
      <c r="B1149" t="str">
        <v>Paulo Costa</v>
      </c>
      <c r="C1149" t="str">
        <v>Interviana-Supermercados,Lda</v>
      </c>
      <c r="D1149" t="str">
        <v>A VENCER</v>
      </c>
      <c r="E1149">
        <v>414.76</v>
      </c>
      <c r="F1149" t="str">
        <v>No Risk</v>
      </c>
    </row>
    <row r="1150" spans="1:6" x14ac:dyDescent="0.25">
      <c r="A1150">
        <v>1229</v>
      </c>
      <c r="B1150" t="str">
        <v>Paulo Costa</v>
      </c>
      <c r="C1150" t="str">
        <v>Famaves - Comércio De Carnes, Lda</v>
      </c>
      <c r="D1150" t="str">
        <v>A VENCER</v>
      </c>
      <c r="E1150">
        <v>225.66</v>
      </c>
      <c r="F1150" t="str">
        <v>No Risk</v>
      </c>
    </row>
    <row r="1151" spans="1:6" x14ac:dyDescent="0.25">
      <c r="A1151">
        <v>1230</v>
      </c>
      <c r="B1151" t="str">
        <v>Paulo Costa</v>
      </c>
      <c r="C1151" t="str">
        <v>Famaves - Comércio De Carnes, Lda</v>
      </c>
      <c r="D1151" t="str">
        <v>A VENCER</v>
      </c>
      <c r="E1151">
        <v>239.78</v>
      </c>
      <c r="F1151" t="str">
        <v>No Risk</v>
      </c>
    </row>
    <row r="1152" spans="1:6" x14ac:dyDescent="0.25">
      <c r="A1152">
        <v>1231</v>
      </c>
      <c r="B1152" t="str">
        <v>Paulo Costa</v>
      </c>
      <c r="C1152" t="str">
        <v>Famaves - Comércio De Carnes, Lda</v>
      </c>
      <c r="D1152" t="str">
        <v>A VENCER</v>
      </c>
      <c r="E1152">
        <v>161.81</v>
      </c>
      <c r="F1152" t="str">
        <v>No Risk</v>
      </c>
    </row>
    <row r="1153" spans="1:6" x14ac:dyDescent="0.25">
      <c r="A1153">
        <v>1232</v>
      </c>
      <c r="B1153" t="str">
        <v>Paulo Costa</v>
      </c>
      <c r="C1153" t="str">
        <v>Famaves - Comércio De Carnes, Lda</v>
      </c>
      <c r="D1153" t="str">
        <v>A VENCER</v>
      </c>
      <c r="E1153">
        <v>71.540000000000006</v>
      </c>
      <c r="F1153" t="str">
        <v>No Risk</v>
      </c>
    </row>
    <row r="1154" spans="1:6" x14ac:dyDescent="0.25">
      <c r="A1154">
        <v>1233</v>
      </c>
      <c r="B1154" t="str">
        <v>Paulo Costa</v>
      </c>
      <c r="C1154" t="str">
        <v>Famaves - Comércio De Carnes, Lda</v>
      </c>
      <c r="D1154" t="str">
        <v>A VENCER</v>
      </c>
      <c r="E1154">
        <v>243.53</v>
      </c>
      <c r="F1154" t="str">
        <v>No Risk</v>
      </c>
    </row>
    <row r="1155" spans="1:6" x14ac:dyDescent="0.25">
      <c r="A1155">
        <v>1855</v>
      </c>
      <c r="B1155" t="str">
        <v>Paulo Costa</v>
      </c>
      <c r="C1155" t="str">
        <v>Carnes Do Toural - Indústria E</v>
      </c>
      <c r="D1155" t="str">
        <v>A VENCER</v>
      </c>
      <c r="E1155">
        <v>-34.43</v>
      </c>
      <c r="F1155" t="str">
        <v>No Risk</v>
      </c>
    </row>
    <row r="1156" spans="1:6" x14ac:dyDescent="0.25">
      <c r="A1156">
        <v>1856</v>
      </c>
      <c r="B1156" t="str">
        <v>Paulo Costa</v>
      </c>
      <c r="C1156" t="str">
        <v>Carnes Do Toural - Indústria E</v>
      </c>
      <c r="D1156" t="str">
        <v>A VENCER</v>
      </c>
      <c r="E1156">
        <v>314.05</v>
      </c>
      <c r="F1156" t="str">
        <v>No Risk</v>
      </c>
    </row>
    <row r="1157" spans="1:6" x14ac:dyDescent="0.25">
      <c r="A1157">
        <v>2037</v>
      </c>
      <c r="B1157" t="str">
        <v>Paulo Costa</v>
      </c>
      <c r="C1157" t="str">
        <v>Talho Mestre, LDA</v>
      </c>
      <c r="D1157" t="str">
        <v>A VENCER</v>
      </c>
      <c r="E1157">
        <v>71.900000000000006</v>
      </c>
      <c r="F1157" t="str">
        <v>No Risk</v>
      </c>
    </row>
    <row r="1158" spans="1:6" x14ac:dyDescent="0.25">
      <c r="A1158">
        <v>2038</v>
      </c>
      <c r="B1158" t="str">
        <v>Paulo Costa</v>
      </c>
      <c r="C1158" t="str">
        <v>Talho Mestre, LDA</v>
      </c>
      <c r="D1158" t="str">
        <v>A VENCER</v>
      </c>
      <c r="E1158">
        <v>44.21</v>
      </c>
      <c r="F1158" t="str">
        <v>No Risk</v>
      </c>
    </row>
    <row r="1159" spans="1:6" x14ac:dyDescent="0.25">
      <c r="A1159">
        <v>2039</v>
      </c>
      <c r="B1159" t="str">
        <v>Paulo Costa</v>
      </c>
      <c r="C1159" t="str">
        <v>Talho Mestre, LDA</v>
      </c>
      <c r="D1159" t="str">
        <v>A VENCER</v>
      </c>
      <c r="E1159">
        <v>85.41</v>
      </c>
      <c r="F1159" t="str">
        <v>No Risk</v>
      </c>
    </row>
    <row r="1160" spans="1:6" x14ac:dyDescent="0.25">
      <c r="A1160">
        <v>2040</v>
      </c>
      <c r="B1160" t="str">
        <v>Paulo Costa</v>
      </c>
      <c r="C1160" t="str">
        <v>Talho Mestre, LDA</v>
      </c>
      <c r="D1160" t="str">
        <v>A VENCER</v>
      </c>
      <c r="E1160">
        <v>68.63</v>
      </c>
      <c r="F1160" t="str">
        <v>No Risk</v>
      </c>
    </row>
    <row r="1161" spans="1:6" x14ac:dyDescent="0.25">
      <c r="A1161">
        <v>2041</v>
      </c>
      <c r="B1161" t="str">
        <v>Paulo Costa</v>
      </c>
      <c r="C1161" t="str">
        <v>Talho Mestre, LDA</v>
      </c>
      <c r="D1161" t="str">
        <v>A VENCER</v>
      </c>
      <c r="E1161">
        <v>27.77</v>
      </c>
      <c r="F1161" t="str">
        <v>No Risk</v>
      </c>
    </row>
    <row r="1162" spans="1:6" x14ac:dyDescent="0.25">
      <c r="A1162">
        <v>2042</v>
      </c>
      <c r="B1162" t="str">
        <v>Paulo Costa</v>
      </c>
      <c r="C1162" t="str">
        <v>Talho Mestre, LDA</v>
      </c>
      <c r="D1162" t="str">
        <v>A VENCER</v>
      </c>
      <c r="E1162">
        <v>52.45</v>
      </c>
      <c r="F1162" t="str">
        <v>No Risk</v>
      </c>
    </row>
    <row r="1163" spans="1:6" x14ac:dyDescent="0.25">
      <c r="A1163">
        <v>2043</v>
      </c>
      <c r="B1163" t="str">
        <v>Paulo Costa</v>
      </c>
      <c r="C1163" t="str">
        <v>Talho Mestre, LDA</v>
      </c>
      <c r="D1163" t="str">
        <v>A VENCER</v>
      </c>
      <c r="E1163">
        <v>74.72</v>
      </c>
      <c r="F1163" t="str">
        <v>No Risk</v>
      </c>
    </row>
    <row r="1164" spans="1:6" x14ac:dyDescent="0.25">
      <c r="A1164">
        <v>2219</v>
      </c>
      <c r="B1164" t="str">
        <v>Paulo Costa</v>
      </c>
      <c r="C1164" t="str">
        <v>Pps, Sa</v>
      </c>
      <c r="D1164" t="str">
        <v>A VENCER</v>
      </c>
      <c r="E1164">
        <v>97.2</v>
      </c>
      <c r="F1164" t="str">
        <v>No Risk</v>
      </c>
    </row>
    <row r="1165" spans="1:6" x14ac:dyDescent="0.25">
      <c r="A1165">
        <v>2220</v>
      </c>
      <c r="B1165" t="str">
        <v>Paulo Costa</v>
      </c>
      <c r="C1165" t="str">
        <v>Pps, Sa</v>
      </c>
      <c r="D1165" t="str">
        <v>A VENCER</v>
      </c>
      <c r="E1165">
        <v>75.599999999999994</v>
      </c>
      <c r="F1165" t="str">
        <v>No Risk</v>
      </c>
    </row>
    <row r="1166" spans="1:6" x14ac:dyDescent="0.25">
      <c r="A1166">
        <v>2221</v>
      </c>
      <c r="B1166" t="str">
        <v>Paulo Costa</v>
      </c>
      <c r="C1166" t="str">
        <v>Pps, Sa</v>
      </c>
      <c r="D1166" t="str">
        <v>A VENCER</v>
      </c>
      <c r="E1166">
        <v>102.6</v>
      </c>
      <c r="F1166" t="str">
        <v>No Risk</v>
      </c>
    </row>
    <row r="1167" spans="1:6" x14ac:dyDescent="0.25">
      <c r="A1167">
        <v>2222</v>
      </c>
      <c r="B1167" t="str">
        <v>Paulo Costa</v>
      </c>
      <c r="C1167" t="str">
        <v>Pps, Sa</v>
      </c>
      <c r="D1167" t="str">
        <v>A VENCER</v>
      </c>
      <c r="E1167">
        <v>91.8</v>
      </c>
      <c r="F1167" t="str">
        <v>No Risk</v>
      </c>
    </row>
    <row r="1168" spans="1:6" x14ac:dyDescent="0.25">
      <c r="A1168">
        <v>2223</v>
      </c>
      <c r="B1168" t="str">
        <v>Paulo Costa</v>
      </c>
      <c r="C1168" t="str">
        <v>Pps, Sa</v>
      </c>
      <c r="D1168" t="str">
        <v>A VENCER</v>
      </c>
      <c r="E1168">
        <v>86.4</v>
      </c>
      <c r="F1168" t="str">
        <v>No Risk</v>
      </c>
    </row>
    <row r="1169" spans="1:6" x14ac:dyDescent="0.25">
      <c r="A1169">
        <v>67</v>
      </c>
      <c r="B1169" t="str">
        <v>Paulo Costa</v>
      </c>
      <c r="C1169" t="str">
        <v>Agostinho &amp; Carneiro, Lda.</v>
      </c>
      <c r="D1169" t="str">
        <v>6A30</v>
      </c>
      <c r="E1169">
        <v>1367.46</v>
      </c>
      <c r="F1169" t="str">
        <v>Unknown</v>
      </c>
    </row>
    <row r="1170" spans="1:6" x14ac:dyDescent="0.25">
      <c r="A1170">
        <v>68</v>
      </c>
      <c r="B1170" t="str">
        <v>Paulo Costa</v>
      </c>
      <c r="C1170" t="str">
        <v>Agostinho &amp; Carneiro, Lda.</v>
      </c>
      <c r="D1170" t="str">
        <v>6A30</v>
      </c>
      <c r="E1170">
        <v>-7.64</v>
      </c>
      <c r="F1170" t="str">
        <v>Unknown</v>
      </c>
    </row>
    <row r="1171" spans="1:6" x14ac:dyDescent="0.25">
      <c r="A1171">
        <v>69</v>
      </c>
      <c r="B1171" t="str">
        <v>Paulo Costa</v>
      </c>
      <c r="C1171" t="str">
        <v>Agostinho &amp; Carneiro, Lda.</v>
      </c>
      <c r="D1171" t="str">
        <v>6A30</v>
      </c>
      <c r="E1171">
        <v>557.66999999999996</v>
      </c>
      <c r="F1171" t="str">
        <v>Unknown</v>
      </c>
    </row>
    <row r="1172" spans="1:6" x14ac:dyDescent="0.25">
      <c r="A1172">
        <v>70</v>
      </c>
      <c r="B1172" t="str">
        <v>Paulo Costa</v>
      </c>
      <c r="C1172" t="str">
        <v>Agostinho &amp; Carneiro, Lda.</v>
      </c>
      <c r="D1172" t="str">
        <v>1A5</v>
      </c>
      <c r="E1172">
        <v>-747.85</v>
      </c>
      <c r="F1172" t="str">
        <v>Unknown</v>
      </c>
    </row>
    <row r="1173" spans="1:6" x14ac:dyDescent="0.25">
      <c r="A1173">
        <v>71</v>
      </c>
      <c r="B1173" t="str">
        <v>Paulo Costa</v>
      </c>
      <c r="C1173" t="str">
        <v>Agostinho &amp; Carneiro, Lda.</v>
      </c>
      <c r="D1173" t="str">
        <v>1A5</v>
      </c>
      <c r="E1173">
        <v>878.45</v>
      </c>
      <c r="F1173" t="str">
        <v>Unknown</v>
      </c>
    </row>
    <row r="1174" spans="1:6" x14ac:dyDescent="0.25">
      <c r="A1174">
        <v>89</v>
      </c>
      <c r="B1174" t="str">
        <v>Paulo Costa</v>
      </c>
      <c r="C1174" t="str">
        <v>Armindo Costa &amp; Filhos, Lda.</v>
      </c>
      <c r="D1174" t="str">
        <v>6A30</v>
      </c>
      <c r="E1174">
        <v>87.67</v>
      </c>
      <c r="F1174" t="str">
        <v>Unknown</v>
      </c>
    </row>
    <row r="1175" spans="1:6" x14ac:dyDescent="0.25">
      <c r="A1175">
        <v>95</v>
      </c>
      <c r="B1175" t="str">
        <v>Paulo Costa</v>
      </c>
      <c r="C1175" t="str">
        <v>Super Talho Redentor, Lda.</v>
      </c>
      <c r="D1175" t="str">
        <v>6A30</v>
      </c>
      <c r="E1175">
        <v>638.4</v>
      </c>
      <c r="F1175" t="str">
        <v>Unknown</v>
      </c>
    </row>
    <row r="1176" spans="1:6" x14ac:dyDescent="0.25">
      <c r="A1176">
        <v>96</v>
      </c>
      <c r="B1176" t="str">
        <v>Paulo Costa</v>
      </c>
      <c r="C1176" t="str">
        <v>Super Talho Redentor, Lda.</v>
      </c>
      <c r="D1176" t="str">
        <v>6A30</v>
      </c>
      <c r="E1176">
        <v>879.99</v>
      </c>
      <c r="F1176" t="str">
        <v>Unknown</v>
      </c>
    </row>
    <row r="1177" spans="1:6" x14ac:dyDescent="0.25">
      <c r="A1177">
        <v>97</v>
      </c>
      <c r="B1177" t="str">
        <v>Paulo Costa</v>
      </c>
      <c r="C1177" t="str">
        <v>Super Talho Redentor, Lda.</v>
      </c>
      <c r="D1177" t="str">
        <v>6A30</v>
      </c>
      <c r="E1177">
        <v>910.84</v>
      </c>
      <c r="F1177" t="str">
        <v>Unknown</v>
      </c>
    </row>
    <row r="1178" spans="1:6" x14ac:dyDescent="0.25">
      <c r="A1178">
        <v>98</v>
      </c>
      <c r="B1178" t="str">
        <v>Paulo Costa</v>
      </c>
      <c r="C1178" t="str">
        <v>Super Talho Redentor, Lda.</v>
      </c>
      <c r="D1178" t="str">
        <v>6A30</v>
      </c>
      <c r="E1178">
        <v>270.86</v>
      </c>
      <c r="F1178" t="str">
        <v>Unknown</v>
      </c>
    </row>
    <row r="1179" spans="1:6" x14ac:dyDescent="0.25">
      <c r="A1179">
        <v>99</v>
      </c>
      <c r="B1179" t="str">
        <v>Paulo Costa</v>
      </c>
      <c r="C1179" t="str">
        <v>Super Talho Redentor, Lda.</v>
      </c>
      <c r="D1179" t="str">
        <v>6A30</v>
      </c>
      <c r="E1179">
        <v>726.92</v>
      </c>
      <c r="F1179" t="str">
        <v>Unknown</v>
      </c>
    </row>
    <row r="1180" spans="1:6" x14ac:dyDescent="0.25">
      <c r="A1180">
        <v>100</v>
      </c>
      <c r="B1180" t="str">
        <v>Paulo Costa</v>
      </c>
      <c r="C1180" t="str">
        <v>Super Talho Redentor, Lda.</v>
      </c>
      <c r="D1180" t="str">
        <v>6A30</v>
      </c>
      <c r="E1180">
        <v>-3.2</v>
      </c>
      <c r="F1180" t="str">
        <v>Unknown</v>
      </c>
    </row>
    <row r="1181" spans="1:6" x14ac:dyDescent="0.25">
      <c r="A1181">
        <v>101</v>
      </c>
      <c r="B1181" t="str">
        <v>Paulo Costa</v>
      </c>
      <c r="C1181" t="str">
        <v>Super Talho Redentor, Lda.</v>
      </c>
      <c r="D1181" t="str">
        <v>6A30</v>
      </c>
      <c r="E1181">
        <v>545.74</v>
      </c>
      <c r="F1181" t="str">
        <v>Unknown</v>
      </c>
    </row>
    <row r="1182" spans="1:6" x14ac:dyDescent="0.25">
      <c r="A1182">
        <v>102</v>
      </c>
      <c r="B1182" t="str">
        <v>Paulo Costa</v>
      </c>
      <c r="C1182" t="str">
        <v>Super Talho Redentor, Lda.</v>
      </c>
      <c r="D1182" t="str">
        <v>1A5</v>
      </c>
      <c r="E1182">
        <v>580.85</v>
      </c>
      <c r="F1182" t="str">
        <v>Unknown</v>
      </c>
    </row>
    <row r="1183" spans="1:6" x14ac:dyDescent="0.25">
      <c r="A1183">
        <v>103</v>
      </c>
      <c r="B1183" t="str">
        <v>Paulo Costa</v>
      </c>
      <c r="C1183" t="str">
        <v>Super Talho Redentor, Lda.</v>
      </c>
      <c r="D1183" t="str">
        <v>1A5</v>
      </c>
      <c r="E1183">
        <v>1187.4100000000001</v>
      </c>
      <c r="F1183" t="str">
        <v>Unknown</v>
      </c>
    </row>
    <row r="1184" spans="1:6" x14ac:dyDescent="0.25">
      <c r="A1184">
        <v>152</v>
      </c>
      <c r="B1184" t="str">
        <v>Paulo Costa</v>
      </c>
      <c r="C1184" t="str">
        <v>Elpicarnes - Indústria Carnes, Lda.</v>
      </c>
      <c r="D1184" t="str">
        <v>6A30</v>
      </c>
      <c r="E1184">
        <v>171.03</v>
      </c>
      <c r="F1184" t="str">
        <v>Unknown</v>
      </c>
    </row>
    <row r="1185" spans="1:6" x14ac:dyDescent="0.25">
      <c r="A1185">
        <v>153</v>
      </c>
      <c r="B1185" t="str">
        <v>Paulo Costa</v>
      </c>
      <c r="C1185" t="str">
        <v>Elpicarnes - Indústria Carnes, Lda.</v>
      </c>
      <c r="D1185" t="str">
        <v>6A30</v>
      </c>
      <c r="E1185">
        <v>114.67</v>
      </c>
      <c r="F1185" t="str">
        <v>Unknown</v>
      </c>
    </row>
    <row r="1186" spans="1:6" x14ac:dyDescent="0.25">
      <c r="A1186">
        <v>154</v>
      </c>
      <c r="B1186" t="str">
        <v>Paulo Costa</v>
      </c>
      <c r="C1186" t="str">
        <v>Elpicarnes - Indústria Carnes, Lda.</v>
      </c>
      <c r="D1186" t="str">
        <v>6A30</v>
      </c>
      <c r="E1186">
        <v>144.9</v>
      </c>
      <c r="F1186" t="str">
        <v>Unknown</v>
      </c>
    </row>
    <row r="1187" spans="1:6" x14ac:dyDescent="0.25">
      <c r="A1187">
        <v>155</v>
      </c>
      <c r="B1187" t="str">
        <v>Paulo Costa</v>
      </c>
      <c r="C1187" t="str">
        <v>Elpicarnes - Indústria Carnes, Lda.</v>
      </c>
      <c r="D1187" t="str">
        <v>6A30</v>
      </c>
      <c r="E1187">
        <v>152.03</v>
      </c>
      <c r="F1187" t="str">
        <v>Unknown</v>
      </c>
    </row>
    <row r="1188" spans="1:6" x14ac:dyDescent="0.25">
      <c r="A1188">
        <v>156</v>
      </c>
      <c r="B1188" t="str">
        <v>Paulo Costa</v>
      </c>
      <c r="C1188" t="str">
        <v>Elpicarnes - Indústria Carnes, Lda.</v>
      </c>
      <c r="D1188" t="str">
        <v>6A30</v>
      </c>
      <c r="E1188">
        <v>264.83999999999997</v>
      </c>
      <c r="F1188" t="str">
        <v>Unknown</v>
      </c>
    </row>
    <row r="1189" spans="1:6" x14ac:dyDescent="0.25">
      <c r="A1189">
        <v>157</v>
      </c>
      <c r="B1189" t="str">
        <v>Paulo Costa</v>
      </c>
      <c r="C1189" t="str">
        <v>Elpicarnes - Indústria Carnes, Lda.</v>
      </c>
      <c r="D1189" t="str">
        <v>6A30</v>
      </c>
      <c r="E1189">
        <v>50.93</v>
      </c>
      <c r="F1189" t="str">
        <v>Unknown</v>
      </c>
    </row>
    <row r="1190" spans="1:6" x14ac:dyDescent="0.25">
      <c r="A1190">
        <v>158</v>
      </c>
      <c r="B1190" t="str">
        <v>Paulo Costa</v>
      </c>
      <c r="C1190" t="str">
        <v>Elpicarnes - Indústria Carnes, Lda.</v>
      </c>
      <c r="D1190" t="str">
        <v>1A5</v>
      </c>
      <c r="E1190">
        <v>-9</v>
      </c>
      <c r="F1190" t="str">
        <v>Unknown</v>
      </c>
    </row>
    <row r="1191" spans="1:6" x14ac:dyDescent="0.25">
      <c r="A1191">
        <v>159</v>
      </c>
      <c r="B1191" t="str">
        <v>Paulo Costa</v>
      </c>
      <c r="C1191" t="str">
        <v>Elpicarnes - Indústria Carnes, Lda.</v>
      </c>
      <c r="D1191" t="str">
        <v>1A5</v>
      </c>
      <c r="E1191">
        <v>221.07</v>
      </c>
      <c r="F1191" t="str">
        <v>Unknown</v>
      </c>
    </row>
    <row r="1192" spans="1:6" x14ac:dyDescent="0.25">
      <c r="A1192">
        <v>160</v>
      </c>
      <c r="B1192" t="str">
        <v>Paulo Costa</v>
      </c>
      <c r="C1192" t="str">
        <v>Elpicarnes - Indústria Carnes, Lda.</v>
      </c>
      <c r="D1192" t="str">
        <v>1A5</v>
      </c>
      <c r="E1192">
        <v>33.47</v>
      </c>
      <c r="F1192" t="str">
        <v>Unknown</v>
      </c>
    </row>
    <row r="1193" spans="1:6" x14ac:dyDescent="0.25">
      <c r="A1193">
        <v>194</v>
      </c>
      <c r="B1193" t="str">
        <v>Paulo Costa</v>
      </c>
      <c r="C1193" t="str">
        <v>Talho Sanfinense, Lda</v>
      </c>
      <c r="D1193" t="str">
        <v>6A30</v>
      </c>
      <c r="E1193">
        <v>895.24</v>
      </c>
      <c r="F1193" t="str">
        <v>Unknown</v>
      </c>
    </row>
    <row r="1194" spans="1:6" x14ac:dyDescent="0.25">
      <c r="A1194">
        <v>195</v>
      </c>
      <c r="B1194" t="str">
        <v>Paulo Costa</v>
      </c>
      <c r="C1194" t="str">
        <v>Talho Sanfinense, Lda</v>
      </c>
      <c r="D1194" t="str">
        <v>1A5</v>
      </c>
      <c r="E1194">
        <v>897.49</v>
      </c>
      <c r="F1194" t="str">
        <v>Unknown</v>
      </c>
    </row>
    <row r="1195" spans="1:6" x14ac:dyDescent="0.25">
      <c r="A1195">
        <v>683</v>
      </c>
      <c r="B1195" t="str">
        <v>Paulo Costa</v>
      </c>
      <c r="C1195" t="str">
        <v>Amadeu Sá, Lda</v>
      </c>
      <c r="D1195" t="str">
        <v>6A30</v>
      </c>
      <c r="E1195">
        <v>318.07</v>
      </c>
      <c r="F1195" t="str">
        <v>Unknown</v>
      </c>
    </row>
    <row r="1196" spans="1:6" x14ac:dyDescent="0.25">
      <c r="A1196">
        <v>684</v>
      </c>
      <c r="B1196" t="str">
        <v>Paulo Costa</v>
      </c>
      <c r="C1196" t="str">
        <v>Amadeu Sá, Lda</v>
      </c>
      <c r="D1196" t="str">
        <v>6A30</v>
      </c>
      <c r="E1196">
        <v>277.62</v>
      </c>
      <c r="F1196" t="str">
        <v>Unknown</v>
      </c>
    </row>
    <row r="1197" spans="1:6" x14ac:dyDescent="0.25">
      <c r="A1197">
        <v>685</v>
      </c>
      <c r="B1197" t="str">
        <v>Paulo Costa</v>
      </c>
      <c r="C1197" t="str">
        <v>Amadeu Sá, Lda</v>
      </c>
      <c r="D1197" t="str">
        <v>1A5</v>
      </c>
      <c r="E1197">
        <v>254.08</v>
      </c>
      <c r="F1197" t="str">
        <v>Unknown</v>
      </c>
    </row>
    <row r="1198" spans="1:6" x14ac:dyDescent="0.25">
      <c r="A1198">
        <v>820</v>
      </c>
      <c r="B1198" t="str">
        <v>Paulo Costa</v>
      </c>
      <c r="C1198" t="str">
        <v>Casa Do Coucieiro Enchidos</v>
      </c>
      <c r="D1198" t="str">
        <v>6A30</v>
      </c>
      <c r="E1198">
        <v>-8</v>
      </c>
      <c r="F1198" t="str">
        <v>Unknown</v>
      </c>
    </row>
    <row r="1199" spans="1:6" x14ac:dyDescent="0.25">
      <c r="A1199">
        <v>821</v>
      </c>
      <c r="B1199" t="str">
        <v>Paulo Costa</v>
      </c>
      <c r="C1199" t="str">
        <v>Casa Do Coucieiro Enchidos</v>
      </c>
      <c r="D1199" t="str">
        <v>6A30</v>
      </c>
      <c r="E1199">
        <v>504.41</v>
      </c>
      <c r="F1199" t="str">
        <v>Unknown</v>
      </c>
    </row>
    <row r="1200" spans="1:6" x14ac:dyDescent="0.25">
      <c r="A1200">
        <v>1038</v>
      </c>
      <c r="B1200" t="str">
        <v>Paulo Costa</v>
      </c>
      <c r="C1200" t="str">
        <v>Dominantexemplo Unipessoal, Lda</v>
      </c>
      <c r="D1200" t="str">
        <v>6A30</v>
      </c>
      <c r="E1200">
        <v>685.36</v>
      </c>
      <c r="F1200" t="str">
        <v>Unknown</v>
      </c>
    </row>
    <row r="1201" spans="1:6" x14ac:dyDescent="0.25">
      <c r="A1201">
        <v>1039</v>
      </c>
      <c r="B1201" t="str">
        <v>Paulo Costa</v>
      </c>
      <c r="C1201" t="str">
        <v>Dominantexemplo Unipessoal, Lda</v>
      </c>
      <c r="D1201" t="str">
        <v>6A30</v>
      </c>
      <c r="E1201">
        <v>359.29</v>
      </c>
      <c r="F1201" t="str">
        <v>Unknown</v>
      </c>
    </row>
    <row r="1202" spans="1:6" x14ac:dyDescent="0.25">
      <c r="A1202">
        <v>1040</v>
      </c>
      <c r="B1202" t="str">
        <v>Paulo Costa</v>
      </c>
      <c r="C1202" t="str">
        <v>Dominantexemplo Unipessoal, Lda</v>
      </c>
      <c r="D1202" t="str">
        <v>6A30</v>
      </c>
      <c r="E1202">
        <v>1094.48</v>
      </c>
      <c r="F1202" t="str">
        <v>Unknown</v>
      </c>
    </row>
    <row r="1203" spans="1:6" x14ac:dyDescent="0.25">
      <c r="A1203">
        <v>1041</v>
      </c>
      <c r="B1203" t="str">
        <v>Paulo Costa</v>
      </c>
      <c r="C1203" t="str">
        <v>Dominantexemplo Unipessoal, Lda</v>
      </c>
      <c r="D1203" t="str">
        <v>1A5</v>
      </c>
      <c r="E1203">
        <v>124.91</v>
      </c>
      <c r="F1203" t="str">
        <v>Unknown</v>
      </c>
    </row>
    <row r="1204" spans="1:6" x14ac:dyDescent="0.25">
      <c r="A1204">
        <v>1219</v>
      </c>
      <c r="B1204" t="str">
        <v>Paulo Costa</v>
      </c>
      <c r="C1204" t="str">
        <v>José Pereira</v>
      </c>
      <c r="D1204" t="str">
        <v>6A30</v>
      </c>
      <c r="E1204">
        <v>326.48</v>
      </c>
      <c r="F1204" t="str">
        <v>Unknown</v>
      </c>
    </row>
    <row r="1205" spans="1:6" x14ac:dyDescent="0.25">
      <c r="A1205">
        <v>1227</v>
      </c>
      <c r="B1205" t="str">
        <v>Paulo Costa</v>
      </c>
      <c r="C1205" t="str">
        <v>Famaves - Comércio De Carnes, Lda</v>
      </c>
      <c r="D1205" t="str">
        <v>6A30</v>
      </c>
      <c r="E1205">
        <v>107.42</v>
      </c>
      <c r="F1205" t="str">
        <v>Unknown</v>
      </c>
    </row>
    <row r="1206" spans="1:6" x14ac:dyDescent="0.25">
      <c r="A1206">
        <v>1228</v>
      </c>
      <c r="B1206" t="str">
        <v>Paulo Costa</v>
      </c>
      <c r="C1206" t="str">
        <v>Famaves - Comércio De Carnes, Lda</v>
      </c>
      <c r="D1206" t="str">
        <v>6A30</v>
      </c>
      <c r="E1206">
        <v>35.68</v>
      </c>
      <c r="F1206" t="str">
        <v>Unknown</v>
      </c>
    </row>
    <row r="1207" spans="1:6" x14ac:dyDescent="0.25">
      <c r="A1207">
        <v>1460</v>
      </c>
      <c r="B1207" t="str">
        <v>Paulo Costa</v>
      </c>
      <c r="C1207" t="str">
        <v>Pastelaria E Pão Quente Miminho,Lda</v>
      </c>
      <c r="D1207" t="str">
        <v>6A30</v>
      </c>
      <c r="E1207">
        <v>102.66</v>
      </c>
      <c r="F1207" t="str">
        <v>Unknown</v>
      </c>
    </row>
    <row r="1208" spans="1:6" x14ac:dyDescent="0.25">
      <c r="A1208">
        <v>2036</v>
      </c>
      <c r="B1208" t="str">
        <v>Paulo Costa</v>
      </c>
      <c r="C1208" t="str">
        <v>Talho Mestre, LDA</v>
      </c>
      <c r="D1208" t="str">
        <v>1A5</v>
      </c>
      <c r="E1208">
        <v>158.38</v>
      </c>
      <c r="F1208" t="str">
        <v>Unknown</v>
      </c>
    </row>
    <row r="1209" spans="1:6" x14ac:dyDescent="0.25">
      <c r="A1209">
        <v>2212</v>
      </c>
      <c r="B1209" t="str">
        <v>Paulo Costa</v>
      </c>
      <c r="C1209" t="str">
        <v>Pps, Sa</v>
      </c>
      <c r="D1209" t="str">
        <v>6A30</v>
      </c>
      <c r="E1209">
        <v>81</v>
      </c>
      <c r="F1209" t="str">
        <v>Unknown</v>
      </c>
    </row>
    <row r="1210" spans="1:6" x14ac:dyDescent="0.25">
      <c r="A1210">
        <v>2213</v>
      </c>
      <c r="B1210" t="str">
        <v>Paulo Costa</v>
      </c>
      <c r="C1210" t="str">
        <v>Pps, Sa</v>
      </c>
      <c r="D1210" t="str">
        <v>6A30</v>
      </c>
      <c r="E1210">
        <v>108</v>
      </c>
      <c r="F1210" t="str">
        <v>Unknown</v>
      </c>
    </row>
    <row r="1211" spans="1:6" x14ac:dyDescent="0.25">
      <c r="A1211">
        <v>2214</v>
      </c>
      <c r="B1211" t="str">
        <v>Paulo Costa</v>
      </c>
      <c r="C1211" t="str">
        <v>Pps, Sa</v>
      </c>
      <c r="D1211" t="str">
        <v>6A30</v>
      </c>
      <c r="E1211">
        <v>97.2</v>
      </c>
      <c r="F1211" t="str">
        <v>Unknown</v>
      </c>
    </row>
    <row r="1212" spans="1:6" x14ac:dyDescent="0.25">
      <c r="A1212">
        <v>2215</v>
      </c>
      <c r="B1212" t="str">
        <v>Paulo Costa</v>
      </c>
      <c r="C1212" t="str">
        <v>Pps, Sa</v>
      </c>
      <c r="D1212" t="str">
        <v>6A30</v>
      </c>
      <c r="E1212">
        <v>32.4</v>
      </c>
      <c r="F1212" t="str">
        <v>Unknown</v>
      </c>
    </row>
    <row r="1213" spans="1:6" x14ac:dyDescent="0.25">
      <c r="A1213">
        <v>2216</v>
      </c>
      <c r="B1213" t="str">
        <v>Paulo Costa</v>
      </c>
      <c r="C1213" t="str">
        <v>Pps, Sa</v>
      </c>
      <c r="D1213" t="str">
        <v>6A30</v>
      </c>
      <c r="E1213">
        <v>113.4</v>
      </c>
      <c r="F1213" t="str">
        <v>Unknown</v>
      </c>
    </row>
    <row r="1214" spans="1:6" x14ac:dyDescent="0.25">
      <c r="A1214">
        <v>2217</v>
      </c>
      <c r="B1214" t="str">
        <v>Paulo Costa</v>
      </c>
      <c r="C1214" t="str">
        <v>Pps, Sa</v>
      </c>
      <c r="D1214" t="str">
        <v>6A30</v>
      </c>
      <c r="E1214">
        <v>102.6</v>
      </c>
      <c r="F1214" t="str">
        <v>Unknown</v>
      </c>
    </row>
    <row r="1215" spans="1:6" x14ac:dyDescent="0.25">
      <c r="A1215">
        <v>2218</v>
      </c>
      <c r="B1215" t="str">
        <v>Paulo Costa</v>
      </c>
      <c r="C1215" t="str">
        <v>Pps, Sa</v>
      </c>
      <c r="D1215" t="str">
        <v>1A5</v>
      </c>
      <c r="E1215">
        <v>124.2</v>
      </c>
      <c r="F1215" t="str">
        <v>Unknown</v>
      </c>
    </row>
    <row r="1216" spans="1:6" x14ac:dyDescent="0.25">
      <c r="A1216">
        <v>148</v>
      </c>
      <c r="B1216" t="str">
        <v>Paulo Costa</v>
      </c>
      <c r="C1216" t="str">
        <v>Elpicarnes - Indústria Carnes, Lda.</v>
      </c>
      <c r="D1216" t="str">
        <v>61A90</v>
      </c>
      <c r="E1216">
        <v>-10.33</v>
      </c>
      <c r="F1216" t="str">
        <v>Very High Risk</v>
      </c>
    </row>
    <row r="1217" spans="1:6" x14ac:dyDescent="0.25">
      <c r="A1217">
        <v>2202</v>
      </c>
      <c r="B1217" t="str">
        <v>Paulo Costa</v>
      </c>
      <c r="C1217" t="str">
        <v>Mafoods, S.L.</v>
      </c>
      <c r="D1217" t="str">
        <v>91A120</v>
      </c>
      <c r="E1217">
        <v>-554.25</v>
      </c>
      <c r="F1217" t="str">
        <v>Very High Risk</v>
      </c>
    </row>
    <row r="1218" spans="1:6" x14ac:dyDescent="0.25">
      <c r="A1218">
        <v>2203</v>
      </c>
      <c r="B1218" t="str">
        <v>Paulo Costa</v>
      </c>
      <c r="C1218" t="str">
        <v>Aurora Manuela Carneiro Costa</v>
      </c>
      <c r="D1218" t="str">
        <v>91A120</v>
      </c>
      <c r="E1218">
        <v>923.07</v>
      </c>
      <c r="F1218" t="str">
        <v>Very High Risk</v>
      </c>
    </row>
    <row r="1219" spans="1:6" x14ac:dyDescent="0.25">
      <c r="A1219">
        <v>272</v>
      </c>
      <c r="B1219" t="str">
        <v>Pedro Fonseca</v>
      </c>
      <c r="C1219" t="str">
        <v>Sousa &amp; Meira, Lda.</v>
      </c>
      <c r="D1219" t="str">
        <v>M120</v>
      </c>
      <c r="E1219">
        <v>2261.6999999999998</v>
      </c>
      <c r="F1219" t="str">
        <v>Critical Risk</v>
      </c>
    </row>
    <row r="1220" spans="1:6" x14ac:dyDescent="0.25">
      <c r="A1220">
        <v>273</v>
      </c>
      <c r="B1220" t="str">
        <v>Pedro Fonseca</v>
      </c>
      <c r="C1220" t="str">
        <v>Sousa &amp; Meira, Lda.</v>
      </c>
      <c r="D1220" t="str">
        <v>M120</v>
      </c>
      <c r="E1220">
        <v>206.64</v>
      </c>
      <c r="F1220" t="str">
        <v>Critical Risk</v>
      </c>
    </row>
    <row r="1221" spans="1:6" x14ac:dyDescent="0.25">
      <c r="A1221">
        <v>274</v>
      </c>
      <c r="B1221" t="str">
        <v>Pedro Fonseca</v>
      </c>
      <c r="C1221" t="str">
        <v>Sousa &amp; Meira, Lda.</v>
      </c>
      <c r="D1221" t="str">
        <v>M120</v>
      </c>
      <c r="E1221">
        <v>2648.95</v>
      </c>
      <c r="F1221" t="str">
        <v>Critical Risk</v>
      </c>
    </row>
    <row r="1222" spans="1:6" x14ac:dyDescent="0.25">
      <c r="A1222">
        <v>275</v>
      </c>
      <c r="B1222" t="str">
        <v>Pedro Fonseca</v>
      </c>
      <c r="C1222" t="str">
        <v>Sousa &amp; Meira, Lda.</v>
      </c>
      <c r="D1222" t="str">
        <v>M120</v>
      </c>
      <c r="E1222">
        <v>3262.2</v>
      </c>
      <c r="F1222" t="str">
        <v>Critical Risk</v>
      </c>
    </row>
    <row r="1223" spans="1:6" x14ac:dyDescent="0.25">
      <c r="A1223">
        <v>276</v>
      </c>
      <c r="B1223" t="str">
        <v>Pedro Fonseca</v>
      </c>
      <c r="C1223" t="str">
        <v>Sousa &amp; Meira, Lda.</v>
      </c>
      <c r="D1223" t="str">
        <v>M120</v>
      </c>
      <c r="E1223">
        <v>22.76</v>
      </c>
      <c r="F1223" t="str">
        <v>Critical Risk</v>
      </c>
    </row>
    <row r="1224" spans="1:6" x14ac:dyDescent="0.25">
      <c r="A1224">
        <v>277</v>
      </c>
      <c r="B1224" t="str">
        <v>Pedro Fonseca</v>
      </c>
      <c r="C1224" t="str">
        <v>Sousa &amp; Meira, Lda.</v>
      </c>
      <c r="D1224" t="str">
        <v>M120</v>
      </c>
      <c r="E1224">
        <v>1174.21</v>
      </c>
      <c r="F1224" t="str">
        <v>Critical Risk</v>
      </c>
    </row>
    <row r="1225" spans="1:6" x14ac:dyDescent="0.25">
      <c r="A1225">
        <v>278</v>
      </c>
      <c r="B1225" t="str">
        <v>Pedro Fonseca</v>
      </c>
      <c r="C1225" t="str">
        <v>Sousa &amp; Meira, Lda.</v>
      </c>
      <c r="D1225" t="str">
        <v>M120</v>
      </c>
      <c r="E1225">
        <v>3434.98</v>
      </c>
      <c r="F1225" t="str">
        <v>Critical Risk</v>
      </c>
    </row>
    <row r="1226" spans="1:6" x14ac:dyDescent="0.25">
      <c r="A1226">
        <v>279</v>
      </c>
      <c r="B1226" t="str">
        <v>Pedro Fonseca</v>
      </c>
      <c r="C1226" t="str">
        <v>Sousa &amp; Meira, Lda.</v>
      </c>
      <c r="D1226" t="str">
        <v>M120</v>
      </c>
      <c r="E1226">
        <v>789.28</v>
      </c>
      <c r="F1226" t="str">
        <v>Critical Risk</v>
      </c>
    </row>
    <row r="1227" spans="1:6" x14ac:dyDescent="0.25">
      <c r="A1227">
        <v>280</v>
      </c>
      <c r="B1227" t="str">
        <v>Pedro Fonseca</v>
      </c>
      <c r="C1227" t="str">
        <v>Sousa &amp; Meira, Lda.</v>
      </c>
      <c r="D1227" t="str">
        <v>M120</v>
      </c>
      <c r="E1227">
        <v>3031.75</v>
      </c>
      <c r="F1227" t="str">
        <v>Critical Risk</v>
      </c>
    </row>
    <row r="1228" spans="1:6" x14ac:dyDescent="0.25">
      <c r="A1228">
        <v>281</v>
      </c>
      <c r="B1228" t="str">
        <v>Pedro Fonseca</v>
      </c>
      <c r="C1228" t="str">
        <v>Sousa &amp; Meira, Lda.</v>
      </c>
      <c r="D1228" t="str">
        <v>M120</v>
      </c>
      <c r="E1228">
        <v>1458.61</v>
      </c>
      <c r="F1228" t="str">
        <v>Critical Risk</v>
      </c>
    </row>
    <row r="1229" spans="1:6" x14ac:dyDescent="0.25">
      <c r="A1229">
        <v>282</v>
      </c>
      <c r="B1229" t="str">
        <v>Pedro Fonseca</v>
      </c>
      <c r="C1229" t="str">
        <v>Sousa &amp; Meira, Lda.</v>
      </c>
      <c r="D1229" t="str">
        <v>M120</v>
      </c>
      <c r="E1229">
        <v>46.3</v>
      </c>
      <c r="F1229" t="str">
        <v>Critical Risk</v>
      </c>
    </row>
    <row r="1230" spans="1:6" x14ac:dyDescent="0.25">
      <c r="A1230">
        <v>283</v>
      </c>
      <c r="B1230" t="str">
        <v>Pedro Fonseca</v>
      </c>
      <c r="C1230" t="str">
        <v>Sousa &amp; Meira, Lda.</v>
      </c>
      <c r="D1230" t="str">
        <v>M120</v>
      </c>
      <c r="E1230">
        <v>1624.13</v>
      </c>
      <c r="F1230" t="str">
        <v>Critical Risk</v>
      </c>
    </row>
    <row r="1231" spans="1:6" x14ac:dyDescent="0.25">
      <c r="A1231">
        <v>284</v>
      </c>
      <c r="B1231" t="str">
        <v>Pedro Fonseca</v>
      </c>
      <c r="C1231" t="str">
        <v>Sousa &amp; Meira, Lda.</v>
      </c>
      <c r="D1231" t="str">
        <v>M120</v>
      </c>
      <c r="E1231">
        <v>34.44</v>
      </c>
      <c r="F1231" t="str">
        <v>Critical Risk</v>
      </c>
    </row>
    <row r="1232" spans="1:6" x14ac:dyDescent="0.25">
      <c r="A1232">
        <v>285</v>
      </c>
      <c r="B1232" t="str">
        <v>Pedro Fonseca</v>
      </c>
      <c r="C1232" t="str">
        <v>Sousa &amp; Meira, Lda.</v>
      </c>
      <c r="D1232" t="str">
        <v>M120</v>
      </c>
      <c r="E1232">
        <v>796.17</v>
      </c>
      <c r="F1232" t="str">
        <v>Critical Risk</v>
      </c>
    </row>
    <row r="1233" spans="1:6" x14ac:dyDescent="0.25">
      <c r="A1233">
        <v>286</v>
      </c>
      <c r="B1233" t="str">
        <v>Pedro Fonseca</v>
      </c>
      <c r="C1233" t="str">
        <v>Sousa &amp; Meira, Lda.</v>
      </c>
      <c r="D1233" t="str">
        <v>M120</v>
      </c>
      <c r="E1233">
        <v>128.76</v>
      </c>
      <c r="F1233" t="str">
        <v>Critical Risk</v>
      </c>
    </row>
    <row r="1234" spans="1:6" x14ac:dyDescent="0.25">
      <c r="A1234">
        <v>287</v>
      </c>
      <c r="B1234" t="str">
        <v>Pedro Fonseca</v>
      </c>
      <c r="C1234" t="str">
        <v>Sousa &amp; Meira, Lda.</v>
      </c>
      <c r="D1234" t="str">
        <v>M120</v>
      </c>
      <c r="E1234">
        <v>-3.71</v>
      </c>
      <c r="F1234" t="str">
        <v>Critical Risk</v>
      </c>
    </row>
    <row r="1235" spans="1:6" x14ac:dyDescent="0.25">
      <c r="A1235">
        <v>288</v>
      </c>
      <c r="B1235" t="str">
        <v>Pedro Fonseca</v>
      </c>
      <c r="C1235" t="str">
        <v>Sousa &amp; Meira, Lda.</v>
      </c>
      <c r="D1235" t="str">
        <v>M120</v>
      </c>
      <c r="E1235">
        <v>1378.22</v>
      </c>
      <c r="F1235" t="str">
        <v>Critical Risk</v>
      </c>
    </row>
    <row r="1236" spans="1:6" x14ac:dyDescent="0.25">
      <c r="A1236">
        <v>289</v>
      </c>
      <c r="B1236" t="str">
        <v>Pedro Fonseca</v>
      </c>
      <c r="C1236" t="str">
        <v>Sousa &amp; Meira, Lda.</v>
      </c>
      <c r="D1236" t="str">
        <v>M120</v>
      </c>
      <c r="E1236">
        <v>2786.05</v>
      </c>
      <c r="F1236" t="str">
        <v>Critical Risk</v>
      </c>
    </row>
    <row r="1237" spans="1:6" x14ac:dyDescent="0.25">
      <c r="A1237">
        <v>290</v>
      </c>
      <c r="B1237" t="str">
        <v>Pedro Fonseca</v>
      </c>
      <c r="C1237" t="str">
        <v>Sousa &amp; Meira, Lda.</v>
      </c>
      <c r="D1237" t="str">
        <v>M120</v>
      </c>
      <c r="E1237">
        <v>-516.80999999999995</v>
      </c>
      <c r="F1237" t="str">
        <v>Critical Risk</v>
      </c>
    </row>
    <row r="1238" spans="1:6" x14ac:dyDescent="0.25">
      <c r="A1238">
        <v>291</v>
      </c>
      <c r="B1238" t="str">
        <v>Pedro Fonseca</v>
      </c>
      <c r="C1238" t="str">
        <v>Sousa &amp; Meira, Lda.</v>
      </c>
      <c r="D1238" t="str">
        <v>M120</v>
      </c>
      <c r="E1238">
        <v>463.82</v>
      </c>
      <c r="F1238" t="str">
        <v>Critical Risk</v>
      </c>
    </row>
    <row r="1239" spans="1:6" x14ac:dyDescent="0.25">
      <c r="A1239">
        <v>292</v>
      </c>
      <c r="B1239" t="str">
        <v>Pedro Fonseca</v>
      </c>
      <c r="C1239" t="str">
        <v>Sousa &amp; Meira, Lda.</v>
      </c>
      <c r="D1239" t="str">
        <v>M120</v>
      </c>
      <c r="E1239">
        <v>5396.05</v>
      </c>
      <c r="F1239" t="str">
        <v>Critical Risk</v>
      </c>
    </row>
    <row r="1240" spans="1:6" x14ac:dyDescent="0.25">
      <c r="A1240">
        <v>293</v>
      </c>
      <c r="B1240" t="str">
        <v>Pedro Fonseca</v>
      </c>
      <c r="C1240" t="str">
        <v>Sousa &amp; Meira, Lda.</v>
      </c>
      <c r="D1240" t="str">
        <v>M120</v>
      </c>
      <c r="E1240">
        <v>25.72</v>
      </c>
      <c r="F1240" t="str">
        <v>Critical Risk</v>
      </c>
    </row>
    <row r="1241" spans="1:6" x14ac:dyDescent="0.25">
      <c r="A1241">
        <v>294</v>
      </c>
      <c r="B1241" t="str">
        <v>Pedro Fonseca</v>
      </c>
      <c r="C1241" t="str">
        <v>Sousa &amp; Meira, Lda.</v>
      </c>
      <c r="D1241" t="str">
        <v>M120</v>
      </c>
      <c r="E1241">
        <v>-63.87</v>
      </c>
      <c r="F1241" t="str">
        <v>Critical Risk</v>
      </c>
    </row>
    <row r="1242" spans="1:6" x14ac:dyDescent="0.25">
      <c r="A1242">
        <v>295</v>
      </c>
      <c r="B1242" t="str">
        <v>Pedro Fonseca</v>
      </c>
      <c r="C1242" t="str">
        <v>Sousa &amp; Meira, Lda.</v>
      </c>
      <c r="D1242" t="str">
        <v>91A120</v>
      </c>
      <c r="E1242">
        <v>2509.11</v>
      </c>
      <c r="F1242" t="str">
        <v>Critical Risk</v>
      </c>
    </row>
    <row r="1243" spans="1:6" x14ac:dyDescent="0.25">
      <c r="A1243">
        <v>885</v>
      </c>
      <c r="B1243" t="str">
        <v>Pedro Fonseca</v>
      </c>
      <c r="C1243" t="str">
        <v>Cristina M. M. - Produtos Alimentares - Unip. Lda</v>
      </c>
      <c r="D1243" t="str">
        <v>M120</v>
      </c>
      <c r="E1243">
        <v>43.46</v>
      </c>
      <c r="F1243" t="str">
        <v>Critical Risk</v>
      </c>
    </row>
    <row r="1244" spans="1:6" x14ac:dyDescent="0.25">
      <c r="A1244">
        <v>1660</v>
      </c>
      <c r="B1244" t="str">
        <v>Pedro Fonseca</v>
      </c>
      <c r="C1244" t="str">
        <v>Sérgio Manuel Saraiva Silva</v>
      </c>
      <c r="D1244" t="str">
        <v>M120</v>
      </c>
      <c r="E1244">
        <v>-6.58</v>
      </c>
      <c r="F1244" t="str">
        <v>Critical Risk</v>
      </c>
    </row>
    <row r="1245" spans="1:6" x14ac:dyDescent="0.25">
      <c r="A1245">
        <v>1843</v>
      </c>
      <c r="B1245" t="str">
        <v>Pedro Fonseca</v>
      </c>
      <c r="C1245" t="str">
        <v>Debate Rebelde, Lda</v>
      </c>
      <c r="D1245" t="str">
        <v>M120</v>
      </c>
      <c r="E1245">
        <v>-19.079999999999998</v>
      </c>
      <c r="F1245" t="str">
        <v>Critical Risk</v>
      </c>
    </row>
    <row r="1246" spans="1:6" x14ac:dyDescent="0.25">
      <c r="A1246">
        <v>1844</v>
      </c>
      <c r="B1246" t="str">
        <v>Pedro Fonseca</v>
      </c>
      <c r="C1246" t="str">
        <v>Debate Rebelde, Lda</v>
      </c>
      <c r="D1246" t="str">
        <v>M120</v>
      </c>
      <c r="E1246">
        <v>656.31</v>
      </c>
      <c r="F1246" t="str">
        <v>Critical Risk</v>
      </c>
    </row>
    <row r="1247" spans="1:6" x14ac:dyDescent="0.25">
      <c r="A1247">
        <v>1845</v>
      </c>
      <c r="B1247" t="str">
        <v>Pedro Fonseca</v>
      </c>
      <c r="C1247" t="str">
        <v>Debate Rebelde, Lda</v>
      </c>
      <c r="D1247" t="str">
        <v>M120</v>
      </c>
      <c r="E1247">
        <v>268.94</v>
      </c>
      <c r="F1247" t="str">
        <v>Critical Risk</v>
      </c>
    </row>
    <row r="1248" spans="1:6" x14ac:dyDescent="0.25">
      <c r="A1248">
        <v>1846</v>
      </c>
      <c r="B1248" t="str">
        <v>Pedro Fonseca</v>
      </c>
      <c r="C1248" t="str">
        <v>Debate Rebelde, Lda</v>
      </c>
      <c r="D1248" t="str">
        <v>M120</v>
      </c>
      <c r="E1248">
        <v>-21.84</v>
      </c>
      <c r="F1248" t="str">
        <v>Critical Risk</v>
      </c>
    </row>
    <row r="1249" spans="1:6" x14ac:dyDescent="0.25">
      <c r="A1249">
        <v>1847</v>
      </c>
      <c r="B1249" t="str">
        <v>Pedro Fonseca</v>
      </c>
      <c r="C1249" t="str">
        <v>Debate Rebelde, Lda</v>
      </c>
      <c r="D1249" t="str">
        <v>M120</v>
      </c>
      <c r="E1249">
        <v>555.55999999999995</v>
      </c>
      <c r="F1249" t="str">
        <v>Critical Risk</v>
      </c>
    </row>
    <row r="1250" spans="1:6" x14ac:dyDescent="0.25">
      <c r="A1250">
        <v>1848</v>
      </c>
      <c r="B1250" t="str">
        <v>Pedro Fonseca</v>
      </c>
      <c r="C1250" t="str">
        <v>Debate Rebelde, Lda</v>
      </c>
      <c r="D1250" t="str">
        <v>M120</v>
      </c>
      <c r="E1250">
        <v>571.85</v>
      </c>
      <c r="F1250" t="str">
        <v>Critical Risk</v>
      </c>
    </row>
    <row r="1251" spans="1:6" x14ac:dyDescent="0.25">
      <c r="A1251">
        <v>1849</v>
      </c>
      <c r="B1251" t="str">
        <v>Pedro Fonseca</v>
      </c>
      <c r="C1251" t="str">
        <v>Debate Rebelde, Lda</v>
      </c>
      <c r="D1251" t="str">
        <v>M120</v>
      </c>
      <c r="E1251">
        <v>710.9</v>
      </c>
      <c r="F1251" t="str">
        <v>Critical Risk</v>
      </c>
    </row>
    <row r="1252" spans="1:6" x14ac:dyDescent="0.25">
      <c r="A1252">
        <v>1850</v>
      </c>
      <c r="B1252" t="str">
        <v>Pedro Fonseca</v>
      </c>
      <c r="C1252" t="str">
        <v>Debate Rebelde, Lda</v>
      </c>
      <c r="D1252" t="str">
        <v>M120</v>
      </c>
      <c r="E1252">
        <v>276.52</v>
      </c>
      <c r="F1252" t="str">
        <v>Critical Risk</v>
      </c>
    </row>
    <row r="1253" spans="1:6" x14ac:dyDescent="0.25">
      <c r="A1253">
        <v>1851</v>
      </c>
      <c r="B1253" t="str">
        <v>Pedro Fonseca</v>
      </c>
      <c r="C1253" t="str">
        <v>Debate Rebelde, Lda</v>
      </c>
      <c r="D1253" t="str">
        <v>M120</v>
      </c>
      <c r="E1253">
        <v>26.5</v>
      </c>
      <c r="F1253" t="str">
        <v>Critical Risk</v>
      </c>
    </row>
    <row r="1254" spans="1:6" x14ac:dyDescent="0.25">
      <c r="A1254">
        <v>1852</v>
      </c>
      <c r="B1254" t="str">
        <v>Pedro Fonseca</v>
      </c>
      <c r="C1254" t="str">
        <v>Debate Rebelde, Lda</v>
      </c>
      <c r="D1254" t="str">
        <v>M120</v>
      </c>
      <c r="E1254">
        <v>445.69</v>
      </c>
      <c r="F1254" t="str">
        <v>Critical Risk</v>
      </c>
    </row>
    <row r="1255" spans="1:6" x14ac:dyDescent="0.25">
      <c r="A1255">
        <v>1853</v>
      </c>
      <c r="B1255" t="str">
        <v>Pedro Fonseca</v>
      </c>
      <c r="C1255" t="str">
        <v>Debate Rebelde, Lda</v>
      </c>
      <c r="D1255" t="str">
        <v>M120</v>
      </c>
      <c r="E1255">
        <v>536.15</v>
      </c>
      <c r="F1255" t="str">
        <v>Critical Risk</v>
      </c>
    </row>
    <row r="1256" spans="1:6" x14ac:dyDescent="0.25">
      <c r="A1256">
        <v>1854</v>
      </c>
      <c r="B1256" t="str">
        <v>Pedro Fonseca</v>
      </c>
      <c r="C1256" t="str">
        <v>Debate Rebelde, Lda</v>
      </c>
      <c r="D1256" t="str">
        <v>M120</v>
      </c>
      <c r="E1256">
        <v>522.87</v>
      </c>
      <c r="F1256" t="str">
        <v>Critical Risk</v>
      </c>
    </row>
    <row r="1257" spans="1:6" x14ac:dyDescent="0.25">
      <c r="A1257">
        <v>1963</v>
      </c>
      <c r="B1257" t="str">
        <v>Pedro Fonseca</v>
      </c>
      <c r="C1257" t="str">
        <v>Bruno A. Rocha Unip., Lda</v>
      </c>
      <c r="D1257" t="str">
        <v>M120</v>
      </c>
      <c r="E1257">
        <v>31.8</v>
      </c>
      <c r="F1257" t="str">
        <v>Critical Risk</v>
      </c>
    </row>
    <row r="1258" spans="1:6" x14ac:dyDescent="0.25">
      <c r="A1258">
        <v>1964</v>
      </c>
      <c r="B1258" t="str">
        <v>Pedro Fonseca</v>
      </c>
      <c r="C1258" t="str">
        <v>Bruno A. Rocha Unip., Lda</v>
      </c>
      <c r="D1258" t="str">
        <v>M120</v>
      </c>
      <c r="E1258">
        <v>146.47999999999999</v>
      </c>
      <c r="F1258" t="str">
        <v>Critical Risk</v>
      </c>
    </row>
    <row r="1259" spans="1:6" x14ac:dyDescent="0.25">
      <c r="A1259">
        <v>1965</v>
      </c>
      <c r="B1259" t="str">
        <v>Pedro Fonseca</v>
      </c>
      <c r="C1259" t="str">
        <v>Bruno A. Rocha Unip., Lda</v>
      </c>
      <c r="D1259" t="str">
        <v>M120</v>
      </c>
      <c r="E1259">
        <v>264.67</v>
      </c>
      <c r="F1259" t="str">
        <v>Critical Risk</v>
      </c>
    </row>
    <row r="1260" spans="1:6" x14ac:dyDescent="0.25">
      <c r="A1260">
        <v>2016</v>
      </c>
      <c r="B1260" t="str">
        <v>Pedro Fonseca</v>
      </c>
      <c r="C1260" t="str">
        <v>Bruno A. Rocha Unip., Lda</v>
      </c>
      <c r="D1260" t="str">
        <v>M120</v>
      </c>
      <c r="E1260">
        <v>-19.079999999999998</v>
      </c>
      <c r="F1260" t="str">
        <v>Critical Risk</v>
      </c>
    </row>
    <row r="1261" spans="1:6" x14ac:dyDescent="0.25">
      <c r="A1261">
        <v>260</v>
      </c>
      <c r="B1261" t="str">
        <v>Pedro Fonseca</v>
      </c>
      <c r="C1261" t="str">
        <v>Pereira Pinto, Lda.</v>
      </c>
      <c r="D1261" t="str">
        <v>61A90</v>
      </c>
      <c r="E1261">
        <v>-7.58</v>
      </c>
      <c r="F1261" t="str">
        <v>High Risk</v>
      </c>
    </row>
    <row r="1262" spans="1:6" x14ac:dyDescent="0.25">
      <c r="A1262">
        <v>297</v>
      </c>
      <c r="B1262" t="str">
        <v>Pedro Fonseca</v>
      </c>
      <c r="C1262" t="str">
        <v>Sousa &amp; Meira, Lda.</v>
      </c>
      <c r="D1262" t="str">
        <v>61A90</v>
      </c>
      <c r="E1262">
        <v>2331.11</v>
      </c>
      <c r="F1262" t="str">
        <v>High Risk</v>
      </c>
    </row>
    <row r="1263" spans="1:6" x14ac:dyDescent="0.25">
      <c r="A1263">
        <v>298</v>
      </c>
      <c r="B1263" t="str">
        <v>Pedro Fonseca</v>
      </c>
      <c r="C1263" t="str">
        <v>Sousa &amp; Meira, Lda.</v>
      </c>
      <c r="D1263" t="str">
        <v>61A90</v>
      </c>
      <c r="E1263">
        <v>127.27</v>
      </c>
      <c r="F1263" t="str">
        <v>High Risk</v>
      </c>
    </row>
    <row r="1264" spans="1:6" x14ac:dyDescent="0.25">
      <c r="A1264">
        <v>859</v>
      </c>
      <c r="B1264" t="str">
        <v>Pedro Fonseca</v>
      </c>
      <c r="C1264" t="str">
        <v>Lilicarnes-Com.De Carnes, Unip.,Lda</v>
      </c>
      <c r="D1264" t="str">
        <v>61A90</v>
      </c>
      <c r="E1264">
        <v>-13.43</v>
      </c>
      <c r="F1264" t="str">
        <v>High Risk</v>
      </c>
    </row>
    <row r="1265" spans="1:6" x14ac:dyDescent="0.25">
      <c r="A1265">
        <v>860</v>
      </c>
      <c r="B1265" t="str">
        <v>Pedro Fonseca</v>
      </c>
      <c r="C1265" t="str">
        <v>Lilicarnes-Com.De Carnes, Unip.,Lda</v>
      </c>
      <c r="D1265" t="str">
        <v>31A60</v>
      </c>
      <c r="E1265">
        <v>-163.66</v>
      </c>
      <c r="F1265" t="str">
        <v>High Risk</v>
      </c>
    </row>
    <row r="1266" spans="1:6" x14ac:dyDescent="0.25">
      <c r="A1266">
        <v>1268</v>
      </c>
      <c r="B1266" t="str">
        <v>Pedro Fonseca</v>
      </c>
      <c r="C1266" t="str">
        <v>Talhos Heroísmo, Lda</v>
      </c>
      <c r="D1266" t="str">
        <v>31A60</v>
      </c>
      <c r="E1266">
        <v>119.33</v>
      </c>
      <c r="F1266" t="str">
        <v>High Risk</v>
      </c>
    </row>
    <row r="1267" spans="1:6" x14ac:dyDescent="0.25">
      <c r="A1267">
        <v>1375</v>
      </c>
      <c r="B1267" t="str">
        <v>Pedro Fonseca</v>
      </c>
      <c r="C1267" t="str">
        <v>Carnes Da Rendeira, Lda</v>
      </c>
      <c r="D1267" t="str">
        <v>61A90</v>
      </c>
      <c r="E1267">
        <v>-71.319999999999993</v>
      </c>
      <c r="F1267" t="str">
        <v>High Risk</v>
      </c>
    </row>
    <row r="1268" spans="1:6" x14ac:dyDescent="0.25">
      <c r="A1268">
        <v>1966</v>
      </c>
      <c r="B1268" t="str">
        <v>Pedro Fonseca</v>
      </c>
      <c r="C1268" t="str">
        <v>João Da Rocha E Silva</v>
      </c>
      <c r="D1268" t="str">
        <v>61A90</v>
      </c>
      <c r="E1268">
        <v>-5.51</v>
      </c>
      <c r="F1268" t="str">
        <v>High Risk</v>
      </c>
    </row>
    <row r="1269" spans="1:6" x14ac:dyDescent="0.25">
      <c r="A1269">
        <v>255</v>
      </c>
      <c r="B1269" t="str">
        <v>Pedro Fonseca</v>
      </c>
      <c r="C1269" t="str">
        <v>Gadelho Tavares, Lda.</v>
      </c>
      <c r="D1269" t="str">
        <v>31A60</v>
      </c>
      <c r="E1269">
        <v>-4.45</v>
      </c>
      <c r="F1269" t="str">
        <v>Moderate Risk</v>
      </c>
    </row>
    <row r="1270" spans="1:6" x14ac:dyDescent="0.25">
      <c r="A1270">
        <v>523</v>
      </c>
      <c r="B1270" t="str">
        <v>Pedro Fonseca</v>
      </c>
      <c r="C1270" t="str">
        <v>Bolama Supermercados, Lda.</v>
      </c>
      <c r="D1270" t="str">
        <v>31A60</v>
      </c>
      <c r="E1270">
        <v>67.02</v>
      </c>
      <c r="F1270" t="str">
        <v>Moderate Risk</v>
      </c>
    </row>
    <row r="1271" spans="1:6" x14ac:dyDescent="0.25">
      <c r="A1271">
        <v>798</v>
      </c>
      <c r="B1271" t="str">
        <v>Pedro Fonseca</v>
      </c>
      <c r="C1271" t="str">
        <v>Fernando Pires Teixeira Leite</v>
      </c>
      <c r="D1271" t="str">
        <v>31A60</v>
      </c>
      <c r="E1271">
        <v>214.81</v>
      </c>
      <c r="F1271" t="str">
        <v>Moderate Risk</v>
      </c>
    </row>
    <row r="1272" spans="1:6" x14ac:dyDescent="0.25">
      <c r="A1272">
        <v>1220</v>
      </c>
      <c r="B1272" t="str">
        <v>Pedro Fonseca</v>
      </c>
      <c r="C1272" t="str">
        <v>Frutas Duarte, Lda</v>
      </c>
      <c r="D1272" t="str">
        <v>31A60</v>
      </c>
      <c r="E1272">
        <v>-37.14</v>
      </c>
      <c r="F1272" t="str">
        <v>Moderate Risk</v>
      </c>
    </row>
    <row r="1273" spans="1:6" x14ac:dyDescent="0.25">
      <c r="A1273">
        <v>1221</v>
      </c>
      <c r="B1273" t="str">
        <v>Pedro Fonseca</v>
      </c>
      <c r="C1273" t="str">
        <v>Frutas Duarte, Lda</v>
      </c>
      <c r="D1273" t="str">
        <v>31A60</v>
      </c>
      <c r="E1273">
        <v>50.93</v>
      </c>
      <c r="F1273" t="str">
        <v>Moderate Risk</v>
      </c>
    </row>
    <row r="1274" spans="1:6" x14ac:dyDescent="0.25">
      <c r="A1274">
        <v>1269</v>
      </c>
      <c r="B1274" t="str">
        <v>Pedro Fonseca</v>
      </c>
      <c r="C1274" t="str">
        <v>Talhos Heroísmo, Lda</v>
      </c>
      <c r="D1274" t="str">
        <v>31A60</v>
      </c>
      <c r="E1274">
        <v>912.39</v>
      </c>
      <c r="F1274" t="str">
        <v>Moderate Risk</v>
      </c>
    </row>
    <row r="1275" spans="1:6" x14ac:dyDescent="0.25">
      <c r="A1275">
        <v>1610</v>
      </c>
      <c r="B1275" t="str">
        <v>Pedro Fonseca</v>
      </c>
      <c r="C1275" t="str">
        <v>Lojas Alfredo Seixas, Lda</v>
      </c>
      <c r="D1275" t="str">
        <v>31A60</v>
      </c>
      <c r="E1275">
        <v>1588.29</v>
      </c>
      <c r="F1275" t="str">
        <v>Moderate Risk</v>
      </c>
    </row>
    <row r="1276" spans="1:6" x14ac:dyDescent="0.25">
      <c r="A1276">
        <v>1611</v>
      </c>
      <c r="B1276" t="str">
        <v>Pedro Fonseca</v>
      </c>
      <c r="C1276" t="str">
        <v>Lojas Alfredo Seixas, Lda</v>
      </c>
      <c r="D1276" t="str">
        <v>31A60</v>
      </c>
      <c r="E1276">
        <v>428.07</v>
      </c>
      <c r="F1276" t="str">
        <v>Moderate Risk</v>
      </c>
    </row>
    <row r="1277" spans="1:6" x14ac:dyDescent="0.25">
      <c r="A1277">
        <v>1612</v>
      </c>
      <c r="B1277" t="str">
        <v>Pedro Fonseca</v>
      </c>
      <c r="C1277" t="str">
        <v>Lojas Alfredo Seixas, Lda</v>
      </c>
      <c r="D1277" t="str">
        <v>31A60</v>
      </c>
      <c r="E1277">
        <v>-134.16999999999999</v>
      </c>
      <c r="F1277" t="str">
        <v>Moderate Risk</v>
      </c>
    </row>
    <row r="1278" spans="1:6" x14ac:dyDescent="0.25">
      <c r="A1278">
        <v>1613</v>
      </c>
      <c r="B1278" t="str">
        <v>Pedro Fonseca</v>
      </c>
      <c r="C1278" t="str">
        <v>Lojas Alfredo Seixas, Lda</v>
      </c>
      <c r="D1278" t="str">
        <v>31A60</v>
      </c>
      <c r="E1278">
        <v>375.16</v>
      </c>
      <c r="F1278" t="str">
        <v>Moderate Risk</v>
      </c>
    </row>
    <row r="1279" spans="1:6" x14ac:dyDescent="0.25">
      <c r="A1279">
        <v>1661</v>
      </c>
      <c r="B1279" t="str">
        <v>Pedro Fonseca</v>
      </c>
      <c r="C1279" t="str">
        <v>Sérgio Manuel Saraiva Silva</v>
      </c>
      <c r="D1279" t="str">
        <v>31A60</v>
      </c>
      <c r="E1279">
        <v>264.58999999999997</v>
      </c>
      <c r="F1279" t="str">
        <v>Moderate Risk</v>
      </c>
    </row>
    <row r="1280" spans="1:6" x14ac:dyDescent="0.25">
      <c r="A1280">
        <v>1738</v>
      </c>
      <c r="B1280" t="str">
        <v>Pedro Fonseca</v>
      </c>
      <c r="C1280" t="str">
        <v>Avs - Comercio Carnes, Lda.</v>
      </c>
      <c r="D1280" t="str">
        <v>31A60</v>
      </c>
      <c r="E1280">
        <v>84.88</v>
      </c>
      <c r="F1280" t="str">
        <v>Moderate Risk</v>
      </c>
    </row>
    <row r="1281" spans="1:6" x14ac:dyDescent="0.25">
      <c r="A1281">
        <v>1739</v>
      </c>
      <c r="B1281" t="str">
        <v>Pedro Fonseca</v>
      </c>
      <c r="C1281" t="str">
        <v>Avs - Comercio Carnes, Lda.</v>
      </c>
      <c r="D1281" t="str">
        <v>31A60</v>
      </c>
      <c r="E1281">
        <v>66.17</v>
      </c>
      <c r="F1281" t="str">
        <v>Moderate Risk</v>
      </c>
    </row>
    <row r="1282" spans="1:6" x14ac:dyDescent="0.25">
      <c r="A1282">
        <v>1740</v>
      </c>
      <c r="B1282" t="str">
        <v>Pedro Fonseca</v>
      </c>
      <c r="C1282" t="str">
        <v>Avs - Comercio Carnes, Lda.</v>
      </c>
      <c r="D1282" t="str">
        <v>31A60</v>
      </c>
      <c r="E1282">
        <v>-2.96</v>
      </c>
      <c r="F1282" t="str">
        <v>Moderate Risk</v>
      </c>
    </row>
    <row r="1283" spans="1:6" x14ac:dyDescent="0.25">
      <c r="A1283">
        <v>1741</v>
      </c>
      <c r="B1283" t="str">
        <v>Pedro Fonseca</v>
      </c>
      <c r="C1283" t="str">
        <v>Avs - Comercio Carnes, Lda.</v>
      </c>
      <c r="D1283" t="str">
        <v>31A60</v>
      </c>
      <c r="E1283">
        <v>281.02</v>
      </c>
      <c r="F1283" t="str">
        <v>Moderate Risk</v>
      </c>
    </row>
    <row r="1284" spans="1:6" x14ac:dyDescent="0.25">
      <c r="A1284">
        <v>1829</v>
      </c>
      <c r="B1284" t="str">
        <v>Pedro Fonseca</v>
      </c>
      <c r="C1284" t="str">
        <v>Tempero Sofisticado, Lda</v>
      </c>
      <c r="D1284" t="str">
        <v>31A60</v>
      </c>
      <c r="E1284">
        <v>100.9</v>
      </c>
      <c r="F1284" t="str">
        <v>Moderate Risk</v>
      </c>
    </row>
    <row r="1285" spans="1:6" x14ac:dyDescent="0.25">
      <c r="A1285">
        <v>136</v>
      </c>
      <c r="B1285" t="str">
        <v>Pedro Fonseca</v>
      </c>
      <c r="C1285" t="str">
        <v>Amadeu Vieira &amp; Vieira, Lda.</v>
      </c>
      <c r="D1285" t="str">
        <v>A VENCER</v>
      </c>
      <c r="E1285">
        <v>105.73</v>
      </c>
      <c r="F1285" t="str">
        <v>No Risk</v>
      </c>
    </row>
    <row r="1286" spans="1:6" x14ac:dyDescent="0.25">
      <c r="A1286">
        <v>137</v>
      </c>
      <c r="B1286" t="str">
        <v>Pedro Fonseca</v>
      </c>
      <c r="C1286" t="str">
        <v>Amadeu Vieira &amp; Vieira, Lda.</v>
      </c>
      <c r="D1286" t="str">
        <v>A VENCER</v>
      </c>
      <c r="E1286">
        <v>225.34</v>
      </c>
      <c r="F1286" t="str">
        <v>No Risk</v>
      </c>
    </row>
    <row r="1287" spans="1:6" x14ac:dyDescent="0.25">
      <c r="A1287">
        <v>138</v>
      </c>
      <c r="B1287" t="str">
        <v>Pedro Fonseca</v>
      </c>
      <c r="C1287" t="str">
        <v>Amadeu Vieira &amp; Vieira, Lda.</v>
      </c>
      <c r="D1287" t="str">
        <v>A VENCER</v>
      </c>
      <c r="E1287">
        <v>154.44</v>
      </c>
      <c r="F1287" t="str">
        <v>No Risk</v>
      </c>
    </row>
    <row r="1288" spans="1:6" x14ac:dyDescent="0.25">
      <c r="A1288">
        <v>139</v>
      </c>
      <c r="B1288" t="str">
        <v>Pedro Fonseca</v>
      </c>
      <c r="C1288" t="str">
        <v>Amadeu Vieira &amp; Vieira, Lda.</v>
      </c>
      <c r="D1288" t="str">
        <v>A VENCER</v>
      </c>
      <c r="E1288">
        <v>163.96</v>
      </c>
      <c r="F1288" t="str">
        <v>No Risk</v>
      </c>
    </row>
    <row r="1289" spans="1:6" x14ac:dyDescent="0.25">
      <c r="A1289">
        <v>140</v>
      </c>
      <c r="B1289" t="str">
        <v>Pedro Fonseca</v>
      </c>
      <c r="C1289" t="str">
        <v>Amadeu Vieira &amp; Vieira, Lda.</v>
      </c>
      <c r="D1289" t="str">
        <v>A VENCER</v>
      </c>
      <c r="E1289">
        <v>87.32</v>
      </c>
      <c r="F1289" t="str">
        <v>No Risk</v>
      </c>
    </row>
    <row r="1290" spans="1:6" x14ac:dyDescent="0.25">
      <c r="A1290">
        <v>141</v>
      </c>
      <c r="B1290" t="str">
        <v>Pedro Fonseca</v>
      </c>
      <c r="C1290" t="str">
        <v>Amadeu Vieira &amp; Vieira, Lda.</v>
      </c>
      <c r="D1290" t="str">
        <v>A VENCER</v>
      </c>
      <c r="E1290">
        <v>109.05</v>
      </c>
      <c r="F1290" t="str">
        <v>No Risk</v>
      </c>
    </row>
    <row r="1291" spans="1:6" x14ac:dyDescent="0.25">
      <c r="A1291">
        <v>142</v>
      </c>
      <c r="B1291" t="str">
        <v>Pedro Fonseca</v>
      </c>
      <c r="C1291" t="str">
        <v>Amadeu Vieira &amp; Vieira, Lda.</v>
      </c>
      <c r="D1291" t="str">
        <v>A VENCER</v>
      </c>
      <c r="E1291">
        <v>303.77</v>
      </c>
      <c r="F1291" t="str">
        <v>No Risk</v>
      </c>
    </row>
    <row r="1292" spans="1:6" x14ac:dyDescent="0.25">
      <c r="A1292">
        <v>143</v>
      </c>
      <c r="B1292" t="str">
        <v>Pedro Fonseca</v>
      </c>
      <c r="C1292" t="str">
        <v>Amadeu Vieira &amp; Vieira, Lda.</v>
      </c>
      <c r="D1292" t="str">
        <v>A VENCER</v>
      </c>
      <c r="E1292">
        <v>92.83</v>
      </c>
      <c r="F1292" t="str">
        <v>No Risk</v>
      </c>
    </row>
    <row r="1293" spans="1:6" x14ac:dyDescent="0.25">
      <c r="A1293">
        <v>179</v>
      </c>
      <c r="B1293" t="str">
        <v>Pedro Fonseca</v>
      </c>
      <c r="C1293" t="str">
        <v>Talhos Santos &amp; Lemos, Lda.</v>
      </c>
      <c r="D1293" t="str">
        <v>A VENCER</v>
      </c>
      <c r="E1293">
        <v>430.02</v>
      </c>
      <c r="F1293" t="str">
        <v>No Risk</v>
      </c>
    </row>
    <row r="1294" spans="1:6" x14ac:dyDescent="0.25">
      <c r="A1294">
        <v>180</v>
      </c>
      <c r="B1294" t="str">
        <v>Pedro Fonseca</v>
      </c>
      <c r="C1294" t="str">
        <v>Talhos Santos &amp; Lemos, Lda.</v>
      </c>
      <c r="D1294" t="str">
        <v>A VENCER</v>
      </c>
      <c r="E1294">
        <v>55.69</v>
      </c>
      <c r="F1294" t="str">
        <v>No Risk</v>
      </c>
    </row>
    <row r="1295" spans="1:6" x14ac:dyDescent="0.25">
      <c r="A1295">
        <v>190</v>
      </c>
      <c r="B1295" t="str">
        <v>Pedro Fonseca</v>
      </c>
      <c r="C1295" t="str">
        <v>Talho Rosa Coelho, Lda.</v>
      </c>
      <c r="D1295" t="str">
        <v>A VENCER</v>
      </c>
      <c r="E1295">
        <v>202.32</v>
      </c>
      <c r="F1295" t="str">
        <v>No Risk</v>
      </c>
    </row>
    <row r="1296" spans="1:6" x14ac:dyDescent="0.25">
      <c r="A1296">
        <v>191</v>
      </c>
      <c r="B1296" t="str">
        <v>Pedro Fonseca</v>
      </c>
      <c r="C1296" t="str">
        <v>Talho Rosa Coelho, Lda.</v>
      </c>
      <c r="D1296" t="str">
        <v>A VENCER</v>
      </c>
      <c r="E1296">
        <v>401.75</v>
      </c>
      <c r="F1296" t="str">
        <v>No Risk</v>
      </c>
    </row>
    <row r="1297" spans="1:6" x14ac:dyDescent="0.25">
      <c r="A1297">
        <v>192</v>
      </c>
      <c r="B1297" t="str">
        <v>Pedro Fonseca</v>
      </c>
      <c r="C1297" t="str">
        <v>Talho Rosa Coelho, Lda.</v>
      </c>
      <c r="D1297" t="str">
        <v>A VENCER</v>
      </c>
      <c r="E1297">
        <v>310.42</v>
      </c>
      <c r="F1297" t="str">
        <v>No Risk</v>
      </c>
    </row>
    <row r="1298" spans="1:6" x14ac:dyDescent="0.25">
      <c r="A1298">
        <v>193</v>
      </c>
      <c r="B1298" t="str">
        <v>Pedro Fonseca</v>
      </c>
      <c r="C1298" t="str">
        <v>Talho Rosa Coelho, Lda.</v>
      </c>
      <c r="D1298" t="str">
        <v>A VENCER</v>
      </c>
      <c r="E1298">
        <v>33.44</v>
      </c>
      <c r="F1298" t="str">
        <v>No Risk</v>
      </c>
    </row>
    <row r="1299" spans="1:6" x14ac:dyDescent="0.25">
      <c r="A1299">
        <v>253</v>
      </c>
      <c r="B1299" t="str">
        <v>Pedro Fonseca</v>
      </c>
      <c r="C1299" t="str">
        <v>Adalma-Indústria De Carnes, Lda</v>
      </c>
      <c r="D1299" t="str">
        <v>A VENCER</v>
      </c>
      <c r="E1299">
        <v>317.20999999999998</v>
      </c>
      <c r="F1299" t="str">
        <v>No Risk</v>
      </c>
    </row>
    <row r="1300" spans="1:6" x14ac:dyDescent="0.25">
      <c r="A1300">
        <v>254</v>
      </c>
      <c r="B1300" t="str">
        <v>Pedro Fonseca</v>
      </c>
      <c r="C1300" t="str">
        <v>Adalma-Indústria De Carnes, Lda</v>
      </c>
      <c r="D1300" t="str">
        <v>A VENCER</v>
      </c>
      <c r="E1300">
        <v>105.88</v>
      </c>
      <c r="F1300" t="str">
        <v>No Risk</v>
      </c>
    </row>
    <row r="1301" spans="1:6" x14ac:dyDescent="0.25">
      <c r="A1301">
        <v>257</v>
      </c>
      <c r="B1301" t="str">
        <v>Pedro Fonseca</v>
      </c>
      <c r="C1301" t="str">
        <v>Gadelho Tavares, Lda.</v>
      </c>
      <c r="D1301" t="str">
        <v>A VENCER</v>
      </c>
      <c r="E1301">
        <v>271.41000000000003</v>
      </c>
      <c r="F1301" t="str">
        <v>No Risk</v>
      </c>
    </row>
    <row r="1302" spans="1:6" x14ac:dyDescent="0.25">
      <c r="A1302">
        <v>258</v>
      </c>
      <c r="B1302" t="str">
        <v>Pedro Fonseca</v>
      </c>
      <c r="C1302" t="str">
        <v>Gadelho Tavares, Lda.</v>
      </c>
      <c r="D1302" t="str">
        <v>A VENCER</v>
      </c>
      <c r="E1302">
        <v>115.21</v>
      </c>
      <c r="F1302" t="str">
        <v>No Risk</v>
      </c>
    </row>
    <row r="1303" spans="1:6" x14ac:dyDescent="0.25">
      <c r="A1303">
        <v>259</v>
      </c>
      <c r="B1303" t="str">
        <v>Pedro Fonseca</v>
      </c>
      <c r="C1303" t="str">
        <v>Gadelho Tavares, Lda.</v>
      </c>
      <c r="D1303" t="str">
        <v>A VENCER</v>
      </c>
      <c r="E1303">
        <v>206.38</v>
      </c>
      <c r="F1303" t="str">
        <v>No Risk</v>
      </c>
    </row>
    <row r="1304" spans="1:6" x14ac:dyDescent="0.25">
      <c r="A1304">
        <v>263</v>
      </c>
      <c r="B1304" t="str">
        <v>Pedro Fonseca</v>
      </c>
      <c r="C1304" t="str">
        <v>Pereira Pinto, Lda.</v>
      </c>
      <c r="D1304" t="str">
        <v>A VENCER</v>
      </c>
      <c r="E1304">
        <v>-5.54</v>
      </c>
      <c r="F1304" t="str">
        <v>No Risk</v>
      </c>
    </row>
    <row r="1305" spans="1:6" x14ac:dyDescent="0.25">
      <c r="A1305">
        <v>264</v>
      </c>
      <c r="B1305" t="str">
        <v>Pedro Fonseca</v>
      </c>
      <c r="C1305" t="str">
        <v>Pereira Pinto, Lda.</v>
      </c>
      <c r="D1305" t="str">
        <v>A VENCER</v>
      </c>
      <c r="E1305">
        <v>1435.67</v>
      </c>
      <c r="F1305" t="str">
        <v>No Risk</v>
      </c>
    </row>
    <row r="1306" spans="1:6" x14ac:dyDescent="0.25">
      <c r="A1306">
        <v>265</v>
      </c>
      <c r="B1306" t="str">
        <v>Pedro Fonseca</v>
      </c>
      <c r="C1306" t="str">
        <v>Pereira Pinto, Lda.</v>
      </c>
      <c r="D1306" t="str">
        <v>A VENCER</v>
      </c>
      <c r="E1306">
        <v>929.62</v>
      </c>
      <c r="F1306" t="str">
        <v>No Risk</v>
      </c>
    </row>
    <row r="1307" spans="1:6" x14ac:dyDescent="0.25">
      <c r="A1307">
        <v>266</v>
      </c>
      <c r="B1307" t="str">
        <v>Pedro Fonseca</v>
      </c>
      <c r="C1307" t="str">
        <v>Pereira Pinto, Lda.</v>
      </c>
      <c r="D1307" t="str">
        <v>A VENCER</v>
      </c>
      <c r="E1307">
        <v>846.02</v>
      </c>
      <c r="F1307" t="str">
        <v>No Risk</v>
      </c>
    </row>
    <row r="1308" spans="1:6" x14ac:dyDescent="0.25">
      <c r="A1308">
        <v>267</v>
      </c>
      <c r="B1308" t="str">
        <v>Pedro Fonseca</v>
      </c>
      <c r="C1308" t="str">
        <v>Pereira Pinto, Lda.</v>
      </c>
      <c r="D1308" t="str">
        <v>A VENCER</v>
      </c>
      <c r="E1308">
        <v>-31.54</v>
      </c>
      <c r="F1308" t="str">
        <v>No Risk</v>
      </c>
    </row>
    <row r="1309" spans="1:6" x14ac:dyDescent="0.25">
      <c r="A1309">
        <v>268</v>
      </c>
      <c r="B1309" t="str">
        <v>Pedro Fonseca</v>
      </c>
      <c r="C1309" t="str">
        <v>Pereira Pinto, Lda.</v>
      </c>
      <c r="D1309" t="str">
        <v>A VENCER</v>
      </c>
      <c r="E1309">
        <v>626.89</v>
      </c>
      <c r="F1309" t="str">
        <v>No Risk</v>
      </c>
    </row>
    <row r="1310" spans="1:6" x14ac:dyDescent="0.25">
      <c r="A1310">
        <v>269</v>
      </c>
      <c r="B1310" t="str">
        <v>Pedro Fonseca</v>
      </c>
      <c r="C1310" t="str">
        <v>Pereira Pinto, Lda.</v>
      </c>
      <c r="D1310" t="str">
        <v>A VENCER</v>
      </c>
      <c r="E1310">
        <v>1022.68</v>
      </c>
      <c r="F1310" t="str">
        <v>No Risk</v>
      </c>
    </row>
    <row r="1311" spans="1:6" x14ac:dyDescent="0.25">
      <c r="A1311">
        <v>328</v>
      </c>
      <c r="B1311" t="str">
        <v>Pedro Fonseca</v>
      </c>
      <c r="C1311" t="str">
        <v>3 Silvas, Lda.</v>
      </c>
      <c r="D1311" t="str">
        <v>A VENCER</v>
      </c>
      <c r="E1311">
        <v>241.21</v>
      </c>
      <c r="F1311" t="str">
        <v>No Risk</v>
      </c>
    </row>
    <row r="1312" spans="1:6" x14ac:dyDescent="0.25">
      <c r="A1312">
        <v>329</v>
      </c>
      <c r="B1312" t="str">
        <v>Pedro Fonseca</v>
      </c>
      <c r="C1312" t="str">
        <v>3 Silvas, Lda.</v>
      </c>
      <c r="D1312" t="str">
        <v>A VENCER</v>
      </c>
      <c r="E1312">
        <v>79.59</v>
      </c>
      <c r="F1312" t="str">
        <v>No Risk</v>
      </c>
    </row>
    <row r="1313" spans="1:6" x14ac:dyDescent="0.25">
      <c r="A1313">
        <v>330</v>
      </c>
      <c r="B1313" t="str">
        <v>Pedro Fonseca</v>
      </c>
      <c r="C1313" t="str">
        <v>3 Silvas, Lda.</v>
      </c>
      <c r="D1313" t="str">
        <v>A VENCER</v>
      </c>
      <c r="E1313">
        <v>39.909999999999997</v>
      </c>
      <c r="F1313" t="str">
        <v>No Risk</v>
      </c>
    </row>
    <row r="1314" spans="1:6" x14ac:dyDescent="0.25">
      <c r="A1314">
        <v>331</v>
      </c>
      <c r="B1314" t="str">
        <v>Pedro Fonseca</v>
      </c>
      <c r="C1314" t="str">
        <v>3 Silvas, Lda.</v>
      </c>
      <c r="D1314" t="str">
        <v>A VENCER</v>
      </c>
      <c r="E1314">
        <v>255.16</v>
      </c>
      <c r="F1314" t="str">
        <v>No Risk</v>
      </c>
    </row>
    <row r="1315" spans="1:6" x14ac:dyDescent="0.25">
      <c r="A1315">
        <v>332</v>
      </c>
      <c r="B1315" t="str">
        <v>Pedro Fonseca</v>
      </c>
      <c r="C1315" t="str">
        <v>3 Silvas, Lda.</v>
      </c>
      <c r="D1315" t="str">
        <v>A VENCER</v>
      </c>
      <c r="E1315">
        <v>99.49</v>
      </c>
      <c r="F1315" t="str">
        <v>No Risk</v>
      </c>
    </row>
    <row r="1316" spans="1:6" x14ac:dyDescent="0.25">
      <c r="A1316">
        <v>333</v>
      </c>
      <c r="B1316" t="str">
        <v>Pedro Fonseca</v>
      </c>
      <c r="C1316" t="str">
        <v>3 Silvas, Lda.</v>
      </c>
      <c r="D1316" t="str">
        <v>A VENCER</v>
      </c>
      <c r="E1316">
        <v>77.739999999999995</v>
      </c>
      <c r="F1316" t="str">
        <v>No Risk</v>
      </c>
    </row>
    <row r="1317" spans="1:6" x14ac:dyDescent="0.25">
      <c r="A1317">
        <v>334</v>
      </c>
      <c r="B1317" t="str">
        <v>Pedro Fonseca</v>
      </c>
      <c r="C1317" t="str">
        <v>3 Silvas, Lda.</v>
      </c>
      <c r="D1317" t="str">
        <v>A VENCER</v>
      </c>
      <c r="E1317">
        <v>139.27000000000001</v>
      </c>
      <c r="F1317" t="str">
        <v>No Risk</v>
      </c>
    </row>
    <row r="1318" spans="1:6" x14ac:dyDescent="0.25">
      <c r="A1318">
        <v>335</v>
      </c>
      <c r="B1318" t="str">
        <v>Pedro Fonseca</v>
      </c>
      <c r="C1318" t="str">
        <v>3 Silvas, Lda.</v>
      </c>
      <c r="D1318" t="str">
        <v>A VENCER</v>
      </c>
      <c r="E1318">
        <v>297.07</v>
      </c>
      <c r="F1318" t="str">
        <v>No Risk</v>
      </c>
    </row>
    <row r="1319" spans="1:6" x14ac:dyDescent="0.25">
      <c r="A1319">
        <v>336</v>
      </c>
      <c r="B1319" t="str">
        <v>Pedro Fonseca</v>
      </c>
      <c r="C1319" t="str">
        <v>3 Silvas, Lda.</v>
      </c>
      <c r="D1319" t="str">
        <v>A VENCER</v>
      </c>
      <c r="E1319">
        <v>216.41</v>
      </c>
      <c r="F1319" t="str">
        <v>No Risk</v>
      </c>
    </row>
    <row r="1320" spans="1:6" x14ac:dyDescent="0.25">
      <c r="A1320">
        <v>337</v>
      </c>
      <c r="B1320" t="str">
        <v>Pedro Fonseca</v>
      </c>
      <c r="C1320" t="str">
        <v>3 Silvas, Lda.</v>
      </c>
      <c r="D1320" t="str">
        <v>A VENCER</v>
      </c>
      <c r="E1320">
        <v>67.55</v>
      </c>
      <c r="F1320" t="str">
        <v>No Risk</v>
      </c>
    </row>
    <row r="1321" spans="1:6" x14ac:dyDescent="0.25">
      <c r="A1321">
        <v>338</v>
      </c>
      <c r="B1321" t="str">
        <v>Pedro Fonseca</v>
      </c>
      <c r="C1321" t="str">
        <v>3 Silvas, Lda.</v>
      </c>
      <c r="D1321" t="str">
        <v>A VENCER</v>
      </c>
      <c r="E1321">
        <v>338.11</v>
      </c>
      <c r="F1321" t="str">
        <v>No Risk</v>
      </c>
    </row>
    <row r="1322" spans="1:6" x14ac:dyDescent="0.25">
      <c r="A1322">
        <v>339</v>
      </c>
      <c r="B1322" t="str">
        <v>Pedro Fonseca</v>
      </c>
      <c r="C1322" t="str">
        <v>3 Silvas, Lda.</v>
      </c>
      <c r="D1322" t="str">
        <v>A VENCER</v>
      </c>
      <c r="E1322">
        <v>171.51</v>
      </c>
      <c r="F1322" t="str">
        <v>No Risk</v>
      </c>
    </row>
    <row r="1323" spans="1:6" x14ac:dyDescent="0.25">
      <c r="A1323">
        <v>340</v>
      </c>
      <c r="B1323" t="str">
        <v>Pedro Fonseca</v>
      </c>
      <c r="C1323" t="str">
        <v>3 Silvas, Lda.</v>
      </c>
      <c r="D1323" t="str">
        <v>A VENCER</v>
      </c>
      <c r="E1323">
        <v>133.96</v>
      </c>
      <c r="F1323" t="str">
        <v>No Risk</v>
      </c>
    </row>
    <row r="1324" spans="1:6" x14ac:dyDescent="0.25">
      <c r="A1324">
        <v>341</v>
      </c>
      <c r="B1324" t="str">
        <v>Pedro Fonseca</v>
      </c>
      <c r="C1324" t="str">
        <v>3 Silvas, Lda.</v>
      </c>
      <c r="D1324" t="str">
        <v>A VENCER</v>
      </c>
      <c r="E1324">
        <v>297.98</v>
      </c>
      <c r="F1324" t="str">
        <v>No Risk</v>
      </c>
    </row>
    <row r="1325" spans="1:6" x14ac:dyDescent="0.25">
      <c r="A1325">
        <v>342</v>
      </c>
      <c r="B1325" t="str">
        <v>Pedro Fonseca</v>
      </c>
      <c r="C1325" t="str">
        <v>3 Silvas, Lda.</v>
      </c>
      <c r="D1325" t="str">
        <v>A VENCER</v>
      </c>
      <c r="E1325">
        <v>129.59</v>
      </c>
      <c r="F1325" t="str">
        <v>No Risk</v>
      </c>
    </row>
    <row r="1326" spans="1:6" x14ac:dyDescent="0.25">
      <c r="A1326">
        <v>343</v>
      </c>
      <c r="B1326" t="str">
        <v>Pedro Fonseca</v>
      </c>
      <c r="C1326" t="str">
        <v>3 Silvas, Lda.</v>
      </c>
      <c r="D1326" t="str">
        <v>A VENCER</v>
      </c>
      <c r="E1326">
        <v>92.15</v>
      </c>
      <c r="F1326" t="str">
        <v>No Risk</v>
      </c>
    </row>
    <row r="1327" spans="1:6" x14ac:dyDescent="0.25">
      <c r="A1327">
        <v>344</v>
      </c>
      <c r="B1327" t="str">
        <v>Pedro Fonseca</v>
      </c>
      <c r="C1327" t="str">
        <v>3 Silvas, Lda.</v>
      </c>
      <c r="D1327" t="str">
        <v>A VENCER</v>
      </c>
      <c r="E1327">
        <v>168.49</v>
      </c>
      <c r="F1327" t="str">
        <v>No Risk</v>
      </c>
    </row>
    <row r="1328" spans="1:6" x14ac:dyDescent="0.25">
      <c r="A1328">
        <v>345</v>
      </c>
      <c r="B1328" t="str">
        <v>Pedro Fonseca</v>
      </c>
      <c r="C1328" t="str">
        <v>3 Silvas, Lda.</v>
      </c>
      <c r="D1328" t="str">
        <v>A VENCER</v>
      </c>
      <c r="E1328">
        <v>164.17</v>
      </c>
      <c r="F1328" t="str">
        <v>No Risk</v>
      </c>
    </row>
    <row r="1329" spans="1:6" x14ac:dyDescent="0.25">
      <c r="A1329">
        <v>346</v>
      </c>
      <c r="B1329" t="str">
        <v>Pedro Fonseca</v>
      </c>
      <c r="C1329" t="str">
        <v>3 Silvas, Lda.</v>
      </c>
      <c r="D1329" t="str">
        <v>A VENCER</v>
      </c>
      <c r="E1329">
        <v>218.79</v>
      </c>
      <c r="F1329" t="str">
        <v>No Risk</v>
      </c>
    </row>
    <row r="1330" spans="1:6" x14ac:dyDescent="0.25">
      <c r="A1330">
        <v>347</v>
      </c>
      <c r="B1330" t="str">
        <v>Pedro Fonseca</v>
      </c>
      <c r="C1330" t="str">
        <v>3 Silvas, Lda.</v>
      </c>
      <c r="D1330" t="str">
        <v>A VENCER</v>
      </c>
      <c r="E1330">
        <v>287.64</v>
      </c>
      <c r="F1330" t="str">
        <v>No Risk</v>
      </c>
    </row>
    <row r="1331" spans="1:6" x14ac:dyDescent="0.25">
      <c r="A1331">
        <v>348</v>
      </c>
      <c r="B1331" t="str">
        <v>Pedro Fonseca</v>
      </c>
      <c r="C1331" t="str">
        <v>3 Silvas, Lda.</v>
      </c>
      <c r="D1331" t="str">
        <v>A VENCER</v>
      </c>
      <c r="E1331">
        <v>69.91</v>
      </c>
      <c r="F1331" t="str">
        <v>No Risk</v>
      </c>
    </row>
    <row r="1332" spans="1:6" x14ac:dyDescent="0.25">
      <c r="A1332">
        <v>349</v>
      </c>
      <c r="B1332" t="str">
        <v>Pedro Fonseca</v>
      </c>
      <c r="C1332" t="str">
        <v>3 Silvas, Lda.</v>
      </c>
      <c r="D1332" t="str">
        <v>A VENCER</v>
      </c>
      <c r="E1332">
        <v>432.29</v>
      </c>
      <c r="F1332" t="str">
        <v>No Risk</v>
      </c>
    </row>
    <row r="1333" spans="1:6" x14ac:dyDescent="0.25">
      <c r="A1333">
        <v>350</v>
      </c>
      <c r="B1333" t="str">
        <v>Pedro Fonseca</v>
      </c>
      <c r="C1333" t="str">
        <v>3 Silvas, Lda.</v>
      </c>
      <c r="D1333" t="str">
        <v>A VENCER</v>
      </c>
      <c r="E1333">
        <v>122.34</v>
      </c>
      <c r="F1333" t="str">
        <v>No Risk</v>
      </c>
    </row>
    <row r="1334" spans="1:6" x14ac:dyDescent="0.25">
      <c r="A1334">
        <v>351</v>
      </c>
      <c r="B1334" t="str">
        <v>Pedro Fonseca</v>
      </c>
      <c r="C1334" t="str">
        <v>3 Silvas, Lda.</v>
      </c>
      <c r="D1334" t="str">
        <v>A VENCER</v>
      </c>
      <c r="E1334">
        <v>296.35000000000002</v>
      </c>
      <c r="F1334" t="str">
        <v>No Risk</v>
      </c>
    </row>
    <row r="1335" spans="1:6" x14ac:dyDescent="0.25">
      <c r="A1335">
        <v>352</v>
      </c>
      <c r="B1335" t="str">
        <v>Pedro Fonseca</v>
      </c>
      <c r="C1335" t="str">
        <v>3 Silvas, Lda.</v>
      </c>
      <c r="D1335" t="str">
        <v>A VENCER</v>
      </c>
      <c r="E1335">
        <v>26.17</v>
      </c>
      <c r="F1335" t="str">
        <v>No Risk</v>
      </c>
    </row>
    <row r="1336" spans="1:6" x14ac:dyDescent="0.25">
      <c r="A1336">
        <v>358</v>
      </c>
      <c r="B1336" t="str">
        <v>Pedro Fonseca</v>
      </c>
      <c r="C1336" t="str">
        <v>Carnes Vítor Sousa, Lda</v>
      </c>
      <c r="D1336" t="str">
        <v>A VENCER</v>
      </c>
      <c r="E1336">
        <v>450.61</v>
      </c>
      <c r="F1336" t="str">
        <v>No Risk</v>
      </c>
    </row>
    <row r="1337" spans="1:6" x14ac:dyDescent="0.25">
      <c r="A1337">
        <v>393</v>
      </c>
      <c r="B1337" t="str">
        <v>Pedro Fonseca</v>
      </c>
      <c r="C1337" t="str">
        <v>Talho Vitor Neto,Unipessoal, Lda</v>
      </c>
      <c r="D1337" t="str">
        <v>A VENCER</v>
      </c>
      <c r="E1337">
        <v>293.72000000000003</v>
      </c>
      <c r="F1337" t="str">
        <v>No Risk</v>
      </c>
    </row>
    <row r="1338" spans="1:6" x14ac:dyDescent="0.25">
      <c r="A1338">
        <v>394</v>
      </c>
      <c r="B1338" t="str">
        <v>Pedro Fonseca</v>
      </c>
      <c r="C1338" t="str">
        <v>Talho Vitor Neto,Unipessoal, Lda</v>
      </c>
      <c r="D1338" t="str">
        <v>A VENCER</v>
      </c>
      <c r="E1338">
        <v>48.71</v>
      </c>
      <c r="F1338" t="str">
        <v>No Risk</v>
      </c>
    </row>
    <row r="1339" spans="1:6" x14ac:dyDescent="0.25">
      <c r="A1339">
        <v>395</v>
      </c>
      <c r="B1339" t="str">
        <v>Pedro Fonseca</v>
      </c>
      <c r="C1339" t="str">
        <v>Talho Vitor Neto,Unipessoal, Lda</v>
      </c>
      <c r="D1339" t="str">
        <v>A VENCER</v>
      </c>
      <c r="E1339">
        <v>574.41999999999996</v>
      </c>
      <c r="F1339" t="str">
        <v>No Risk</v>
      </c>
    </row>
    <row r="1340" spans="1:6" x14ac:dyDescent="0.25">
      <c r="A1340">
        <v>557</v>
      </c>
      <c r="B1340" t="str">
        <v>Pedro Fonseca</v>
      </c>
      <c r="C1340" t="str">
        <v>Bolama Supermercados, Lda.</v>
      </c>
      <c r="D1340" t="str">
        <v>A VENCER</v>
      </c>
      <c r="E1340">
        <v>641.99</v>
      </c>
      <c r="F1340" t="str">
        <v>No Risk</v>
      </c>
    </row>
    <row r="1341" spans="1:6" x14ac:dyDescent="0.25">
      <c r="A1341">
        <v>558</v>
      </c>
      <c r="B1341" t="str">
        <v>Pedro Fonseca</v>
      </c>
      <c r="C1341" t="str">
        <v>Bolama Supermercados, Lda.</v>
      </c>
      <c r="D1341" t="str">
        <v>A VENCER</v>
      </c>
      <c r="E1341">
        <v>52.01</v>
      </c>
      <c r="F1341" t="str">
        <v>No Risk</v>
      </c>
    </row>
    <row r="1342" spans="1:6" x14ac:dyDescent="0.25">
      <c r="A1342">
        <v>559</v>
      </c>
      <c r="B1342" t="str">
        <v>Pedro Fonseca</v>
      </c>
      <c r="C1342" t="str">
        <v>Bolama Supermercados, Lda.</v>
      </c>
      <c r="D1342" t="str">
        <v>A VENCER</v>
      </c>
      <c r="E1342">
        <v>478.89</v>
      </c>
      <c r="F1342" t="str">
        <v>No Risk</v>
      </c>
    </row>
    <row r="1343" spans="1:6" x14ac:dyDescent="0.25">
      <c r="A1343">
        <v>560</v>
      </c>
      <c r="B1343" t="str">
        <v>Pedro Fonseca</v>
      </c>
      <c r="C1343" t="str">
        <v>Bolama Supermercados, Lda.</v>
      </c>
      <c r="D1343" t="str">
        <v>A VENCER</v>
      </c>
      <c r="E1343">
        <v>90.37</v>
      </c>
      <c r="F1343" t="str">
        <v>No Risk</v>
      </c>
    </row>
    <row r="1344" spans="1:6" x14ac:dyDescent="0.25">
      <c r="A1344">
        <v>561</v>
      </c>
      <c r="B1344" t="str">
        <v>Pedro Fonseca</v>
      </c>
      <c r="C1344" t="str">
        <v>Bolama Supermercados, Lda.</v>
      </c>
      <c r="D1344" t="str">
        <v>A VENCER</v>
      </c>
      <c r="E1344">
        <v>4265.41</v>
      </c>
      <c r="F1344" t="str">
        <v>No Risk</v>
      </c>
    </row>
    <row r="1345" spans="1:6" x14ac:dyDescent="0.25">
      <c r="A1345">
        <v>562</v>
      </c>
      <c r="B1345" t="str">
        <v>Pedro Fonseca</v>
      </c>
      <c r="C1345" t="str">
        <v>Bolama Supermercados, Lda.</v>
      </c>
      <c r="D1345" t="str">
        <v>A VENCER</v>
      </c>
      <c r="E1345">
        <v>31.75</v>
      </c>
      <c r="F1345" t="str">
        <v>No Risk</v>
      </c>
    </row>
    <row r="1346" spans="1:6" x14ac:dyDescent="0.25">
      <c r="A1346">
        <v>563</v>
      </c>
      <c r="B1346" t="str">
        <v>Pedro Fonseca</v>
      </c>
      <c r="C1346" t="str">
        <v>Bolama Supermercados, Lda.</v>
      </c>
      <c r="D1346" t="str">
        <v>A VENCER</v>
      </c>
      <c r="E1346">
        <v>324.64999999999998</v>
      </c>
      <c r="F1346" t="str">
        <v>No Risk</v>
      </c>
    </row>
    <row r="1347" spans="1:6" x14ac:dyDescent="0.25">
      <c r="A1347">
        <v>564</v>
      </c>
      <c r="B1347" t="str">
        <v>Pedro Fonseca</v>
      </c>
      <c r="C1347" t="str">
        <v>Bolama Supermercados, Lda.</v>
      </c>
      <c r="D1347" t="str">
        <v>A VENCER</v>
      </c>
      <c r="E1347">
        <v>1450.75</v>
      </c>
      <c r="F1347" t="str">
        <v>No Risk</v>
      </c>
    </row>
    <row r="1348" spans="1:6" x14ac:dyDescent="0.25">
      <c r="A1348">
        <v>565</v>
      </c>
      <c r="B1348" t="str">
        <v>Pedro Fonseca</v>
      </c>
      <c r="C1348" t="str">
        <v>Bolama Supermercados, Lda.</v>
      </c>
      <c r="D1348" t="str">
        <v>A VENCER</v>
      </c>
      <c r="E1348">
        <v>706.46</v>
      </c>
      <c r="F1348" t="str">
        <v>No Risk</v>
      </c>
    </row>
    <row r="1349" spans="1:6" x14ac:dyDescent="0.25">
      <c r="A1349">
        <v>566</v>
      </c>
      <c r="B1349" t="str">
        <v>Pedro Fonseca</v>
      </c>
      <c r="C1349" t="str">
        <v>Bolama Supermercados, Lda.</v>
      </c>
      <c r="D1349" t="str">
        <v>A VENCER</v>
      </c>
      <c r="E1349">
        <v>8.48</v>
      </c>
      <c r="F1349" t="str">
        <v>No Risk</v>
      </c>
    </row>
    <row r="1350" spans="1:6" x14ac:dyDescent="0.25">
      <c r="A1350">
        <v>567</v>
      </c>
      <c r="B1350" t="str">
        <v>Pedro Fonseca</v>
      </c>
      <c r="C1350" t="str">
        <v>Bolama Supermercados, Lda.</v>
      </c>
      <c r="D1350" t="str">
        <v>A VENCER</v>
      </c>
      <c r="E1350">
        <v>-15.09</v>
      </c>
      <c r="F1350" t="str">
        <v>No Risk</v>
      </c>
    </row>
    <row r="1351" spans="1:6" x14ac:dyDescent="0.25">
      <c r="A1351">
        <v>568</v>
      </c>
      <c r="B1351" t="str">
        <v>Pedro Fonseca</v>
      </c>
      <c r="C1351" t="str">
        <v>Bolama Supermercados, Lda.</v>
      </c>
      <c r="D1351" t="str">
        <v>A VENCER</v>
      </c>
      <c r="E1351">
        <v>461.42</v>
      </c>
      <c r="F1351" t="str">
        <v>No Risk</v>
      </c>
    </row>
    <row r="1352" spans="1:6" x14ac:dyDescent="0.25">
      <c r="A1352">
        <v>569</v>
      </c>
      <c r="B1352" t="str">
        <v>Pedro Fonseca</v>
      </c>
      <c r="C1352" t="str">
        <v>Bolama Supermercados, Lda.</v>
      </c>
      <c r="D1352" t="str">
        <v>A VENCER</v>
      </c>
      <c r="E1352">
        <v>1112.1500000000001</v>
      </c>
      <c r="F1352" t="str">
        <v>No Risk</v>
      </c>
    </row>
    <row r="1353" spans="1:6" x14ac:dyDescent="0.25">
      <c r="A1353">
        <v>570</v>
      </c>
      <c r="B1353" t="str">
        <v>Pedro Fonseca</v>
      </c>
      <c r="C1353" t="str">
        <v>Bolama Supermercados, Lda.</v>
      </c>
      <c r="D1353" t="str">
        <v>A VENCER</v>
      </c>
      <c r="E1353">
        <v>-53.14</v>
      </c>
      <c r="F1353" t="str">
        <v>No Risk</v>
      </c>
    </row>
    <row r="1354" spans="1:6" x14ac:dyDescent="0.25">
      <c r="A1354">
        <v>571</v>
      </c>
      <c r="B1354" t="str">
        <v>Pedro Fonseca</v>
      </c>
      <c r="C1354" t="str">
        <v>Bolama Supermercados, Lda.</v>
      </c>
      <c r="D1354" t="str">
        <v>A VENCER</v>
      </c>
      <c r="E1354">
        <v>311.56</v>
      </c>
      <c r="F1354" t="str">
        <v>No Risk</v>
      </c>
    </row>
    <row r="1355" spans="1:6" x14ac:dyDescent="0.25">
      <c r="A1355">
        <v>572</v>
      </c>
      <c r="B1355" t="str">
        <v>Pedro Fonseca</v>
      </c>
      <c r="C1355" t="str">
        <v>Bolama Supermercados, Lda.</v>
      </c>
      <c r="D1355" t="str">
        <v>A VENCER</v>
      </c>
      <c r="E1355">
        <v>493.61</v>
      </c>
      <c r="F1355" t="str">
        <v>No Risk</v>
      </c>
    </row>
    <row r="1356" spans="1:6" x14ac:dyDescent="0.25">
      <c r="A1356">
        <v>573</v>
      </c>
      <c r="B1356" t="str">
        <v>Pedro Fonseca</v>
      </c>
      <c r="C1356" t="str">
        <v>Bolama Supermercados, Lda.</v>
      </c>
      <c r="D1356" t="str">
        <v>A VENCER</v>
      </c>
      <c r="E1356">
        <v>104.26</v>
      </c>
      <c r="F1356" t="str">
        <v>No Risk</v>
      </c>
    </row>
    <row r="1357" spans="1:6" x14ac:dyDescent="0.25">
      <c r="A1357">
        <v>574</v>
      </c>
      <c r="B1357" t="str">
        <v>Pedro Fonseca</v>
      </c>
      <c r="C1357" t="str">
        <v>Bolama Supermercados, Lda.</v>
      </c>
      <c r="D1357" t="str">
        <v>A VENCER</v>
      </c>
      <c r="E1357">
        <v>269.55</v>
      </c>
      <c r="F1357" t="str">
        <v>No Risk</v>
      </c>
    </row>
    <row r="1358" spans="1:6" x14ac:dyDescent="0.25">
      <c r="A1358">
        <v>575</v>
      </c>
      <c r="B1358" t="str">
        <v>Pedro Fonseca</v>
      </c>
      <c r="C1358" t="str">
        <v>Bolama Supermercados, Lda.</v>
      </c>
      <c r="D1358" t="str">
        <v>A VENCER</v>
      </c>
      <c r="E1358">
        <v>-34.869999999999997</v>
      </c>
      <c r="F1358" t="str">
        <v>No Risk</v>
      </c>
    </row>
    <row r="1359" spans="1:6" x14ac:dyDescent="0.25">
      <c r="A1359">
        <v>576</v>
      </c>
      <c r="B1359" t="str">
        <v>Pedro Fonseca</v>
      </c>
      <c r="C1359" t="str">
        <v>Bolama Supermercados, Lda.</v>
      </c>
      <c r="D1359" t="str">
        <v>A VENCER</v>
      </c>
      <c r="E1359">
        <v>89.91</v>
      </c>
      <c r="F1359" t="str">
        <v>No Risk</v>
      </c>
    </row>
    <row r="1360" spans="1:6" x14ac:dyDescent="0.25">
      <c r="A1360">
        <v>577</v>
      </c>
      <c r="B1360" t="str">
        <v>Pedro Fonseca</v>
      </c>
      <c r="C1360" t="str">
        <v>Bolama Supermercados, Lda.</v>
      </c>
      <c r="D1360" t="str">
        <v>A VENCER</v>
      </c>
      <c r="E1360">
        <v>71.55</v>
      </c>
      <c r="F1360" t="str">
        <v>No Risk</v>
      </c>
    </row>
    <row r="1361" spans="1:6" x14ac:dyDescent="0.25">
      <c r="A1361">
        <v>578</v>
      </c>
      <c r="B1361" t="str">
        <v>Pedro Fonseca</v>
      </c>
      <c r="C1361" t="str">
        <v>Bolama Supermercados, Lda.</v>
      </c>
      <c r="D1361" t="str">
        <v>A VENCER</v>
      </c>
      <c r="E1361">
        <v>187.3</v>
      </c>
      <c r="F1361" t="str">
        <v>No Risk</v>
      </c>
    </row>
    <row r="1362" spans="1:6" x14ac:dyDescent="0.25">
      <c r="A1362">
        <v>579</v>
      </c>
      <c r="B1362" t="str">
        <v>Pedro Fonseca</v>
      </c>
      <c r="C1362" t="str">
        <v>Bolama Supermercados, Lda.</v>
      </c>
      <c r="D1362" t="str">
        <v>A VENCER</v>
      </c>
      <c r="E1362">
        <v>146.53</v>
      </c>
      <c r="F1362" t="str">
        <v>No Risk</v>
      </c>
    </row>
    <row r="1363" spans="1:6" x14ac:dyDescent="0.25">
      <c r="A1363">
        <v>580</v>
      </c>
      <c r="B1363" t="str">
        <v>Pedro Fonseca</v>
      </c>
      <c r="C1363" t="str">
        <v>Bolama Supermercados, Lda.</v>
      </c>
      <c r="D1363" t="str">
        <v>A VENCER</v>
      </c>
      <c r="E1363">
        <v>898.37</v>
      </c>
      <c r="F1363" t="str">
        <v>No Risk</v>
      </c>
    </row>
    <row r="1364" spans="1:6" x14ac:dyDescent="0.25">
      <c r="A1364">
        <v>581</v>
      </c>
      <c r="B1364" t="str">
        <v>Pedro Fonseca</v>
      </c>
      <c r="C1364" t="str">
        <v>Bolama Supermercados, Lda.</v>
      </c>
      <c r="D1364" t="str">
        <v>A VENCER</v>
      </c>
      <c r="E1364">
        <v>-28.34</v>
      </c>
      <c r="F1364" t="str">
        <v>No Risk</v>
      </c>
    </row>
    <row r="1365" spans="1:6" x14ac:dyDescent="0.25">
      <c r="A1365">
        <v>582</v>
      </c>
      <c r="B1365" t="str">
        <v>Pedro Fonseca</v>
      </c>
      <c r="C1365" t="str">
        <v>Bolama Supermercados, Lda.</v>
      </c>
      <c r="D1365" t="str">
        <v>A VENCER</v>
      </c>
      <c r="E1365">
        <v>3001.99</v>
      </c>
      <c r="F1365" t="str">
        <v>No Risk</v>
      </c>
    </row>
    <row r="1366" spans="1:6" x14ac:dyDescent="0.25">
      <c r="A1366">
        <v>583</v>
      </c>
      <c r="B1366" t="str">
        <v>Pedro Fonseca</v>
      </c>
      <c r="C1366" t="str">
        <v>Bolama Supermercados, Lda.</v>
      </c>
      <c r="D1366" t="str">
        <v>A VENCER</v>
      </c>
      <c r="E1366">
        <v>215.49</v>
      </c>
      <c r="F1366" t="str">
        <v>No Risk</v>
      </c>
    </row>
    <row r="1367" spans="1:6" x14ac:dyDescent="0.25">
      <c r="A1367">
        <v>584</v>
      </c>
      <c r="B1367" t="str">
        <v>Pedro Fonseca</v>
      </c>
      <c r="C1367" t="str">
        <v>Bolama Supermercados, Lda.</v>
      </c>
      <c r="D1367" t="str">
        <v>A VENCER</v>
      </c>
      <c r="E1367">
        <v>86.32</v>
      </c>
      <c r="F1367" t="str">
        <v>No Risk</v>
      </c>
    </row>
    <row r="1368" spans="1:6" x14ac:dyDescent="0.25">
      <c r="A1368">
        <v>585</v>
      </c>
      <c r="B1368" t="str">
        <v>Pedro Fonseca</v>
      </c>
      <c r="C1368" t="str">
        <v>Bolama Supermercados, Lda.</v>
      </c>
      <c r="D1368" t="str">
        <v>A VENCER</v>
      </c>
      <c r="E1368">
        <v>23.85</v>
      </c>
      <c r="F1368" t="str">
        <v>No Risk</v>
      </c>
    </row>
    <row r="1369" spans="1:6" x14ac:dyDescent="0.25">
      <c r="A1369">
        <v>586</v>
      </c>
      <c r="B1369" t="str">
        <v>Pedro Fonseca</v>
      </c>
      <c r="C1369" t="str">
        <v>Bolama Supermercados, Lda.</v>
      </c>
      <c r="D1369" t="str">
        <v>A VENCER</v>
      </c>
      <c r="E1369">
        <v>313.14999999999998</v>
      </c>
      <c r="F1369" t="str">
        <v>No Risk</v>
      </c>
    </row>
    <row r="1370" spans="1:6" x14ac:dyDescent="0.25">
      <c r="A1370">
        <v>587</v>
      </c>
      <c r="B1370" t="str">
        <v>Pedro Fonseca</v>
      </c>
      <c r="C1370" t="str">
        <v>Bolama Supermercados, Lda.</v>
      </c>
      <c r="D1370" t="str">
        <v>A VENCER</v>
      </c>
      <c r="E1370">
        <v>-10.43</v>
      </c>
      <c r="F1370" t="str">
        <v>No Risk</v>
      </c>
    </row>
    <row r="1371" spans="1:6" x14ac:dyDescent="0.25">
      <c r="A1371">
        <v>588</v>
      </c>
      <c r="B1371" t="str">
        <v>Pedro Fonseca</v>
      </c>
      <c r="C1371" t="str">
        <v>Bolama Supermercados, Lda.</v>
      </c>
      <c r="D1371" t="str">
        <v>A VENCER</v>
      </c>
      <c r="E1371">
        <v>-2.35</v>
      </c>
      <c r="F1371" t="str">
        <v>No Risk</v>
      </c>
    </row>
    <row r="1372" spans="1:6" x14ac:dyDescent="0.25">
      <c r="A1372">
        <v>589</v>
      </c>
      <c r="B1372" t="str">
        <v>Pedro Fonseca</v>
      </c>
      <c r="C1372" t="str">
        <v>Bolama Supermercados, Lda.</v>
      </c>
      <c r="D1372" t="str">
        <v>A VENCER</v>
      </c>
      <c r="E1372">
        <v>-1.97</v>
      </c>
      <c r="F1372" t="str">
        <v>No Risk</v>
      </c>
    </row>
    <row r="1373" spans="1:6" x14ac:dyDescent="0.25">
      <c r="A1373">
        <v>590</v>
      </c>
      <c r="B1373" t="str">
        <v>Pedro Fonseca</v>
      </c>
      <c r="C1373" t="str">
        <v>Bolama Supermercados, Lda.</v>
      </c>
      <c r="D1373" t="str">
        <v>A VENCER</v>
      </c>
      <c r="E1373">
        <v>555.75</v>
      </c>
      <c r="F1373" t="str">
        <v>No Risk</v>
      </c>
    </row>
    <row r="1374" spans="1:6" x14ac:dyDescent="0.25">
      <c r="A1374">
        <v>591</v>
      </c>
      <c r="B1374" t="str">
        <v>Pedro Fonseca</v>
      </c>
      <c r="C1374" t="str">
        <v>Bolama Supermercados, Lda.</v>
      </c>
      <c r="D1374" t="str">
        <v>A VENCER</v>
      </c>
      <c r="E1374">
        <v>33.11</v>
      </c>
      <c r="F1374" t="str">
        <v>No Risk</v>
      </c>
    </row>
    <row r="1375" spans="1:6" x14ac:dyDescent="0.25">
      <c r="A1375">
        <v>592</v>
      </c>
      <c r="B1375" t="str">
        <v>Pedro Fonseca</v>
      </c>
      <c r="C1375" t="str">
        <v>Bolama Supermercados, Lda.</v>
      </c>
      <c r="D1375" t="str">
        <v>A VENCER</v>
      </c>
      <c r="E1375">
        <v>1179.24</v>
      </c>
      <c r="F1375" t="str">
        <v>No Risk</v>
      </c>
    </row>
    <row r="1376" spans="1:6" x14ac:dyDescent="0.25">
      <c r="A1376">
        <v>593</v>
      </c>
      <c r="B1376" t="str">
        <v>Pedro Fonseca</v>
      </c>
      <c r="C1376" t="str">
        <v>Bolama Supermercados, Lda.</v>
      </c>
      <c r="D1376" t="str">
        <v>A VENCER</v>
      </c>
      <c r="E1376">
        <v>406.99</v>
      </c>
      <c r="F1376" t="str">
        <v>No Risk</v>
      </c>
    </row>
    <row r="1377" spans="1:6" x14ac:dyDescent="0.25">
      <c r="A1377">
        <v>594</v>
      </c>
      <c r="B1377" t="str">
        <v>Pedro Fonseca</v>
      </c>
      <c r="C1377" t="str">
        <v>Bolama Supermercados, Lda.</v>
      </c>
      <c r="D1377" t="str">
        <v>A VENCER</v>
      </c>
      <c r="E1377">
        <v>240.46</v>
      </c>
      <c r="F1377" t="str">
        <v>No Risk</v>
      </c>
    </row>
    <row r="1378" spans="1:6" x14ac:dyDescent="0.25">
      <c r="A1378">
        <v>595</v>
      </c>
      <c r="B1378" t="str">
        <v>Pedro Fonseca</v>
      </c>
      <c r="C1378" t="str">
        <v>Bolama Supermercados, Lda.</v>
      </c>
      <c r="D1378" t="str">
        <v>A VENCER</v>
      </c>
      <c r="E1378">
        <v>339.99</v>
      </c>
      <c r="F1378" t="str">
        <v>No Risk</v>
      </c>
    </row>
    <row r="1379" spans="1:6" x14ac:dyDescent="0.25">
      <c r="A1379">
        <v>596</v>
      </c>
      <c r="B1379" t="str">
        <v>Pedro Fonseca</v>
      </c>
      <c r="C1379" t="str">
        <v>Bolama Supermercados, Lda.</v>
      </c>
      <c r="D1379" t="str">
        <v>A VENCER</v>
      </c>
      <c r="E1379">
        <v>103.38</v>
      </c>
      <c r="F1379" t="str">
        <v>No Risk</v>
      </c>
    </row>
    <row r="1380" spans="1:6" x14ac:dyDescent="0.25">
      <c r="A1380">
        <v>597</v>
      </c>
      <c r="B1380" t="str">
        <v>Pedro Fonseca</v>
      </c>
      <c r="C1380" t="str">
        <v>Bolama Supermercados, Lda.</v>
      </c>
      <c r="D1380" t="str">
        <v>A VENCER</v>
      </c>
      <c r="E1380">
        <v>289.62</v>
      </c>
      <c r="F1380" t="str">
        <v>No Risk</v>
      </c>
    </row>
    <row r="1381" spans="1:6" x14ac:dyDescent="0.25">
      <c r="A1381">
        <v>598</v>
      </c>
      <c r="B1381" t="str">
        <v>Pedro Fonseca</v>
      </c>
      <c r="C1381" t="str">
        <v>Bolama Supermercados, Lda.</v>
      </c>
      <c r="D1381" t="str">
        <v>A VENCER</v>
      </c>
      <c r="E1381">
        <v>84.7</v>
      </c>
      <c r="F1381" t="str">
        <v>No Risk</v>
      </c>
    </row>
    <row r="1382" spans="1:6" x14ac:dyDescent="0.25">
      <c r="A1382">
        <v>599</v>
      </c>
      <c r="B1382" t="str">
        <v>Pedro Fonseca</v>
      </c>
      <c r="C1382" t="str">
        <v>Bolama Supermercados, Lda.</v>
      </c>
      <c r="D1382" t="str">
        <v>A VENCER</v>
      </c>
      <c r="E1382">
        <v>213.67</v>
      </c>
      <c r="F1382" t="str">
        <v>No Risk</v>
      </c>
    </row>
    <row r="1383" spans="1:6" x14ac:dyDescent="0.25">
      <c r="A1383">
        <v>600</v>
      </c>
      <c r="B1383" t="str">
        <v>Pedro Fonseca</v>
      </c>
      <c r="C1383" t="str">
        <v>Bolama Supermercados, Lda.</v>
      </c>
      <c r="D1383" t="str">
        <v>A VENCER</v>
      </c>
      <c r="E1383">
        <v>33.58</v>
      </c>
      <c r="F1383" t="str">
        <v>No Risk</v>
      </c>
    </row>
    <row r="1384" spans="1:6" x14ac:dyDescent="0.25">
      <c r="A1384">
        <v>601</v>
      </c>
      <c r="B1384" t="str">
        <v>Pedro Fonseca</v>
      </c>
      <c r="C1384" t="str">
        <v>Bolama Supermercados, Lda.</v>
      </c>
      <c r="D1384" t="str">
        <v>A VENCER</v>
      </c>
      <c r="E1384">
        <v>239</v>
      </c>
      <c r="F1384" t="str">
        <v>No Risk</v>
      </c>
    </row>
    <row r="1385" spans="1:6" x14ac:dyDescent="0.25">
      <c r="A1385">
        <v>602</v>
      </c>
      <c r="B1385" t="str">
        <v>Pedro Fonseca</v>
      </c>
      <c r="C1385" t="str">
        <v>Bolama Supermercados, Lda.</v>
      </c>
      <c r="D1385" t="str">
        <v>A VENCER</v>
      </c>
      <c r="E1385">
        <v>-6.05</v>
      </c>
      <c r="F1385" t="str">
        <v>No Risk</v>
      </c>
    </row>
    <row r="1386" spans="1:6" x14ac:dyDescent="0.25">
      <c r="A1386">
        <v>603</v>
      </c>
      <c r="B1386" t="str">
        <v>Pedro Fonseca</v>
      </c>
      <c r="C1386" t="str">
        <v>Bolama Supermercados, Lda.</v>
      </c>
      <c r="D1386" t="str">
        <v>A VENCER</v>
      </c>
      <c r="E1386">
        <v>8139.98</v>
      </c>
      <c r="F1386" t="str">
        <v>No Risk</v>
      </c>
    </row>
    <row r="1387" spans="1:6" x14ac:dyDescent="0.25">
      <c r="A1387">
        <v>604</v>
      </c>
      <c r="B1387" t="str">
        <v>Pedro Fonseca</v>
      </c>
      <c r="C1387" t="str">
        <v>Bolama Supermercados, Lda.</v>
      </c>
      <c r="D1387" t="str">
        <v>A VENCER</v>
      </c>
      <c r="E1387">
        <v>330.98</v>
      </c>
      <c r="F1387" t="str">
        <v>No Risk</v>
      </c>
    </row>
    <row r="1388" spans="1:6" x14ac:dyDescent="0.25">
      <c r="A1388">
        <v>605</v>
      </c>
      <c r="B1388" t="str">
        <v>Pedro Fonseca</v>
      </c>
      <c r="C1388" t="str">
        <v>Bolama Supermercados, Lda.</v>
      </c>
      <c r="D1388" t="str">
        <v>A VENCER</v>
      </c>
      <c r="E1388">
        <v>160.02000000000001</v>
      </c>
      <c r="F1388" t="str">
        <v>No Risk</v>
      </c>
    </row>
    <row r="1389" spans="1:6" x14ac:dyDescent="0.25">
      <c r="A1389">
        <v>606</v>
      </c>
      <c r="B1389" t="str">
        <v>Pedro Fonseca</v>
      </c>
      <c r="C1389" t="str">
        <v>Bolama Supermercados, Lda.</v>
      </c>
      <c r="D1389" t="str">
        <v>A VENCER</v>
      </c>
      <c r="E1389">
        <v>46.89</v>
      </c>
      <c r="F1389" t="str">
        <v>No Risk</v>
      </c>
    </row>
    <row r="1390" spans="1:6" x14ac:dyDescent="0.25">
      <c r="A1390">
        <v>607</v>
      </c>
      <c r="B1390" t="str">
        <v>Pedro Fonseca</v>
      </c>
      <c r="C1390" t="str">
        <v>Bolama Supermercados, Lda.</v>
      </c>
      <c r="D1390" t="str">
        <v>A VENCER</v>
      </c>
      <c r="E1390">
        <v>392.2</v>
      </c>
      <c r="F1390" t="str">
        <v>No Risk</v>
      </c>
    </row>
    <row r="1391" spans="1:6" x14ac:dyDescent="0.25">
      <c r="A1391">
        <v>608</v>
      </c>
      <c r="B1391" t="str">
        <v>Pedro Fonseca</v>
      </c>
      <c r="C1391" t="str">
        <v>Bolama Supermercados, Lda.</v>
      </c>
      <c r="D1391" t="str">
        <v>A VENCER</v>
      </c>
      <c r="E1391">
        <v>104.24</v>
      </c>
      <c r="F1391" t="str">
        <v>No Risk</v>
      </c>
    </row>
    <row r="1392" spans="1:6" x14ac:dyDescent="0.25">
      <c r="A1392">
        <v>609</v>
      </c>
      <c r="B1392" t="str">
        <v>Pedro Fonseca</v>
      </c>
      <c r="C1392" t="str">
        <v>Bolama Supermercados, Lda.</v>
      </c>
      <c r="D1392" t="str">
        <v>A VENCER</v>
      </c>
      <c r="E1392">
        <v>-5.2</v>
      </c>
      <c r="F1392" t="str">
        <v>No Risk</v>
      </c>
    </row>
    <row r="1393" spans="1:6" x14ac:dyDescent="0.25">
      <c r="A1393">
        <v>610</v>
      </c>
      <c r="B1393" t="str">
        <v>Pedro Fonseca</v>
      </c>
      <c r="C1393" t="str">
        <v>Bolama Supermercados, Lda.</v>
      </c>
      <c r="D1393" t="str">
        <v>A VENCER</v>
      </c>
      <c r="E1393">
        <v>-94.75</v>
      </c>
      <c r="F1393" t="str">
        <v>No Risk</v>
      </c>
    </row>
    <row r="1394" spans="1:6" x14ac:dyDescent="0.25">
      <c r="A1394">
        <v>611</v>
      </c>
      <c r="B1394" t="str">
        <v>Pedro Fonseca</v>
      </c>
      <c r="C1394" t="str">
        <v>Bolama Supermercados, Lda.</v>
      </c>
      <c r="D1394" t="str">
        <v>A VENCER</v>
      </c>
      <c r="E1394">
        <v>-6.01</v>
      </c>
      <c r="F1394" t="str">
        <v>No Risk</v>
      </c>
    </row>
    <row r="1395" spans="1:6" x14ac:dyDescent="0.25">
      <c r="A1395">
        <v>612</v>
      </c>
      <c r="B1395" t="str">
        <v>Pedro Fonseca</v>
      </c>
      <c r="C1395" t="str">
        <v>Bolama Supermercados, Lda.</v>
      </c>
      <c r="D1395" t="str">
        <v>A VENCER</v>
      </c>
      <c r="E1395">
        <v>30.72</v>
      </c>
      <c r="F1395" t="str">
        <v>No Risk</v>
      </c>
    </row>
    <row r="1396" spans="1:6" x14ac:dyDescent="0.25">
      <c r="A1396">
        <v>613</v>
      </c>
      <c r="B1396" t="str">
        <v>Pedro Fonseca</v>
      </c>
      <c r="C1396" t="str">
        <v>Bolama Supermercados, Lda.</v>
      </c>
      <c r="D1396" t="str">
        <v>A VENCER</v>
      </c>
      <c r="E1396">
        <v>192.58</v>
      </c>
      <c r="F1396" t="str">
        <v>No Risk</v>
      </c>
    </row>
    <row r="1397" spans="1:6" x14ac:dyDescent="0.25">
      <c r="A1397">
        <v>614</v>
      </c>
      <c r="B1397" t="str">
        <v>Pedro Fonseca</v>
      </c>
      <c r="C1397" t="str">
        <v>Bolama Supermercados, Lda.</v>
      </c>
      <c r="D1397" t="str">
        <v>A VENCER</v>
      </c>
      <c r="E1397">
        <v>107.03</v>
      </c>
      <c r="F1397" t="str">
        <v>No Risk</v>
      </c>
    </row>
    <row r="1398" spans="1:6" x14ac:dyDescent="0.25">
      <c r="A1398">
        <v>615</v>
      </c>
      <c r="B1398" t="str">
        <v>Pedro Fonseca</v>
      </c>
      <c r="C1398" t="str">
        <v>Bolama Supermercados, Lda.</v>
      </c>
      <c r="D1398" t="str">
        <v>A VENCER</v>
      </c>
      <c r="E1398">
        <v>14.07</v>
      </c>
      <c r="F1398" t="str">
        <v>No Risk</v>
      </c>
    </row>
    <row r="1399" spans="1:6" x14ac:dyDescent="0.25">
      <c r="A1399">
        <v>616</v>
      </c>
      <c r="B1399" t="str">
        <v>Pedro Fonseca</v>
      </c>
      <c r="C1399" t="str">
        <v>Bolama Supermercados, Lda.</v>
      </c>
      <c r="D1399" t="str">
        <v>A VENCER</v>
      </c>
      <c r="E1399">
        <v>334.81</v>
      </c>
      <c r="F1399" t="str">
        <v>No Risk</v>
      </c>
    </row>
    <row r="1400" spans="1:6" x14ac:dyDescent="0.25">
      <c r="A1400">
        <v>617</v>
      </c>
      <c r="B1400" t="str">
        <v>Pedro Fonseca</v>
      </c>
      <c r="C1400" t="str">
        <v>Bolama Supermercados, Lda.</v>
      </c>
      <c r="D1400" t="str">
        <v>A VENCER</v>
      </c>
      <c r="E1400">
        <v>242.78</v>
      </c>
      <c r="F1400" t="str">
        <v>No Risk</v>
      </c>
    </row>
    <row r="1401" spans="1:6" x14ac:dyDescent="0.25">
      <c r="A1401">
        <v>618</v>
      </c>
      <c r="B1401" t="str">
        <v>Pedro Fonseca</v>
      </c>
      <c r="C1401" t="str">
        <v>Bolama Supermercados, Lda.</v>
      </c>
      <c r="D1401" t="str">
        <v>A VENCER</v>
      </c>
      <c r="E1401">
        <v>25.89</v>
      </c>
      <c r="F1401" t="str">
        <v>No Risk</v>
      </c>
    </row>
    <row r="1402" spans="1:6" x14ac:dyDescent="0.25">
      <c r="A1402">
        <v>619</v>
      </c>
      <c r="B1402" t="str">
        <v>Pedro Fonseca</v>
      </c>
      <c r="C1402" t="str">
        <v>Bolama Supermercados, Lda.</v>
      </c>
      <c r="D1402" t="str">
        <v>A VENCER</v>
      </c>
      <c r="E1402">
        <v>303.3</v>
      </c>
      <c r="F1402" t="str">
        <v>No Risk</v>
      </c>
    </row>
    <row r="1403" spans="1:6" x14ac:dyDescent="0.25">
      <c r="A1403">
        <v>620</v>
      </c>
      <c r="B1403" t="str">
        <v>Pedro Fonseca</v>
      </c>
      <c r="C1403" t="str">
        <v>Bolama Supermercados, Lda.</v>
      </c>
      <c r="D1403" t="str">
        <v>A VENCER</v>
      </c>
      <c r="E1403">
        <v>204.93</v>
      </c>
      <c r="F1403" t="str">
        <v>No Risk</v>
      </c>
    </row>
    <row r="1404" spans="1:6" x14ac:dyDescent="0.25">
      <c r="A1404">
        <v>621</v>
      </c>
      <c r="B1404" t="str">
        <v>Pedro Fonseca</v>
      </c>
      <c r="C1404" t="str">
        <v>Bolama Supermercados, Lda.</v>
      </c>
      <c r="D1404" t="str">
        <v>A VENCER</v>
      </c>
      <c r="E1404">
        <v>4083.5</v>
      </c>
      <c r="F1404" t="str">
        <v>No Risk</v>
      </c>
    </row>
    <row r="1405" spans="1:6" x14ac:dyDescent="0.25">
      <c r="A1405">
        <v>622</v>
      </c>
      <c r="B1405" t="str">
        <v>Pedro Fonseca</v>
      </c>
      <c r="C1405" t="str">
        <v>Bolama Supermercados, Lda.</v>
      </c>
      <c r="D1405" t="str">
        <v>A VENCER</v>
      </c>
      <c r="E1405">
        <v>436.91</v>
      </c>
      <c r="F1405" t="str">
        <v>No Risk</v>
      </c>
    </row>
    <row r="1406" spans="1:6" x14ac:dyDescent="0.25">
      <c r="A1406">
        <v>623</v>
      </c>
      <c r="B1406" t="str">
        <v>Pedro Fonseca</v>
      </c>
      <c r="C1406" t="str">
        <v>Bolama Supermercados, Lda.</v>
      </c>
      <c r="D1406" t="str">
        <v>A VENCER</v>
      </c>
      <c r="E1406">
        <v>20.63</v>
      </c>
      <c r="F1406" t="str">
        <v>No Risk</v>
      </c>
    </row>
    <row r="1407" spans="1:6" x14ac:dyDescent="0.25">
      <c r="A1407">
        <v>624</v>
      </c>
      <c r="B1407" t="str">
        <v>Pedro Fonseca</v>
      </c>
      <c r="C1407" t="str">
        <v>Bolama Supermercados, Lda.</v>
      </c>
      <c r="D1407" t="str">
        <v>A VENCER</v>
      </c>
      <c r="E1407">
        <v>414.58</v>
      </c>
      <c r="F1407" t="str">
        <v>No Risk</v>
      </c>
    </row>
    <row r="1408" spans="1:6" x14ac:dyDescent="0.25">
      <c r="A1408">
        <v>625</v>
      </c>
      <c r="B1408" t="str">
        <v>Pedro Fonseca</v>
      </c>
      <c r="C1408" t="str">
        <v>Bolama Supermercados, Lda.</v>
      </c>
      <c r="D1408" t="str">
        <v>A VENCER</v>
      </c>
      <c r="E1408">
        <v>1085.71</v>
      </c>
      <c r="F1408" t="str">
        <v>No Risk</v>
      </c>
    </row>
    <row r="1409" spans="1:6" x14ac:dyDescent="0.25">
      <c r="A1409">
        <v>626</v>
      </c>
      <c r="B1409" t="str">
        <v>Pedro Fonseca</v>
      </c>
      <c r="C1409" t="str">
        <v>Bolama Supermercados, Lda.</v>
      </c>
      <c r="D1409" t="str">
        <v>A VENCER</v>
      </c>
      <c r="E1409">
        <v>173.85</v>
      </c>
      <c r="F1409" t="str">
        <v>No Risk</v>
      </c>
    </row>
    <row r="1410" spans="1:6" x14ac:dyDescent="0.25">
      <c r="A1410">
        <v>627</v>
      </c>
      <c r="B1410" t="str">
        <v>Pedro Fonseca</v>
      </c>
      <c r="C1410" t="str">
        <v>Bolama Supermercados, Lda.</v>
      </c>
      <c r="D1410" t="str">
        <v>A VENCER</v>
      </c>
      <c r="E1410">
        <v>338.47</v>
      </c>
      <c r="F1410" t="str">
        <v>No Risk</v>
      </c>
    </row>
    <row r="1411" spans="1:6" x14ac:dyDescent="0.25">
      <c r="A1411">
        <v>628</v>
      </c>
      <c r="B1411" t="str">
        <v>Pedro Fonseca</v>
      </c>
      <c r="C1411" t="str">
        <v>Bolama Supermercados, Lda.</v>
      </c>
      <c r="D1411" t="str">
        <v>A VENCER</v>
      </c>
      <c r="E1411">
        <v>741.5</v>
      </c>
      <c r="F1411" t="str">
        <v>No Risk</v>
      </c>
    </row>
    <row r="1412" spans="1:6" x14ac:dyDescent="0.25">
      <c r="A1412">
        <v>629</v>
      </c>
      <c r="B1412" t="str">
        <v>Pedro Fonseca</v>
      </c>
      <c r="C1412" t="str">
        <v>Bolama Supermercados, Lda.</v>
      </c>
      <c r="D1412" t="str">
        <v>A VENCER</v>
      </c>
      <c r="E1412">
        <v>129.41999999999999</v>
      </c>
      <c r="F1412" t="str">
        <v>No Risk</v>
      </c>
    </row>
    <row r="1413" spans="1:6" x14ac:dyDescent="0.25">
      <c r="A1413">
        <v>630</v>
      </c>
      <c r="B1413" t="str">
        <v>Pedro Fonseca</v>
      </c>
      <c r="C1413" t="str">
        <v>Bolama Supermercados, Lda.</v>
      </c>
      <c r="D1413" t="str">
        <v>A VENCER</v>
      </c>
      <c r="E1413">
        <v>471.47</v>
      </c>
      <c r="F1413" t="str">
        <v>No Risk</v>
      </c>
    </row>
    <row r="1414" spans="1:6" x14ac:dyDescent="0.25">
      <c r="A1414">
        <v>631</v>
      </c>
      <c r="B1414" t="str">
        <v>Pedro Fonseca</v>
      </c>
      <c r="C1414" t="str">
        <v>Bolama Supermercados, Lda.</v>
      </c>
      <c r="D1414" t="str">
        <v>A VENCER</v>
      </c>
      <c r="E1414">
        <v>940.79</v>
      </c>
      <c r="F1414" t="str">
        <v>No Risk</v>
      </c>
    </row>
    <row r="1415" spans="1:6" x14ac:dyDescent="0.25">
      <c r="A1415">
        <v>632</v>
      </c>
      <c r="B1415" t="str">
        <v>Pedro Fonseca</v>
      </c>
      <c r="C1415" t="str">
        <v>Bolama Supermercados, Lda.</v>
      </c>
      <c r="D1415" t="str">
        <v>A VENCER</v>
      </c>
      <c r="E1415">
        <v>176.24</v>
      </c>
      <c r="F1415" t="str">
        <v>No Risk</v>
      </c>
    </row>
    <row r="1416" spans="1:6" x14ac:dyDescent="0.25">
      <c r="A1416">
        <v>633</v>
      </c>
      <c r="B1416" t="str">
        <v>Pedro Fonseca</v>
      </c>
      <c r="C1416" t="str">
        <v>Bolama Supermercados, Lda.</v>
      </c>
      <c r="D1416" t="str">
        <v>A VENCER</v>
      </c>
      <c r="E1416">
        <v>295.69</v>
      </c>
      <c r="F1416" t="str">
        <v>No Risk</v>
      </c>
    </row>
    <row r="1417" spans="1:6" x14ac:dyDescent="0.25">
      <c r="A1417">
        <v>634</v>
      </c>
      <c r="B1417" t="str">
        <v>Pedro Fonseca</v>
      </c>
      <c r="C1417" t="str">
        <v>Bolama Supermercados, Lda.</v>
      </c>
      <c r="D1417" t="str">
        <v>A VENCER</v>
      </c>
      <c r="E1417">
        <v>521.72</v>
      </c>
      <c r="F1417" t="str">
        <v>No Risk</v>
      </c>
    </row>
    <row r="1418" spans="1:6" x14ac:dyDescent="0.25">
      <c r="A1418">
        <v>635</v>
      </c>
      <c r="B1418" t="str">
        <v>Pedro Fonseca</v>
      </c>
      <c r="C1418" t="str">
        <v>Bolama Supermercados, Lda.</v>
      </c>
      <c r="D1418" t="str">
        <v>A VENCER</v>
      </c>
      <c r="E1418">
        <v>143.49</v>
      </c>
      <c r="F1418" t="str">
        <v>No Risk</v>
      </c>
    </row>
    <row r="1419" spans="1:6" x14ac:dyDescent="0.25">
      <c r="A1419">
        <v>636</v>
      </c>
      <c r="B1419" t="str">
        <v>Pedro Fonseca</v>
      </c>
      <c r="C1419" t="str">
        <v>Bolama Supermercados, Lda.</v>
      </c>
      <c r="D1419" t="str">
        <v>A VENCER</v>
      </c>
      <c r="E1419">
        <v>136.58000000000001</v>
      </c>
      <c r="F1419" t="str">
        <v>No Risk</v>
      </c>
    </row>
    <row r="1420" spans="1:6" x14ac:dyDescent="0.25">
      <c r="A1420">
        <v>637</v>
      </c>
      <c r="B1420" t="str">
        <v>Pedro Fonseca</v>
      </c>
      <c r="C1420" t="str">
        <v>Bolama Supermercados, Lda.</v>
      </c>
      <c r="D1420" t="str">
        <v>A VENCER</v>
      </c>
      <c r="E1420">
        <v>15.35</v>
      </c>
      <c r="F1420" t="str">
        <v>No Risk</v>
      </c>
    </row>
    <row r="1421" spans="1:6" x14ac:dyDescent="0.25">
      <c r="A1421">
        <v>638</v>
      </c>
      <c r="B1421" t="str">
        <v>Pedro Fonseca</v>
      </c>
      <c r="C1421" t="str">
        <v>Bolama Supermercados, Lda.</v>
      </c>
      <c r="D1421" t="str">
        <v>A VENCER</v>
      </c>
      <c r="E1421">
        <v>236.05</v>
      </c>
      <c r="F1421" t="str">
        <v>No Risk</v>
      </c>
    </row>
    <row r="1422" spans="1:6" x14ac:dyDescent="0.25">
      <c r="A1422">
        <v>639</v>
      </c>
      <c r="B1422" t="str">
        <v>Pedro Fonseca</v>
      </c>
      <c r="C1422" t="str">
        <v>Bolama Supermercados, Lda.</v>
      </c>
      <c r="D1422" t="str">
        <v>A VENCER</v>
      </c>
      <c r="E1422">
        <v>68.180000000000007</v>
      </c>
      <c r="F1422" t="str">
        <v>No Risk</v>
      </c>
    </row>
    <row r="1423" spans="1:6" x14ac:dyDescent="0.25">
      <c r="A1423">
        <v>640</v>
      </c>
      <c r="B1423" t="str">
        <v>Pedro Fonseca</v>
      </c>
      <c r="C1423" t="str">
        <v>Bolama Supermercados, Lda.</v>
      </c>
      <c r="D1423" t="str">
        <v>A VENCER</v>
      </c>
      <c r="E1423">
        <v>273.77</v>
      </c>
      <c r="F1423" t="str">
        <v>No Risk</v>
      </c>
    </row>
    <row r="1424" spans="1:6" x14ac:dyDescent="0.25">
      <c r="A1424">
        <v>641</v>
      </c>
      <c r="B1424" t="str">
        <v>Pedro Fonseca</v>
      </c>
      <c r="C1424" t="str">
        <v>Bolama Supermercados, Lda.</v>
      </c>
      <c r="D1424" t="str">
        <v>A VENCER</v>
      </c>
      <c r="E1424">
        <v>247.82</v>
      </c>
      <c r="F1424" t="str">
        <v>No Risk</v>
      </c>
    </row>
    <row r="1425" spans="1:6" x14ac:dyDescent="0.25">
      <c r="A1425">
        <v>642</v>
      </c>
      <c r="B1425" t="str">
        <v>Pedro Fonseca</v>
      </c>
      <c r="C1425" t="str">
        <v>Bolama Supermercados, Lda.</v>
      </c>
      <c r="D1425" t="str">
        <v>A VENCER</v>
      </c>
      <c r="E1425">
        <v>4321.78</v>
      </c>
      <c r="F1425" t="str">
        <v>No Risk</v>
      </c>
    </row>
    <row r="1426" spans="1:6" x14ac:dyDescent="0.25">
      <c r="A1426">
        <v>643</v>
      </c>
      <c r="B1426" t="str">
        <v>Pedro Fonseca</v>
      </c>
      <c r="C1426" t="str">
        <v>Bolama Supermercados, Lda.</v>
      </c>
      <c r="D1426" t="str">
        <v>A VENCER</v>
      </c>
      <c r="E1426">
        <v>1084.4100000000001</v>
      </c>
      <c r="F1426" t="str">
        <v>No Risk</v>
      </c>
    </row>
    <row r="1427" spans="1:6" x14ac:dyDescent="0.25">
      <c r="A1427">
        <v>644</v>
      </c>
      <c r="B1427" t="str">
        <v>Pedro Fonseca</v>
      </c>
      <c r="C1427" t="str">
        <v>Bolama Supermercados, Lda.</v>
      </c>
      <c r="D1427" t="str">
        <v>A VENCER</v>
      </c>
      <c r="E1427">
        <v>393.88</v>
      </c>
      <c r="F1427" t="str">
        <v>No Risk</v>
      </c>
    </row>
    <row r="1428" spans="1:6" x14ac:dyDescent="0.25">
      <c r="A1428">
        <v>645</v>
      </c>
      <c r="B1428" t="str">
        <v>Pedro Fonseca</v>
      </c>
      <c r="C1428" t="str">
        <v>Bolama Supermercados, Lda.</v>
      </c>
      <c r="D1428" t="str">
        <v>A VENCER</v>
      </c>
      <c r="E1428">
        <v>132.18</v>
      </c>
      <c r="F1428" t="str">
        <v>No Risk</v>
      </c>
    </row>
    <row r="1429" spans="1:6" x14ac:dyDescent="0.25">
      <c r="A1429">
        <v>646</v>
      </c>
      <c r="B1429" t="str">
        <v>Pedro Fonseca</v>
      </c>
      <c r="C1429" t="str">
        <v>Bolama Supermercados, Lda.</v>
      </c>
      <c r="D1429" t="str">
        <v>A VENCER</v>
      </c>
      <c r="E1429">
        <v>9.7799999999999994</v>
      </c>
      <c r="F1429" t="str">
        <v>No Risk</v>
      </c>
    </row>
    <row r="1430" spans="1:6" x14ac:dyDescent="0.25">
      <c r="A1430">
        <v>647</v>
      </c>
      <c r="B1430" t="str">
        <v>Pedro Fonseca</v>
      </c>
      <c r="C1430" t="str">
        <v>Bolama Supermercados, Lda.</v>
      </c>
      <c r="D1430" t="str">
        <v>A VENCER</v>
      </c>
      <c r="E1430">
        <v>120.23</v>
      </c>
      <c r="F1430" t="str">
        <v>No Risk</v>
      </c>
    </row>
    <row r="1431" spans="1:6" x14ac:dyDescent="0.25">
      <c r="A1431">
        <v>720</v>
      </c>
      <c r="B1431" t="str">
        <v>Pedro Fonseca</v>
      </c>
      <c r="C1431" t="str">
        <v>Gadelho Tavares, Lda</v>
      </c>
      <c r="D1431" t="str">
        <v>A VENCER</v>
      </c>
      <c r="E1431">
        <v>357.59</v>
      </c>
      <c r="F1431" t="str">
        <v>No Risk</v>
      </c>
    </row>
    <row r="1432" spans="1:6" x14ac:dyDescent="0.25">
      <c r="A1432">
        <v>721</v>
      </c>
      <c r="B1432" t="str">
        <v>Pedro Fonseca</v>
      </c>
      <c r="C1432" t="str">
        <v>Gadelho Tavares, Lda</v>
      </c>
      <c r="D1432" t="str">
        <v>A VENCER</v>
      </c>
      <c r="E1432">
        <v>406.27</v>
      </c>
      <c r="F1432" t="str">
        <v>No Risk</v>
      </c>
    </row>
    <row r="1433" spans="1:6" x14ac:dyDescent="0.25">
      <c r="A1433">
        <v>761</v>
      </c>
      <c r="B1433" t="str">
        <v>Pedro Fonseca</v>
      </c>
      <c r="C1433" t="str">
        <v>Rodrigues &amp; Araújo, Lda</v>
      </c>
      <c r="D1433" t="str">
        <v>A VENCER</v>
      </c>
      <c r="E1433">
        <v>2494.09</v>
      </c>
      <c r="F1433" t="str">
        <v>No Risk</v>
      </c>
    </row>
    <row r="1434" spans="1:6" x14ac:dyDescent="0.25">
      <c r="A1434">
        <v>762</v>
      </c>
      <c r="B1434" t="str">
        <v>Pedro Fonseca</v>
      </c>
      <c r="C1434" t="str">
        <v>Rodrigues &amp; Araújo, Lda</v>
      </c>
      <c r="D1434" t="str">
        <v>A VENCER</v>
      </c>
      <c r="E1434">
        <v>3881.59</v>
      </c>
      <c r="F1434" t="str">
        <v>No Risk</v>
      </c>
    </row>
    <row r="1435" spans="1:6" x14ac:dyDescent="0.25">
      <c r="A1435">
        <v>763</v>
      </c>
      <c r="B1435" t="str">
        <v>Pedro Fonseca</v>
      </c>
      <c r="C1435" t="str">
        <v>Rodrigues &amp; Araújo, Lda</v>
      </c>
      <c r="D1435" t="str">
        <v>A VENCER</v>
      </c>
      <c r="E1435">
        <v>143.69</v>
      </c>
      <c r="F1435" t="str">
        <v>No Risk</v>
      </c>
    </row>
    <row r="1436" spans="1:6" x14ac:dyDescent="0.25">
      <c r="A1436">
        <v>764</v>
      </c>
      <c r="B1436" t="str">
        <v>Pedro Fonseca</v>
      </c>
      <c r="C1436" t="str">
        <v>Rodrigues &amp; Araújo, Lda</v>
      </c>
      <c r="D1436" t="str">
        <v>A VENCER</v>
      </c>
      <c r="E1436">
        <v>3271.47</v>
      </c>
      <c r="F1436" t="str">
        <v>No Risk</v>
      </c>
    </row>
    <row r="1437" spans="1:6" x14ac:dyDescent="0.25">
      <c r="A1437">
        <v>765</v>
      </c>
      <c r="B1437" t="str">
        <v>Pedro Fonseca</v>
      </c>
      <c r="C1437" t="str">
        <v>Rodrigues &amp; Araújo, Lda</v>
      </c>
      <c r="D1437" t="str">
        <v>A VENCER</v>
      </c>
      <c r="E1437">
        <v>-164.29</v>
      </c>
      <c r="F1437" t="str">
        <v>No Risk</v>
      </c>
    </row>
    <row r="1438" spans="1:6" x14ac:dyDescent="0.25">
      <c r="A1438">
        <v>766</v>
      </c>
      <c r="B1438" t="str">
        <v>Pedro Fonseca</v>
      </c>
      <c r="C1438" t="str">
        <v>Rodrigues &amp; Araújo, Lda</v>
      </c>
      <c r="D1438" t="str">
        <v>A VENCER</v>
      </c>
      <c r="E1438">
        <v>2530.9499999999998</v>
      </c>
      <c r="F1438" t="str">
        <v>No Risk</v>
      </c>
    </row>
    <row r="1439" spans="1:6" x14ac:dyDescent="0.25">
      <c r="A1439">
        <v>767</v>
      </c>
      <c r="B1439" t="str">
        <v>Pedro Fonseca</v>
      </c>
      <c r="C1439" t="str">
        <v>Rodrigues &amp; Araújo, Lda</v>
      </c>
      <c r="D1439" t="str">
        <v>A VENCER</v>
      </c>
      <c r="E1439">
        <v>-91.23</v>
      </c>
      <c r="F1439" t="str">
        <v>No Risk</v>
      </c>
    </row>
    <row r="1440" spans="1:6" x14ac:dyDescent="0.25">
      <c r="A1440">
        <v>768</v>
      </c>
      <c r="B1440" t="str">
        <v>Pedro Fonseca</v>
      </c>
      <c r="C1440" t="str">
        <v>Rodrigues &amp; Araújo, Lda</v>
      </c>
      <c r="D1440" t="str">
        <v>A VENCER</v>
      </c>
      <c r="E1440">
        <v>99.72</v>
      </c>
      <c r="F1440" t="str">
        <v>No Risk</v>
      </c>
    </row>
    <row r="1441" spans="1:6" x14ac:dyDescent="0.25">
      <c r="A1441">
        <v>769</v>
      </c>
      <c r="B1441" t="str">
        <v>Pedro Fonseca</v>
      </c>
      <c r="C1441" t="str">
        <v>Rodrigues &amp; Araújo, Lda</v>
      </c>
      <c r="D1441" t="str">
        <v>A VENCER</v>
      </c>
      <c r="E1441">
        <v>4186.54</v>
      </c>
      <c r="F1441" t="str">
        <v>No Risk</v>
      </c>
    </row>
    <row r="1442" spans="1:6" x14ac:dyDescent="0.25">
      <c r="A1442">
        <v>770</v>
      </c>
      <c r="B1442" t="str">
        <v>Pedro Fonseca</v>
      </c>
      <c r="C1442" t="str">
        <v>Rodrigues &amp; Araújo, Lda</v>
      </c>
      <c r="D1442" t="str">
        <v>A VENCER</v>
      </c>
      <c r="E1442">
        <v>1365.27</v>
      </c>
      <c r="F1442" t="str">
        <v>No Risk</v>
      </c>
    </row>
    <row r="1443" spans="1:6" x14ac:dyDescent="0.25">
      <c r="A1443">
        <v>771</v>
      </c>
      <c r="B1443" t="str">
        <v>Pedro Fonseca</v>
      </c>
      <c r="C1443" t="str">
        <v>Rodrigues &amp; Araújo, Lda</v>
      </c>
      <c r="D1443" t="str">
        <v>A VENCER</v>
      </c>
      <c r="E1443">
        <v>3331.38</v>
      </c>
      <c r="F1443" t="str">
        <v>No Risk</v>
      </c>
    </row>
    <row r="1444" spans="1:6" x14ac:dyDescent="0.25">
      <c r="A1444">
        <v>772</v>
      </c>
      <c r="B1444" t="str">
        <v>Pedro Fonseca</v>
      </c>
      <c r="C1444" t="str">
        <v>Rodrigues &amp; Araújo, Lda</v>
      </c>
      <c r="D1444" t="str">
        <v>A VENCER</v>
      </c>
      <c r="E1444">
        <v>112.29</v>
      </c>
      <c r="F1444" t="str">
        <v>No Risk</v>
      </c>
    </row>
    <row r="1445" spans="1:6" x14ac:dyDescent="0.25">
      <c r="A1445">
        <v>773</v>
      </c>
      <c r="B1445" t="str">
        <v>Pedro Fonseca</v>
      </c>
      <c r="C1445" t="str">
        <v>Rodrigues &amp; Araújo, Lda</v>
      </c>
      <c r="D1445" t="str">
        <v>A VENCER</v>
      </c>
      <c r="E1445">
        <v>22.71</v>
      </c>
      <c r="F1445" t="str">
        <v>No Risk</v>
      </c>
    </row>
    <row r="1446" spans="1:6" x14ac:dyDescent="0.25">
      <c r="A1446">
        <v>774</v>
      </c>
      <c r="B1446" t="str">
        <v>Pedro Fonseca</v>
      </c>
      <c r="C1446" t="str">
        <v>Rodrigues &amp; Araújo, Lda</v>
      </c>
      <c r="D1446" t="str">
        <v>A VENCER</v>
      </c>
      <c r="E1446">
        <v>1828.34</v>
      </c>
      <c r="F1446" t="str">
        <v>No Risk</v>
      </c>
    </row>
    <row r="1447" spans="1:6" x14ac:dyDescent="0.25">
      <c r="A1447">
        <v>775</v>
      </c>
      <c r="B1447" t="str">
        <v>Pedro Fonseca</v>
      </c>
      <c r="C1447" t="str">
        <v>Rodrigues &amp; Araújo, Lda</v>
      </c>
      <c r="D1447" t="str">
        <v>A VENCER</v>
      </c>
      <c r="E1447">
        <v>3869.51</v>
      </c>
      <c r="F1447" t="str">
        <v>No Risk</v>
      </c>
    </row>
    <row r="1448" spans="1:6" x14ac:dyDescent="0.25">
      <c r="A1448">
        <v>776</v>
      </c>
      <c r="B1448" t="str">
        <v>Pedro Fonseca</v>
      </c>
      <c r="C1448" t="str">
        <v>Rodrigues &amp; Araújo, Lda</v>
      </c>
      <c r="D1448" t="str">
        <v>A VENCER</v>
      </c>
      <c r="E1448">
        <v>2846.36</v>
      </c>
      <c r="F1448" t="str">
        <v>No Risk</v>
      </c>
    </row>
    <row r="1449" spans="1:6" x14ac:dyDescent="0.25">
      <c r="A1449">
        <v>805</v>
      </c>
      <c r="B1449" t="str">
        <v>Pedro Fonseca</v>
      </c>
      <c r="C1449" t="str">
        <v>Fernando Pires Teixeira Leite</v>
      </c>
      <c r="D1449" t="str">
        <v>A VENCER</v>
      </c>
      <c r="E1449">
        <v>60.77</v>
      </c>
      <c r="F1449" t="str">
        <v>No Risk</v>
      </c>
    </row>
    <row r="1450" spans="1:6" x14ac:dyDescent="0.25">
      <c r="A1450">
        <v>806</v>
      </c>
      <c r="B1450" t="str">
        <v>Pedro Fonseca</v>
      </c>
      <c r="C1450" t="str">
        <v>Fernando Pires Teixeira Leite</v>
      </c>
      <c r="D1450" t="str">
        <v>A VENCER</v>
      </c>
      <c r="E1450">
        <v>79.17</v>
      </c>
      <c r="F1450" t="str">
        <v>No Risk</v>
      </c>
    </row>
    <row r="1451" spans="1:6" x14ac:dyDescent="0.25">
      <c r="A1451">
        <v>807</v>
      </c>
      <c r="B1451" t="str">
        <v>Pedro Fonseca</v>
      </c>
      <c r="C1451" t="str">
        <v>Fernando Pires Teixeira Leite</v>
      </c>
      <c r="D1451" t="str">
        <v>A VENCER</v>
      </c>
      <c r="E1451">
        <v>130.16999999999999</v>
      </c>
      <c r="F1451" t="str">
        <v>No Risk</v>
      </c>
    </row>
    <row r="1452" spans="1:6" x14ac:dyDescent="0.25">
      <c r="A1452">
        <v>808</v>
      </c>
      <c r="B1452" t="str">
        <v>Pedro Fonseca</v>
      </c>
      <c r="C1452" t="str">
        <v>Fernando Pires Teixeira Leite</v>
      </c>
      <c r="D1452" t="str">
        <v>A VENCER</v>
      </c>
      <c r="E1452">
        <v>145.68</v>
      </c>
      <c r="F1452" t="str">
        <v>No Risk</v>
      </c>
    </row>
    <row r="1453" spans="1:6" x14ac:dyDescent="0.25">
      <c r="A1453">
        <v>809</v>
      </c>
      <c r="B1453" t="str">
        <v>Pedro Fonseca</v>
      </c>
      <c r="C1453" t="str">
        <v>Fernando Pires Teixeira Leite</v>
      </c>
      <c r="D1453" t="str">
        <v>A VENCER</v>
      </c>
      <c r="E1453">
        <v>85.46</v>
      </c>
      <c r="F1453" t="str">
        <v>No Risk</v>
      </c>
    </row>
    <row r="1454" spans="1:6" x14ac:dyDescent="0.25">
      <c r="A1454">
        <v>854</v>
      </c>
      <c r="B1454" t="str">
        <v>Pedro Fonseca</v>
      </c>
      <c r="C1454" t="str">
        <v>Futuro Em Relevo, Lda</v>
      </c>
      <c r="D1454" t="str">
        <v>A VENCER</v>
      </c>
      <c r="E1454">
        <v>677.13</v>
      </c>
      <c r="F1454" t="str">
        <v>No Risk</v>
      </c>
    </row>
    <row r="1455" spans="1:6" x14ac:dyDescent="0.25">
      <c r="A1455">
        <v>855</v>
      </c>
      <c r="B1455" t="str">
        <v>Pedro Fonseca</v>
      </c>
      <c r="C1455" t="str">
        <v>Futuro Em Relevo, Lda</v>
      </c>
      <c r="D1455" t="str">
        <v>A VENCER</v>
      </c>
      <c r="E1455">
        <v>376.13</v>
      </c>
      <c r="F1455" t="str">
        <v>No Risk</v>
      </c>
    </row>
    <row r="1456" spans="1:6" x14ac:dyDescent="0.25">
      <c r="A1456">
        <v>856</v>
      </c>
      <c r="B1456" t="str">
        <v>Pedro Fonseca</v>
      </c>
      <c r="C1456" t="str">
        <v>Futuro Em Relevo, Lda</v>
      </c>
      <c r="D1456" t="str">
        <v>A VENCER</v>
      </c>
      <c r="E1456">
        <v>101.3</v>
      </c>
      <c r="F1456" t="str">
        <v>No Risk</v>
      </c>
    </row>
    <row r="1457" spans="1:6" x14ac:dyDescent="0.25">
      <c r="A1457">
        <v>857</v>
      </c>
      <c r="B1457" t="str">
        <v>Pedro Fonseca</v>
      </c>
      <c r="C1457" t="str">
        <v>Futuro Em Relevo, Lda</v>
      </c>
      <c r="D1457" t="str">
        <v>A VENCER</v>
      </c>
      <c r="E1457">
        <v>208.52</v>
      </c>
      <c r="F1457" t="str">
        <v>No Risk</v>
      </c>
    </row>
    <row r="1458" spans="1:6" x14ac:dyDescent="0.25">
      <c r="A1458">
        <v>858</v>
      </c>
      <c r="B1458" t="str">
        <v>Pedro Fonseca</v>
      </c>
      <c r="C1458" t="str">
        <v>Futuro Em Relevo, Lda</v>
      </c>
      <c r="D1458" t="str">
        <v>A VENCER</v>
      </c>
      <c r="E1458">
        <v>94.41</v>
      </c>
      <c r="F1458" t="str">
        <v>No Risk</v>
      </c>
    </row>
    <row r="1459" spans="1:6" x14ac:dyDescent="0.25">
      <c r="A1459">
        <v>866</v>
      </c>
      <c r="B1459" t="str">
        <v>Pedro Fonseca</v>
      </c>
      <c r="C1459" t="str">
        <v>Lilicarnes-Com.De Carnes, Unip.,Lda</v>
      </c>
      <c r="D1459" t="str">
        <v>A VENCER</v>
      </c>
      <c r="E1459">
        <v>153.63999999999999</v>
      </c>
      <c r="F1459" t="str">
        <v>No Risk</v>
      </c>
    </row>
    <row r="1460" spans="1:6" x14ac:dyDescent="0.25">
      <c r="A1460">
        <v>867</v>
      </c>
      <c r="B1460" t="str">
        <v>Pedro Fonseca</v>
      </c>
      <c r="C1460" t="str">
        <v>Lilicarnes-Com.De Carnes, Unip.,Lda</v>
      </c>
      <c r="D1460" t="str">
        <v>A VENCER</v>
      </c>
      <c r="E1460">
        <v>135.08000000000001</v>
      </c>
      <c r="F1460" t="str">
        <v>No Risk</v>
      </c>
    </row>
    <row r="1461" spans="1:6" x14ac:dyDescent="0.25">
      <c r="A1461">
        <v>868</v>
      </c>
      <c r="B1461" t="str">
        <v>Pedro Fonseca</v>
      </c>
      <c r="C1461" t="str">
        <v>Lilicarnes-Com.De Carnes, Unip.,Lda</v>
      </c>
      <c r="D1461" t="str">
        <v>A VENCER</v>
      </c>
      <c r="E1461">
        <v>93.44</v>
      </c>
      <c r="F1461" t="str">
        <v>No Risk</v>
      </c>
    </row>
    <row r="1462" spans="1:6" x14ac:dyDescent="0.25">
      <c r="A1462">
        <v>869</v>
      </c>
      <c r="B1462" t="str">
        <v>Pedro Fonseca</v>
      </c>
      <c r="C1462" t="str">
        <v>Lilicarnes-Com.De Carnes, Unip.,Lda</v>
      </c>
      <c r="D1462" t="str">
        <v>A VENCER</v>
      </c>
      <c r="E1462">
        <v>107.98</v>
      </c>
      <c r="F1462" t="str">
        <v>No Risk</v>
      </c>
    </row>
    <row r="1463" spans="1:6" x14ac:dyDescent="0.25">
      <c r="A1463">
        <v>886</v>
      </c>
      <c r="B1463" t="str">
        <v>Pedro Fonseca</v>
      </c>
      <c r="C1463" t="str">
        <v>Cristina M. M. - Produtos Alimentares - Unip. Lda</v>
      </c>
      <c r="D1463" t="str">
        <v>A VENCER</v>
      </c>
      <c r="E1463">
        <v>1379.94</v>
      </c>
      <c r="F1463" t="str">
        <v>No Risk</v>
      </c>
    </row>
    <row r="1464" spans="1:6" x14ac:dyDescent="0.25">
      <c r="A1464">
        <v>887</v>
      </c>
      <c r="B1464" t="str">
        <v>Pedro Fonseca</v>
      </c>
      <c r="C1464" t="str">
        <v>Cristina M. M. - Produtos Alimentares - Unip. Lda</v>
      </c>
      <c r="D1464" t="str">
        <v>A VENCER</v>
      </c>
      <c r="E1464">
        <v>967.53</v>
      </c>
      <c r="F1464" t="str">
        <v>No Risk</v>
      </c>
    </row>
    <row r="1465" spans="1:6" x14ac:dyDescent="0.25">
      <c r="A1465">
        <v>888</v>
      </c>
      <c r="B1465" t="str">
        <v>Pedro Fonseca</v>
      </c>
      <c r="C1465" t="str">
        <v>Cristina M. M. - Produtos Alimentares - Unip. Lda</v>
      </c>
      <c r="D1465" t="str">
        <v>A VENCER</v>
      </c>
      <c r="E1465">
        <v>786.98</v>
      </c>
      <c r="F1465" t="str">
        <v>No Risk</v>
      </c>
    </row>
    <row r="1466" spans="1:6" x14ac:dyDescent="0.25">
      <c r="A1466">
        <v>938</v>
      </c>
      <c r="B1466" t="str">
        <v>Pedro Fonseca</v>
      </c>
      <c r="C1466" t="str">
        <v>N'Treg, Lda</v>
      </c>
      <c r="D1466" t="str">
        <v>A VENCER</v>
      </c>
      <c r="E1466">
        <v>1387.9</v>
      </c>
      <c r="F1466" t="str">
        <v>No Risk</v>
      </c>
    </row>
    <row r="1467" spans="1:6" x14ac:dyDescent="0.25">
      <c r="A1467">
        <v>939</v>
      </c>
      <c r="B1467" t="str">
        <v>Pedro Fonseca</v>
      </c>
      <c r="C1467" t="str">
        <v>N'Treg, Lda</v>
      </c>
      <c r="D1467" t="str">
        <v>A VENCER</v>
      </c>
      <c r="E1467">
        <v>432.48</v>
      </c>
      <c r="F1467" t="str">
        <v>No Risk</v>
      </c>
    </row>
    <row r="1468" spans="1:6" x14ac:dyDescent="0.25">
      <c r="A1468">
        <v>940</v>
      </c>
      <c r="B1468" t="str">
        <v>Pedro Fonseca</v>
      </c>
      <c r="C1468" t="str">
        <v>Jorge Alves Pacheco, Unipessoal,Lda</v>
      </c>
      <c r="D1468" t="str">
        <v>A VENCER</v>
      </c>
      <c r="E1468">
        <v>431.11</v>
      </c>
      <c r="F1468" t="str">
        <v>No Risk</v>
      </c>
    </row>
    <row r="1469" spans="1:6" x14ac:dyDescent="0.25">
      <c r="A1469">
        <v>941</v>
      </c>
      <c r="B1469" t="str">
        <v>Pedro Fonseca</v>
      </c>
      <c r="C1469" t="str">
        <v>Jorge Alves Pacheco, Unipessoal,Lda</v>
      </c>
      <c r="D1469" t="str">
        <v>A VENCER</v>
      </c>
      <c r="E1469">
        <v>90.9</v>
      </c>
      <c r="F1469" t="str">
        <v>No Risk</v>
      </c>
    </row>
    <row r="1470" spans="1:6" x14ac:dyDescent="0.25">
      <c r="A1470">
        <v>942</v>
      </c>
      <c r="B1470" t="str">
        <v>Pedro Fonseca</v>
      </c>
      <c r="C1470" t="str">
        <v>Jorge Alves Pacheco, Unipessoal,Lda</v>
      </c>
      <c r="D1470" t="str">
        <v>A VENCER</v>
      </c>
      <c r="E1470">
        <v>65.69</v>
      </c>
      <c r="F1470" t="str">
        <v>No Risk</v>
      </c>
    </row>
    <row r="1471" spans="1:6" x14ac:dyDescent="0.25">
      <c r="A1471">
        <v>943</v>
      </c>
      <c r="B1471" t="str">
        <v>Pedro Fonseca</v>
      </c>
      <c r="C1471" t="str">
        <v>Jorge Alves Pacheco, Unipessoal,Lda</v>
      </c>
      <c r="D1471" t="str">
        <v>A VENCER</v>
      </c>
      <c r="E1471">
        <v>186.65</v>
      </c>
      <c r="F1471" t="str">
        <v>No Risk</v>
      </c>
    </row>
    <row r="1472" spans="1:6" x14ac:dyDescent="0.25">
      <c r="A1472">
        <v>973</v>
      </c>
      <c r="B1472" t="str">
        <v>Pedro Fonseca</v>
      </c>
      <c r="C1472" t="str">
        <v>Carnes Gadelho, Lda</v>
      </c>
      <c r="D1472" t="str">
        <v>A VENCER</v>
      </c>
      <c r="E1472">
        <v>259.27999999999997</v>
      </c>
      <c r="F1472" t="str">
        <v>No Risk</v>
      </c>
    </row>
    <row r="1473" spans="1:6" x14ac:dyDescent="0.25">
      <c r="A1473">
        <v>974</v>
      </c>
      <c r="B1473" t="str">
        <v>Pedro Fonseca</v>
      </c>
      <c r="C1473" t="str">
        <v>Carnes Gadelho, Lda</v>
      </c>
      <c r="D1473" t="str">
        <v>A VENCER</v>
      </c>
      <c r="E1473">
        <v>245.84</v>
      </c>
      <c r="F1473" t="str">
        <v>No Risk</v>
      </c>
    </row>
    <row r="1474" spans="1:6" x14ac:dyDescent="0.25">
      <c r="A1474">
        <v>975</v>
      </c>
      <c r="B1474" t="str">
        <v>Pedro Fonseca</v>
      </c>
      <c r="C1474" t="str">
        <v>Carnes Gadelho, Lda</v>
      </c>
      <c r="D1474" t="str">
        <v>A VENCER</v>
      </c>
      <c r="E1474">
        <v>39.770000000000003</v>
      </c>
      <c r="F1474" t="str">
        <v>No Risk</v>
      </c>
    </row>
    <row r="1475" spans="1:6" x14ac:dyDescent="0.25">
      <c r="A1475">
        <v>1081</v>
      </c>
      <c r="B1475" t="str">
        <v>Pedro Fonseca</v>
      </c>
      <c r="C1475" t="str">
        <v>Olhar Soberbo, Lda</v>
      </c>
      <c r="D1475" t="str">
        <v>A VENCER</v>
      </c>
      <c r="E1475">
        <v>-95.5</v>
      </c>
      <c r="F1475" t="str">
        <v>No Risk</v>
      </c>
    </row>
    <row r="1476" spans="1:6" x14ac:dyDescent="0.25">
      <c r="A1476">
        <v>1082</v>
      </c>
      <c r="B1476" t="str">
        <v>Pedro Fonseca</v>
      </c>
      <c r="C1476" t="str">
        <v>Olhar Soberbo, Lda</v>
      </c>
      <c r="D1476" t="str">
        <v>A VENCER</v>
      </c>
      <c r="E1476">
        <v>142.19999999999999</v>
      </c>
      <c r="F1476" t="str">
        <v>No Risk</v>
      </c>
    </row>
    <row r="1477" spans="1:6" x14ac:dyDescent="0.25">
      <c r="A1477">
        <v>1083</v>
      </c>
      <c r="B1477" t="str">
        <v>Pedro Fonseca</v>
      </c>
      <c r="C1477" t="str">
        <v>Olhar Soberbo, Lda</v>
      </c>
      <c r="D1477" t="str">
        <v>A VENCER</v>
      </c>
      <c r="E1477">
        <v>204.54</v>
      </c>
      <c r="F1477" t="str">
        <v>No Risk</v>
      </c>
    </row>
    <row r="1478" spans="1:6" x14ac:dyDescent="0.25">
      <c r="A1478">
        <v>1089</v>
      </c>
      <c r="B1478" t="str">
        <v>Pedro Fonseca</v>
      </c>
      <c r="C1478" t="str">
        <v>Casa Dos Profiteroles - Comércio E</v>
      </c>
      <c r="D1478" t="str">
        <v>A VENCER</v>
      </c>
      <c r="E1478">
        <v>-1.91</v>
      </c>
      <c r="F1478" t="str">
        <v>No Risk</v>
      </c>
    </row>
    <row r="1479" spans="1:6" x14ac:dyDescent="0.25">
      <c r="A1479">
        <v>1090</v>
      </c>
      <c r="B1479" t="str">
        <v>Pedro Fonseca</v>
      </c>
      <c r="C1479" t="str">
        <v>Casa Dos Profiteroles - Comércio E</v>
      </c>
      <c r="D1479" t="str">
        <v>A VENCER</v>
      </c>
      <c r="E1479">
        <v>567.44000000000005</v>
      </c>
      <c r="F1479" t="str">
        <v>No Risk</v>
      </c>
    </row>
    <row r="1480" spans="1:6" x14ac:dyDescent="0.25">
      <c r="A1480">
        <v>1091</v>
      </c>
      <c r="B1480" t="str">
        <v>Pedro Fonseca</v>
      </c>
      <c r="C1480" t="str">
        <v>Casa Dos Profiteroles - Comércio E</v>
      </c>
      <c r="D1480" t="str">
        <v>A VENCER</v>
      </c>
      <c r="E1480">
        <v>1467.52</v>
      </c>
      <c r="F1480" t="str">
        <v>No Risk</v>
      </c>
    </row>
    <row r="1481" spans="1:6" x14ac:dyDescent="0.25">
      <c r="A1481">
        <v>1092</v>
      </c>
      <c r="B1481" t="str">
        <v>Pedro Fonseca</v>
      </c>
      <c r="C1481" t="str">
        <v>Casa Dos Profiteroles - Comércio E</v>
      </c>
      <c r="D1481" t="str">
        <v>A VENCER</v>
      </c>
      <c r="E1481">
        <v>49.23</v>
      </c>
      <c r="F1481" t="str">
        <v>No Risk</v>
      </c>
    </row>
    <row r="1482" spans="1:6" x14ac:dyDescent="0.25">
      <c r="A1482">
        <v>1093</v>
      </c>
      <c r="B1482" t="str">
        <v>Pedro Fonseca</v>
      </c>
      <c r="C1482" t="str">
        <v>Casa Dos Profiteroles - Comércio E</v>
      </c>
      <c r="D1482" t="str">
        <v>A VENCER</v>
      </c>
      <c r="E1482">
        <v>421.17</v>
      </c>
      <c r="F1482" t="str">
        <v>No Risk</v>
      </c>
    </row>
    <row r="1483" spans="1:6" x14ac:dyDescent="0.25">
      <c r="A1483">
        <v>1094</v>
      </c>
      <c r="B1483" t="str">
        <v>Pedro Fonseca</v>
      </c>
      <c r="C1483" t="str">
        <v>Casa Dos Profiteroles - Comércio E</v>
      </c>
      <c r="D1483" t="str">
        <v>A VENCER</v>
      </c>
      <c r="E1483">
        <v>11.55</v>
      </c>
      <c r="F1483" t="str">
        <v>No Risk</v>
      </c>
    </row>
    <row r="1484" spans="1:6" x14ac:dyDescent="0.25">
      <c r="A1484">
        <v>1095</v>
      </c>
      <c r="B1484" t="str">
        <v>Pedro Fonseca</v>
      </c>
      <c r="C1484" t="str">
        <v>Casa Dos Profiteroles - Comércio E</v>
      </c>
      <c r="D1484" t="str">
        <v>A VENCER</v>
      </c>
      <c r="E1484">
        <v>1449.79</v>
      </c>
      <c r="F1484" t="str">
        <v>No Risk</v>
      </c>
    </row>
    <row r="1485" spans="1:6" x14ac:dyDescent="0.25">
      <c r="A1485">
        <v>1120</v>
      </c>
      <c r="B1485" t="str">
        <v>Pedro Fonseca</v>
      </c>
      <c r="C1485" t="str">
        <v>António Garcês Cunha Unip.,Lda</v>
      </c>
      <c r="D1485" t="str">
        <v>A VENCER</v>
      </c>
      <c r="E1485">
        <v>64.209999999999994</v>
      </c>
      <c r="F1485" t="str">
        <v>No Risk</v>
      </c>
    </row>
    <row r="1486" spans="1:6" x14ac:dyDescent="0.25">
      <c r="A1486">
        <v>1121</v>
      </c>
      <c r="B1486" t="str">
        <v>Pedro Fonseca</v>
      </c>
      <c r="C1486" t="str">
        <v>António Garcês Cunha Unip.,Lda</v>
      </c>
      <c r="D1486" t="str">
        <v>A VENCER</v>
      </c>
      <c r="E1486">
        <v>114.99</v>
      </c>
      <c r="F1486" t="str">
        <v>No Risk</v>
      </c>
    </row>
    <row r="1487" spans="1:6" x14ac:dyDescent="0.25">
      <c r="A1487">
        <v>1122</v>
      </c>
      <c r="B1487" t="str">
        <v>Pedro Fonseca</v>
      </c>
      <c r="C1487" t="str">
        <v>António Garcês Cunha Unip.,Lda</v>
      </c>
      <c r="D1487" t="str">
        <v>A VENCER</v>
      </c>
      <c r="E1487">
        <v>111.17</v>
      </c>
      <c r="F1487" t="str">
        <v>No Risk</v>
      </c>
    </row>
    <row r="1488" spans="1:6" x14ac:dyDescent="0.25">
      <c r="A1488">
        <v>1154</v>
      </c>
      <c r="B1488" t="str">
        <v>Pedro Fonseca</v>
      </c>
      <c r="C1488" t="str">
        <v>Cândida Maria Ferr.Martins Rocha</v>
      </c>
      <c r="D1488" t="str">
        <v>A VENCER</v>
      </c>
      <c r="E1488">
        <v>257.10000000000002</v>
      </c>
      <c r="F1488" t="str">
        <v>No Risk</v>
      </c>
    </row>
    <row r="1489" spans="1:6" x14ac:dyDescent="0.25">
      <c r="A1489">
        <v>1155</v>
      </c>
      <c r="B1489" t="str">
        <v>Pedro Fonseca</v>
      </c>
      <c r="C1489" t="str">
        <v>Cândida Maria Ferr.Martins Rocha</v>
      </c>
      <c r="D1489" t="str">
        <v>A VENCER</v>
      </c>
      <c r="E1489">
        <v>66.569999999999993</v>
      </c>
      <c r="F1489" t="str">
        <v>No Risk</v>
      </c>
    </row>
    <row r="1490" spans="1:6" x14ac:dyDescent="0.25">
      <c r="A1490">
        <v>1156</v>
      </c>
      <c r="B1490" t="str">
        <v>Pedro Fonseca</v>
      </c>
      <c r="C1490" t="str">
        <v>Cândida Maria Ferr.Martins Rocha</v>
      </c>
      <c r="D1490" t="str">
        <v>A VENCER</v>
      </c>
      <c r="E1490">
        <v>257.99</v>
      </c>
      <c r="F1490" t="str">
        <v>No Risk</v>
      </c>
    </row>
    <row r="1491" spans="1:6" x14ac:dyDescent="0.25">
      <c r="A1491">
        <v>1157</v>
      </c>
      <c r="B1491" t="str">
        <v>Pedro Fonseca</v>
      </c>
      <c r="C1491" t="str">
        <v>Cândida Maria Ferr.Martins Rocha</v>
      </c>
      <c r="D1491" t="str">
        <v>A VENCER</v>
      </c>
      <c r="E1491">
        <v>324.79000000000002</v>
      </c>
      <c r="F1491" t="str">
        <v>No Risk</v>
      </c>
    </row>
    <row r="1492" spans="1:6" x14ac:dyDescent="0.25">
      <c r="A1492">
        <v>1158</v>
      </c>
      <c r="B1492" t="str">
        <v>Pedro Fonseca</v>
      </c>
      <c r="C1492" t="str">
        <v>Cândida Maria Ferr.Martins Rocha</v>
      </c>
      <c r="D1492" t="str">
        <v>A VENCER</v>
      </c>
      <c r="E1492">
        <v>243.8</v>
      </c>
      <c r="F1492" t="str">
        <v>No Risk</v>
      </c>
    </row>
    <row r="1493" spans="1:6" x14ac:dyDescent="0.25">
      <c r="A1493">
        <v>1159</v>
      </c>
      <c r="B1493" t="str">
        <v>Pedro Fonseca</v>
      </c>
      <c r="C1493" t="str">
        <v>Cândida Maria Ferr.Martins Rocha</v>
      </c>
      <c r="D1493" t="str">
        <v>A VENCER</v>
      </c>
      <c r="E1493">
        <v>314.52999999999997</v>
      </c>
      <c r="F1493" t="str">
        <v>No Risk</v>
      </c>
    </row>
    <row r="1494" spans="1:6" x14ac:dyDescent="0.25">
      <c r="A1494">
        <v>1160</v>
      </c>
      <c r="B1494" t="str">
        <v>Pedro Fonseca</v>
      </c>
      <c r="C1494" t="str">
        <v>Cândida Maria Ferr.Martins Rocha</v>
      </c>
      <c r="D1494" t="str">
        <v>A VENCER</v>
      </c>
      <c r="E1494">
        <v>155.41</v>
      </c>
      <c r="F1494" t="str">
        <v>No Risk</v>
      </c>
    </row>
    <row r="1495" spans="1:6" x14ac:dyDescent="0.25">
      <c r="A1495">
        <v>1165</v>
      </c>
      <c r="B1495" t="str">
        <v>Pedro Fonseca</v>
      </c>
      <c r="C1495" t="str">
        <v>Gulosarraial- Comércio De Carnes</v>
      </c>
      <c r="D1495" t="str">
        <v>A VENCER</v>
      </c>
      <c r="E1495">
        <v>115.09</v>
      </c>
      <c r="F1495" t="str">
        <v>No Risk</v>
      </c>
    </row>
    <row r="1496" spans="1:6" x14ac:dyDescent="0.25">
      <c r="A1496">
        <v>1166</v>
      </c>
      <c r="B1496" t="str">
        <v>Pedro Fonseca</v>
      </c>
      <c r="C1496" t="str">
        <v>Gulosarraial- Comércio De Carnes</v>
      </c>
      <c r="D1496" t="str">
        <v>A VENCER</v>
      </c>
      <c r="E1496">
        <v>-21.03</v>
      </c>
      <c r="F1496" t="str">
        <v>No Risk</v>
      </c>
    </row>
    <row r="1497" spans="1:6" x14ac:dyDescent="0.25">
      <c r="A1497">
        <v>1167</v>
      </c>
      <c r="B1497" t="str">
        <v>Pedro Fonseca</v>
      </c>
      <c r="C1497" t="str">
        <v>Gulosarraial- Comércio De Carnes</v>
      </c>
      <c r="D1497" t="str">
        <v>A VENCER</v>
      </c>
      <c r="E1497">
        <v>75.150000000000006</v>
      </c>
      <c r="F1497" t="str">
        <v>No Risk</v>
      </c>
    </row>
    <row r="1498" spans="1:6" x14ac:dyDescent="0.25">
      <c r="A1498">
        <v>1168</v>
      </c>
      <c r="B1498" t="str">
        <v>Pedro Fonseca</v>
      </c>
      <c r="C1498" t="str">
        <v>Gulosarraial- Comércio De Carnes</v>
      </c>
      <c r="D1498" t="str">
        <v>A VENCER</v>
      </c>
      <c r="E1498">
        <v>307.89</v>
      </c>
      <c r="F1498" t="str">
        <v>No Risk</v>
      </c>
    </row>
    <row r="1499" spans="1:6" x14ac:dyDescent="0.25">
      <c r="A1499">
        <v>1180</v>
      </c>
      <c r="B1499" t="str">
        <v>Pedro Fonseca</v>
      </c>
      <c r="C1499" t="str">
        <v>Talho Sérgio Santos Unip.Lda</v>
      </c>
      <c r="D1499" t="str">
        <v>A VENCER</v>
      </c>
      <c r="E1499">
        <v>72.069999999999993</v>
      </c>
      <c r="F1499" t="str">
        <v>No Risk</v>
      </c>
    </row>
    <row r="1500" spans="1:6" x14ac:dyDescent="0.25">
      <c r="A1500">
        <v>1181</v>
      </c>
      <c r="B1500" t="str">
        <v>Pedro Fonseca</v>
      </c>
      <c r="C1500" t="str">
        <v>Talho Sérgio Santos Unip.Lda</v>
      </c>
      <c r="D1500" t="str">
        <v>A VENCER</v>
      </c>
      <c r="E1500">
        <v>213.09</v>
      </c>
      <c r="F1500" t="str">
        <v>No Risk</v>
      </c>
    </row>
    <row r="1501" spans="1:6" x14ac:dyDescent="0.25">
      <c r="A1501">
        <v>1182</v>
      </c>
      <c r="B1501" t="str">
        <v>Pedro Fonseca</v>
      </c>
      <c r="C1501" t="str">
        <v>Talho Sérgio Santos Unip.Lda</v>
      </c>
      <c r="D1501" t="str">
        <v>A VENCER</v>
      </c>
      <c r="E1501">
        <v>-33.159999999999997</v>
      </c>
      <c r="F1501" t="str">
        <v>No Risk</v>
      </c>
    </row>
    <row r="1502" spans="1:6" x14ac:dyDescent="0.25">
      <c r="A1502">
        <v>1183</v>
      </c>
      <c r="B1502" t="str">
        <v>Pedro Fonseca</v>
      </c>
      <c r="C1502" t="str">
        <v>Talho Sérgio Santos Unip.Lda</v>
      </c>
      <c r="D1502" t="str">
        <v>A VENCER</v>
      </c>
      <c r="E1502">
        <v>160.66999999999999</v>
      </c>
      <c r="F1502" t="str">
        <v>No Risk</v>
      </c>
    </row>
    <row r="1503" spans="1:6" x14ac:dyDescent="0.25">
      <c r="A1503">
        <v>1184</v>
      </c>
      <c r="B1503" t="str">
        <v>Pedro Fonseca</v>
      </c>
      <c r="C1503" t="str">
        <v>Talho Sérgio Santos Unip.Lda</v>
      </c>
      <c r="D1503" t="str">
        <v>A VENCER</v>
      </c>
      <c r="E1503">
        <v>141.91999999999999</v>
      </c>
      <c r="F1503" t="str">
        <v>No Risk</v>
      </c>
    </row>
    <row r="1504" spans="1:6" x14ac:dyDescent="0.25">
      <c r="A1504">
        <v>1185</v>
      </c>
      <c r="B1504" t="str">
        <v>Pedro Fonseca</v>
      </c>
      <c r="C1504" t="str">
        <v>Talho Sérgio Santos Unip.Lda</v>
      </c>
      <c r="D1504" t="str">
        <v>A VENCER</v>
      </c>
      <c r="E1504">
        <v>130.29</v>
      </c>
      <c r="F1504" t="str">
        <v>No Risk</v>
      </c>
    </row>
    <row r="1505" spans="1:6" x14ac:dyDescent="0.25">
      <c r="A1505">
        <v>1204</v>
      </c>
      <c r="B1505" t="str">
        <v>Pedro Fonseca</v>
      </c>
      <c r="C1505" t="str">
        <v>António De Sousa Ferreira 2</v>
      </c>
      <c r="D1505" t="str">
        <v>A VENCER</v>
      </c>
      <c r="E1505">
        <v>351.94</v>
      </c>
      <c r="F1505" t="str">
        <v>No Risk</v>
      </c>
    </row>
    <row r="1506" spans="1:6" x14ac:dyDescent="0.25">
      <c r="A1506">
        <v>1205</v>
      </c>
      <c r="B1506" t="str">
        <v>Pedro Fonseca</v>
      </c>
      <c r="C1506" t="str">
        <v>António De Sousa Ferreira 2</v>
      </c>
      <c r="D1506" t="str">
        <v>A VENCER</v>
      </c>
      <c r="E1506">
        <v>235.89</v>
      </c>
      <c r="F1506" t="str">
        <v>No Risk</v>
      </c>
    </row>
    <row r="1507" spans="1:6" x14ac:dyDescent="0.25">
      <c r="A1507">
        <v>1206</v>
      </c>
      <c r="B1507" t="str">
        <v>Pedro Fonseca</v>
      </c>
      <c r="C1507" t="str">
        <v>António De Sousa Ferreira 2</v>
      </c>
      <c r="D1507" t="str">
        <v>A VENCER</v>
      </c>
      <c r="E1507">
        <v>163.61000000000001</v>
      </c>
      <c r="F1507" t="str">
        <v>No Risk</v>
      </c>
    </row>
    <row r="1508" spans="1:6" x14ac:dyDescent="0.25">
      <c r="A1508">
        <v>1210</v>
      </c>
      <c r="B1508" t="str">
        <v>Pedro Fonseca</v>
      </c>
      <c r="C1508" t="str">
        <v>Maria Teresa Pacheco Morais</v>
      </c>
      <c r="D1508" t="str">
        <v>A VENCER</v>
      </c>
      <c r="E1508">
        <v>229.42</v>
      </c>
      <c r="F1508" t="str">
        <v>No Risk</v>
      </c>
    </row>
    <row r="1509" spans="1:6" x14ac:dyDescent="0.25">
      <c r="A1509">
        <v>1222</v>
      </c>
      <c r="B1509" t="str">
        <v>Pedro Fonseca</v>
      </c>
      <c r="C1509" t="str">
        <v>Frutas Duarte, Lda</v>
      </c>
      <c r="D1509" t="str">
        <v>A VENCER</v>
      </c>
      <c r="E1509">
        <v>-107.53</v>
      </c>
      <c r="F1509" t="str">
        <v>No Risk</v>
      </c>
    </row>
    <row r="1510" spans="1:6" x14ac:dyDescent="0.25">
      <c r="A1510">
        <v>1223</v>
      </c>
      <c r="B1510" t="str">
        <v>Pedro Fonseca</v>
      </c>
      <c r="C1510" t="str">
        <v>Frutas Duarte, Lda</v>
      </c>
      <c r="D1510" t="str">
        <v>A VENCER</v>
      </c>
      <c r="E1510">
        <v>297.5</v>
      </c>
      <c r="F1510" t="str">
        <v>No Risk</v>
      </c>
    </row>
    <row r="1511" spans="1:6" x14ac:dyDescent="0.25">
      <c r="A1511">
        <v>1254</v>
      </c>
      <c r="B1511" t="str">
        <v>Pedro Fonseca</v>
      </c>
      <c r="C1511" t="str">
        <v>Talho Do Bessa-Unip. Lda</v>
      </c>
      <c r="D1511" t="str">
        <v>A VENCER</v>
      </c>
      <c r="E1511">
        <v>95.14</v>
      </c>
      <c r="F1511" t="str">
        <v>No Risk</v>
      </c>
    </row>
    <row r="1512" spans="1:6" x14ac:dyDescent="0.25">
      <c r="A1512">
        <v>1255</v>
      </c>
      <c r="B1512" t="str">
        <v>Pedro Fonseca</v>
      </c>
      <c r="C1512" t="str">
        <v>Talho Do Bessa-Unip. Lda</v>
      </c>
      <c r="D1512" t="str">
        <v>A VENCER</v>
      </c>
      <c r="E1512">
        <v>239.57</v>
      </c>
      <c r="F1512" t="str">
        <v>No Risk</v>
      </c>
    </row>
    <row r="1513" spans="1:6" x14ac:dyDescent="0.25">
      <c r="A1513">
        <v>1281</v>
      </c>
      <c r="B1513" t="str">
        <v>Pedro Fonseca</v>
      </c>
      <c r="C1513" t="str">
        <v>Talhos Heroísmo, Lda</v>
      </c>
      <c r="D1513" t="str">
        <v>A VENCER</v>
      </c>
      <c r="E1513">
        <v>586.04999999999995</v>
      </c>
      <c r="F1513" t="str">
        <v>No Risk</v>
      </c>
    </row>
    <row r="1514" spans="1:6" x14ac:dyDescent="0.25">
      <c r="A1514">
        <v>1282</v>
      </c>
      <c r="B1514" t="str">
        <v>Pedro Fonseca</v>
      </c>
      <c r="C1514" t="str">
        <v>Talhos Heroísmo, Lda</v>
      </c>
      <c r="D1514" t="str">
        <v>A VENCER</v>
      </c>
      <c r="E1514">
        <v>350.3</v>
      </c>
      <c r="F1514" t="str">
        <v>No Risk</v>
      </c>
    </row>
    <row r="1515" spans="1:6" x14ac:dyDescent="0.25">
      <c r="A1515">
        <v>1283</v>
      </c>
      <c r="B1515" t="str">
        <v>Pedro Fonseca</v>
      </c>
      <c r="C1515" t="str">
        <v>Talhos Heroísmo, Lda</v>
      </c>
      <c r="D1515" t="str">
        <v>A VENCER</v>
      </c>
      <c r="E1515">
        <v>984.59</v>
      </c>
      <c r="F1515" t="str">
        <v>No Risk</v>
      </c>
    </row>
    <row r="1516" spans="1:6" x14ac:dyDescent="0.25">
      <c r="A1516">
        <v>1284</v>
      </c>
      <c r="B1516" t="str">
        <v>Pedro Fonseca</v>
      </c>
      <c r="C1516" t="str">
        <v>Talhos Heroísmo, Lda</v>
      </c>
      <c r="D1516" t="str">
        <v>A VENCER</v>
      </c>
      <c r="E1516">
        <v>987.85</v>
      </c>
      <c r="F1516" t="str">
        <v>No Risk</v>
      </c>
    </row>
    <row r="1517" spans="1:6" x14ac:dyDescent="0.25">
      <c r="A1517">
        <v>1285</v>
      </c>
      <c r="B1517" t="str">
        <v>Pedro Fonseca</v>
      </c>
      <c r="C1517" t="str">
        <v>Talhos Heroísmo, Lda</v>
      </c>
      <c r="D1517" t="str">
        <v>A VENCER</v>
      </c>
      <c r="E1517">
        <v>-39.5</v>
      </c>
      <c r="F1517" t="str">
        <v>No Risk</v>
      </c>
    </row>
    <row r="1518" spans="1:6" x14ac:dyDescent="0.25">
      <c r="A1518">
        <v>1286</v>
      </c>
      <c r="B1518" t="str">
        <v>Pedro Fonseca</v>
      </c>
      <c r="C1518" t="str">
        <v>Talhos Heroísmo, Lda</v>
      </c>
      <c r="D1518" t="str">
        <v>A VENCER</v>
      </c>
      <c r="E1518">
        <v>798.18</v>
      </c>
      <c r="F1518" t="str">
        <v>No Risk</v>
      </c>
    </row>
    <row r="1519" spans="1:6" x14ac:dyDescent="0.25">
      <c r="A1519">
        <v>1287</v>
      </c>
      <c r="B1519" t="str">
        <v>Pedro Fonseca</v>
      </c>
      <c r="C1519" t="str">
        <v>Talhos Heroísmo, Lda</v>
      </c>
      <c r="D1519" t="str">
        <v>A VENCER</v>
      </c>
      <c r="E1519">
        <v>830.9</v>
      </c>
      <c r="F1519" t="str">
        <v>No Risk</v>
      </c>
    </row>
    <row r="1520" spans="1:6" x14ac:dyDescent="0.25">
      <c r="A1520">
        <v>1288</v>
      </c>
      <c r="B1520" t="str">
        <v>Pedro Fonseca</v>
      </c>
      <c r="C1520" t="str">
        <v>Talhos Heroísmo, Lda</v>
      </c>
      <c r="D1520" t="str">
        <v>A VENCER</v>
      </c>
      <c r="E1520">
        <v>857.26</v>
      </c>
      <c r="F1520" t="str">
        <v>No Risk</v>
      </c>
    </row>
    <row r="1521" spans="1:6" x14ac:dyDescent="0.25">
      <c r="A1521">
        <v>1289</v>
      </c>
      <c r="B1521" t="str">
        <v>Pedro Fonseca</v>
      </c>
      <c r="C1521" t="str">
        <v>Talhos Heroísmo, Lda</v>
      </c>
      <c r="D1521" t="str">
        <v>A VENCER</v>
      </c>
      <c r="E1521">
        <v>998.21</v>
      </c>
      <c r="F1521" t="str">
        <v>No Risk</v>
      </c>
    </row>
    <row r="1522" spans="1:6" x14ac:dyDescent="0.25">
      <c r="A1522">
        <v>1290</v>
      </c>
      <c r="B1522" t="str">
        <v>Pedro Fonseca</v>
      </c>
      <c r="C1522" t="str">
        <v>Talhos Heroísmo, Lda</v>
      </c>
      <c r="D1522" t="str">
        <v>A VENCER</v>
      </c>
      <c r="E1522">
        <v>642.09</v>
      </c>
      <c r="F1522" t="str">
        <v>No Risk</v>
      </c>
    </row>
    <row r="1523" spans="1:6" x14ac:dyDescent="0.25">
      <c r="A1523">
        <v>1291</v>
      </c>
      <c r="B1523" t="str">
        <v>Pedro Fonseca</v>
      </c>
      <c r="C1523" t="str">
        <v>Gosto Disciplinado - Talhos Lda</v>
      </c>
      <c r="D1523" t="str">
        <v>A VENCER</v>
      </c>
      <c r="E1523">
        <v>78.72</v>
      </c>
      <c r="F1523" t="str">
        <v>No Risk</v>
      </c>
    </row>
    <row r="1524" spans="1:6" x14ac:dyDescent="0.25">
      <c r="A1524">
        <v>1292</v>
      </c>
      <c r="B1524" t="str">
        <v>Pedro Fonseca</v>
      </c>
      <c r="C1524" t="str">
        <v>Gosto Disciplinado - Talhos Lda</v>
      </c>
      <c r="D1524" t="str">
        <v>A VENCER</v>
      </c>
      <c r="E1524">
        <v>197.67</v>
      </c>
      <c r="F1524" t="str">
        <v>No Risk</v>
      </c>
    </row>
    <row r="1525" spans="1:6" x14ac:dyDescent="0.25">
      <c r="A1525">
        <v>1293</v>
      </c>
      <c r="B1525" t="str">
        <v>Pedro Fonseca</v>
      </c>
      <c r="C1525" t="str">
        <v>Gosto Disciplinado - Talhos Lda</v>
      </c>
      <c r="D1525" t="str">
        <v>A VENCER</v>
      </c>
      <c r="E1525">
        <v>132.11000000000001</v>
      </c>
      <c r="F1525" t="str">
        <v>No Risk</v>
      </c>
    </row>
    <row r="1526" spans="1:6" x14ac:dyDescent="0.25">
      <c r="A1526">
        <v>1294</v>
      </c>
      <c r="B1526" t="str">
        <v>Pedro Fonseca</v>
      </c>
      <c r="C1526" t="str">
        <v>Gosto Disciplinado - Talhos Lda</v>
      </c>
      <c r="D1526" t="str">
        <v>A VENCER</v>
      </c>
      <c r="E1526">
        <v>191.97</v>
      </c>
      <c r="F1526" t="str">
        <v>No Risk</v>
      </c>
    </row>
    <row r="1527" spans="1:6" x14ac:dyDescent="0.25">
      <c r="A1527">
        <v>1295</v>
      </c>
      <c r="B1527" t="str">
        <v>Pedro Fonseca</v>
      </c>
      <c r="C1527" t="str">
        <v>Vitor Manuel De Oliveira Ferreira</v>
      </c>
      <c r="D1527" t="str">
        <v>A VENCER</v>
      </c>
      <c r="E1527">
        <v>556.29</v>
      </c>
      <c r="F1527" t="str">
        <v>No Risk</v>
      </c>
    </row>
    <row r="1528" spans="1:6" x14ac:dyDescent="0.25">
      <c r="A1528">
        <v>1296</v>
      </c>
      <c r="B1528" t="str">
        <v>Pedro Fonseca</v>
      </c>
      <c r="C1528" t="str">
        <v>Vitor Manuel De Oliveira Ferreira</v>
      </c>
      <c r="D1528" t="str">
        <v>A VENCER</v>
      </c>
      <c r="E1528">
        <v>306.94</v>
      </c>
      <c r="F1528" t="str">
        <v>No Risk</v>
      </c>
    </row>
    <row r="1529" spans="1:6" x14ac:dyDescent="0.25">
      <c r="A1529">
        <v>1297</v>
      </c>
      <c r="B1529" t="str">
        <v>Pedro Fonseca</v>
      </c>
      <c r="C1529" t="str">
        <v>Vitor Manuel De Oliveira Ferreira</v>
      </c>
      <c r="D1529" t="str">
        <v>A VENCER</v>
      </c>
      <c r="E1529">
        <v>56.06</v>
      </c>
      <c r="F1529" t="str">
        <v>No Risk</v>
      </c>
    </row>
    <row r="1530" spans="1:6" x14ac:dyDescent="0.25">
      <c r="A1530">
        <v>1355</v>
      </c>
      <c r="B1530" t="str">
        <v>Pedro Fonseca</v>
      </c>
      <c r="C1530" t="str">
        <v>Carnes Meireles Do Minho, S.A.</v>
      </c>
      <c r="D1530" t="str">
        <v>A VENCER</v>
      </c>
      <c r="E1530">
        <v>411.15</v>
      </c>
      <c r="F1530" t="str">
        <v>No Risk</v>
      </c>
    </row>
    <row r="1531" spans="1:6" x14ac:dyDescent="0.25">
      <c r="A1531">
        <v>1367</v>
      </c>
      <c r="B1531" t="str">
        <v>Pedro Fonseca</v>
      </c>
      <c r="C1531" t="str">
        <v>Carnes Meireles Do Minho, Sa</v>
      </c>
      <c r="D1531" t="str">
        <v>A VENCER</v>
      </c>
      <c r="E1531">
        <v>361.61</v>
      </c>
      <c r="F1531" t="str">
        <v>No Risk</v>
      </c>
    </row>
    <row r="1532" spans="1:6" x14ac:dyDescent="0.25">
      <c r="A1532">
        <v>1368</v>
      </c>
      <c r="B1532" t="str">
        <v>Pedro Fonseca</v>
      </c>
      <c r="C1532" t="str">
        <v>Carnes Meireles Do Minho, Sa</v>
      </c>
      <c r="D1532" t="str">
        <v>A VENCER</v>
      </c>
      <c r="E1532">
        <v>2482.61</v>
      </c>
      <c r="F1532" t="str">
        <v>No Risk</v>
      </c>
    </row>
    <row r="1533" spans="1:6" x14ac:dyDescent="0.25">
      <c r="A1533">
        <v>1369</v>
      </c>
      <c r="B1533" t="str">
        <v>Pedro Fonseca</v>
      </c>
      <c r="C1533" t="str">
        <v>Carnes Meireles Do Minho, Sa</v>
      </c>
      <c r="D1533" t="str">
        <v>A VENCER</v>
      </c>
      <c r="E1533">
        <v>1488.39</v>
      </c>
      <c r="F1533" t="str">
        <v>No Risk</v>
      </c>
    </row>
    <row r="1534" spans="1:6" x14ac:dyDescent="0.25">
      <c r="A1534">
        <v>1370</v>
      </c>
      <c r="B1534" t="str">
        <v>Pedro Fonseca</v>
      </c>
      <c r="C1534" t="str">
        <v>Carnes Meireles Do Minho, Sa</v>
      </c>
      <c r="D1534" t="str">
        <v>A VENCER</v>
      </c>
      <c r="E1534">
        <v>134.44</v>
      </c>
      <c r="F1534" t="str">
        <v>No Risk</v>
      </c>
    </row>
    <row r="1535" spans="1:6" x14ac:dyDescent="0.25">
      <c r="A1535">
        <v>1371</v>
      </c>
      <c r="B1535" t="str">
        <v>Pedro Fonseca</v>
      </c>
      <c r="C1535" t="str">
        <v>Carnes Meireles Do Minho, Sa</v>
      </c>
      <c r="D1535" t="str">
        <v>A VENCER</v>
      </c>
      <c r="E1535">
        <v>44.52</v>
      </c>
      <c r="F1535" t="str">
        <v>No Risk</v>
      </c>
    </row>
    <row r="1536" spans="1:6" x14ac:dyDescent="0.25">
      <c r="A1536">
        <v>1372</v>
      </c>
      <c r="B1536" t="str">
        <v>Pedro Fonseca</v>
      </c>
      <c r="C1536" t="str">
        <v>Carnes Meireles Do Minho, Sa</v>
      </c>
      <c r="D1536" t="str">
        <v>A VENCER</v>
      </c>
      <c r="E1536">
        <v>586.05999999999995</v>
      </c>
      <c r="F1536" t="str">
        <v>No Risk</v>
      </c>
    </row>
    <row r="1537" spans="1:6" x14ac:dyDescent="0.25">
      <c r="A1537">
        <v>1373</v>
      </c>
      <c r="B1537" t="str">
        <v>Pedro Fonseca</v>
      </c>
      <c r="C1537" t="str">
        <v>Carnes Meireles Do Minho, Sa</v>
      </c>
      <c r="D1537" t="str">
        <v>A VENCER</v>
      </c>
      <c r="E1537">
        <v>253.12</v>
      </c>
      <c r="F1537" t="str">
        <v>No Risk</v>
      </c>
    </row>
    <row r="1538" spans="1:6" x14ac:dyDescent="0.25">
      <c r="A1538">
        <v>1374</v>
      </c>
      <c r="B1538" t="str">
        <v>Pedro Fonseca</v>
      </c>
      <c r="C1538" t="str">
        <v>Carnes Meireles Do Minho, Sa</v>
      </c>
      <c r="D1538" t="str">
        <v>A VENCER</v>
      </c>
      <c r="E1538">
        <v>509.63</v>
      </c>
      <c r="F1538" t="str">
        <v>No Risk</v>
      </c>
    </row>
    <row r="1539" spans="1:6" x14ac:dyDescent="0.25">
      <c r="A1539">
        <v>1376</v>
      </c>
      <c r="B1539" t="str">
        <v>Pedro Fonseca</v>
      </c>
      <c r="C1539" t="str">
        <v>César Manuel Leite Saldanha</v>
      </c>
      <c r="D1539" t="str">
        <v>A VENCER</v>
      </c>
      <c r="E1539">
        <v>89.25</v>
      </c>
      <c r="F1539" t="str">
        <v>No Risk</v>
      </c>
    </row>
    <row r="1540" spans="1:6" x14ac:dyDescent="0.25">
      <c r="A1540">
        <v>1377</v>
      </c>
      <c r="B1540" t="str">
        <v>Pedro Fonseca</v>
      </c>
      <c r="C1540" t="str">
        <v>César Manuel Leite Saldanha</v>
      </c>
      <c r="D1540" t="str">
        <v>A VENCER</v>
      </c>
      <c r="E1540">
        <v>92.9</v>
      </c>
      <c r="F1540" t="str">
        <v>No Risk</v>
      </c>
    </row>
    <row r="1541" spans="1:6" x14ac:dyDescent="0.25">
      <c r="A1541">
        <v>1378</v>
      </c>
      <c r="B1541" t="str">
        <v>Pedro Fonseca</v>
      </c>
      <c r="C1541" t="str">
        <v>Luis Manuel Monteiro Tomé Pata</v>
      </c>
      <c r="D1541" t="str">
        <v>A VENCER</v>
      </c>
      <c r="E1541">
        <v>86.86</v>
      </c>
      <c r="F1541" t="str">
        <v>No Risk</v>
      </c>
    </row>
    <row r="1542" spans="1:6" x14ac:dyDescent="0.25">
      <c r="A1542">
        <v>1379</v>
      </c>
      <c r="B1542" t="str">
        <v>Pedro Fonseca</v>
      </c>
      <c r="C1542" t="str">
        <v>Luis Manuel Monteiro Tomé Pata</v>
      </c>
      <c r="D1542" t="str">
        <v>A VENCER</v>
      </c>
      <c r="E1542">
        <v>54.14</v>
      </c>
      <c r="F1542" t="str">
        <v>No Risk</v>
      </c>
    </row>
    <row r="1543" spans="1:6" x14ac:dyDescent="0.25">
      <c r="A1543">
        <v>1380</v>
      </c>
      <c r="B1543" t="str">
        <v>Pedro Fonseca</v>
      </c>
      <c r="C1543" t="str">
        <v>Heróis E Foliões - Unipessoal Lda</v>
      </c>
      <c r="D1543" t="str">
        <v>A VENCER</v>
      </c>
      <c r="E1543">
        <v>1215.54</v>
      </c>
      <c r="F1543" t="str">
        <v>No Risk</v>
      </c>
    </row>
    <row r="1544" spans="1:6" x14ac:dyDescent="0.25">
      <c r="A1544">
        <v>1381</v>
      </c>
      <c r="B1544" t="str">
        <v>Pedro Fonseca</v>
      </c>
      <c r="C1544" t="str">
        <v>Heróis E Foliões - Unipessoal Lda</v>
      </c>
      <c r="D1544" t="str">
        <v>A VENCER</v>
      </c>
      <c r="E1544">
        <v>47.99</v>
      </c>
      <c r="F1544" t="str">
        <v>No Risk</v>
      </c>
    </row>
    <row r="1545" spans="1:6" x14ac:dyDescent="0.25">
      <c r="A1545">
        <v>1382</v>
      </c>
      <c r="B1545" t="str">
        <v>Pedro Fonseca</v>
      </c>
      <c r="C1545" t="str">
        <v>Heróis E Foliões - Unipessoal Lda</v>
      </c>
      <c r="D1545" t="str">
        <v>A VENCER</v>
      </c>
      <c r="E1545">
        <v>406.79</v>
      </c>
      <c r="F1545" t="str">
        <v>No Risk</v>
      </c>
    </row>
    <row r="1546" spans="1:6" x14ac:dyDescent="0.25">
      <c r="A1546">
        <v>1383</v>
      </c>
      <c r="B1546" t="str">
        <v>Pedro Fonseca</v>
      </c>
      <c r="C1546" t="str">
        <v>Heróis E Foliões - Unipessoal Lda</v>
      </c>
      <c r="D1546" t="str">
        <v>A VENCER</v>
      </c>
      <c r="E1546">
        <v>265.05</v>
      </c>
      <c r="F1546" t="str">
        <v>No Risk</v>
      </c>
    </row>
    <row r="1547" spans="1:6" x14ac:dyDescent="0.25">
      <c r="A1547">
        <v>1463</v>
      </c>
      <c r="B1547" t="str">
        <v>Pedro Fonseca</v>
      </c>
      <c r="C1547" t="str">
        <v>Ramos &amp; Prata, Lda</v>
      </c>
      <c r="D1547" t="str">
        <v>A VENCER</v>
      </c>
      <c r="E1547">
        <v>336.92</v>
      </c>
      <c r="F1547" t="str">
        <v>No Risk</v>
      </c>
    </row>
    <row r="1548" spans="1:6" x14ac:dyDescent="0.25">
      <c r="A1548">
        <v>1464</v>
      </c>
      <c r="B1548" t="str">
        <v>Pedro Fonseca</v>
      </c>
      <c r="C1548" t="str">
        <v>Ramos &amp; Prata, Lda</v>
      </c>
      <c r="D1548" t="str">
        <v>A VENCER</v>
      </c>
      <c r="E1548">
        <v>444.66</v>
      </c>
      <c r="F1548" t="str">
        <v>No Risk</v>
      </c>
    </row>
    <row r="1549" spans="1:6" x14ac:dyDescent="0.25">
      <c r="A1549">
        <v>1465</v>
      </c>
      <c r="B1549" t="str">
        <v>Pedro Fonseca</v>
      </c>
      <c r="C1549" t="str">
        <v>Ramos &amp; Prata, Lda</v>
      </c>
      <c r="D1549" t="str">
        <v>A VENCER</v>
      </c>
      <c r="E1549">
        <v>172.99</v>
      </c>
      <c r="F1549" t="str">
        <v>No Risk</v>
      </c>
    </row>
    <row r="1550" spans="1:6" x14ac:dyDescent="0.25">
      <c r="A1550">
        <v>1466</v>
      </c>
      <c r="B1550" t="str">
        <v>Pedro Fonseca</v>
      </c>
      <c r="C1550" t="str">
        <v>Ramos &amp; Prata, Lda</v>
      </c>
      <c r="D1550" t="str">
        <v>A VENCER</v>
      </c>
      <c r="E1550">
        <v>199.31</v>
      </c>
      <c r="F1550" t="str">
        <v>No Risk</v>
      </c>
    </row>
    <row r="1551" spans="1:6" x14ac:dyDescent="0.25">
      <c r="A1551">
        <v>1467</v>
      </c>
      <c r="B1551" t="str">
        <v>Pedro Fonseca</v>
      </c>
      <c r="C1551" t="str">
        <v>Ramos &amp; Prata, Lda</v>
      </c>
      <c r="D1551" t="str">
        <v>A VENCER</v>
      </c>
      <c r="E1551">
        <v>593.08000000000004</v>
      </c>
      <c r="F1551" t="str">
        <v>No Risk</v>
      </c>
    </row>
    <row r="1552" spans="1:6" x14ac:dyDescent="0.25">
      <c r="A1552">
        <v>1468</v>
      </c>
      <c r="B1552" t="str">
        <v>Pedro Fonseca</v>
      </c>
      <c r="C1552" t="str">
        <v>Ramos &amp; Prata, Lda</v>
      </c>
      <c r="D1552" t="str">
        <v>A VENCER</v>
      </c>
      <c r="E1552">
        <v>48.77</v>
      </c>
      <c r="F1552" t="str">
        <v>No Risk</v>
      </c>
    </row>
    <row r="1553" spans="1:6" x14ac:dyDescent="0.25">
      <c r="A1553">
        <v>1469</v>
      </c>
      <c r="B1553" t="str">
        <v>Pedro Fonseca</v>
      </c>
      <c r="C1553" t="str">
        <v>Ramos &amp; Prata, Lda</v>
      </c>
      <c r="D1553" t="str">
        <v>A VENCER</v>
      </c>
      <c r="E1553">
        <v>345.14</v>
      </c>
      <c r="F1553" t="str">
        <v>No Risk</v>
      </c>
    </row>
    <row r="1554" spans="1:6" x14ac:dyDescent="0.25">
      <c r="A1554">
        <v>1477</v>
      </c>
      <c r="B1554" t="str">
        <v>Pedro Fonseca</v>
      </c>
      <c r="C1554" t="str">
        <v>Nutrimeat S.A.</v>
      </c>
      <c r="D1554" t="str">
        <v>A VENCER</v>
      </c>
      <c r="E1554">
        <v>25.23</v>
      </c>
      <c r="F1554" t="str">
        <v>No Risk</v>
      </c>
    </row>
    <row r="1555" spans="1:6" x14ac:dyDescent="0.25">
      <c r="A1555">
        <v>1478</v>
      </c>
      <c r="B1555" t="str">
        <v>Pedro Fonseca</v>
      </c>
      <c r="C1555" t="str">
        <v>Nutrimeat S.A.</v>
      </c>
      <c r="D1555" t="str">
        <v>A VENCER</v>
      </c>
      <c r="E1555">
        <v>6.4</v>
      </c>
      <c r="F1555" t="str">
        <v>No Risk</v>
      </c>
    </row>
    <row r="1556" spans="1:6" x14ac:dyDescent="0.25">
      <c r="A1556">
        <v>1479</v>
      </c>
      <c r="B1556" t="str">
        <v>Pedro Fonseca</v>
      </c>
      <c r="C1556" t="str">
        <v>Nutrimeat S.A.</v>
      </c>
      <c r="D1556" t="str">
        <v>A VENCER</v>
      </c>
      <c r="E1556">
        <v>18.739999999999998</v>
      </c>
      <c r="F1556" t="str">
        <v>No Risk</v>
      </c>
    </row>
    <row r="1557" spans="1:6" x14ac:dyDescent="0.25">
      <c r="A1557">
        <v>1480</v>
      </c>
      <c r="B1557" t="str">
        <v>Pedro Fonseca</v>
      </c>
      <c r="C1557" t="str">
        <v>Nutrimeat S.A.</v>
      </c>
      <c r="D1557" t="str">
        <v>A VENCER</v>
      </c>
      <c r="E1557">
        <v>21.48</v>
      </c>
      <c r="F1557" t="str">
        <v>No Risk</v>
      </c>
    </row>
    <row r="1558" spans="1:6" x14ac:dyDescent="0.25">
      <c r="A1558">
        <v>1481</v>
      </c>
      <c r="B1558" t="str">
        <v>Pedro Fonseca</v>
      </c>
      <c r="C1558" t="str">
        <v>Nutrimeat S.A.</v>
      </c>
      <c r="D1558" t="str">
        <v>A VENCER</v>
      </c>
      <c r="E1558">
        <v>34.47</v>
      </c>
      <c r="F1558" t="str">
        <v>No Risk</v>
      </c>
    </row>
    <row r="1559" spans="1:6" x14ac:dyDescent="0.25">
      <c r="A1559">
        <v>1482</v>
      </c>
      <c r="B1559" t="str">
        <v>Pedro Fonseca</v>
      </c>
      <c r="C1559" t="str">
        <v>Nutrimeat S.A.</v>
      </c>
      <c r="D1559" t="str">
        <v>A VENCER</v>
      </c>
      <c r="E1559">
        <v>22.09</v>
      </c>
      <c r="F1559" t="str">
        <v>No Risk</v>
      </c>
    </row>
    <row r="1560" spans="1:6" x14ac:dyDescent="0.25">
      <c r="A1560">
        <v>1493</v>
      </c>
      <c r="B1560" t="str">
        <v>Pedro Fonseca</v>
      </c>
      <c r="C1560" t="str">
        <v>O Pradinho-Comércio De Gado, Lda</v>
      </c>
      <c r="D1560" t="str">
        <v>A VENCER</v>
      </c>
      <c r="E1560">
        <v>279.45</v>
      </c>
      <c r="F1560" t="str">
        <v>No Risk</v>
      </c>
    </row>
    <row r="1561" spans="1:6" x14ac:dyDescent="0.25">
      <c r="A1561">
        <v>1494</v>
      </c>
      <c r="B1561" t="str">
        <v>Pedro Fonseca</v>
      </c>
      <c r="C1561" t="str">
        <v>O Pradinho-Comércio De Gado, Lda</v>
      </c>
      <c r="D1561" t="str">
        <v>A VENCER</v>
      </c>
      <c r="E1561">
        <v>293.33999999999997</v>
      </c>
      <c r="F1561" t="str">
        <v>No Risk</v>
      </c>
    </row>
    <row r="1562" spans="1:6" x14ac:dyDescent="0.25">
      <c r="A1562">
        <v>1626</v>
      </c>
      <c r="B1562" t="str">
        <v>Pedro Fonseca</v>
      </c>
      <c r="C1562" t="str">
        <v>Lojas Alfredo Seixas, Lda</v>
      </c>
      <c r="D1562" t="str">
        <v>A VENCER</v>
      </c>
      <c r="E1562">
        <v>188.89</v>
      </c>
      <c r="F1562" t="str">
        <v>No Risk</v>
      </c>
    </row>
    <row r="1563" spans="1:6" x14ac:dyDescent="0.25">
      <c r="A1563">
        <v>1627</v>
      </c>
      <c r="B1563" t="str">
        <v>Pedro Fonseca</v>
      </c>
      <c r="C1563" t="str">
        <v>Lojas Alfredo Seixas, Lda</v>
      </c>
      <c r="D1563" t="str">
        <v>A VENCER</v>
      </c>
      <c r="E1563">
        <v>3354.16</v>
      </c>
      <c r="F1563" t="str">
        <v>No Risk</v>
      </c>
    </row>
    <row r="1564" spans="1:6" x14ac:dyDescent="0.25">
      <c r="A1564">
        <v>1628</v>
      </c>
      <c r="B1564" t="str">
        <v>Pedro Fonseca</v>
      </c>
      <c r="C1564" t="str">
        <v>Lojas Alfredo Seixas, Lda</v>
      </c>
      <c r="D1564" t="str">
        <v>A VENCER</v>
      </c>
      <c r="E1564">
        <v>198.52</v>
      </c>
      <c r="F1564" t="str">
        <v>No Risk</v>
      </c>
    </row>
    <row r="1565" spans="1:6" x14ac:dyDescent="0.25">
      <c r="A1565">
        <v>1629</v>
      </c>
      <c r="B1565" t="str">
        <v>Pedro Fonseca</v>
      </c>
      <c r="C1565" t="str">
        <v>Lojas Alfredo Seixas, Lda</v>
      </c>
      <c r="D1565" t="str">
        <v>A VENCER</v>
      </c>
      <c r="E1565">
        <v>600.63</v>
      </c>
      <c r="F1565" t="str">
        <v>No Risk</v>
      </c>
    </row>
    <row r="1566" spans="1:6" x14ac:dyDescent="0.25">
      <c r="A1566">
        <v>1630</v>
      </c>
      <c r="B1566" t="str">
        <v>Pedro Fonseca</v>
      </c>
      <c r="C1566" t="str">
        <v>Lojas Alfredo Seixas, Lda</v>
      </c>
      <c r="D1566" t="str">
        <v>A VENCER</v>
      </c>
      <c r="E1566">
        <v>1550.74</v>
      </c>
      <c r="F1566" t="str">
        <v>No Risk</v>
      </c>
    </row>
    <row r="1567" spans="1:6" x14ac:dyDescent="0.25">
      <c r="A1567">
        <v>1631</v>
      </c>
      <c r="B1567" t="str">
        <v>Pedro Fonseca</v>
      </c>
      <c r="C1567" t="str">
        <v>Lojas Alfredo Seixas, Lda</v>
      </c>
      <c r="D1567" t="str">
        <v>A VENCER</v>
      </c>
      <c r="E1567">
        <v>253.18</v>
      </c>
      <c r="F1567" t="str">
        <v>No Risk</v>
      </c>
    </row>
    <row r="1568" spans="1:6" x14ac:dyDescent="0.25">
      <c r="A1568">
        <v>1632</v>
      </c>
      <c r="B1568" t="str">
        <v>Pedro Fonseca</v>
      </c>
      <c r="C1568" t="str">
        <v>Lojas Alfredo Seixas, Lda</v>
      </c>
      <c r="D1568" t="str">
        <v>A VENCER</v>
      </c>
      <c r="E1568">
        <v>146.88999999999999</v>
      </c>
      <c r="F1568" t="str">
        <v>No Risk</v>
      </c>
    </row>
    <row r="1569" spans="1:6" x14ac:dyDescent="0.25">
      <c r="A1569">
        <v>1633</v>
      </c>
      <c r="B1569" t="str">
        <v>Pedro Fonseca</v>
      </c>
      <c r="C1569" t="str">
        <v>Lojas Alfredo Seixas, Lda</v>
      </c>
      <c r="D1569" t="str">
        <v>A VENCER</v>
      </c>
      <c r="E1569">
        <v>819</v>
      </c>
      <c r="F1569" t="str">
        <v>No Risk</v>
      </c>
    </row>
    <row r="1570" spans="1:6" x14ac:dyDescent="0.25">
      <c r="A1570">
        <v>1674</v>
      </c>
      <c r="B1570" t="str">
        <v>Pedro Fonseca</v>
      </c>
      <c r="C1570" t="str">
        <v>Sérgio Manuel Saraiva Silva</v>
      </c>
      <c r="D1570" t="str">
        <v>A VENCER</v>
      </c>
      <c r="E1570">
        <v>296.66000000000003</v>
      </c>
      <c r="F1570" t="str">
        <v>No Risk</v>
      </c>
    </row>
    <row r="1571" spans="1:6" x14ac:dyDescent="0.25">
      <c r="A1571">
        <v>1675</v>
      </c>
      <c r="B1571" t="str">
        <v>Pedro Fonseca</v>
      </c>
      <c r="C1571" t="str">
        <v>Sérgio Manuel Saraiva Silva</v>
      </c>
      <c r="D1571" t="str">
        <v>A VENCER</v>
      </c>
      <c r="E1571">
        <v>210.99</v>
      </c>
      <c r="F1571" t="str">
        <v>No Risk</v>
      </c>
    </row>
    <row r="1572" spans="1:6" x14ac:dyDescent="0.25">
      <c r="A1572">
        <v>1676</v>
      </c>
      <c r="B1572" t="str">
        <v>Pedro Fonseca</v>
      </c>
      <c r="C1572" t="str">
        <v>Sérgio Manuel Saraiva Silva</v>
      </c>
      <c r="D1572" t="str">
        <v>A VENCER</v>
      </c>
      <c r="E1572">
        <v>548.05999999999995</v>
      </c>
      <c r="F1572" t="str">
        <v>No Risk</v>
      </c>
    </row>
    <row r="1573" spans="1:6" x14ac:dyDescent="0.25">
      <c r="A1573">
        <v>1677</v>
      </c>
      <c r="B1573" t="str">
        <v>Pedro Fonseca</v>
      </c>
      <c r="C1573" t="str">
        <v>Sérgio Manuel Saraiva Silva</v>
      </c>
      <c r="D1573" t="str">
        <v>A VENCER</v>
      </c>
      <c r="E1573">
        <v>171.42</v>
      </c>
      <c r="F1573" t="str">
        <v>No Risk</v>
      </c>
    </row>
    <row r="1574" spans="1:6" x14ac:dyDescent="0.25">
      <c r="A1574">
        <v>1754</v>
      </c>
      <c r="B1574" t="str">
        <v>Pedro Fonseca</v>
      </c>
      <c r="C1574" t="str">
        <v>Avs - Comercio Carnes, Lda.</v>
      </c>
      <c r="D1574" t="str">
        <v>A VENCER</v>
      </c>
      <c r="E1574">
        <v>123.52</v>
      </c>
      <c r="F1574" t="str">
        <v>No Risk</v>
      </c>
    </row>
    <row r="1575" spans="1:6" x14ac:dyDescent="0.25">
      <c r="A1575">
        <v>1755</v>
      </c>
      <c r="B1575" t="str">
        <v>Pedro Fonseca</v>
      </c>
      <c r="C1575" t="str">
        <v>Avs - Comercio Carnes, Lda.</v>
      </c>
      <c r="D1575" t="str">
        <v>A VENCER</v>
      </c>
      <c r="E1575">
        <v>347.33</v>
      </c>
      <c r="F1575" t="str">
        <v>No Risk</v>
      </c>
    </row>
    <row r="1576" spans="1:6" x14ac:dyDescent="0.25">
      <c r="A1576">
        <v>1756</v>
      </c>
      <c r="B1576" t="str">
        <v>Pedro Fonseca</v>
      </c>
      <c r="C1576" t="str">
        <v>Avs - Comercio Carnes, Lda.</v>
      </c>
      <c r="D1576" t="str">
        <v>A VENCER</v>
      </c>
      <c r="E1576">
        <v>13.54</v>
      </c>
      <c r="F1576" t="str">
        <v>No Risk</v>
      </c>
    </row>
    <row r="1577" spans="1:6" x14ac:dyDescent="0.25">
      <c r="A1577">
        <v>1757</v>
      </c>
      <c r="B1577" t="str">
        <v>Pedro Fonseca</v>
      </c>
      <c r="C1577" t="str">
        <v>Avs - Comercio Carnes, Lda.</v>
      </c>
      <c r="D1577" t="str">
        <v>A VENCER</v>
      </c>
      <c r="E1577">
        <v>279</v>
      </c>
      <c r="F1577" t="str">
        <v>No Risk</v>
      </c>
    </row>
    <row r="1578" spans="1:6" x14ac:dyDescent="0.25">
      <c r="A1578">
        <v>1758</v>
      </c>
      <c r="B1578" t="str">
        <v>Pedro Fonseca</v>
      </c>
      <c r="C1578" t="str">
        <v>Avs - Comercio Carnes, Lda.</v>
      </c>
      <c r="D1578" t="str">
        <v>A VENCER</v>
      </c>
      <c r="E1578">
        <v>88.58</v>
      </c>
      <c r="F1578" t="str">
        <v>No Risk</v>
      </c>
    </row>
    <row r="1579" spans="1:6" x14ac:dyDescent="0.25">
      <c r="A1579">
        <v>1759</v>
      </c>
      <c r="B1579" t="str">
        <v>Pedro Fonseca</v>
      </c>
      <c r="C1579" t="str">
        <v>Avs - Comercio Carnes, Lda.</v>
      </c>
      <c r="D1579" t="str">
        <v>A VENCER</v>
      </c>
      <c r="E1579">
        <v>122.06</v>
      </c>
      <c r="F1579" t="str">
        <v>No Risk</v>
      </c>
    </row>
    <row r="1580" spans="1:6" x14ac:dyDescent="0.25">
      <c r="A1580">
        <v>1760</v>
      </c>
      <c r="B1580" t="str">
        <v>Pedro Fonseca</v>
      </c>
      <c r="C1580" t="str">
        <v>Avs - Comercio Carnes, Lda.</v>
      </c>
      <c r="D1580" t="str">
        <v>A VENCER</v>
      </c>
      <c r="E1580">
        <v>8.4600000000000009</v>
      </c>
      <c r="F1580" t="str">
        <v>No Risk</v>
      </c>
    </row>
    <row r="1581" spans="1:6" x14ac:dyDescent="0.25">
      <c r="A1581">
        <v>1761</v>
      </c>
      <c r="B1581" t="str">
        <v>Pedro Fonseca</v>
      </c>
      <c r="C1581" t="str">
        <v>Avs - Comercio Carnes, Lda.</v>
      </c>
      <c r="D1581" t="str">
        <v>A VENCER</v>
      </c>
      <c r="E1581">
        <v>44.26</v>
      </c>
      <c r="F1581" t="str">
        <v>No Risk</v>
      </c>
    </row>
    <row r="1582" spans="1:6" x14ac:dyDescent="0.25">
      <c r="A1582">
        <v>1762</v>
      </c>
      <c r="B1582" t="str">
        <v>Pedro Fonseca</v>
      </c>
      <c r="C1582" t="str">
        <v>Avs - Comercio Carnes, Lda.</v>
      </c>
      <c r="D1582" t="str">
        <v>A VENCER</v>
      </c>
      <c r="E1582">
        <v>59.96</v>
      </c>
      <c r="F1582" t="str">
        <v>No Risk</v>
      </c>
    </row>
    <row r="1583" spans="1:6" x14ac:dyDescent="0.25">
      <c r="A1583">
        <v>1763</v>
      </c>
      <c r="B1583" t="str">
        <v>Pedro Fonseca</v>
      </c>
      <c r="C1583" t="str">
        <v>Avs - Comercio Carnes, Lda.</v>
      </c>
      <c r="D1583" t="str">
        <v>A VENCER</v>
      </c>
      <c r="E1583">
        <v>84.14</v>
      </c>
      <c r="F1583" t="str">
        <v>No Risk</v>
      </c>
    </row>
    <row r="1584" spans="1:6" x14ac:dyDescent="0.25">
      <c r="A1584">
        <v>1764</v>
      </c>
      <c r="B1584" t="str">
        <v>Pedro Fonseca</v>
      </c>
      <c r="C1584" t="str">
        <v>Avs - Comercio Carnes, Lda.</v>
      </c>
      <c r="D1584" t="str">
        <v>A VENCER</v>
      </c>
      <c r="E1584">
        <v>286.63</v>
      </c>
      <c r="F1584" t="str">
        <v>No Risk</v>
      </c>
    </row>
    <row r="1585" spans="1:6" x14ac:dyDescent="0.25">
      <c r="A1585">
        <v>1765</v>
      </c>
      <c r="B1585" t="str">
        <v>Pedro Fonseca</v>
      </c>
      <c r="C1585" t="str">
        <v>Avs - Comercio Carnes, Lda.</v>
      </c>
      <c r="D1585" t="str">
        <v>A VENCER</v>
      </c>
      <c r="E1585">
        <v>138.38</v>
      </c>
      <c r="F1585" t="str">
        <v>No Risk</v>
      </c>
    </row>
    <row r="1586" spans="1:6" x14ac:dyDescent="0.25">
      <c r="A1586">
        <v>1832</v>
      </c>
      <c r="B1586" t="str">
        <v>Pedro Fonseca</v>
      </c>
      <c r="C1586" t="str">
        <v>Tempero Sofisticado, Lda</v>
      </c>
      <c r="D1586" t="str">
        <v>A VENCER</v>
      </c>
      <c r="E1586">
        <v>156.59</v>
      </c>
      <c r="F1586" t="str">
        <v>No Risk</v>
      </c>
    </row>
    <row r="1587" spans="1:6" x14ac:dyDescent="0.25">
      <c r="A1587">
        <v>1967</v>
      </c>
      <c r="B1587" t="str">
        <v>Pedro Fonseca</v>
      </c>
      <c r="C1587" t="str">
        <v>João Da Rocha E Silva</v>
      </c>
      <c r="D1587" t="str">
        <v>A VENCER</v>
      </c>
      <c r="E1587">
        <v>265.75</v>
      </c>
      <c r="F1587" t="str">
        <v>No Risk</v>
      </c>
    </row>
    <row r="1588" spans="1:6" x14ac:dyDescent="0.25">
      <c r="A1588">
        <v>1968</v>
      </c>
      <c r="B1588" t="str">
        <v>Pedro Fonseca</v>
      </c>
      <c r="C1588" t="str">
        <v>João Da Rocha E Silva</v>
      </c>
      <c r="D1588" t="str">
        <v>A VENCER</v>
      </c>
      <c r="E1588">
        <v>264.66000000000003</v>
      </c>
      <c r="F1588" t="str">
        <v>No Risk</v>
      </c>
    </row>
    <row r="1589" spans="1:6" x14ac:dyDescent="0.25">
      <c r="A1589">
        <v>2006</v>
      </c>
      <c r="B1589" t="str">
        <v>Pedro Fonseca</v>
      </c>
      <c r="C1589" t="str">
        <v>António Leal Pereira Unipessoal, Lda</v>
      </c>
      <c r="D1589" t="str">
        <v>A VENCER</v>
      </c>
      <c r="E1589">
        <v>113.01</v>
      </c>
      <c r="F1589" t="str">
        <v>No Risk</v>
      </c>
    </row>
    <row r="1590" spans="1:6" x14ac:dyDescent="0.25">
      <c r="A1590">
        <v>2124</v>
      </c>
      <c r="B1590" t="str">
        <v>Pedro Fonseca</v>
      </c>
      <c r="C1590" t="str">
        <v>Pura Paixão - Unipessoal, Lda.</v>
      </c>
      <c r="D1590" t="str">
        <v>A VENCER</v>
      </c>
      <c r="E1590">
        <v>4153.0600000000004</v>
      </c>
      <c r="F1590" t="str">
        <v>No Risk</v>
      </c>
    </row>
    <row r="1591" spans="1:6" x14ac:dyDescent="0.25">
      <c r="A1591">
        <v>2176</v>
      </c>
      <c r="B1591" t="str">
        <v>Pedro Fonseca</v>
      </c>
      <c r="C1591" t="str">
        <v>Lordelodis - Soc. Distribuição S.A.</v>
      </c>
      <c r="D1591" t="str">
        <v>A VENCER</v>
      </c>
      <c r="E1591">
        <v>-37.33</v>
      </c>
      <c r="F1591" t="str">
        <v>No Risk</v>
      </c>
    </row>
    <row r="1592" spans="1:6" x14ac:dyDescent="0.25">
      <c r="A1592">
        <v>2177</v>
      </c>
      <c r="B1592" t="str">
        <v>Pedro Fonseca</v>
      </c>
      <c r="C1592" t="str">
        <v>Lordelodis - Soc. Distribuição S.A.</v>
      </c>
      <c r="D1592" t="str">
        <v>A VENCER</v>
      </c>
      <c r="E1592">
        <v>887.1</v>
      </c>
      <c r="F1592" t="str">
        <v>No Risk</v>
      </c>
    </row>
    <row r="1593" spans="1:6" x14ac:dyDescent="0.25">
      <c r="A1593">
        <v>2178</v>
      </c>
      <c r="B1593" t="str">
        <v>Pedro Fonseca</v>
      </c>
      <c r="C1593" t="str">
        <v>Lordelodis - Soc. Distribuição S.A.</v>
      </c>
      <c r="D1593" t="str">
        <v>A VENCER</v>
      </c>
      <c r="E1593">
        <v>-390.4</v>
      </c>
      <c r="F1593" t="str">
        <v>No Risk</v>
      </c>
    </row>
    <row r="1594" spans="1:6" x14ac:dyDescent="0.25">
      <c r="A1594">
        <v>2179</v>
      </c>
      <c r="B1594" t="str">
        <v>Pedro Fonseca</v>
      </c>
      <c r="C1594" t="str">
        <v>Lordelodis - Soc. Distribuição S.A.</v>
      </c>
      <c r="D1594" t="str">
        <v>A VENCER</v>
      </c>
      <c r="E1594">
        <v>838.81</v>
      </c>
      <c r="F1594" t="str">
        <v>No Risk</v>
      </c>
    </row>
    <row r="1595" spans="1:6" x14ac:dyDescent="0.25">
      <c r="A1595">
        <v>2180</v>
      </c>
      <c r="B1595" t="str">
        <v>Pedro Fonseca</v>
      </c>
      <c r="C1595" t="str">
        <v>Lordelodis - Soc. Distribuição S.A.</v>
      </c>
      <c r="D1595" t="str">
        <v>A VENCER</v>
      </c>
      <c r="E1595">
        <v>1144.45</v>
      </c>
      <c r="F1595" t="str">
        <v>No Risk</v>
      </c>
    </row>
    <row r="1596" spans="1:6" x14ac:dyDescent="0.25">
      <c r="A1596">
        <v>256</v>
      </c>
      <c r="B1596" t="str">
        <v>Pedro Fonseca</v>
      </c>
      <c r="C1596" t="str">
        <v>Gadelho Tavares, Lda.</v>
      </c>
      <c r="D1596" t="str">
        <v>6A30</v>
      </c>
      <c r="E1596">
        <v>35.450000000000003</v>
      </c>
      <c r="F1596" t="str">
        <v>Unknown</v>
      </c>
    </row>
    <row r="1597" spans="1:6" x14ac:dyDescent="0.25">
      <c r="A1597">
        <v>261</v>
      </c>
      <c r="B1597" t="str">
        <v>Pedro Fonseca</v>
      </c>
      <c r="C1597" t="str">
        <v>Pereira Pinto, Lda.</v>
      </c>
      <c r="D1597" t="str">
        <v>6A30</v>
      </c>
      <c r="E1597">
        <v>-138.58000000000001</v>
      </c>
      <c r="F1597" t="str">
        <v>Unknown</v>
      </c>
    </row>
    <row r="1598" spans="1:6" x14ac:dyDescent="0.25">
      <c r="A1598">
        <v>262</v>
      </c>
      <c r="B1598" t="str">
        <v>Pedro Fonseca</v>
      </c>
      <c r="C1598" t="str">
        <v>Pereira Pinto, Lda.</v>
      </c>
      <c r="D1598" t="str">
        <v>6A30</v>
      </c>
      <c r="E1598">
        <v>1103.81</v>
      </c>
      <c r="F1598" t="str">
        <v>Unknown</v>
      </c>
    </row>
    <row r="1599" spans="1:6" x14ac:dyDescent="0.25">
      <c r="A1599">
        <v>270</v>
      </c>
      <c r="B1599" t="str">
        <v>Pedro Fonseca</v>
      </c>
      <c r="C1599" t="str">
        <v>Manuel Alexandre Neto Reguenga</v>
      </c>
      <c r="D1599" t="str">
        <v>6A30</v>
      </c>
      <c r="E1599">
        <v>27.58</v>
      </c>
      <c r="F1599" t="str">
        <v>Unknown</v>
      </c>
    </row>
    <row r="1600" spans="1:6" x14ac:dyDescent="0.25">
      <c r="A1600">
        <v>299</v>
      </c>
      <c r="B1600" t="str">
        <v>Pedro Fonseca</v>
      </c>
      <c r="C1600" t="str">
        <v>Sousa &amp; Meira, Lda.</v>
      </c>
      <c r="D1600" t="str">
        <v>6A30</v>
      </c>
      <c r="E1600">
        <v>-44.3</v>
      </c>
      <c r="F1600" t="str">
        <v>Unknown</v>
      </c>
    </row>
    <row r="1601" spans="1:6" x14ac:dyDescent="0.25">
      <c r="A1601">
        <v>300</v>
      </c>
      <c r="B1601" t="str">
        <v>Pedro Fonseca</v>
      </c>
      <c r="C1601" t="str">
        <v>Sousa &amp; Meira, Lda.</v>
      </c>
      <c r="D1601" t="str">
        <v>1A5</v>
      </c>
      <c r="E1601">
        <v>-157.55000000000001</v>
      </c>
      <c r="F1601" t="str">
        <v>Unknown</v>
      </c>
    </row>
    <row r="1602" spans="1:6" x14ac:dyDescent="0.25">
      <c r="A1602">
        <v>318</v>
      </c>
      <c r="B1602" t="str">
        <v>Pedro Fonseca</v>
      </c>
      <c r="C1602" t="str">
        <v>3 Silvas, Lda.</v>
      </c>
      <c r="D1602" t="str">
        <v>6A30</v>
      </c>
      <c r="E1602">
        <v>41.93</v>
      </c>
      <c r="F1602" t="str">
        <v>Unknown</v>
      </c>
    </row>
    <row r="1603" spans="1:6" x14ac:dyDescent="0.25">
      <c r="A1603">
        <v>319</v>
      </c>
      <c r="B1603" t="str">
        <v>Pedro Fonseca</v>
      </c>
      <c r="C1603" t="str">
        <v>3 Silvas, Lda.</v>
      </c>
      <c r="D1603" t="str">
        <v>6A30</v>
      </c>
      <c r="E1603">
        <v>181.36</v>
      </c>
      <c r="F1603" t="str">
        <v>Unknown</v>
      </c>
    </row>
    <row r="1604" spans="1:6" x14ac:dyDescent="0.25">
      <c r="A1604">
        <v>320</v>
      </c>
      <c r="B1604" t="str">
        <v>Pedro Fonseca</v>
      </c>
      <c r="C1604" t="str">
        <v>3 Silvas, Lda.</v>
      </c>
      <c r="D1604" t="str">
        <v>6A30</v>
      </c>
      <c r="E1604">
        <v>116.43</v>
      </c>
      <c r="F1604" t="str">
        <v>Unknown</v>
      </c>
    </row>
    <row r="1605" spans="1:6" x14ac:dyDescent="0.25">
      <c r="A1605">
        <v>321</v>
      </c>
      <c r="B1605" t="str">
        <v>Pedro Fonseca</v>
      </c>
      <c r="C1605" t="str">
        <v>3 Silvas, Lda.</v>
      </c>
      <c r="D1605" t="str">
        <v>6A30</v>
      </c>
      <c r="E1605">
        <v>142.59</v>
      </c>
      <c r="F1605" t="str">
        <v>Unknown</v>
      </c>
    </row>
    <row r="1606" spans="1:6" x14ac:dyDescent="0.25">
      <c r="A1606">
        <v>322</v>
      </c>
      <c r="B1606" t="str">
        <v>Pedro Fonseca</v>
      </c>
      <c r="C1606" t="str">
        <v>3 Silvas, Lda.</v>
      </c>
      <c r="D1606" t="str">
        <v>6A30</v>
      </c>
      <c r="E1606">
        <v>170.18</v>
      </c>
      <c r="F1606" t="str">
        <v>Unknown</v>
      </c>
    </row>
    <row r="1607" spans="1:6" x14ac:dyDescent="0.25">
      <c r="A1607">
        <v>323</v>
      </c>
      <c r="B1607" t="str">
        <v>Pedro Fonseca</v>
      </c>
      <c r="C1607" t="str">
        <v>3 Silvas, Lda.</v>
      </c>
      <c r="D1607" t="str">
        <v>1A5</v>
      </c>
      <c r="E1607">
        <v>63.15</v>
      </c>
      <c r="F1607" t="str">
        <v>Unknown</v>
      </c>
    </row>
    <row r="1608" spans="1:6" x14ac:dyDescent="0.25">
      <c r="A1608">
        <v>324</v>
      </c>
      <c r="B1608" t="str">
        <v>Pedro Fonseca</v>
      </c>
      <c r="C1608" t="str">
        <v>3 Silvas, Lda.</v>
      </c>
      <c r="D1608" t="str">
        <v>1A5</v>
      </c>
      <c r="E1608">
        <v>109.88</v>
      </c>
      <c r="F1608" t="str">
        <v>Unknown</v>
      </c>
    </row>
    <row r="1609" spans="1:6" x14ac:dyDescent="0.25">
      <c r="A1609">
        <v>325</v>
      </c>
      <c r="B1609" t="str">
        <v>Pedro Fonseca</v>
      </c>
      <c r="C1609" t="str">
        <v>3 Silvas, Lda.</v>
      </c>
      <c r="D1609" t="str">
        <v>1A5</v>
      </c>
      <c r="E1609">
        <v>153.01</v>
      </c>
      <c r="F1609" t="str">
        <v>Unknown</v>
      </c>
    </row>
    <row r="1610" spans="1:6" x14ac:dyDescent="0.25">
      <c r="A1610">
        <v>326</v>
      </c>
      <c r="B1610" t="str">
        <v>Pedro Fonseca</v>
      </c>
      <c r="C1610" t="str">
        <v>3 Silvas, Lda.</v>
      </c>
      <c r="D1610" t="str">
        <v>1A5</v>
      </c>
      <c r="E1610">
        <v>242.27</v>
      </c>
      <c r="F1610" t="str">
        <v>Unknown</v>
      </c>
    </row>
    <row r="1611" spans="1:6" x14ac:dyDescent="0.25">
      <c r="A1611">
        <v>327</v>
      </c>
      <c r="B1611" t="str">
        <v>Pedro Fonseca</v>
      </c>
      <c r="C1611" t="str">
        <v>3 Silvas, Lda.</v>
      </c>
      <c r="D1611" t="str">
        <v>1A5</v>
      </c>
      <c r="E1611">
        <v>891.84</v>
      </c>
      <c r="F1611" t="str">
        <v>Unknown</v>
      </c>
    </row>
    <row r="1612" spans="1:6" x14ac:dyDescent="0.25">
      <c r="A1612">
        <v>355</v>
      </c>
      <c r="B1612" t="str">
        <v>Pedro Fonseca</v>
      </c>
      <c r="C1612" t="str">
        <v>Carnes Vítor Sousa, Lda</v>
      </c>
      <c r="D1612" t="str">
        <v>6A30</v>
      </c>
      <c r="E1612">
        <v>67.900000000000006</v>
      </c>
      <c r="F1612" t="str">
        <v>Unknown</v>
      </c>
    </row>
    <row r="1613" spans="1:6" x14ac:dyDescent="0.25">
      <c r="A1613">
        <v>356</v>
      </c>
      <c r="B1613" t="str">
        <v>Pedro Fonseca</v>
      </c>
      <c r="C1613" t="str">
        <v>Carnes Vítor Sousa, Lda</v>
      </c>
      <c r="D1613" t="str">
        <v>6A30</v>
      </c>
      <c r="E1613">
        <v>-34.119999999999997</v>
      </c>
      <c r="F1613" t="str">
        <v>Unknown</v>
      </c>
    </row>
    <row r="1614" spans="1:6" x14ac:dyDescent="0.25">
      <c r="A1614">
        <v>357</v>
      </c>
      <c r="B1614" t="str">
        <v>Pedro Fonseca</v>
      </c>
      <c r="C1614" t="str">
        <v>Carnes Vítor Sousa, Lda</v>
      </c>
      <c r="D1614" t="str">
        <v>6A30</v>
      </c>
      <c r="E1614">
        <v>90.75</v>
      </c>
      <c r="F1614" t="str">
        <v>Unknown</v>
      </c>
    </row>
    <row r="1615" spans="1:6" x14ac:dyDescent="0.25">
      <c r="A1615">
        <v>524</v>
      </c>
      <c r="B1615" t="str">
        <v>Pedro Fonseca</v>
      </c>
      <c r="C1615" t="str">
        <v>Bolama Supermercados, Lda.</v>
      </c>
      <c r="D1615" t="str">
        <v>6A30</v>
      </c>
      <c r="E1615">
        <v>-2.02</v>
      </c>
      <c r="F1615" t="str">
        <v>Unknown</v>
      </c>
    </row>
    <row r="1616" spans="1:6" x14ac:dyDescent="0.25">
      <c r="A1616">
        <v>525</v>
      </c>
      <c r="B1616" t="str">
        <v>Pedro Fonseca</v>
      </c>
      <c r="C1616" t="str">
        <v>Bolama Supermercados, Lda.</v>
      </c>
      <c r="D1616" t="str">
        <v>6A30</v>
      </c>
      <c r="E1616">
        <v>1050.23</v>
      </c>
      <c r="F1616" t="str">
        <v>Unknown</v>
      </c>
    </row>
    <row r="1617" spans="1:6" x14ac:dyDescent="0.25">
      <c r="A1617">
        <v>526</v>
      </c>
      <c r="B1617" t="str">
        <v>Pedro Fonseca</v>
      </c>
      <c r="C1617" t="str">
        <v>Bolama Supermercados, Lda.</v>
      </c>
      <c r="D1617" t="str">
        <v>6A30</v>
      </c>
      <c r="E1617">
        <v>709.06</v>
      </c>
      <c r="F1617" t="str">
        <v>Unknown</v>
      </c>
    </row>
    <row r="1618" spans="1:6" x14ac:dyDescent="0.25">
      <c r="A1618">
        <v>527</v>
      </c>
      <c r="B1618" t="str">
        <v>Pedro Fonseca</v>
      </c>
      <c r="C1618" t="str">
        <v>Bolama Supermercados, Lda.</v>
      </c>
      <c r="D1618" t="str">
        <v>6A30</v>
      </c>
      <c r="E1618">
        <v>1529.98</v>
      </c>
      <c r="F1618" t="str">
        <v>Unknown</v>
      </c>
    </row>
    <row r="1619" spans="1:6" x14ac:dyDescent="0.25">
      <c r="A1619">
        <v>528</v>
      </c>
      <c r="B1619" t="str">
        <v>Pedro Fonseca</v>
      </c>
      <c r="C1619" t="str">
        <v>Bolama Supermercados, Lda.</v>
      </c>
      <c r="D1619" t="str">
        <v>6A30</v>
      </c>
      <c r="E1619">
        <v>31.31</v>
      </c>
      <c r="F1619" t="str">
        <v>Unknown</v>
      </c>
    </row>
    <row r="1620" spans="1:6" x14ac:dyDescent="0.25">
      <c r="A1620">
        <v>529</v>
      </c>
      <c r="B1620" t="str">
        <v>Pedro Fonseca</v>
      </c>
      <c r="C1620" t="str">
        <v>Bolama Supermercados, Lda.</v>
      </c>
      <c r="D1620" t="str">
        <v>6A30</v>
      </c>
      <c r="E1620">
        <v>81.790000000000006</v>
      </c>
      <c r="F1620" t="str">
        <v>Unknown</v>
      </c>
    </row>
    <row r="1621" spans="1:6" x14ac:dyDescent="0.25">
      <c r="A1621">
        <v>530</v>
      </c>
      <c r="B1621" t="str">
        <v>Pedro Fonseca</v>
      </c>
      <c r="C1621" t="str">
        <v>Bolama Supermercados, Lda.</v>
      </c>
      <c r="D1621" t="str">
        <v>6A30</v>
      </c>
      <c r="E1621">
        <v>435.62</v>
      </c>
      <c r="F1621" t="str">
        <v>Unknown</v>
      </c>
    </row>
    <row r="1622" spans="1:6" x14ac:dyDescent="0.25">
      <c r="A1622">
        <v>531</v>
      </c>
      <c r="B1622" t="str">
        <v>Pedro Fonseca</v>
      </c>
      <c r="C1622" t="str">
        <v>Bolama Supermercados, Lda.</v>
      </c>
      <c r="D1622" t="str">
        <v>6A30</v>
      </c>
      <c r="E1622">
        <v>-108.67</v>
      </c>
      <c r="F1622" t="str">
        <v>Unknown</v>
      </c>
    </row>
    <row r="1623" spans="1:6" x14ac:dyDescent="0.25">
      <c r="A1623">
        <v>532</v>
      </c>
      <c r="B1623" t="str">
        <v>Pedro Fonseca</v>
      </c>
      <c r="C1623" t="str">
        <v>Bolama Supermercados, Lda.</v>
      </c>
      <c r="D1623" t="str">
        <v>6A30</v>
      </c>
      <c r="E1623">
        <v>355.68</v>
      </c>
      <c r="F1623" t="str">
        <v>Unknown</v>
      </c>
    </row>
    <row r="1624" spans="1:6" x14ac:dyDescent="0.25">
      <c r="A1624">
        <v>533</v>
      </c>
      <c r="B1624" t="str">
        <v>Pedro Fonseca</v>
      </c>
      <c r="C1624" t="str">
        <v>Bolama Supermercados, Lda.</v>
      </c>
      <c r="D1624" t="str">
        <v>6A30</v>
      </c>
      <c r="E1624">
        <v>40.64</v>
      </c>
      <c r="F1624" t="str">
        <v>Unknown</v>
      </c>
    </row>
    <row r="1625" spans="1:6" x14ac:dyDescent="0.25">
      <c r="A1625">
        <v>534</v>
      </c>
      <c r="B1625" t="str">
        <v>Pedro Fonseca</v>
      </c>
      <c r="C1625" t="str">
        <v>Bolama Supermercados, Lda.</v>
      </c>
      <c r="D1625" t="str">
        <v>6A30</v>
      </c>
      <c r="E1625">
        <v>122.03</v>
      </c>
      <c r="F1625" t="str">
        <v>Unknown</v>
      </c>
    </row>
    <row r="1626" spans="1:6" x14ac:dyDescent="0.25">
      <c r="A1626">
        <v>535</v>
      </c>
      <c r="B1626" t="str">
        <v>Pedro Fonseca</v>
      </c>
      <c r="C1626" t="str">
        <v>Bolama Supermercados, Lda.</v>
      </c>
      <c r="D1626" t="str">
        <v>6A30</v>
      </c>
      <c r="E1626">
        <v>673.11</v>
      </c>
      <c r="F1626" t="str">
        <v>Unknown</v>
      </c>
    </row>
    <row r="1627" spans="1:6" x14ac:dyDescent="0.25">
      <c r="A1627">
        <v>536</v>
      </c>
      <c r="B1627" t="str">
        <v>Pedro Fonseca</v>
      </c>
      <c r="C1627" t="str">
        <v>Bolama Supermercados, Lda.</v>
      </c>
      <c r="D1627" t="str">
        <v>6A30</v>
      </c>
      <c r="E1627">
        <v>78.400000000000006</v>
      </c>
      <c r="F1627" t="str">
        <v>Unknown</v>
      </c>
    </row>
    <row r="1628" spans="1:6" x14ac:dyDescent="0.25">
      <c r="A1628">
        <v>537</v>
      </c>
      <c r="B1628" t="str">
        <v>Pedro Fonseca</v>
      </c>
      <c r="C1628" t="str">
        <v>Bolama Supermercados, Lda.</v>
      </c>
      <c r="D1628" t="str">
        <v>6A30</v>
      </c>
      <c r="E1628">
        <v>76.81</v>
      </c>
      <c r="F1628" t="str">
        <v>Unknown</v>
      </c>
    </row>
    <row r="1629" spans="1:6" x14ac:dyDescent="0.25">
      <c r="A1629">
        <v>538</v>
      </c>
      <c r="B1629" t="str">
        <v>Pedro Fonseca</v>
      </c>
      <c r="C1629" t="str">
        <v>Bolama Supermercados, Lda.</v>
      </c>
      <c r="D1629" t="str">
        <v>6A30</v>
      </c>
      <c r="E1629">
        <v>-24.69</v>
      </c>
      <c r="F1629" t="str">
        <v>Unknown</v>
      </c>
    </row>
    <row r="1630" spans="1:6" x14ac:dyDescent="0.25">
      <c r="A1630">
        <v>539</v>
      </c>
      <c r="B1630" t="str">
        <v>Pedro Fonseca</v>
      </c>
      <c r="C1630" t="str">
        <v>Bolama Supermercados, Lda.</v>
      </c>
      <c r="D1630" t="str">
        <v>6A30</v>
      </c>
      <c r="E1630">
        <v>431.78</v>
      </c>
      <c r="F1630" t="str">
        <v>Unknown</v>
      </c>
    </row>
    <row r="1631" spans="1:6" x14ac:dyDescent="0.25">
      <c r="A1631">
        <v>540</v>
      </c>
      <c r="B1631" t="str">
        <v>Pedro Fonseca</v>
      </c>
      <c r="C1631" t="str">
        <v>Bolama Supermercados, Lda.</v>
      </c>
      <c r="D1631" t="str">
        <v>6A30</v>
      </c>
      <c r="E1631">
        <v>249.97</v>
      </c>
      <c r="F1631" t="str">
        <v>Unknown</v>
      </c>
    </row>
    <row r="1632" spans="1:6" x14ac:dyDescent="0.25">
      <c r="A1632">
        <v>541</v>
      </c>
      <c r="B1632" t="str">
        <v>Pedro Fonseca</v>
      </c>
      <c r="C1632" t="str">
        <v>Bolama Supermercados, Lda.</v>
      </c>
      <c r="D1632" t="str">
        <v>6A30</v>
      </c>
      <c r="E1632">
        <v>659.16</v>
      </c>
      <c r="F1632" t="str">
        <v>Unknown</v>
      </c>
    </row>
    <row r="1633" spans="1:6" x14ac:dyDescent="0.25">
      <c r="A1633">
        <v>542</v>
      </c>
      <c r="B1633" t="str">
        <v>Pedro Fonseca</v>
      </c>
      <c r="C1633" t="str">
        <v>Bolama Supermercados, Lda.</v>
      </c>
      <c r="D1633" t="str">
        <v>6A30</v>
      </c>
      <c r="E1633">
        <v>283.95</v>
      </c>
      <c r="F1633" t="str">
        <v>Unknown</v>
      </c>
    </row>
    <row r="1634" spans="1:6" x14ac:dyDescent="0.25">
      <c r="A1634">
        <v>543</v>
      </c>
      <c r="B1634" t="str">
        <v>Pedro Fonseca</v>
      </c>
      <c r="C1634" t="str">
        <v>Bolama Supermercados, Lda.</v>
      </c>
      <c r="D1634" t="str">
        <v>1A5</v>
      </c>
      <c r="E1634">
        <v>-12.1</v>
      </c>
      <c r="F1634" t="str">
        <v>Unknown</v>
      </c>
    </row>
    <row r="1635" spans="1:6" x14ac:dyDescent="0.25">
      <c r="A1635">
        <v>544</v>
      </c>
      <c r="B1635" t="str">
        <v>Pedro Fonseca</v>
      </c>
      <c r="C1635" t="str">
        <v>Bolama Supermercados, Lda.</v>
      </c>
      <c r="D1635" t="str">
        <v>1A5</v>
      </c>
      <c r="E1635">
        <v>-6.05</v>
      </c>
      <c r="F1635" t="str">
        <v>Unknown</v>
      </c>
    </row>
    <row r="1636" spans="1:6" x14ac:dyDescent="0.25">
      <c r="A1636">
        <v>545</v>
      </c>
      <c r="B1636" t="str">
        <v>Pedro Fonseca</v>
      </c>
      <c r="C1636" t="str">
        <v>Bolama Supermercados, Lda.</v>
      </c>
      <c r="D1636" t="str">
        <v>1A5</v>
      </c>
      <c r="E1636">
        <v>968.94</v>
      </c>
      <c r="F1636" t="str">
        <v>Unknown</v>
      </c>
    </row>
    <row r="1637" spans="1:6" x14ac:dyDescent="0.25">
      <c r="A1637">
        <v>546</v>
      </c>
      <c r="B1637" t="str">
        <v>Pedro Fonseca</v>
      </c>
      <c r="C1637" t="str">
        <v>Bolama Supermercados, Lda.</v>
      </c>
      <c r="D1637" t="str">
        <v>1A5</v>
      </c>
      <c r="E1637">
        <v>515.36</v>
      </c>
      <c r="F1637" t="str">
        <v>Unknown</v>
      </c>
    </row>
    <row r="1638" spans="1:6" x14ac:dyDescent="0.25">
      <c r="A1638">
        <v>547</v>
      </c>
      <c r="B1638" t="str">
        <v>Pedro Fonseca</v>
      </c>
      <c r="C1638" t="str">
        <v>Bolama Supermercados, Lda.</v>
      </c>
      <c r="D1638" t="str">
        <v>1A5</v>
      </c>
      <c r="E1638">
        <v>533.29</v>
      </c>
      <c r="F1638" t="str">
        <v>Unknown</v>
      </c>
    </row>
    <row r="1639" spans="1:6" x14ac:dyDescent="0.25">
      <c r="A1639">
        <v>548</v>
      </c>
      <c r="B1639" t="str">
        <v>Pedro Fonseca</v>
      </c>
      <c r="C1639" t="str">
        <v>Bolama Supermercados, Lda.</v>
      </c>
      <c r="D1639" t="str">
        <v>1A5</v>
      </c>
      <c r="E1639">
        <v>1565.22</v>
      </c>
      <c r="F1639" t="str">
        <v>Unknown</v>
      </c>
    </row>
    <row r="1640" spans="1:6" x14ac:dyDescent="0.25">
      <c r="A1640">
        <v>549</v>
      </c>
      <c r="B1640" t="str">
        <v>Pedro Fonseca</v>
      </c>
      <c r="C1640" t="str">
        <v>Bolama Supermercados, Lda.</v>
      </c>
      <c r="D1640" t="str">
        <v>1A5</v>
      </c>
      <c r="E1640">
        <v>-452.22</v>
      </c>
      <c r="F1640" t="str">
        <v>Unknown</v>
      </c>
    </row>
    <row r="1641" spans="1:6" x14ac:dyDescent="0.25">
      <c r="A1641">
        <v>550</v>
      </c>
      <c r="B1641" t="str">
        <v>Pedro Fonseca</v>
      </c>
      <c r="C1641" t="str">
        <v>Bolama Supermercados, Lda.</v>
      </c>
      <c r="D1641" t="str">
        <v>1A5</v>
      </c>
      <c r="E1641">
        <v>-34.6</v>
      </c>
      <c r="F1641" t="str">
        <v>Unknown</v>
      </c>
    </row>
    <row r="1642" spans="1:6" x14ac:dyDescent="0.25">
      <c r="A1642">
        <v>551</v>
      </c>
      <c r="B1642" t="str">
        <v>Pedro Fonseca</v>
      </c>
      <c r="C1642" t="str">
        <v>Bolama Supermercados, Lda.</v>
      </c>
      <c r="D1642" t="str">
        <v>1A5</v>
      </c>
      <c r="E1642">
        <v>-7.68</v>
      </c>
      <c r="F1642" t="str">
        <v>Unknown</v>
      </c>
    </row>
    <row r="1643" spans="1:6" x14ac:dyDescent="0.25">
      <c r="A1643">
        <v>552</v>
      </c>
      <c r="B1643" t="str">
        <v>Pedro Fonseca</v>
      </c>
      <c r="C1643" t="str">
        <v>Bolama Supermercados, Lda.</v>
      </c>
      <c r="D1643" t="str">
        <v>1A5</v>
      </c>
      <c r="E1643">
        <v>156.38</v>
      </c>
      <c r="F1643" t="str">
        <v>Unknown</v>
      </c>
    </row>
    <row r="1644" spans="1:6" x14ac:dyDescent="0.25">
      <c r="A1644">
        <v>553</v>
      </c>
      <c r="B1644" t="str">
        <v>Pedro Fonseca</v>
      </c>
      <c r="C1644" t="str">
        <v>Bolama Supermercados, Lda.</v>
      </c>
      <c r="D1644" t="str">
        <v>1A5</v>
      </c>
      <c r="E1644">
        <v>141.16999999999999</v>
      </c>
      <c r="F1644" t="str">
        <v>Unknown</v>
      </c>
    </row>
    <row r="1645" spans="1:6" x14ac:dyDescent="0.25">
      <c r="A1645">
        <v>554</v>
      </c>
      <c r="B1645" t="str">
        <v>Pedro Fonseca</v>
      </c>
      <c r="C1645" t="str">
        <v>Bolama Supermercados, Lda.</v>
      </c>
      <c r="D1645" t="str">
        <v>1A5</v>
      </c>
      <c r="E1645">
        <v>384.68</v>
      </c>
      <c r="F1645" t="str">
        <v>Unknown</v>
      </c>
    </row>
    <row r="1646" spans="1:6" x14ac:dyDescent="0.25">
      <c r="A1646">
        <v>555</v>
      </c>
      <c r="B1646" t="str">
        <v>Pedro Fonseca</v>
      </c>
      <c r="C1646" t="str">
        <v>Bolama Supermercados, Lda.</v>
      </c>
      <c r="D1646" t="str">
        <v>1A5</v>
      </c>
      <c r="E1646">
        <v>106.67</v>
      </c>
      <c r="F1646" t="str">
        <v>Unknown</v>
      </c>
    </row>
    <row r="1647" spans="1:6" x14ac:dyDescent="0.25">
      <c r="A1647">
        <v>556</v>
      </c>
      <c r="B1647" t="str">
        <v>Pedro Fonseca</v>
      </c>
      <c r="C1647" t="str">
        <v>Bolama Supermercados, Lda.</v>
      </c>
      <c r="D1647" t="str">
        <v>1A5</v>
      </c>
      <c r="E1647">
        <v>265.41000000000003</v>
      </c>
      <c r="F1647" t="str">
        <v>Unknown</v>
      </c>
    </row>
    <row r="1648" spans="1:6" x14ac:dyDescent="0.25">
      <c r="A1648">
        <v>712</v>
      </c>
      <c r="B1648" t="str">
        <v>Pedro Fonseca</v>
      </c>
      <c r="C1648" t="str">
        <v>David Silva, Lda</v>
      </c>
      <c r="D1648" t="str">
        <v>1A5</v>
      </c>
      <c r="E1648">
        <v>-61.87</v>
      </c>
      <c r="F1648" t="str">
        <v>Unknown</v>
      </c>
    </row>
    <row r="1649" spans="1:6" x14ac:dyDescent="0.25">
      <c r="A1649">
        <v>799</v>
      </c>
      <c r="B1649" t="str">
        <v>Pedro Fonseca</v>
      </c>
      <c r="C1649" t="str">
        <v>Fernando Pires Teixeira Leite</v>
      </c>
      <c r="D1649" t="str">
        <v>6A30</v>
      </c>
      <c r="E1649">
        <v>173.23</v>
      </c>
      <c r="F1649" t="str">
        <v>Unknown</v>
      </c>
    </row>
    <row r="1650" spans="1:6" x14ac:dyDescent="0.25">
      <c r="A1650">
        <v>800</v>
      </c>
      <c r="B1650" t="str">
        <v>Pedro Fonseca</v>
      </c>
      <c r="C1650" t="str">
        <v>Fernando Pires Teixeira Leite</v>
      </c>
      <c r="D1650" t="str">
        <v>6A30</v>
      </c>
      <c r="E1650">
        <v>426.12</v>
      </c>
      <c r="F1650" t="str">
        <v>Unknown</v>
      </c>
    </row>
    <row r="1651" spans="1:6" x14ac:dyDescent="0.25">
      <c r="A1651">
        <v>801</v>
      </c>
      <c r="B1651" t="str">
        <v>Pedro Fonseca</v>
      </c>
      <c r="C1651" t="str">
        <v>Fernando Pires Teixeira Leite</v>
      </c>
      <c r="D1651" t="str">
        <v>6A30</v>
      </c>
      <c r="E1651">
        <v>148.82</v>
      </c>
      <c r="F1651" t="str">
        <v>Unknown</v>
      </c>
    </row>
    <row r="1652" spans="1:6" x14ac:dyDescent="0.25">
      <c r="A1652">
        <v>802</v>
      </c>
      <c r="B1652" t="str">
        <v>Pedro Fonseca</v>
      </c>
      <c r="C1652" t="str">
        <v>Fernando Pires Teixeira Leite</v>
      </c>
      <c r="D1652" t="str">
        <v>6A30</v>
      </c>
      <c r="E1652">
        <v>36.18</v>
      </c>
      <c r="F1652" t="str">
        <v>Unknown</v>
      </c>
    </row>
    <row r="1653" spans="1:6" x14ac:dyDescent="0.25">
      <c r="A1653">
        <v>803</v>
      </c>
      <c r="B1653" t="str">
        <v>Pedro Fonseca</v>
      </c>
      <c r="C1653" t="str">
        <v>Fernando Pires Teixeira Leite</v>
      </c>
      <c r="D1653" t="str">
        <v>6A30</v>
      </c>
      <c r="E1653">
        <v>313.41000000000003</v>
      </c>
      <c r="F1653" t="str">
        <v>Unknown</v>
      </c>
    </row>
    <row r="1654" spans="1:6" x14ac:dyDescent="0.25">
      <c r="A1654">
        <v>804</v>
      </c>
      <c r="B1654" t="str">
        <v>Pedro Fonseca</v>
      </c>
      <c r="C1654" t="str">
        <v>Fernando Pires Teixeira Leite</v>
      </c>
      <c r="D1654" t="str">
        <v>1A5</v>
      </c>
      <c r="E1654">
        <v>207.17</v>
      </c>
      <c r="F1654" t="str">
        <v>Unknown</v>
      </c>
    </row>
    <row r="1655" spans="1:6" x14ac:dyDescent="0.25">
      <c r="A1655">
        <v>846</v>
      </c>
      <c r="B1655" t="str">
        <v>Pedro Fonseca</v>
      </c>
      <c r="C1655" t="str">
        <v>Gadelho De Castro, S.A.</v>
      </c>
      <c r="D1655" t="str">
        <v>6A30</v>
      </c>
      <c r="E1655">
        <v>4849.5</v>
      </c>
      <c r="F1655" t="str">
        <v>Unknown</v>
      </c>
    </row>
    <row r="1656" spans="1:6" x14ac:dyDescent="0.25">
      <c r="A1656">
        <v>847</v>
      </c>
      <c r="B1656" t="str">
        <v>Pedro Fonseca</v>
      </c>
      <c r="C1656" t="str">
        <v>Gadelho De Castro, S.A.</v>
      </c>
      <c r="D1656" t="str">
        <v>1A5</v>
      </c>
      <c r="E1656">
        <v>3975</v>
      </c>
      <c r="F1656" t="str">
        <v>Unknown</v>
      </c>
    </row>
    <row r="1657" spans="1:6" x14ac:dyDescent="0.25">
      <c r="A1657">
        <v>853</v>
      </c>
      <c r="B1657" t="str">
        <v>Pedro Fonseca</v>
      </c>
      <c r="C1657" t="str">
        <v>Futuro Em Relevo, Lda</v>
      </c>
      <c r="D1657" t="str">
        <v>6A30</v>
      </c>
      <c r="E1657">
        <v>985.01</v>
      </c>
      <c r="F1657" t="str">
        <v>Unknown</v>
      </c>
    </row>
    <row r="1658" spans="1:6" x14ac:dyDescent="0.25">
      <c r="A1658">
        <v>861</v>
      </c>
      <c r="B1658" t="str">
        <v>Pedro Fonseca</v>
      </c>
      <c r="C1658" t="str">
        <v>Lilicarnes-Com.De Carnes, Unip.,Lda</v>
      </c>
      <c r="D1658" t="str">
        <v>6A30</v>
      </c>
      <c r="E1658">
        <v>150.96</v>
      </c>
      <c r="F1658" t="str">
        <v>Unknown</v>
      </c>
    </row>
    <row r="1659" spans="1:6" x14ac:dyDescent="0.25">
      <c r="A1659">
        <v>862</v>
      </c>
      <c r="B1659" t="str">
        <v>Pedro Fonseca</v>
      </c>
      <c r="C1659" t="str">
        <v>Lilicarnes-Com.De Carnes, Unip.,Lda</v>
      </c>
      <c r="D1659" t="str">
        <v>6A30</v>
      </c>
      <c r="E1659">
        <v>150.12</v>
      </c>
      <c r="F1659" t="str">
        <v>Unknown</v>
      </c>
    </row>
    <row r="1660" spans="1:6" x14ac:dyDescent="0.25">
      <c r="A1660">
        <v>863</v>
      </c>
      <c r="B1660" t="str">
        <v>Pedro Fonseca</v>
      </c>
      <c r="C1660" t="str">
        <v>Lilicarnes-Com.De Carnes, Unip.,Lda</v>
      </c>
      <c r="D1660" t="str">
        <v>6A30</v>
      </c>
      <c r="E1660">
        <v>130.11000000000001</v>
      </c>
      <c r="F1660" t="str">
        <v>Unknown</v>
      </c>
    </row>
    <row r="1661" spans="1:6" x14ac:dyDescent="0.25">
      <c r="A1661">
        <v>864</v>
      </c>
      <c r="B1661" t="str">
        <v>Pedro Fonseca</v>
      </c>
      <c r="C1661" t="str">
        <v>Lilicarnes-Com.De Carnes, Unip.,Lda</v>
      </c>
      <c r="D1661" t="str">
        <v>6A30</v>
      </c>
      <c r="E1661">
        <v>69.91</v>
      </c>
      <c r="F1661" t="str">
        <v>Unknown</v>
      </c>
    </row>
    <row r="1662" spans="1:6" x14ac:dyDescent="0.25">
      <c r="A1662">
        <v>865</v>
      </c>
      <c r="B1662" t="str">
        <v>Pedro Fonseca</v>
      </c>
      <c r="C1662" t="str">
        <v>Lilicarnes-Com.De Carnes, Unip.,Lda</v>
      </c>
      <c r="D1662" t="str">
        <v>1A5</v>
      </c>
      <c r="E1662">
        <v>113.74</v>
      </c>
      <c r="F1662" t="str">
        <v>Unknown</v>
      </c>
    </row>
    <row r="1663" spans="1:6" x14ac:dyDescent="0.25">
      <c r="A1663">
        <v>1118</v>
      </c>
      <c r="B1663" t="str">
        <v>Pedro Fonseca</v>
      </c>
      <c r="C1663" t="str">
        <v>António Garcês Cunha Unip.,Lda</v>
      </c>
      <c r="D1663" t="str">
        <v>6A30</v>
      </c>
      <c r="E1663">
        <v>62.78</v>
      </c>
      <c r="F1663" t="str">
        <v>Unknown</v>
      </c>
    </row>
    <row r="1664" spans="1:6" x14ac:dyDescent="0.25">
      <c r="A1664">
        <v>1119</v>
      </c>
      <c r="B1664" t="str">
        <v>Pedro Fonseca</v>
      </c>
      <c r="C1664" t="str">
        <v>António Garcês Cunha Unip.,Lda</v>
      </c>
      <c r="D1664" t="str">
        <v>1A5</v>
      </c>
      <c r="E1664">
        <v>62.58</v>
      </c>
      <c r="F1664" t="str">
        <v>Unknown</v>
      </c>
    </row>
    <row r="1665" spans="1:6" x14ac:dyDescent="0.25">
      <c r="A1665">
        <v>1146</v>
      </c>
      <c r="B1665" t="str">
        <v>Pedro Fonseca</v>
      </c>
      <c r="C1665" t="str">
        <v>Bernardino Moreira De Sousa</v>
      </c>
      <c r="D1665" t="str">
        <v>6A30</v>
      </c>
      <c r="E1665">
        <v>322.45</v>
      </c>
      <c r="F1665" t="str">
        <v>Unknown</v>
      </c>
    </row>
    <row r="1666" spans="1:6" x14ac:dyDescent="0.25">
      <c r="A1666">
        <v>1151</v>
      </c>
      <c r="B1666" t="str">
        <v>Pedro Fonseca</v>
      </c>
      <c r="C1666" t="str">
        <v>Cândida Maria Ferr.Martins Rocha</v>
      </c>
      <c r="D1666" t="str">
        <v>6A30</v>
      </c>
      <c r="E1666">
        <v>297.8</v>
      </c>
      <c r="F1666" t="str">
        <v>Unknown</v>
      </c>
    </row>
    <row r="1667" spans="1:6" x14ac:dyDescent="0.25">
      <c r="A1667">
        <v>1152</v>
      </c>
      <c r="B1667" t="str">
        <v>Pedro Fonseca</v>
      </c>
      <c r="C1667" t="str">
        <v>Cândida Maria Ferr.Martins Rocha</v>
      </c>
      <c r="D1667" t="str">
        <v>1A5</v>
      </c>
      <c r="E1667">
        <v>-254.01</v>
      </c>
      <c r="F1667" t="str">
        <v>Unknown</v>
      </c>
    </row>
    <row r="1668" spans="1:6" x14ac:dyDescent="0.25">
      <c r="A1668">
        <v>1153</v>
      </c>
      <c r="B1668" t="str">
        <v>Pedro Fonseca</v>
      </c>
      <c r="C1668" t="str">
        <v>Cândida Maria Ferr.Martins Rocha</v>
      </c>
      <c r="D1668" t="str">
        <v>1A5</v>
      </c>
      <c r="E1668">
        <v>332.51</v>
      </c>
      <c r="F1668" t="str">
        <v>Unknown</v>
      </c>
    </row>
    <row r="1669" spans="1:6" x14ac:dyDescent="0.25">
      <c r="A1669">
        <v>1163</v>
      </c>
      <c r="B1669" t="str">
        <v>Pedro Fonseca</v>
      </c>
      <c r="C1669" t="str">
        <v>Gulosarraial- Comércio De Carnes</v>
      </c>
      <c r="D1669" t="str">
        <v>6A30</v>
      </c>
      <c r="E1669">
        <v>119.85</v>
      </c>
      <c r="F1669" t="str">
        <v>Unknown</v>
      </c>
    </row>
    <row r="1670" spans="1:6" x14ac:dyDescent="0.25">
      <c r="A1670">
        <v>1164</v>
      </c>
      <c r="B1670" t="str">
        <v>Pedro Fonseca</v>
      </c>
      <c r="C1670" t="str">
        <v>Gulosarraial- Comércio De Carnes</v>
      </c>
      <c r="D1670" t="str">
        <v>1A5</v>
      </c>
      <c r="E1670">
        <v>70.099999999999994</v>
      </c>
      <c r="F1670" t="str">
        <v>Unknown</v>
      </c>
    </row>
    <row r="1671" spans="1:6" x14ac:dyDescent="0.25">
      <c r="A1671">
        <v>1178</v>
      </c>
      <c r="B1671" t="str">
        <v>Pedro Fonseca</v>
      </c>
      <c r="C1671" t="str">
        <v>Talho Sérgio Santos Unip.Lda</v>
      </c>
      <c r="D1671" t="str">
        <v>6A30</v>
      </c>
      <c r="E1671">
        <v>159.24</v>
      </c>
      <c r="F1671" t="str">
        <v>Unknown</v>
      </c>
    </row>
    <row r="1672" spans="1:6" x14ac:dyDescent="0.25">
      <c r="A1672">
        <v>1179</v>
      </c>
      <c r="B1672" t="str">
        <v>Pedro Fonseca</v>
      </c>
      <c r="C1672" t="str">
        <v>Talho Sérgio Santos Unip.Lda</v>
      </c>
      <c r="D1672" t="str">
        <v>1A5</v>
      </c>
      <c r="E1672">
        <v>130.65</v>
      </c>
      <c r="F1672" t="str">
        <v>Unknown</v>
      </c>
    </row>
    <row r="1673" spans="1:6" x14ac:dyDescent="0.25">
      <c r="A1673">
        <v>1270</v>
      </c>
      <c r="B1673" t="str">
        <v>Pedro Fonseca</v>
      </c>
      <c r="C1673" t="str">
        <v>Talhos Heroísmo, Lda</v>
      </c>
      <c r="D1673" t="str">
        <v>6A30</v>
      </c>
      <c r="E1673">
        <v>1115.17</v>
      </c>
      <c r="F1673" t="str">
        <v>Unknown</v>
      </c>
    </row>
    <row r="1674" spans="1:6" x14ac:dyDescent="0.25">
      <c r="A1674">
        <v>1271</v>
      </c>
      <c r="B1674" t="str">
        <v>Pedro Fonseca</v>
      </c>
      <c r="C1674" t="str">
        <v>Talhos Heroísmo, Lda</v>
      </c>
      <c r="D1674" t="str">
        <v>6A30</v>
      </c>
      <c r="E1674">
        <v>-80.75</v>
      </c>
      <c r="F1674" t="str">
        <v>Unknown</v>
      </c>
    </row>
    <row r="1675" spans="1:6" x14ac:dyDescent="0.25">
      <c r="A1675">
        <v>1272</v>
      </c>
      <c r="B1675" t="str">
        <v>Pedro Fonseca</v>
      </c>
      <c r="C1675" t="str">
        <v>Talhos Heroísmo, Lda</v>
      </c>
      <c r="D1675" t="str">
        <v>6A30</v>
      </c>
      <c r="E1675">
        <v>904.75</v>
      </c>
      <c r="F1675" t="str">
        <v>Unknown</v>
      </c>
    </row>
    <row r="1676" spans="1:6" x14ac:dyDescent="0.25">
      <c r="A1676">
        <v>1273</v>
      </c>
      <c r="B1676" t="str">
        <v>Pedro Fonseca</v>
      </c>
      <c r="C1676" t="str">
        <v>Talhos Heroísmo, Lda</v>
      </c>
      <c r="D1676" t="str">
        <v>6A30</v>
      </c>
      <c r="E1676">
        <v>671.71</v>
      </c>
      <c r="F1676" t="str">
        <v>Unknown</v>
      </c>
    </row>
    <row r="1677" spans="1:6" x14ac:dyDescent="0.25">
      <c r="A1677">
        <v>1274</v>
      </c>
      <c r="B1677" t="str">
        <v>Pedro Fonseca</v>
      </c>
      <c r="C1677" t="str">
        <v>Talhos Heroísmo, Lda</v>
      </c>
      <c r="D1677" t="str">
        <v>6A30</v>
      </c>
      <c r="E1677">
        <v>889.93</v>
      </c>
      <c r="F1677" t="str">
        <v>Unknown</v>
      </c>
    </row>
    <row r="1678" spans="1:6" x14ac:dyDescent="0.25">
      <c r="A1678">
        <v>1275</v>
      </c>
      <c r="B1678" t="str">
        <v>Pedro Fonseca</v>
      </c>
      <c r="C1678" t="str">
        <v>Talhos Heroísmo, Lda</v>
      </c>
      <c r="D1678" t="str">
        <v>6A30</v>
      </c>
      <c r="E1678">
        <v>152.97999999999999</v>
      </c>
      <c r="F1678" t="str">
        <v>Unknown</v>
      </c>
    </row>
    <row r="1679" spans="1:6" x14ac:dyDescent="0.25">
      <c r="A1679">
        <v>1276</v>
      </c>
      <c r="B1679" t="str">
        <v>Pedro Fonseca</v>
      </c>
      <c r="C1679" t="str">
        <v>Talhos Heroísmo, Lda</v>
      </c>
      <c r="D1679" t="str">
        <v>6A30</v>
      </c>
      <c r="E1679">
        <v>774.41</v>
      </c>
      <c r="F1679" t="str">
        <v>Unknown</v>
      </c>
    </row>
    <row r="1680" spans="1:6" x14ac:dyDescent="0.25">
      <c r="A1680">
        <v>1277</v>
      </c>
      <c r="B1680" t="str">
        <v>Pedro Fonseca</v>
      </c>
      <c r="C1680" t="str">
        <v>Talhos Heroísmo, Lda</v>
      </c>
      <c r="D1680" t="str">
        <v>6A30</v>
      </c>
      <c r="E1680">
        <v>813.56</v>
      </c>
      <c r="F1680" t="str">
        <v>Unknown</v>
      </c>
    </row>
    <row r="1681" spans="1:6" x14ac:dyDescent="0.25">
      <c r="A1681">
        <v>1278</v>
      </c>
      <c r="B1681" t="str">
        <v>Pedro Fonseca</v>
      </c>
      <c r="C1681" t="str">
        <v>Talhos Heroísmo, Lda</v>
      </c>
      <c r="D1681" t="str">
        <v>1A5</v>
      </c>
      <c r="E1681">
        <v>-20.99</v>
      </c>
      <c r="F1681" t="str">
        <v>Unknown</v>
      </c>
    </row>
    <row r="1682" spans="1:6" x14ac:dyDescent="0.25">
      <c r="A1682">
        <v>1279</v>
      </c>
      <c r="B1682" t="str">
        <v>Pedro Fonseca</v>
      </c>
      <c r="C1682" t="str">
        <v>Talhos Heroísmo, Lda</v>
      </c>
      <c r="D1682" t="str">
        <v>1A5</v>
      </c>
      <c r="E1682">
        <v>799.53</v>
      </c>
      <c r="F1682" t="str">
        <v>Unknown</v>
      </c>
    </row>
    <row r="1683" spans="1:6" x14ac:dyDescent="0.25">
      <c r="A1683">
        <v>1280</v>
      </c>
      <c r="B1683" t="str">
        <v>Pedro Fonseca</v>
      </c>
      <c r="C1683" t="str">
        <v>Talhos Heroísmo, Lda</v>
      </c>
      <c r="D1683" t="str">
        <v>1A5</v>
      </c>
      <c r="E1683">
        <v>886.28</v>
      </c>
      <c r="F1683" t="str">
        <v>Unknown</v>
      </c>
    </row>
    <row r="1684" spans="1:6" x14ac:dyDescent="0.25">
      <c r="A1684">
        <v>1354</v>
      </c>
      <c r="B1684" t="str">
        <v>Pedro Fonseca</v>
      </c>
      <c r="C1684" t="str">
        <v>Carnes Meireles Do Minho, S.A.</v>
      </c>
      <c r="D1684" t="str">
        <v>1A5</v>
      </c>
      <c r="E1684">
        <v>283.92</v>
      </c>
      <c r="F1684" t="str">
        <v>Unknown</v>
      </c>
    </row>
    <row r="1685" spans="1:6" x14ac:dyDescent="0.25">
      <c r="A1685">
        <v>1364</v>
      </c>
      <c r="B1685" t="str">
        <v>Pedro Fonseca</v>
      </c>
      <c r="C1685" t="str">
        <v>Carnes Meireles Do Minho, Sa</v>
      </c>
      <c r="D1685" t="str">
        <v>6A30</v>
      </c>
      <c r="E1685">
        <v>1504.08</v>
      </c>
      <c r="F1685" t="str">
        <v>Unknown</v>
      </c>
    </row>
    <row r="1686" spans="1:6" x14ac:dyDescent="0.25">
      <c r="A1686">
        <v>1365</v>
      </c>
      <c r="B1686" t="str">
        <v>Pedro Fonseca</v>
      </c>
      <c r="C1686" t="str">
        <v>Carnes Meireles Do Minho, Sa</v>
      </c>
      <c r="D1686" t="str">
        <v>6A30</v>
      </c>
      <c r="E1686">
        <v>218.74</v>
      </c>
      <c r="F1686" t="str">
        <v>Unknown</v>
      </c>
    </row>
    <row r="1687" spans="1:6" x14ac:dyDescent="0.25">
      <c r="A1687">
        <v>1366</v>
      </c>
      <c r="B1687" t="str">
        <v>Pedro Fonseca</v>
      </c>
      <c r="C1687" t="str">
        <v>Carnes Meireles Do Minho, Sa</v>
      </c>
      <c r="D1687" t="str">
        <v>1A5</v>
      </c>
      <c r="E1687">
        <v>1729.61</v>
      </c>
      <c r="F1687" t="str">
        <v>Unknown</v>
      </c>
    </row>
    <row r="1688" spans="1:6" x14ac:dyDescent="0.25">
      <c r="A1688">
        <v>1461</v>
      </c>
      <c r="B1688" t="str">
        <v>Pedro Fonseca</v>
      </c>
      <c r="C1688" t="str">
        <v>Ramos &amp; Prata, Lda</v>
      </c>
      <c r="D1688" t="str">
        <v>6A30</v>
      </c>
      <c r="E1688">
        <v>-734.18</v>
      </c>
      <c r="F1688" t="str">
        <v>Unknown</v>
      </c>
    </row>
    <row r="1689" spans="1:6" x14ac:dyDescent="0.25">
      <c r="A1689">
        <v>1462</v>
      </c>
      <c r="B1689" t="str">
        <v>Pedro Fonseca</v>
      </c>
      <c r="C1689" t="str">
        <v>Ramos &amp; Prata, Lda</v>
      </c>
      <c r="D1689" t="str">
        <v>6A30</v>
      </c>
      <c r="E1689">
        <v>1984.14</v>
      </c>
      <c r="F1689" t="str">
        <v>Unknown</v>
      </c>
    </row>
    <row r="1690" spans="1:6" x14ac:dyDescent="0.25">
      <c r="A1690">
        <v>1470</v>
      </c>
      <c r="B1690" t="str">
        <v>Pedro Fonseca</v>
      </c>
      <c r="C1690" t="str">
        <v>Nutrimeat S.A.</v>
      </c>
      <c r="D1690" t="str">
        <v>6A30</v>
      </c>
      <c r="E1690">
        <v>25.04</v>
      </c>
      <c r="F1690" t="str">
        <v>Unknown</v>
      </c>
    </row>
    <row r="1691" spans="1:6" x14ac:dyDescent="0.25">
      <c r="A1691">
        <v>1471</v>
      </c>
      <c r="B1691" t="str">
        <v>Pedro Fonseca</v>
      </c>
      <c r="C1691" t="str">
        <v>Nutrimeat S.A.</v>
      </c>
      <c r="D1691" t="str">
        <v>6A30</v>
      </c>
      <c r="E1691">
        <v>20.329999999999998</v>
      </c>
      <c r="F1691" t="str">
        <v>Unknown</v>
      </c>
    </row>
    <row r="1692" spans="1:6" x14ac:dyDescent="0.25">
      <c r="A1692">
        <v>1472</v>
      </c>
      <c r="B1692" t="str">
        <v>Pedro Fonseca</v>
      </c>
      <c r="C1692" t="str">
        <v>Nutrimeat S.A.</v>
      </c>
      <c r="D1692" t="str">
        <v>6A30</v>
      </c>
      <c r="E1692">
        <v>8.26</v>
      </c>
      <c r="F1692" t="str">
        <v>Unknown</v>
      </c>
    </row>
    <row r="1693" spans="1:6" x14ac:dyDescent="0.25">
      <c r="A1693">
        <v>1473</v>
      </c>
      <c r="B1693" t="str">
        <v>Pedro Fonseca</v>
      </c>
      <c r="C1693" t="str">
        <v>Nutrimeat S.A.</v>
      </c>
      <c r="D1693" t="str">
        <v>6A30</v>
      </c>
      <c r="E1693">
        <v>23.88</v>
      </c>
      <c r="F1693" t="str">
        <v>Unknown</v>
      </c>
    </row>
    <row r="1694" spans="1:6" x14ac:dyDescent="0.25">
      <c r="A1694">
        <v>1474</v>
      </c>
      <c r="B1694" t="str">
        <v>Pedro Fonseca</v>
      </c>
      <c r="C1694" t="str">
        <v>Nutrimeat S.A.</v>
      </c>
      <c r="D1694" t="str">
        <v>6A30</v>
      </c>
      <c r="E1694">
        <v>25.26</v>
      </c>
      <c r="F1694" t="str">
        <v>Unknown</v>
      </c>
    </row>
    <row r="1695" spans="1:6" x14ac:dyDescent="0.25">
      <c r="A1695">
        <v>1475</v>
      </c>
      <c r="B1695" t="str">
        <v>Pedro Fonseca</v>
      </c>
      <c r="C1695" t="str">
        <v>Nutrimeat S.A.</v>
      </c>
      <c r="D1695" t="str">
        <v>6A30</v>
      </c>
      <c r="E1695">
        <v>32.630000000000003</v>
      </c>
      <c r="F1695" t="str">
        <v>Unknown</v>
      </c>
    </row>
    <row r="1696" spans="1:6" x14ac:dyDescent="0.25">
      <c r="A1696">
        <v>1476</v>
      </c>
      <c r="B1696" t="str">
        <v>Pedro Fonseca</v>
      </c>
      <c r="C1696" t="str">
        <v>Nutrimeat S.A.</v>
      </c>
      <c r="D1696" t="str">
        <v>1A5</v>
      </c>
      <c r="E1696">
        <v>61.77</v>
      </c>
      <c r="F1696" t="str">
        <v>Unknown</v>
      </c>
    </row>
    <row r="1697" spans="1:6" x14ac:dyDescent="0.25">
      <c r="A1697">
        <v>1614</v>
      </c>
      <c r="B1697" t="str">
        <v>Pedro Fonseca</v>
      </c>
      <c r="C1697" t="str">
        <v>Lojas Alfredo Seixas, Lda</v>
      </c>
      <c r="D1697" t="str">
        <v>6A30</v>
      </c>
      <c r="E1697">
        <v>109.77</v>
      </c>
      <c r="F1697" t="str">
        <v>Unknown</v>
      </c>
    </row>
    <row r="1698" spans="1:6" x14ac:dyDescent="0.25">
      <c r="A1698">
        <v>1615</v>
      </c>
      <c r="B1698" t="str">
        <v>Pedro Fonseca</v>
      </c>
      <c r="C1698" t="str">
        <v>Lojas Alfredo Seixas, Lda</v>
      </c>
      <c r="D1698" t="str">
        <v>6A30</v>
      </c>
      <c r="E1698">
        <v>910.56</v>
      </c>
      <c r="F1698" t="str">
        <v>Unknown</v>
      </c>
    </row>
    <row r="1699" spans="1:6" x14ac:dyDescent="0.25">
      <c r="A1699">
        <v>1616</v>
      </c>
      <c r="B1699" t="str">
        <v>Pedro Fonseca</v>
      </c>
      <c r="C1699" t="str">
        <v>Lojas Alfredo Seixas, Lda</v>
      </c>
      <c r="D1699" t="str">
        <v>6A30</v>
      </c>
      <c r="E1699">
        <v>356.87</v>
      </c>
      <c r="F1699" t="str">
        <v>Unknown</v>
      </c>
    </row>
    <row r="1700" spans="1:6" x14ac:dyDescent="0.25">
      <c r="A1700">
        <v>1617</v>
      </c>
      <c r="B1700" t="str">
        <v>Pedro Fonseca</v>
      </c>
      <c r="C1700" t="str">
        <v>Lojas Alfredo Seixas, Lda</v>
      </c>
      <c r="D1700" t="str">
        <v>6A30</v>
      </c>
      <c r="E1700">
        <v>127.55</v>
      </c>
      <c r="F1700" t="str">
        <v>Unknown</v>
      </c>
    </row>
    <row r="1701" spans="1:6" x14ac:dyDescent="0.25">
      <c r="A1701">
        <v>1618</v>
      </c>
      <c r="B1701" t="str">
        <v>Pedro Fonseca</v>
      </c>
      <c r="C1701" t="str">
        <v>Lojas Alfredo Seixas, Lda</v>
      </c>
      <c r="D1701" t="str">
        <v>6A30</v>
      </c>
      <c r="E1701">
        <v>2002.76</v>
      </c>
      <c r="F1701" t="str">
        <v>Unknown</v>
      </c>
    </row>
    <row r="1702" spans="1:6" x14ac:dyDescent="0.25">
      <c r="A1702">
        <v>1619</v>
      </c>
      <c r="B1702" t="str">
        <v>Pedro Fonseca</v>
      </c>
      <c r="C1702" t="str">
        <v>Lojas Alfredo Seixas, Lda</v>
      </c>
      <c r="D1702" t="str">
        <v>6A30</v>
      </c>
      <c r="E1702">
        <v>1334.39</v>
      </c>
      <c r="F1702" t="str">
        <v>Unknown</v>
      </c>
    </row>
    <row r="1703" spans="1:6" x14ac:dyDescent="0.25">
      <c r="A1703">
        <v>1620</v>
      </c>
      <c r="B1703" t="str">
        <v>Pedro Fonseca</v>
      </c>
      <c r="C1703" t="str">
        <v>Lojas Alfredo Seixas, Lda</v>
      </c>
      <c r="D1703" t="str">
        <v>6A30</v>
      </c>
      <c r="E1703">
        <v>123.53</v>
      </c>
      <c r="F1703" t="str">
        <v>Unknown</v>
      </c>
    </row>
    <row r="1704" spans="1:6" x14ac:dyDescent="0.25">
      <c r="A1704">
        <v>1621</v>
      </c>
      <c r="B1704" t="str">
        <v>Pedro Fonseca</v>
      </c>
      <c r="C1704" t="str">
        <v>Lojas Alfredo Seixas, Lda</v>
      </c>
      <c r="D1704" t="str">
        <v>6A30</v>
      </c>
      <c r="E1704">
        <v>984</v>
      </c>
      <c r="F1704" t="str">
        <v>Unknown</v>
      </c>
    </row>
    <row r="1705" spans="1:6" x14ac:dyDescent="0.25">
      <c r="A1705">
        <v>1622</v>
      </c>
      <c r="B1705" t="str">
        <v>Pedro Fonseca</v>
      </c>
      <c r="C1705" t="str">
        <v>Lojas Alfredo Seixas, Lda</v>
      </c>
      <c r="D1705" t="str">
        <v>6A30</v>
      </c>
      <c r="E1705">
        <v>327.61</v>
      </c>
      <c r="F1705" t="str">
        <v>Unknown</v>
      </c>
    </row>
    <row r="1706" spans="1:6" x14ac:dyDescent="0.25">
      <c r="A1706">
        <v>1623</v>
      </c>
      <c r="B1706" t="str">
        <v>Pedro Fonseca</v>
      </c>
      <c r="C1706" t="str">
        <v>Lojas Alfredo Seixas, Lda</v>
      </c>
      <c r="D1706" t="str">
        <v>6A30</v>
      </c>
      <c r="E1706">
        <v>238.69</v>
      </c>
      <c r="F1706" t="str">
        <v>Unknown</v>
      </c>
    </row>
    <row r="1707" spans="1:6" x14ac:dyDescent="0.25">
      <c r="A1707">
        <v>1624</v>
      </c>
      <c r="B1707" t="str">
        <v>Pedro Fonseca</v>
      </c>
      <c r="C1707" t="str">
        <v>Lojas Alfredo Seixas, Lda</v>
      </c>
      <c r="D1707" t="str">
        <v>1A5</v>
      </c>
      <c r="E1707">
        <v>31.64</v>
      </c>
      <c r="F1707" t="str">
        <v>Unknown</v>
      </c>
    </row>
    <row r="1708" spans="1:6" x14ac:dyDescent="0.25">
      <c r="A1708">
        <v>1625</v>
      </c>
      <c r="B1708" t="str">
        <v>Pedro Fonseca</v>
      </c>
      <c r="C1708" t="str">
        <v>Lojas Alfredo Seixas, Lda</v>
      </c>
      <c r="D1708" t="str">
        <v>1A5</v>
      </c>
      <c r="E1708">
        <v>1318.65</v>
      </c>
      <c r="F1708" t="str">
        <v>Unknown</v>
      </c>
    </row>
    <row r="1709" spans="1:6" x14ac:dyDescent="0.25">
      <c r="A1709">
        <v>1662</v>
      </c>
      <c r="B1709" t="str">
        <v>Pedro Fonseca</v>
      </c>
      <c r="C1709" t="str">
        <v>Sérgio Manuel Saraiva Silva</v>
      </c>
      <c r="D1709" t="str">
        <v>6A30</v>
      </c>
      <c r="E1709">
        <v>305.68</v>
      </c>
      <c r="F1709" t="str">
        <v>Unknown</v>
      </c>
    </row>
    <row r="1710" spans="1:6" x14ac:dyDescent="0.25">
      <c r="A1710">
        <v>1663</v>
      </c>
      <c r="B1710" t="str">
        <v>Pedro Fonseca</v>
      </c>
      <c r="C1710" t="str">
        <v>Sérgio Manuel Saraiva Silva</v>
      </c>
      <c r="D1710" t="str">
        <v>6A30</v>
      </c>
      <c r="E1710">
        <v>-33.630000000000003</v>
      </c>
      <c r="F1710" t="str">
        <v>Unknown</v>
      </c>
    </row>
    <row r="1711" spans="1:6" x14ac:dyDescent="0.25">
      <c r="A1711">
        <v>1664</v>
      </c>
      <c r="B1711" t="str">
        <v>Pedro Fonseca</v>
      </c>
      <c r="C1711" t="str">
        <v>Sérgio Manuel Saraiva Silva</v>
      </c>
      <c r="D1711" t="str">
        <v>6A30</v>
      </c>
      <c r="E1711">
        <v>293.45999999999998</v>
      </c>
      <c r="F1711" t="str">
        <v>Unknown</v>
      </c>
    </row>
    <row r="1712" spans="1:6" x14ac:dyDescent="0.25">
      <c r="A1712">
        <v>1665</v>
      </c>
      <c r="B1712" t="str">
        <v>Pedro Fonseca</v>
      </c>
      <c r="C1712" t="str">
        <v>Sérgio Manuel Saraiva Silva</v>
      </c>
      <c r="D1712" t="str">
        <v>6A30</v>
      </c>
      <c r="E1712">
        <v>179.99</v>
      </c>
      <c r="F1712" t="str">
        <v>Unknown</v>
      </c>
    </row>
    <row r="1713" spans="1:6" x14ac:dyDescent="0.25">
      <c r="A1713">
        <v>1666</v>
      </c>
      <c r="B1713" t="str">
        <v>Pedro Fonseca</v>
      </c>
      <c r="C1713" t="str">
        <v>Sérgio Manuel Saraiva Silva</v>
      </c>
      <c r="D1713" t="str">
        <v>6A30</v>
      </c>
      <c r="E1713">
        <v>278.18</v>
      </c>
      <c r="F1713" t="str">
        <v>Unknown</v>
      </c>
    </row>
    <row r="1714" spans="1:6" x14ac:dyDescent="0.25">
      <c r="A1714">
        <v>1667</v>
      </c>
      <c r="B1714" t="str">
        <v>Pedro Fonseca</v>
      </c>
      <c r="C1714" t="str">
        <v>Sérgio Manuel Saraiva Silva</v>
      </c>
      <c r="D1714" t="str">
        <v>6A30</v>
      </c>
      <c r="E1714">
        <v>299.51</v>
      </c>
      <c r="F1714" t="str">
        <v>Unknown</v>
      </c>
    </row>
    <row r="1715" spans="1:6" x14ac:dyDescent="0.25">
      <c r="A1715">
        <v>1668</v>
      </c>
      <c r="B1715" t="str">
        <v>Pedro Fonseca</v>
      </c>
      <c r="C1715" t="str">
        <v>Sérgio Manuel Saraiva Silva</v>
      </c>
      <c r="D1715" t="str">
        <v>6A30</v>
      </c>
      <c r="E1715">
        <v>35.630000000000003</v>
      </c>
      <c r="F1715" t="str">
        <v>Unknown</v>
      </c>
    </row>
    <row r="1716" spans="1:6" x14ac:dyDescent="0.25">
      <c r="A1716">
        <v>1669</v>
      </c>
      <c r="B1716" t="str">
        <v>Pedro Fonseca</v>
      </c>
      <c r="C1716" t="str">
        <v>Sérgio Manuel Saraiva Silva</v>
      </c>
      <c r="D1716" t="str">
        <v>6A30</v>
      </c>
      <c r="E1716">
        <v>438.11</v>
      </c>
      <c r="F1716" t="str">
        <v>Unknown</v>
      </c>
    </row>
    <row r="1717" spans="1:6" x14ac:dyDescent="0.25">
      <c r="A1717">
        <v>1670</v>
      </c>
      <c r="B1717" t="str">
        <v>Pedro Fonseca</v>
      </c>
      <c r="C1717" t="str">
        <v>Sérgio Manuel Saraiva Silva</v>
      </c>
      <c r="D1717" t="str">
        <v>6A30</v>
      </c>
      <c r="E1717">
        <v>-11.99</v>
      </c>
      <c r="F1717" t="str">
        <v>Unknown</v>
      </c>
    </row>
    <row r="1718" spans="1:6" x14ac:dyDescent="0.25">
      <c r="A1718">
        <v>1671</v>
      </c>
      <c r="B1718" t="str">
        <v>Pedro Fonseca</v>
      </c>
      <c r="C1718" t="str">
        <v>Sérgio Manuel Saraiva Silva</v>
      </c>
      <c r="D1718" t="str">
        <v>6A30</v>
      </c>
      <c r="E1718">
        <v>105.66</v>
      </c>
      <c r="F1718" t="str">
        <v>Unknown</v>
      </c>
    </row>
    <row r="1719" spans="1:6" x14ac:dyDescent="0.25">
      <c r="A1719">
        <v>1672</v>
      </c>
      <c r="B1719" t="str">
        <v>Pedro Fonseca</v>
      </c>
      <c r="C1719" t="str">
        <v>Sérgio Manuel Saraiva Silva</v>
      </c>
      <c r="D1719" t="str">
        <v>6A30</v>
      </c>
      <c r="E1719">
        <v>250.32</v>
      </c>
      <c r="F1719" t="str">
        <v>Unknown</v>
      </c>
    </row>
    <row r="1720" spans="1:6" x14ac:dyDescent="0.25">
      <c r="A1720">
        <v>1673</v>
      </c>
      <c r="B1720" t="str">
        <v>Pedro Fonseca</v>
      </c>
      <c r="C1720" t="str">
        <v>Sérgio Manuel Saraiva Silva</v>
      </c>
      <c r="D1720" t="str">
        <v>1A5</v>
      </c>
      <c r="E1720">
        <v>113.9</v>
      </c>
      <c r="F1720" t="str">
        <v>Unknown</v>
      </c>
    </row>
    <row r="1721" spans="1:6" x14ac:dyDescent="0.25">
      <c r="A1721">
        <v>1742</v>
      </c>
      <c r="B1721" t="str">
        <v>Pedro Fonseca</v>
      </c>
      <c r="C1721" t="str">
        <v>Avs - Comercio Carnes, Lda.</v>
      </c>
      <c r="D1721" t="str">
        <v>6A30</v>
      </c>
      <c r="E1721">
        <v>41.27</v>
      </c>
      <c r="F1721" t="str">
        <v>Unknown</v>
      </c>
    </row>
    <row r="1722" spans="1:6" x14ac:dyDescent="0.25">
      <c r="A1722">
        <v>1743</v>
      </c>
      <c r="B1722" t="str">
        <v>Pedro Fonseca</v>
      </c>
      <c r="C1722" t="str">
        <v>Avs - Comercio Carnes, Lda.</v>
      </c>
      <c r="D1722" t="str">
        <v>6A30</v>
      </c>
      <c r="E1722">
        <v>323.35000000000002</v>
      </c>
      <c r="F1722" t="str">
        <v>Unknown</v>
      </c>
    </row>
    <row r="1723" spans="1:6" x14ac:dyDescent="0.25">
      <c r="A1723">
        <v>1744</v>
      </c>
      <c r="B1723" t="str">
        <v>Pedro Fonseca</v>
      </c>
      <c r="C1723" t="str">
        <v>Avs - Comercio Carnes, Lda.</v>
      </c>
      <c r="D1723" t="str">
        <v>6A30</v>
      </c>
      <c r="E1723">
        <v>158.63999999999999</v>
      </c>
      <c r="F1723" t="str">
        <v>Unknown</v>
      </c>
    </row>
    <row r="1724" spans="1:6" x14ac:dyDescent="0.25">
      <c r="A1724">
        <v>1745</v>
      </c>
      <c r="B1724" t="str">
        <v>Pedro Fonseca</v>
      </c>
      <c r="C1724" t="str">
        <v>Avs - Comercio Carnes, Lda.</v>
      </c>
      <c r="D1724" t="str">
        <v>6A30</v>
      </c>
      <c r="E1724">
        <v>309.88</v>
      </c>
      <c r="F1724" t="str">
        <v>Unknown</v>
      </c>
    </row>
    <row r="1725" spans="1:6" x14ac:dyDescent="0.25">
      <c r="A1725">
        <v>1746</v>
      </c>
      <c r="B1725" t="str">
        <v>Pedro Fonseca</v>
      </c>
      <c r="C1725" t="str">
        <v>Avs - Comercio Carnes, Lda.</v>
      </c>
      <c r="D1725" t="str">
        <v>6A30</v>
      </c>
      <c r="E1725">
        <v>-7.58</v>
      </c>
      <c r="F1725" t="str">
        <v>Unknown</v>
      </c>
    </row>
    <row r="1726" spans="1:6" x14ac:dyDescent="0.25">
      <c r="A1726">
        <v>1747</v>
      </c>
      <c r="B1726" t="str">
        <v>Pedro Fonseca</v>
      </c>
      <c r="C1726" t="str">
        <v>Avs - Comercio Carnes, Lda.</v>
      </c>
      <c r="D1726" t="str">
        <v>6A30</v>
      </c>
      <c r="E1726">
        <v>374.54</v>
      </c>
      <c r="F1726" t="str">
        <v>Unknown</v>
      </c>
    </row>
    <row r="1727" spans="1:6" x14ac:dyDescent="0.25">
      <c r="A1727">
        <v>1748</v>
      </c>
      <c r="B1727" t="str">
        <v>Pedro Fonseca</v>
      </c>
      <c r="C1727" t="str">
        <v>Avs - Comercio Carnes, Lda.</v>
      </c>
      <c r="D1727" t="str">
        <v>6A30</v>
      </c>
      <c r="E1727">
        <v>-2.5099999999999998</v>
      </c>
      <c r="F1727" t="str">
        <v>Unknown</v>
      </c>
    </row>
    <row r="1728" spans="1:6" x14ac:dyDescent="0.25">
      <c r="A1728">
        <v>1749</v>
      </c>
      <c r="B1728" t="str">
        <v>Pedro Fonseca</v>
      </c>
      <c r="C1728" t="str">
        <v>Avs - Comercio Carnes, Lda.</v>
      </c>
      <c r="D1728" t="str">
        <v>6A30</v>
      </c>
      <c r="E1728">
        <v>263.7</v>
      </c>
      <c r="F1728" t="str">
        <v>Unknown</v>
      </c>
    </row>
    <row r="1729" spans="1:6" x14ac:dyDescent="0.25">
      <c r="A1729">
        <v>1750</v>
      </c>
      <c r="B1729" t="str">
        <v>Pedro Fonseca</v>
      </c>
      <c r="C1729" t="str">
        <v>Avs - Comercio Carnes, Lda.</v>
      </c>
      <c r="D1729" t="str">
        <v>6A30</v>
      </c>
      <c r="E1729">
        <v>85.48</v>
      </c>
      <c r="F1729" t="str">
        <v>Unknown</v>
      </c>
    </row>
    <row r="1730" spans="1:6" x14ac:dyDescent="0.25">
      <c r="A1730">
        <v>1751</v>
      </c>
      <c r="B1730" t="str">
        <v>Pedro Fonseca</v>
      </c>
      <c r="C1730" t="str">
        <v>Avs - Comercio Carnes, Lda.</v>
      </c>
      <c r="D1730" t="str">
        <v>6A30</v>
      </c>
      <c r="E1730">
        <v>343.34</v>
      </c>
      <c r="F1730" t="str">
        <v>Unknown</v>
      </c>
    </row>
    <row r="1731" spans="1:6" x14ac:dyDescent="0.25">
      <c r="A1731">
        <v>1752</v>
      </c>
      <c r="B1731" t="str">
        <v>Pedro Fonseca</v>
      </c>
      <c r="C1731" t="str">
        <v>Avs - Comercio Carnes, Lda.</v>
      </c>
      <c r="D1731" t="str">
        <v>1A5</v>
      </c>
      <c r="E1731">
        <v>95.38</v>
      </c>
      <c r="F1731" t="str">
        <v>Unknown</v>
      </c>
    </row>
    <row r="1732" spans="1:6" x14ac:dyDescent="0.25">
      <c r="A1732">
        <v>1753</v>
      </c>
      <c r="B1732" t="str">
        <v>Pedro Fonseca</v>
      </c>
      <c r="C1732" t="str">
        <v>Avs - Comercio Carnes, Lda.</v>
      </c>
      <c r="D1732" t="str">
        <v>1A5</v>
      </c>
      <c r="E1732">
        <v>344.86</v>
      </c>
      <c r="F1732" t="str">
        <v>Unknown</v>
      </c>
    </row>
    <row r="1733" spans="1:6" x14ac:dyDescent="0.25">
      <c r="A1733">
        <v>1830</v>
      </c>
      <c r="B1733" t="str">
        <v>Pedro Fonseca</v>
      </c>
      <c r="C1733" t="str">
        <v>Tempero Sofisticado, Lda</v>
      </c>
      <c r="D1733" t="str">
        <v>6A30</v>
      </c>
      <c r="E1733">
        <v>139.03</v>
      </c>
      <c r="F1733" t="str">
        <v>Unknown</v>
      </c>
    </row>
    <row r="1734" spans="1:6" x14ac:dyDescent="0.25">
      <c r="A1734">
        <v>1831</v>
      </c>
      <c r="B1734" t="str">
        <v>Pedro Fonseca</v>
      </c>
      <c r="C1734" t="str">
        <v>Tempero Sofisticado, Lda</v>
      </c>
      <c r="D1734" t="str">
        <v>6A30</v>
      </c>
      <c r="E1734">
        <v>89.31</v>
      </c>
      <c r="F1734" t="str">
        <v>Unknown</v>
      </c>
    </row>
    <row r="1735" spans="1:6" x14ac:dyDescent="0.25">
      <c r="A1735">
        <v>2175</v>
      </c>
      <c r="B1735" t="str">
        <v>Pedro Fonseca</v>
      </c>
      <c r="C1735" t="str">
        <v>Lordelodis - Soc. Distribuição S.A.</v>
      </c>
      <c r="D1735" t="str">
        <v>6A30</v>
      </c>
      <c r="E1735">
        <v>-11.39</v>
      </c>
      <c r="F1735" t="str">
        <v>Unknown</v>
      </c>
    </row>
    <row r="1736" spans="1:6" x14ac:dyDescent="0.25">
      <c r="A1736">
        <v>2238</v>
      </c>
      <c r="B1736" t="str">
        <v>Pedro Fonseca</v>
      </c>
      <c r="C1736" t="str">
        <v>Mundimport - Serviços, Lda.</v>
      </c>
      <c r="D1736" t="str">
        <v>1A5</v>
      </c>
      <c r="E1736">
        <v>-9056.01</v>
      </c>
      <c r="F1736" t="str">
        <v>Unknown</v>
      </c>
    </row>
    <row r="1737" spans="1:6" x14ac:dyDescent="0.25">
      <c r="A1737">
        <v>296</v>
      </c>
      <c r="B1737" t="str">
        <v>Pedro Fonseca</v>
      </c>
      <c r="C1737" t="str">
        <v>Sousa &amp; Meira, Lda.</v>
      </c>
      <c r="D1737" t="str">
        <v>91A120</v>
      </c>
      <c r="E1737">
        <v>2723.42</v>
      </c>
      <c r="F1737" t="str">
        <v>Very High Risk</v>
      </c>
    </row>
    <row r="1738" spans="1:6" x14ac:dyDescent="0.25">
      <c r="A1738">
        <v>972</v>
      </c>
      <c r="B1738" t="str">
        <v>Pedro Fonseca</v>
      </c>
      <c r="C1738" t="str">
        <v>Carnes Gadelho, Lda</v>
      </c>
      <c r="D1738" t="str">
        <v>61A90</v>
      </c>
      <c r="E1738">
        <v>-13.03</v>
      </c>
      <c r="F1738" t="str">
        <v>Very High Risk</v>
      </c>
    </row>
    <row r="1739" spans="1:6" x14ac:dyDescent="0.25">
      <c r="A1739">
        <v>1209</v>
      </c>
      <c r="B1739" t="str">
        <v>Pedro Fonseca</v>
      </c>
      <c r="C1739" t="str">
        <v>Maria Teresa Pacheco Morais</v>
      </c>
      <c r="D1739" t="str">
        <v>91A120</v>
      </c>
      <c r="E1739">
        <v>19.079999999999998</v>
      </c>
      <c r="F1739" t="str">
        <v>Very High Risk</v>
      </c>
    </row>
    <row r="1740" spans="1:6" x14ac:dyDescent="0.25">
      <c r="A1740">
        <v>1735</v>
      </c>
      <c r="B1740" t="str">
        <v>Pedro Fonseca</v>
      </c>
      <c r="C1740" t="str">
        <v>Avs - Comercio Carnes, Lda.</v>
      </c>
      <c r="D1740" t="str">
        <v>91A120</v>
      </c>
      <c r="E1740">
        <v>275.13</v>
      </c>
      <c r="F1740" t="str">
        <v>Very High Risk</v>
      </c>
    </row>
    <row r="1741" spans="1:6" x14ac:dyDescent="0.25">
      <c r="A1741">
        <v>1736</v>
      </c>
      <c r="B1741" t="str">
        <v>Pedro Fonseca</v>
      </c>
      <c r="C1741" t="str">
        <v>Avs - Comercio Carnes, Lda.</v>
      </c>
      <c r="D1741" t="str">
        <v>91A120</v>
      </c>
      <c r="E1741">
        <v>288.82</v>
      </c>
      <c r="F1741" t="str">
        <v>Very High Risk</v>
      </c>
    </row>
    <row r="1742" spans="1:6" x14ac:dyDescent="0.25">
      <c r="A1742">
        <v>1737</v>
      </c>
      <c r="B1742" t="str">
        <v>Pedro Fonseca</v>
      </c>
      <c r="C1742" t="str">
        <v>Avs - Comercio Carnes, Lda.</v>
      </c>
      <c r="D1742" t="str">
        <v>91A120</v>
      </c>
      <c r="E1742">
        <v>100.77</v>
      </c>
      <c r="F1742" t="str">
        <v>Very High Risk</v>
      </c>
    </row>
    <row r="1743" spans="1:6" x14ac:dyDescent="0.25">
      <c r="A1743">
        <v>2017</v>
      </c>
      <c r="B1743" t="str">
        <v>Pedro Fonseca</v>
      </c>
      <c r="C1743" t="str">
        <v>Fonseca &amp; Fonseca, Lda</v>
      </c>
      <c r="D1743" t="str">
        <v>91A120</v>
      </c>
      <c r="E1743">
        <v>-4.18</v>
      </c>
      <c r="F1743" t="str">
        <v>Very High Risk</v>
      </c>
    </row>
    <row r="1744" spans="1:6" x14ac:dyDescent="0.25">
      <c r="A1744">
        <v>2018</v>
      </c>
      <c r="B1744" t="str">
        <v>Pedro Fonseca</v>
      </c>
      <c r="C1744" t="str">
        <v>Fonseca &amp; Fonseca, Lda</v>
      </c>
      <c r="D1744" t="str">
        <v>91A120</v>
      </c>
      <c r="E1744">
        <v>32.24</v>
      </c>
      <c r="F1744" t="str">
        <v>Very High Risk</v>
      </c>
    </row>
    <row r="1745" spans="1:6" x14ac:dyDescent="0.25">
      <c r="A1745">
        <v>2082</v>
      </c>
      <c r="B1745" t="str">
        <v>Pedro Fonseca</v>
      </c>
      <c r="C1745" t="str">
        <v>TENTAÇÃO DAS BIFANAS 1</v>
      </c>
      <c r="D1745" t="str">
        <v>91A120</v>
      </c>
      <c r="E1745">
        <v>226.85</v>
      </c>
      <c r="F1745" t="str">
        <v>Very High Risk</v>
      </c>
    </row>
    <row r="1746" spans="1:6" x14ac:dyDescent="0.25">
      <c r="A1746">
        <v>2083</v>
      </c>
      <c r="B1746" t="str">
        <v>Pedro Fonseca</v>
      </c>
      <c r="C1746" t="str">
        <v>TENTAÇÃO DAS BIFANAS 1</v>
      </c>
      <c r="D1746" t="str">
        <v>91A120</v>
      </c>
      <c r="E1746">
        <v>134.19999999999999</v>
      </c>
      <c r="F1746" t="str">
        <v>Very High Risk</v>
      </c>
    </row>
    <row r="1747" spans="1:6" x14ac:dyDescent="0.25">
      <c r="A1747">
        <v>1509</v>
      </c>
      <c r="B1747" t="str">
        <v>Renato Ferreira</v>
      </c>
      <c r="C1747" t="str">
        <v>Gentilconteudo, Lda.</v>
      </c>
      <c r="D1747" t="str">
        <v>M120</v>
      </c>
      <c r="E1747">
        <v>-97.87</v>
      </c>
      <c r="F1747" t="str">
        <v>Critical Risk</v>
      </c>
    </row>
    <row r="1748" spans="1:6" x14ac:dyDescent="0.25">
      <c r="A1748">
        <v>473</v>
      </c>
      <c r="B1748" t="str">
        <v>Ricardo G.Silva</v>
      </c>
      <c r="C1748" t="str">
        <v>Carnes Campicarn, S.A.</v>
      </c>
      <c r="D1748" t="str">
        <v>M120</v>
      </c>
      <c r="E1748">
        <v>207.65</v>
      </c>
      <c r="F1748" t="str">
        <v>Critical Risk</v>
      </c>
    </row>
    <row r="1749" spans="1:6" x14ac:dyDescent="0.25">
      <c r="A1749">
        <v>787</v>
      </c>
      <c r="B1749" t="str">
        <v>Ricardo G.Silva</v>
      </c>
      <c r="C1749" t="str">
        <v>Talho Albino Amor - Unipessoal,Lda</v>
      </c>
      <c r="D1749" t="str">
        <v>M120</v>
      </c>
      <c r="E1749">
        <v>-0.03</v>
      </c>
      <c r="F1749" t="str">
        <v>Critical Risk</v>
      </c>
    </row>
    <row r="1750" spans="1:6" x14ac:dyDescent="0.25">
      <c r="A1750">
        <v>849</v>
      </c>
      <c r="B1750" t="str">
        <v>Ricardo G.Silva</v>
      </c>
      <c r="C1750" t="str">
        <v>Jaime António Gonç.Alves Carvalho</v>
      </c>
      <c r="D1750" t="str">
        <v>M120</v>
      </c>
      <c r="E1750">
        <v>259.05</v>
      </c>
      <c r="F1750" t="str">
        <v>Critical Risk</v>
      </c>
    </row>
    <row r="1751" spans="1:6" x14ac:dyDescent="0.25">
      <c r="A1751">
        <v>850</v>
      </c>
      <c r="B1751" t="str">
        <v>Ricardo G.Silva</v>
      </c>
      <c r="C1751" t="str">
        <v>Jaime António Gonç.Alves Carvalho</v>
      </c>
      <c r="D1751" t="str">
        <v>M120</v>
      </c>
      <c r="E1751">
        <v>47.74</v>
      </c>
      <c r="F1751" t="str">
        <v>Critical Risk</v>
      </c>
    </row>
    <row r="1752" spans="1:6" x14ac:dyDescent="0.25">
      <c r="A1752">
        <v>851</v>
      </c>
      <c r="B1752" t="str">
        <v>Ricardo G.Silva</v>
      </c>
      <c r="C1752" t="str">
        <v>Jaime António Gonç.Alves Carvalho</v>
      </c>
      <c r="D1752" t="str">
        <v>M120</v>
      </c>
      <c r="E1752">
        <v>7.09</v>
      </c>
      <c r="F1752" t="str">
        <v>Critical Risk</v>
      </c>
    </row>
    <row r="1753" spans="1:6" x14ac:dyDescent="0.25">
      <c r="A1753">
        <v>852</v>
      </c>
      <c r="B1753" t="str">
        <v>Ricardo G.Silva</v>
      </c>
      <c r="C1753" t="str">
        <v>Jaime António Gonç.Alves Carvalho</v>
      </c>
      <c r="D1753" t="str">
        <v>M120</v>
      </c>
      <c r="E1753">
        <v>21.63</v>
      </c>
      <c r="F1753" t="str">
        <v>Critical Risk</v>
      </c>
    </row>
    <row r="1754" spans="1:6" x14ac:dyDescent="0.25">
      <c r="A1754">
        <v>1211</v>
      </c>
      <c r="B1754" t="str">
        <v>Ricardo G.Silva</v>
      </c>
      <c r="C1754" t="str">
        <v>Pedro Jorge M. M. Unipessoal, Lda</v>
      </c>
      <c r="D1754" t="str">
        <v>M120</v>
      </c>
      <c r="E1754">
        <v>613.58000000000004</v>
      </c>
      <c r="F1754" t="str">
        <v>Critical Risk</v>
      </c>
    </row>
    <row r="1755" spans="1:6" x14ac:dyDescent="0.25">
      <c r="A1755">
        <v>1212</v>
      </c>
      <c r="B1755" t="str">
        <v>Ricardo G.Silva</v>
      </c>
      <c r="C1755" t="str">
        <v>Pedro Jorge M. M. Unipessoal, Lda</v>
      </c>
      <c r="D1755" t="str">
        <v>91A120</v>
      </c>
      <c r="E1755">
        <v>-0.32</v>
      </c>
      <c r="F1755" t="str">
        <v>Critical Risk</v>
      </c>
    </row>
    <row r="1756" spans="1:6" x14ac:dyDescent="0.25">
      <c r="A1756">
        <v>1267</v>
      </c>
      <c r="B1756" t="str">
        <v>Ricardo G.Silva</v>
      </c>
      <c r="C1756" t="str">
        <v>Paulo Jorge P. Nogueira, Unip.,Lda</v>
      </c>
      <c r="D1756" t="str">
        <v>M120</v>
      </c>
      <c r="E1756">
        <v>589.87</v>
      </c>
      <c r="F1756" t="str">
        <v>Critical Risk</v>
      </c>
    </row>
    <row r="1757" spans="1:6" x14ac:dyDescent="0.25">
      <c r="A1757">
        <v>1442</v>
      </c>
      <c r="B1757" t="str">
        <v>Ricardo G.Silva</v>
      </c>
      <c r="C1757" t="str">
        <v>Sabordanimação -  Enchidos</v>
      </c>
      <c r="D1757" t="str">
        <v>M120</v>
      </c>
      <c r="E1757">
        <v>3027.42</v>
      </c>
      <c r="F1757" t="str">
        <v>Critical Risk</v>
      </c>
    </row>
    <row r="1758" spans="1:6" x14ac:dyDescent="0.25">
      <c r="A1758">
        <v>1443</v>
      </c>
      <c r="B1758" t="str">
        <v>Ricardo G.Silva</v>
      </c>
      <c r="C1758" t="str">
        <v>Sabordanimação -  Enchidos</v>
      </c>
      <c r="D1758" t="str">
        <v>M120</v>
      </c>
      <c r="E1758">
        <v>3239.9</v>
      </c>
      <c r="F1758" t="str">
        <v>Critical Risk</v>
      </c>
    </row>
    <row r="1759" spans="1:6" x14ac:dyDescent="0.25">
      <c r="A1759">
        <v>1444</v>
      </c>
      <c r="B1759" t="str">
        <v>Ricardo G.Silva</v>
      </c>
      <c r="C1759" t="str">
        <v>Sabordanimação -  Enchidos</v>
      </c>
      <c r="D1759" t="str">
        <v>M120</v>
      </c>
      <c r="E1759">
        <v>2005.4</v>
      </c>
      <c r="F1759" t="str">
        <v>Critical Risk</v>
      </c>
    </row>
    <row r="1760" spans="1:6" x14ac:dyDescent="0.25">
      <c r="A1760">
        <v>1821</v>
      </c>
      <c r="B1760" t="str">
        <v>Ricardo G.Silva</v>
      </c>
      <c r="C1760" t="str">
        <v>Laurentino Campos Miranda</v>
      </c>
      <c r="D1760" t="str">
        <v>M120</v>
      </c>
      <c r="E1760">
        <v>200.59</v>
      </c>
      <c r="F1760" t="str">
        <v>Critical Risk</v>
      </c>
    </row>
    <row r="1761" spans="1:6" x14ac:dyDescent="0.25">
      <c r="A1761">
        <v>1822</v>
      </c>
      <c r="B1761" t="str">
        <v>Ricardo G.Silva</v>
      </c>
      <c r="C1761" t="str">
        <v>Laurentino Campos Miranda</v>
      </c>
      <c r="D1761" t="str">
        <v>M120</v>
      </c>
      <c r="E1761">
        <v>76.36</v>
      </c>
      <c r="F1761" t="str">
        <v>Critical Risk</v>
      </c>
    </row>
    <row r="1762" spans="1:6" x14ac:dyDescent="0.25">
      <c r="A1762">
        <v>1823</v>
      </c>
      <c r="B1762" t="str">
        <v>Ricardo G.Silva</v>
      </c>
      <c r="C1762" t="str">
        <v>Laurentino Campos Miranda</v>
      </c>
      <c r="D1762" t="str">
        <v>M120</v>
      </c>
      <c r="E1762">
        <v>209.18</v>
      </c>
      <c r="F1762" t="str">
        <v>Critical Risk</v>
      </c>
    </row>
    <row r="1763" spans="1:6" x14ac:dyDescent="0.25">
      <c r="A1763">
        <v>1824</v>
      </c>
      <c r="B1763" t="str">
        <v>Ricardo G.Silva</v>
      </c>
      <c r="C1763" t="str">
        <v>Laurentino Campos Miranda</v>
      </c>
      <c r="D1763" t="str">
        <v>M120</v>
      </c>
      <c r="E1763">
        <v>872.94</v>
      </c>
      <c r="F1763" t="str">
        <v>Critical Risk</v>
      </c>
    </row>
    <row r="1764" spans="1:6" x14ac:dyDescent="0.25">
      <c r="A1764">
        <v>1825</v>
      </c>
      <c r="B1764" t="str">
        <v>Ricardo G.Silva</v>
      </c>
      <c r="C1764" t="str">
        <v>Laurentino Campos Miranda</v>
      </c>
      <c r="D1764" t="str">
        <v>M120</v>
      </c>
      <c r="E1764">
        <v>261.22000000000003</v>
      </c>
      <c r="F1764" t="str">
        <v>Critical Risk</v>
      </c>
    </row>
    <row r="1765" spans="1:6" x14ac:dyDescent="0.25">
      <c r="A1765">
        <v>1826</v>
      </c>
      <c r="B1765" t="str">
        <v>Ricardo G.Silva</v>
      </c>
      <c r="C1765" t="str">
        <v>Laurentino Campos Miranda</v>
      </c>
      <c r="D1765" t="str">
        <v>M120</v>
      </c>
      <c r="E1765">
        <v>68.7</v>
      </c>
      <c r="F1765" t="str">
        <v>Critical Risk</v>
      </c>
    </row>
    <row r="1766" spans="1:6" x14ac:dyDescent="0.25">
      <c r="A1766">
        <v>1876</v>
      </c>
      <c r="B1766" t="str">
        <v>Ricardo G.Silva</v>
      </c>
      <c r="C1766" t="str">
        <v>Galo Pardo - Talho, Unipessoal Lda</v>
      </c>
      <c r="D1766" t="str">
        <v>M120</v>
      </c>
      <c r="E1766">
        <v>-52.05</v>
      </c>
      <c r="F1766" t="str">
        <v>Critical Risk</v>
      </c>
    </row>
    <row r="1767" spans="1:6" x14ac:dyDescent="0.25">
      <c r="A1767">
        <v>1877</v>
      </c>
      <c r="B1767" t="str">
        <v>Ricardo G.Silva</v>
      </c>
      <c r="C1767" t="str">
        <v>Galo Pardo - Talho, Unipessoal Lda</v>
      </c>
      <c r="D1767" t="str">
        <v>M120</v>
      </c>
      <c r="E1767">
        <v>-26.51</v>
      </c>
      <c r="F1767" t="str">
        <v>Critical Risk</v>
      </c>
    </row>
    <row r="1768" spans="1:6" x14ac:dyDescent="0.25">
      <c r="A1768">
        <v>120</v>
      </c>
      <c r="B1768" t="str">
        <v>Ricardo G.Silva</v>
      </c>
      <c r="C1768" t="str">
        <v>O Talhinho Rozé - Carnes Unipessoal</v>
      </c>
      <c r="D1768" t="str">
        <v>61A90</v>
      </c>
      <c r="E1768">
        <v>647.23</v>
      </c>
      <c r="F1768" t="str">
        <v>High Risk</v>
      </c>
    </row>
    <row r="1769" spans="1:6" x14ac:dyDescent="0.25">
      <c r="A1769">
        <v>919</v>
      </c>
      <c r="B1769" t="str">
        <v>Ricardo G.Silva</v>
      </c>
      <c r="C1769" t="str">
        <v>Carlos M. Rebelo Ribeiro Unip.,Lda</v>
      </c>
      <c r="D1769" t="str">
        <v>61A90</v>
      </c>
      <c r="E1769">
        <v>200.29</v>
      </c>
      <c r="F1769" t="str">
        <v>High Risk</v>
      </c>
    </row>
    <row r="1770" spans="1:6" x14ac:dyDescent="0.25">
      <c r="A1770">
        <v>920</v>
      </c>
      <c r="B1770" t="str">
        <v>Ricardo G.Silva</v>
      </c>
      <c r="C1770" t="str">
        <v>Carlos M. Rebelo Ribeiro Unip.,Lda</v>
      </c>
      <c r="D1770" t="str">
        <v>61A90</v>
      </c>
      <c r="E1770">
        <v>267.89999999999998</v>
      </c>
      <c r="F1770" t="str">
        <v>High Risk</v>
      </c>
    </row>
    <row r="1771" spans="1:6" x14ac:dyDescent="0.25">
      <c r="A1771">
        <v>1096</v>
      </c>
      <c r="B1771" t="str">
        <v>Ricardo G.Silva</v>
      </c>
      <c r="C1771" t="str">
        <v>Paulo Soares &amp; Silvia Nunes, Lda</v>
      </c>
      <c r="D1771" t="str">
        <v>61A90</v>
      </c>
      <c r="E1771">
        <v>98.66</v>
      </c>
      <c r="F1771" t="str">
        <v>High Risk</v>
      </c>
    </row>
    <row r="1772" spans="1:6" x14ac:dyDescent="0.25">
      <c r="A1772">
        <v>1097</v>
      </c>
      <c r="B1772" t="str">
        <v>Ricardo G.Silva</v>
      </c>
      <c r="C1772" t="str">
        <v>Paulo Soares &amp; Silvia Nunes, Lda</v>
      </c>
      <c r="D1772" t="str">
        <v>31A60</v>
      </c>
      <c r="E1772">
        <v>196.05</v>
      </c>
      <c r="F1772" t="str">
        <v>High Risk</v>
      </c>
    </row>
    <row r="1773" spans="1:6" x14ac:dyDescent="0.25">
      <c r="A1773">
        <v>1098</v>
      </c>
      <c r="B1773" t="str">
        <v>Ricardo G.Silva</v>
      </c>
      <c r="C1773" t="str">
        <v>Paulo Soares &amp; Silvia Nunes, Lda</v>
      </c>
      <c r="D1773" t="str">
        <v>31A60</v>
      </c>
      <c r="E1773">
        <v>340.38</v>
      </c>
      <c r="F1773" t="str">
        <v>High Risk</v>
      </c>
    </row>
    <row r="1774" spans="1:6" x14ac:dyDescent="0.25">
      <c r="A1774">
        <v>1215</v>
      </c>
      <c r="B1774" t="str">
        <v>Ricardo G.Silva</v>
      </c>
      <c r="C1774" t="str">
        <v>Pedro Jorge M. M. Unipessoal, Lda</v>
      </c>
      <c r="D1774" t="str">
        <v>61A90</v>
      </c>
      <c r="E1774">
        <v>-4.7699999999999996</v>
      </c>
      <c r="F1774" t="str">
        <v>High Risk</v>
      </c>
    </row>
    <row r="1775" spans="1:6" x14ac:dyDescent="0.25">
      <c r="A1775">
        <v>1359</v>
      </c>
      <c r="B1775" t="str">
        <v>Ricardo G.Silva</v>
      </c>
      <c r="C1775" t="str">
        <v>Aparencia Harmoniosa, Lda.</v>
      </c>
      <c r="D1775" t="str">
        <v>61A90</v>
      </c>
      <c r="E1775">
        <v>-70.290000000000006</v>
      </c>
      <c r="F1775" t="str">
        <v>High Risk</v>
      </c>
    </row>
    <row r="1776" spans="1:6" x14ac:dyDescent="0.25">
      <c r="A1776">
        <v>1360</v>
      </c>
      <c r="B1776" t="str">
        <v>Ricardo G.Silva</v>
      </c>
      <c r="C1776" t="str">
        <v>Aparencia Harmoniosa, Lda.</v>
      </c>
      <c r="D1776" t="str">
        <v>61A90</v>
      </c>
      <c r="E1776">
        <v>-3.5</v>
      </c>
      <c r="F1776" t="str">
        <v>High Risk</v>
      </c>
    </row>
    <row r="1777" spans="1:6" x14ac:dyDescent="0.25">
      <c r="A1777">
        <v>1361</v>
      </c>
      <c r="B1777" t="str">
        <v>Ricardo G.Silva</v>
      </c>
      <c r="C1777" t="str">
        <v>Aparencia Harmoniosa, Lda.</v>
      </c>
      <c r="D1777" t="str">
        <v>61A90</v>
      </c>
      <c r="E1777">
        <v>-219.06</v>
      </c>
      <c r="F1777" t="str">
        <v>High Risk</v>
      </c>
    </row>
    <row r="1778" spans="1:6" x14ac:dyDescent="0.25">
      <c r="A1778">
        <v>1362</v>
      </c>
      <c r="B1778" t="str">
        <v>Ricardo G.Silva</v>
      </c>
      <c r="C1778" t="str">
        <v>Aparencia Harmoniosa, Lda.</v>
      </c>
      <c r="D1778" t="str">
        <v>61A90</v>
      </c>
      <c r="E1778">
        <v>-31.27</v>
      </c>
      <c r="F1778" t="str">
        <v>High Risk</v>
      </c>
    </row>
    <row r="1779" spans="1:6" x14ac:dyDescent="0.25">
      <c r="A1779">
        <v>1384</v>
      </c>
      <c r="B1779" t="str">
        <v>Ricardo G.Silva</v>
      </c>
      <c r="C1779" t="str">
        <v>Paulo Jorge Magalhães Miranda</v>
      </c>
      <c r="D1779" t="str">
        <v>31A60</v>
      </c>
      <c r="E1779">
        <v>315.56</v>
      </c>
      <c r="F1779" t="str">
        <v>High Risk</v>
      </c>
    </row>
    <row r="1780" spans="1:6" x14ac:dyDescent="0.25">
      <c r="A1780">
        <v>1385</v>
      </c>
      <c r="B1780" t="str">
        <v>Ricardo G.Silva</v>
      </c>
      <c r="C1780" t="str">
        <v>Paulo Jorge Magalhães Miranda</v>
      </c>
      <c r="D1780" t="str">
        <v>31A60</v>
      </c>
      <c r="E1780">
        <v>367.25</v>
      </c>
      <c r="F1780" t="str">
        <v>High Risk</v>
      </c>
    </row>
    <row r="1781" spans="1:6" x14ac:dyDescent="0.25">
      <c r="A1781">
        <v>1857</v>
      </c>
      <c r="B1781" t="str">
        <v>Ricardo G.Silva</v>
      </c>
      <c r="C1781" t="str">
        <v>Maria Do Rosário Moreira Magalhães</v>
      </c>
      <c r="D1781" t="str">
        <v>61A90</v>
      </c>
      <c r="E1781">
        <v>-16.809999999999999</v>
      </c>
      <c r="F1781" t="str">
        <v>High Risk</v>
      </c>
    </row>
    <row r="1782" spans="1:6" x14ac:dyDescent="0.25">
      <c r="A1782">
        <v>2189</v>
      </c>
      <c r="B1782" t="str">
        <v>Ricardo G.Silva</v>
      </c>
      <c r="C1782" t="str">
        <v>Associação Humanitária de Bombeiros Voluntários Famalicenses</v>
      </c>
      <c r="D1782" t="str">
        <v>31A60</v>
      </c>
      <c r="E1782">
        <v>481.94</v>
      </c>
      <c r="F1782" t="str">
        <v>High Risk</v>
      </c>
    </row>
    <row r="1783" spans="1:6" x14ac:dyDescent="0.25">
      <c r="A1783">
        <v>121</v>
      </c>
      <c r="B1783" t="str">
        <v>Ricardo G.Silva</v>
      </c>
      <c r="C1783" t="str">
        <v>O Talhinho Rozé - Carnes Unipessoal</v>
      </c>
      <c r="D1783" t="str">
        <v>31A60</v>
      </c>
      <c r="E1783">
        <v>-5.91</v>
      </c>
      <c r="F1783" t="str">
        <v>Moderate Risk</v>
      </c>
    </row>
    <row r="1784" spans="1:6" x14ac:dyDescent="0.25">
      <c r="A1784">
        <v>122</v>
      </c>
      <c r="B1784" t="str">
        <v>Ricardo G.Silva</v>
      </c>
      <c r="C1784" t="str">
        <v>O Talhinho Rozé - Carnes Unipessoal</v>
      </c>
      <c r="D1784" t="str">
        <v>31A60</v>
      </c>
      <c r="E1784">
        <v>682.81</v>
      </c>
      <c r="F1784" t="str">
        <v>Moderate Risk</v>
      </c>
    </row>
    <row r="1785" spans="1:6" x14ac:dyDescent="0.25">
      <c r="A1785">
        <v>123</v>
      </c>
      <c r="B1785" t="str">
        <v>Ricardo G.Silva</v>
      </c>
      <c r="C1785" t="str">
        <v>O Talhinho Rozé - Carnes Unipessoal</v>
      </c>
      <c r="D1785" t="str">
        <v>31A60</v>
      </c>
      <c r="E1785">
        <v>753.16</v>
      </c>
      <c r="F1785" t="str">
        <v>Moderate Risk</v>
      </c>
    </row>
    <row r="1786" spans="1:6" x14ac:dyDescent="0.25">
      <c r="A1786">
        <v>124</v>
      </c>
      <c r="B1786" t="str">
        <v>Ricardo G.Silva</v>
      </c>
      <c r="C1786" t="str">
        <v>O Talhinho Rozé - Carnes Unipessoal</v>
      </c>
      <c r="D1786" t="str">
        <v>31A60</v>
      </c>
      <c r="E1786">
        <v>25.46</v>
      </c>
      <c r="F1786" t="str">
        <v>Moderate Risk</v>
      </c>
    </row>
    <row r="1787" spans="1:6" x14ac:dyDescent="0.25">
      <c r="A1787">
        <v>125</v>
      </c>
      <c r="B1787" t="str">
        <v>Ricardo G.Silva</v>
      </c>
      <c r="C1787" t="str">
        <v>O Talhinho Rozé - Carnes Unipessoal</v>
      </c>
      <c r="D1787" t="str">
        <v>31A60</v>
      </c>
      <c r="E1787">
        <v>592.29</v>
      </c>
      <c r="F1787" t="str">
        <v>Moderate Risk</v>
      </c>
    </row>
    <row r="1788" spans="1:6" x14ac:dyDescent="0.25">
      <c r="A1788">
        <v>144</v>
      </c>
      <c r="B1788" t="str">
        <v>Ricardo G.Silva</v>
      </c>
      <c r="C1788" t="str">
        <v>Artur Matos Xavier Forte &amp; Ca., Lda</v>
      </c>
      <c r="D1788" t="str">
        <v>31A60</v>
      </c>
      <c r="E1788">
        <v>750.09</v>
      </c>
      <c r="F1788" t="str">
        <v>Moderate Risk</v>
      </c>
    </row>
    <row r="1789" spans="1:6" x14ac:dyDescent="0.25">
      <c r="A1789">
        <v>164</v>
      </c>
      <c r="B1789" t="str">
        <v>Ricardo G.Silva</v>
      </c>
      <c r="C1789" t="str">
        <v>Campos &amp; Doutor, Lda.</v>
      </c>
      <c r="D1789" t="str">
        <v>31A60</v>
      </c>
      <c r="E1789">
        <v>244.73</v>
      </c>
      <c r="F1789" t="str">
        <v>Moderate Risk</v>
      </c>
    </row>
    <row r="1790" spans="1:6" x14ac:dyDescent="0.25">
      <c r="A1790">
        <v>459</v>
      </c>
      <c r="B1790" t="str">
        <v>Ricardo G.Silva</v>
      </c>
      <c r="C1790" t="str">
        <v>Caxicarnes Talho, Lda</v>
      </c>
      <c r="D1790" t="str">
        <v>31A60</v>
      </c>
      <c r="E1790">
        <v>180.62</v>
      </c>
      <c r="F1790" t="str">
        <v>Moderate Risk</v>
      </c>
    </row>
    <row r="1791" spans="1:6" x14ac:dyDescent="0.25">
      <c r="A1791">
        <v>734</v>
      </c>
      <c r="B1791" t="str">
        <v>Ricardo G.Silva</v>
      </c>
      <c r="C1791" t="str">
        <v>Telbac Teixeira &amp; Leite Bacalhau E</v>
      </c>
      <c r="D1791" t="str">
        <v>31A60</v>
      </c>
      <c r="E1791">
        <v>-54.99</v>
      </c>
      <c r="F1791" t="str">
        <v>Moderate Risk</v>
      </c>
    </row>
    <row r="1792" spans="1:6" x14ac:dyDescent="0.25">
      <c r="A1792">
        <v>745</v>
      </c>
      <c r="B1792" t="str">
        <v>Ricardo G.Silva</v>
      </c>
      <c r="C1792" t="str">
        <v>Surpresaparalela Supermercado</v>
      </c>
      <c r="D1792" t="str">
        <v>31A60</v>
      </c>
      <c r="E1792">
        <v>114.53</v>
      </c>
      <c r="F1792" t="str">
        <v>Moderate Risk</v>
      </c>
    </row>
    <row r="1793" spans="1:6" x14ac:dyDescent="0.25">
      <c r="A1793">
        <v>746</v>
      </c>
      <c r="B1793" t="str">
        <v>Ricardo G.Silva</v>
      </c>
      <c r="C1793" t="str">
        <v>Surpresaparalela Supermercado</v>
      </c>
      <c r="D1793" t="str">
        <v>31A60</v>
      </c>
      <c r="E1793">
        <v>301.70999999999998</v>
      </c>
      <c r="F1793" t="str">
        <v>Moderate Risk</v>
      </c>
    </row>
    <row r="1794" spans="1:6" x14ac:dyDescent="0.25">
      <c r="A1794">
        <v>747</v>
      </c>
      <c r="B1794" t="str">
        <v>Ricardo G.Silva</v>
      </c>
      <c r="C1794" t="str">
        <v>Surpresaparalela Supermercado</v>
      </c>
      <c r="D1794" t="str">
        <v>31A60</v>
      </c>
      <c r="E1794">
        <v>243.96</v>
      </c>
      <c r="F1794" t="str">
        <v>Moderate Risk</v>
      </c>
    </row>
    <row r="1795" spans="1:6" x14ac:dyDescent="0.25">
      <c r="A1795">
        <v>748</v>
      </c>
      <c r="B1795" t="str">
        <v>Ricardo G.Silva</v>
      </c>
      <c r="C1795" t="str">
        <v>Surpresaparalela Supermercado</v>
      </c>
      <c r="D1795" t="str">
        <v>31A60</v>
      </c>
      <c r="E1795">
        <v>31.67</v>
      </c>
      <c r="F1795" t="str">
        <v>Moderate Risk</v>
      </c>
    </row>
    <row r="1796" spans="1:6" x14ac:dyDescent="0.25">
      <c r="A1796">
        <v>749</v>
      </c>
      <c r="B1796" t="str">
        <v>Ricardo G.Silva</v>
      </c>
      <c r="C1796" t="str">
        <v>Surpresaparalela Supermercado</v>
      </c>
      <c r="D1796" t="str">
        <v>31A60</v>
      </c>
      <c r="E1796">
        <v>-3.53</v>
      </c>
      <c r="F1796" t="str">
        <v>Moderate Risk</v>
      </c>
    </row>
    <row r="1797" spans="1:6" x14ac:dyDescent="0.25">
      <c r="A1797">
        <v>750</v>
      </c>
      <c r="B1797" t="str">
        <v>Ricardo G.Silva</v>
      </c>
      <c r="C1797" t="str">
        <v>Surpresaparalela Supermercado</v>
      </c>
      <c r="D1797" t="str">
        <v>31A60</v>
      </c>
      <c r="E1797">
        <v>280.70999999999998</v>
      </c>
      <c r="F1797" t="str">
        <v>Moderate Risk</v>
      </c>
    </row>
    <row r="1798" spans="1:6" x14ac:dyDescent="0.25">
      <c r="A1798">
        <v>911</v>
      </c>
      <c r="B1798" t="str">
        <v>Ricardo G.Silva</v>
      </c>
      <c r="C1798" t="str">
        <v>Avibom - Avícola, S.A.</v>
      </c>
      <c r="D1798" t="str">
        <v>31A60</v>
      </c>
      <c r="E1798">
        <v>-127.16</v>
      </c>
      <c r="F1798" t="str">
        <v>Moderate Risk</v>
      </c>
    </row>
    <row r="1799" spans="1:6" x14ac:dyDescent="0.25">
      <c r="A1799">
        <v>921</v>
      </c>
      <c r="B1799" t="str">
        <v>Ricardo G.Silva</v>
      </c>
      <c r="C1799" t="str">
        <v>Navarras - Supermercados, Lda</v>
      </c>
      <c r="D1799" t="str">
        <v>31A60</v>
      </c>
      <c r="E1799">
        <v>215.95</v>
      </c>
      <c r="F1799" t="str">
        <v>Moderate Risk</v>
      </c>
    </row>
    <row r="1800" spans="1:6" x14ac:dyDescent="0.25">
      <c r="A1800">
        <v>979</v>
      </c>
      <c r="B1800" t="str">
        <v>Ricardo G.Silva</v>
      </c>
      <c r="C1800" t="str">
        <v>Amadeu Rodrigues, Unipessoal Lda</v>
      </c>
      <c r="D1800" t="str">
        <v>31A60</v>
      </c>
      <c r="E1800">
        <v>-17.34</v>
      </c>
      <c r="F1800" t="str">
        <v>Moderate Risk</v>
      </c>
    </row>
    <row r="1801" spans="1:6" x14ac:dyDescent="0.25">
      <c r="A1801">
        <v>1079</v>
      </c>
      <c r="B1801" t="str">
        <v>Ricardo G.Silva</v>
      </c>
      <c r="C1801" t="str">
        <v>Mário Jorge Moreira Mota</v>
      </c>
      <c r="D1801" t="str">
        <v>31A60</v>
      </c>
      <c r="E1801">
        <v>337.18</v>
      </c>
      <c r="F1801" t="str">
        <v>Moderate Risk</v>
      </c>
    </row>
    <row r="1802" spans="1:6" x14ac:dyDescent="0.25">
      <c r="A1802">
        <v>1080</v>
      </c>
      <c r="B1802" t="str">
        <v>Ricardo G.Silva</v>
      </c>
      <c r="C1802" t="str">
        <v>Mário Jorge Moreira Mota</v>
      </c>
      <c r="D1802" t="str">
        <v>31A60</v>
      </c>
      <c r="E1802">
        <v>1000</v>
      </c>
      <c r="F1802" t="str">
        <v>Moderate Risk</v>
      </c>
    </row>
    <row r="1803" spans="1:6" x14ac:dyDescent="0.25">
      <c r="A1803">
        <v>1099</v>
      </c>
      <c r="B1803" t="str">
        <v>Ricardo G.Silva</v>
      </c>
      <c r="C1803" t="str">
        <v>Paulo Soares &amp; Silvia Nunes, Lda</v>
      </c>
      <c r="D1803" t="str">
        <v>31A60</v>
      </c>
      <c r="E1803">
        <v>436.79</v>
      </c>
      <c r="F1803" t="str">
        <v>Moderate Risk</v>
      </c>
    </row>
    <row r="1804" spans="1:6" x14ac:dyDescent="0.25">
      <c r="A1804">
        <v>1100</v>
      </c>
      <c r="B1804" t="str">
        <v>Ricardo G.Silva</v>
      </c>
      <c r="C1804" t="str">
        <v>Paulo Soares &amp; Silvia Nunes, Lda</v>
      </c>
      <c r="D1804" t="str">
        <v>31A60</v>
      </c>
      <c r="E1804">
        <v>43.03</v>
      </c>
      <c r="F1804" t="str">
        <v>Moderate Risk</v>
      </c>
    </row>
    <row r="1805" spans="1:6" x14ac:dyDescent="0.25">
      <c r="A1805">
        <v>1101</v>
      </c>
      <c r="B1805" t="str">
        <v>Ricardo G.Silva</v>
      </c>
      <c r="C1805" t="str">
        <v>Paulo Soares &amp; Silvia Nunes, Lda</v>
      </c>
      <c r="D1805" t="str">
        <v>31A60</v>
      </c>
      <c r="E1805">
        <v>371.67</v>
      </c>
      <c r="F1805" t="str">
        <v>Moderate Risk</v>
      </c>
    </row>
    <row r="1806" spans="1:6" x14ac:dyDescent="0.25">
      <c r="A1806">
        <v>1102</v>
      </c>
      <c r="B1806" t="str">
        <v>Ricardo G.Silva</v>
      </c>
      <c r="C1806" t="str">
        <v>Paulo Soares &amp; Silvia Nunes, Lda</v>
      </c>
      <c r="D1806" t="str">
        <v>31A60</v>
      </c>
      <c r="E1806">
        <v>1.06</v>
      </c>
      <c r="F1806" t="str">
        <v>Moderate Risk</v>
      </c>
    </row>
    <row r="1807" spans="1:6" x14ac:dyDescent="0.25">
      <c r="A1807">
        <v>1103</v>
      </c>
      <c r="B1807" t="str">
        <v>Ricardo G.Silva</v>
      </c>
      <c r="C1807" t="str">
        <v>Paulo Soares &amp; Silvia Nunes, Lda</v>
      </c>
      <c r="D1807" t="str">
        <v>31A60</v>
      </c>
      <c r="E1807">
        <v>156.86000000000001</v>
      </c>
      <c r="F1807" t="str">
        <v>Moderate Risk</v>
      </c>
    </row>
    <row r="1808" spans="1:6" x14ac:dyDescent="0.25">
      <c r="A1808">
        <v>1104</v>
      </c>
      <c r="B1808" t="str">
        <v>Ricardo G.Silva</v>
      </c>
      <c r="C1808" t="str">
        <v>Paulo Soares &amp; Silvia Nunes, Lda</v>
      </c>
      <c r="D1808" t="str">
        <v>31A60</v>
      </c>
      <c r="E1808">
        <v>189.31</v>
      </c>
      <c r="F1808" t="str">
        <v>Moderate Risk</v>
      </c>
    </row>
    <row r="1809" spans="1:6" x14ac:dyDescent="0.25">
      <c r="A1809">
        <v>1105</v>
      </c>
      <c r="B1809" t="str">
        <v>Ricardo G.Silva</v>
      </c>
      <c r="C1809" t="str">
        <v>Paulo Soares &amp; Silvia Nunes, Lda</v>
      </c>
      <c r="D1809" t="str">
        <v>31A60</v>
      </c>
      <c r="E1809">
        <v>622.42999999999995</v>
      </c>
      <c r="F1809" t="str">
        <v>Moderate Risk</v>
      </c>
    </row>
    <row r="1810" spans="1:6" x14ac:dyDescent="0.25">
      <c r="A1810">
        <v>1363</v>
      </c>
      <c r="B1810" t="str">
        <v>Ricardo G.Silva</v>
      </c>
      <c r="C1810" t="str">
        <v>Aparencia Harmoniosa, Lda.</v>
      </c>
      <c r="D1810" t="str">
        <v>31A60</v>
      </c>
      <c r="E1810">
        <v>-259.07</v>
      </c>
      <c r="F1810" t="str">
        <v>Moderate Risk</v>
      </c>
    </row>
    <row r="1811" spans="1:6" x14ac:dyDescent="0.25">
      <c r="A1811">
        <v>1386</v>
      </c>
      <c r="B1811" t="str">
        <v>Ricardo G.Silva</v>
      </c>
      <c r="C1811" t="str">
        <v>Paulo Jorge Magalhães Miranda</v>
      </c>
      <c r="D1811" t="str">
        <v>31A60</v>
      </c>
      <c r="E1811">
        <v>151.74</v>
      </c>
      <c r="F1811" t="str">
        <v>Moderate Risk</v>
      </c>
    </row>
    <row r="1812" spans="1:6" x14ac:dyDescent="0.25">
      <c r="A1812">
        <v>1387</v>
      </c>
      <c r="B1812" t="str">
        <v>Ricardo G.Silva</v>
      </c>
      <c r="C1812" t="str">
        <v>Paulo Jorge Magalhães Miranda</v>
      </c>
      <c r="D1812" t="str">
        <v>31A60</v>
      </c>
      <c r="E1812">
        <v>344.23</v>
      </c>
      <c r="F1812" t="str">
        <v>Moderate Risk</v>
      </c>
    </row>
    <row r="1813" spans="1:6" x14ac:dyDescent="0.25">
      <c r="A1813">
        <v>1388</v>
      </c>
      <c r="B1813" t="str">
        <v>Ricardo G.Silva</v>
      </c>
      <c r="C1813" t="str">
        <v>Paulo Jorge Magalhães Miranda</v>
      </c>
      <c r="D1813" t="str">
        <v>31A60</v>
      </c>
      <c r="E1813">
        <v>254.37</v>
      </c>
      <c r="F1813" t="str">
        <v>Moderate Risk</v>
      </c>
    </row>
    <row r="1814" spans="1:6" x14ac:dyDescent="0.25">
      <c r="A1814">
        <v>1389</v>
      </c>
      <c r="B1814" t="str">
        <v>Ricardo G.Silva</v>
      </c>
      <c r="C1814" t="str">
        <v>Paulo Jorge Magalhães Miranda</v>
      </c>
      <c r="D1814" t="str">
        <v>31A60</v>
      </c>
      <c r="E1814">
        <v>279.14</v>
      </c>
      <c r="F1814" t="str">
        <v>Moderate Risk</v>
      </c>
    </row>
    <row r="1815" spans="1:6" x14ac:dyDescent="0.25">
      <c r="A1815">
        <v>1858</v>
      </c>
      <c r="B1815" t="str">
        <v>Ricardo G.Silva</v>
      </c>
      <c r="C1815" t="str">
        <v>Maria Do Rosário Moreira Magalhães</v>
      </c>
      <c r="D1815" t="str">
        <v>31A60</v>
      </c>
      <c r="E1815">
        <v>299.16000000000003</v>
      </c>
      <c r="F1815" t="str">
        <v>Moderate Risk</v>
      </c>
    </row>
    <row r="1816" spans="1:6" x14ac:dyDescent="0.25">
      <c r="A1816">
        <v>2171</v>
      </c>
      <c r="B1816" t="str">
        <v>Ricardo G.Silva</v>
      </c>
      <c r="C1816" t="str">
        <v>Martinho Nogueira Ribeiro - Alimentação, Lda.</v>
      </c>
      <c r="D1816" t="str">
        <v>31A60</v>
      </c>
      <c r="E1816">
        <v>-0.24</v>
      </c>
      <c r="F1816" t="str">
        <v>Moderate Risk</v>
      </c>
    </row>
    <row r="1817" spans="1:6" x14ac:dyDescent="0.25">
      <c r="A1817">
        <v>35</v>
      </c>
      <c r="B1817" t="str">
        <v>Ricardo G.Silva</v>
      </c>
      <c r="C1817" t="str">
        <v>Raul &amp; Costa, Lda.</v>
      </c>
      <c r="D1817" t="str">
        <v>A VENCER</v>
      </c>
      <c r="E1817">
        <v>342.38</v>
      </c>
      <c r="F1817" t="str">
        <v>No Risk</v>
      </c>
    </row>
    <row r="1818" spans="1:6" x14ac:dyDescent="0.25">
      <c r="A1818">
        <v>37</v>
      </c>
      <c r="B1818" t="str">
        <v>Ricardo G.Silva</v>
      </c>
      <c r="C1818" t="str">
        <v>Super Talho Famalicense, Lda.</v>
      </c>
      <c r="D1818" t="str">
        <v>A VENCER</v>
      </c>
      <c r="E1818">
        <v>-14.39</v>
      </c>
      <c r="F1818" t="str">
        <v>No Risk</v>
      </c>
    </row>
    <row r="1819" spans="1:6" x14ac:dyDescent="0.25">
      <c r="A1819">
        <v>38</v>
      </c>
      <c r="B1819" t="str">
        <v>Ricardo G.Silva</v>
      </c>
      <c r="C1819" t="str">
        <v>Super Talho Famalicense, Lda.</v>
      </c>
      <c r="D1819" t="str">
        <v>A VENCER</v>
      </c>
      <c r="E1819">
        <v>257.13</v>
      </c>
      <c r="F1819" t="str">
        <v>No Risk</v>
      </c>
    </row>
    <row r="1820" spans="1:6" x14ac:dyDescent="0.25">
      <c r="A1820">
        <v>39</v>
      </c>
      <c r="B1820" t="str">
        <v>Ricardo G.Silva</v>
      </c>
      <c r="C1820" t="str">
        <v>Super Talho Famalicense, Lda.</v>
      </c>
      <c r="D1820" t="str">
        <v>A VENCER</v>
      </c>
      <c r="E1820">
        <v>-37.18</v>
      </c>
      <c r="F1820" t="str">
        <v>No Risk</v>
      </c>
    </row>
    <row r="1821" spans="1:6" x14ac:dyDescent="0.25">
      <c r="A1821">
        <v>40</v>
      </c>
      <c r="B1821" t="str">
        <v>Ricardo G.Silva</v>
      </c>
      <c r="C1821" t="str">
        <v>Super Talho Famalicense, Lda.</v>
      </c>
      <c r="D1821" t="str">
        <v>A VENCER</v>
      </c>
      <c r="E1821">
        <v>151.69999999999999</v>
      </c>
      <c r="F1821" t="str">
        <v>No Risk</v>
      </c>
    </row>
    <row r="1822" spans="1:6" x14ac:dyDescent="0.25">
      <c r="A1822">
        <v>41</v>
      </c>
      <c r="B1822" t="str">
        <v>Ricardo G.Silva</v>
      </c>
      <c r="C1822" t="str">
        <v>Super Talho Famalicense, Lda.</v>
      </c>
      <c r="D1822" t="str">
        <v>A VENCER</v>
      </c>
      <c r="E1822">
        <v>238.45</v>
      </c>
      <c r="F1822" t="str">
        <v>No Risk</v>
      </c>
    </row>
    <row r="1823" spans="1:6" x14ac:dyDescent="0.25">
      <c r="A1823">
        <v>42</v>
      </c>
      <c r="B1823" t="str">
        <v>Ricardo G.Silva</v>
      </c>
      <c r="C1823" t="str">
        <v>Super Talho Famalicense, Lda.</v>
      </c>
      <c r="D1823" t="str">
        <v>A VENCER</v>
      </c>
      <c r="E1823">
        <v>321.72000000000003</v>
      </c>
      <c r="F1823" t="str">
        <v>No Risk</v>
      </c>
    </row>
    <row r="1824" spans="1:6" x14ac:dyDescent="0.25">
      <c r="A1824">
        <v>43</v>
      </c>
      <c r="B1824" t="str">
        <v>Ricardo G.Silva</v>
      </c>
      <c r="C1824" t="str">
        <v>Super Talho Famalicense, Lda.</v>
      </c>
      <c r="D1824" t="str">
        <v>A VENCER</v>
      </c>
      <c r="E1824">
        <v>72</v>
      </c>
      <c r="F1824" t="str">
        <v>No Risk</v>
      </c>
    </row>
    <row r="1825" spans="1:6" x14ac:dyDescent="0.25">
      <c r="A1825">
        <v>44</v>
      </c>
      <c r="B1825" t="str">
        <v>Ricardo G.Silva</v>
      </c>
      <c r="C1825" t="str">
        <v>Super Talho Famalicense, Lda.</v>
      </c>
      <c r="D1825" t="str">
        <v>A VENCER</v>
      </c>
      <c r="E1825">
        <v>30.08</v>
      </c>
      <c r="F1825" t="str">
        <v>No Risk</v>
      </c>
    </row>
    <row r="1826" spans="1:6" x14ac:dyDescent="0.25">
      <c r="A1826">
        <v>45</v>
      </c>
      <c r="B1826" t="str">
        <v>Ricardo G.Silva</v>
      </c>
      <c r="C1826" t="str">
        <v>Super Talho Famalicense, Lda.</v>
      </c>
      <c r="D1826" t="str">
        <v>A VENCER</v>
      </c>
      <c r="E1826">
        <v>328.2</v>
      </c>
      <c r="F1826" t="str">
        <v>No Risk</v>
      </c>
    </row>
    <row r="1827" spans="1:6" x14ac:dyDescent="0.25">
      <c r="A1827">
        <v>46</v>
      </c>
      <c r="B1827" t="str">
        <v>Ricardo G.Silva</v>
      </c>
      <c r="C1827" t="str">
        <v>Super Talho Famalicense, Lda.</v>
      </c>
      <c r="D1827" t="str">
        <v>A VENCER</v>
      </c>
      <c r="E1827">
        <v>269.02</v>
      </c>
      <c r="F1827" t="str">
        <v>No Risk</v>
      </c>
    </row>
    <row r="1828" spans="1:6" x14ac:dyDescent="0.25">
      <c r="A1828">
        <v>47</v>
      </c>
      <c r="B1828" t="str">
        <v>Ricardo G.Silva</v>
      </c>
      <c r="C1828" t="str">
        <v>Super Talho Famalicense, Lda.</v>
      </c>
      <c r="D1828" t="str">
        <v>A VENCER</v>
      </c>
      <c r="E1828">
        <v>104.38</v>
      </c>
      <c r="F1828" t="str">
        <v>No Risk</v>
      </c>
    </row>
    <row r="1829" spans="1:6" x14ac:dyDescent="0.25">
      <c r="A1829">
        <v>48</v>
      </c>
      <c r="B1829" t="str">
        <v>Ricardo G.Silva</v>
      </c>
      <c r="C1829" t="str">
        <v>Super Talho Famalicense, Lda.</v>
      </c>
      <c r="D1829" t="str">
        <v>A VENCER</v>
      </c>
      <c r="E1829">
        <v>52.29</v>
      </c>
      <c r="F1829" t="str">
        <v>No Risk</v>
      </c>
    </row>
    <row r="1830" spans="1:6" x14ac:dyDescent="0.25">
      <c r="A1830">
        <v>49</v>
      </c>
      <c r="B1830" t="str">
        <v>Ricardo G.Silva</v>
      </c>
      <c r="C1830" t="str">
        <v>Super Talho Famalicense, Lda.</v>
      </c>
      <c r="D1830" t="str">
        <v>A VENCER</v>
      </c>
      <c r="E1830">
        <v>116.61</v>
      </c>
      <c r="F1830" t="str">
        <v>No Risk</v>
      </c>
    </row>
    <row r="1831" spans="1:6" x14ac:dyDescent="0.25">
      <c r="A1831">
        <v>50</v>
      </c>
      <c r="B1831" t="str">
        <v>Ricardo G.Silva</v>
      </c>
      <c r="C1831" t="str">
        <v>Super Talho Famalicense, Lda.</v>
      </c>
      <c r="D1831" t="str">
        <v>A VENCER</v>
      </c>
      <c r="E1831">
        <v>141.6</v>
      </c>
      <c r="F1831" t="str">
        <v>No Risk</v>
      </c>
    </row>
    <row r="1832" spans="1:6" x14ac:dyDescent="0.25">
      <c r="A1832">
        <v>51</v>
      </c>
      <c r="B1832" t="str">
        <v>Ricardo G.Silva</v>
      </c>
      <c r="C1832" t="str">
        <v>Super Talho Famalicense, Lda.</v>
      </c>
      <c r="D1832" t="str">
        <v>A VENCER</v>
      </c>
      <c r="E1832">
        <v>70</v>
      </c>
      <c r="F1832" t="str">
        <v>No Risk</v>
      </c>
    </row>
    <row r="1833" spans="1:6" x14ac:dyDescent="0.25">
      <c r="A1833">
        <v>52</v>
      </c>
      <c r="B1833" t="str">
        <v>Ricardo G.Silva</v>
      </c>
      <c r="C1833" t="str">
        <v>Super Talho Famalicense, Lda.</v>
      </c>
      <c r="D1833" t="str">
        <v>A VENCER</v>
      </c>
      <c r="E1833">
        <v>178.82</v>
      </c>
      <c r="F1833" t="str">
        <v>No Risk</v>
      </c>
    </row>
    <row r="1834" spans="1:6" x14ac:dyDescent="0.25">
      <c r="A1834">
        <v>53</v>
      </c>
      <c r="B1834" t="str">
        <v>Ricardo G.Silva</v>
      </c>
      <c r="C1834" t="str">
        <v>Super Talho Famalicense, Lda.</v>
      </c>
      <c r="D1834" t="str">
        <v>A VENCER</v>
      </c>
      <c r="E1834">
        <v>3.49</v>
      </c>
      <c r="F1834" t="str">
        <v>No Risk</v>
      </c>
    </row>
    <row r="1835" spans="1:6" x14ac:dyDescent="0.25">
      <c r="A1835">
        <v>54</v>
      </c>
      <c r="B1835" t="str">
        <v>Ricardo G.Silva</v>
      </c>
      <c r="C1835" t="str">
        <v>Super Talho Famalicense, Lda.</v>
      </c>
      <c r="D1835" t="str">
        <v>A VENCER</v>
      </c>
      <c r="E1835">
        <v>147.99</v>
      </c>
      <c r="F1835" t="str">
        <v>No Risk</v>
      </c>
    </row>
    <row r="1836" spans="1:6" x14ac:dyDescent="0.25">
      <c r="A1836">
        <v>55</v>
      </c>
      <c r="B1836" t="str">
        <v>Ricardo G.Silva</v>
      </c>
      <c r="C1836" t="str">
        <v>Super Talho Famalicense, Lda.</v>
      </c>
      <c r="D1836" t="str">
        <v>A VENCER</v>
      </c>
      <c r="E1836">
        <v>100.5</v>
      </c>
      <c r="F1836" t="str">
        <v>No Risk</v>
      </c>
    </row>
    <row r="1837" spans="1:6" x14ac:dyDescent="0.25">
      <c r="A1837">
        <v>56</v>
      </c>
      <c r="B1837" t="str">
        <v>Ricardo G.Silva</v>
      </c>
      <c r="C1837" t="str">
        <v>Super Talho Famalicense, Lda.</v>
      </c>
      <c r="D1837" t="str">
        <v>A VENCER</v>
      </c>
      <c r="E1837">
        <v>227.73</v>
      </c>
      <c r="F1837" t="str">
        <v>No Risk</v>
      </c>
    </row>
    <row r="1838" spans="1:6" x14ac:dyDescent="0.25">
      <c r="A1838">
        <v>57</v>
      </c>
      <c r="B1838" t="str">
        <v>Ricardo G.Silva</v>
      </c>
      <c r="C1838" t="str">
        <v>Super Talho Famalicense, Lda.</v>
      </c>
      <c r="D1838" t="str">
        <v>A VENCER</v>
      </c>
      <c r="E1838">
        <v>5.61</v>
      </c>
      <c r="F1838" t="str">
        <v>No Risk</v>
      </c>
    </row>
    <row r="1839" spans="1:6" x14ac:dyDescent="0.25">
      <c r="A1839">
        <v>58</v>
      </c>
      <c r="B1839" t="str">
        <v>Ricardo G.Silva</v>
      </c>
      <c r="C1839" t="str">
        <v>Super Talho Famalicense, Lda.</v>
      </c>
      <c r="D1839" t="str">
        <v>A VENCER</v>
      </c>
      <c r="E1839">
        <v>111.54</v>
      </c>
      <c r="F1839" t="str">
        <v>No Risk</v>
      </c>
    </row>
    <row r="1840" spans="1:6" x14ac:dyDescent="0.25">
      <c r="A1840">
        <v>59</v>
      </c>
      <c r="B1840" t="str">
        <v>Ricardo G.Silva</v>
      </c>
      <c r="C1840" t="str">
        <v>Super Talho Famalicense, Lda.</v>
      </c>
      <c r="D1840" t="str">
        <v>A VENCER</v>
      </c>
      <c r="E1840">
        <v>96.67</v>
      </c>
      <c r="F1840" t="str">
        <v>No Risk</v>
      </c>
    </row>
    <row r="1841" spans="1:6" x14ac:dyDescent="0.25">
      <c r="A1841">
        <v>60</v>
      </c>
      <c r="B1841" t="str">
        <v>Ricardo G.Silva</v>
      </c>
      <c r="C1841" t="str">
        <v>Super Talho Famalicense, Lda.</v>
      </c>
      <c r="D1841" t="str">
        <v>A VENCER</v>
      </c>
      <c r="E1841">
        <v>167</v>
      </c>
      <c r="F1841" t="str">
        <v>No Risk</v>
      </c>
    </row>
    <row r="1842" spans="1:6" x14ac:dyDescent="0.25">
      <c r="A1842">
        <v>61</v>
      </c>
      <c r="B1842" t="str">
        <v>Ricardo G.Silva</v>
      </c>
      <c r="C1842" t="str">
        <v>Super Talho Famalicense, Lda.</v>
      </c>
      <c r="D1842" t="str">
        <v>A VENCER</v>
      </c>
      <c r="E1842">
        <v>211.1</v>
      </c>
      <c r="F1842" t="str">
        <v>No Risk</v>
      </c>
    </row>
    <row r="1843" spans="1:6" x14ac:dyDescent="0.25">
      <c r="A1843">
        <v>62</v>
      </c>
      <c r="B1843" t="str">
        <v>Ricardo G.Silva</v>
      </c>
      <c r="C1843" t="str">
        <v>Super Talho Famalicense, Lda.</v>
      </c>
      <c r="D1843" t="str">
        <v>A VENCER</v>
      </c>
      <c r="E1843">
        <v>9.1300000000000008</v>
      </c>
      <c r="F1843" t="str">
        <v>No Risk</v>
      </c>
    </row>
    <row r="1844" spans="1:6" x14ac:dyDescent="0.25">
      <c r="A1844">
        <v>63</v>
      </c>
      <c r="B1844" t="str">
        <v>Ricardo G.Silva</v>
      </c>
      <c r="C1844" t="str">
        <v>Super Talho Famalicense, Lda.</v>
      </c>
      <c r="D1844" t="str">
        <v>A VENCER</v>
      </c>
      <c r="E1844">
        <v>268.23</v>
      </c>
      <c r="F1844" t="str">
        <v>No Risk</v>
      </c>
    </row>
    <row r="1845" spans="1:6" x14ac:dyDescent="0.25">
      <c r="A1845">
        <v>64</v>
      </c>
      <c r="B1845" t="str">
        <v>Ricardo G.Silva</v>
      </c>
      <c r="C1845" t="str">
        <v>Super Talho Famalicense, Lda.</v>
      </c>
      <c r="D1845" t="str">
        <v>A VENCER</v>
      </c>
      <c r="E1845">
        <v>87.5</v>
      </c>
      <c r="F1845" t="str">
        <v>No Risk</v>
      </c>
    </row>
    <row r="1846" spans="1:6" x14ac:dyDescent="0.25">
      <c r="A1846">
        <v>65</v>
      </c>
      <c r="B1846" t="str">
        <v>Ricardo G.Silva</v>
      </c>
      <c r="C1846" t="str">
        <v>Super Talho Famalicense, Lda.</v>
      </c>
      <c r="D1846" t="str">
        <v>A VENCER</v>
      </c>
      <c r="E1846">
        <v>368.03</v>
      </c>
      <c r="F1846" t="str">
        <v>No Risk</v>
      </c>
    </row>
    <row r="1847" spans="1:6" x14ac:dyDescent="0.25">
      <c r="A1847">
        <v>66</v>
      </c>
      <c r="B1847" t="str">
        <v>Ricardo G.Silva</v>
      </c>
      <c r="C1847" t="str">
        <v>Super Talho Famalicense, Lda.</v>
      </c>
      <c r="D1847" t="str">
        <v>A VENCER</v>
      </c>
      <c r="E1847">
        <v>38.76</v>
      </c>
      <c r="F1847" t="str">
        <v>No Risk</v>
      </c>
    </row>
    <row r="1848" spans="1:6" x14ac:dyDescent="0.25">
      <c r="A1848">
        <v>84</v>
      </c>
      <c r="B1848" t="str">
        <v>Ricardo G.Silva</v>
      </c>
      <c r="C1848" t="str">
        <v>Longo</v>
      </c>
      <c r="D1848" t="str">
        <v>A VENCER</v>
      </c>
      <c r="E1848">
        <v>1163.03</v>
      </c>
      <c r="F1848" t="str">
        <v>No Risk</v>
      </c>
    </row>
    <row r="1849" spans="1:6" x14ac:dyDescent="0.25">
      <c r="A1849">
        <v>85</v>
      </c>
      <c r="B1849" t="str">
        <v>Ricardo G.Silva</v>
      </c>
      <c r="C1849" t="str">
        <v>Longo</v>
      </c>
      <c r="D1849" t="str">
        <v>A VENCER</v>
      </c>
      <c r="E1849">
        <v>3030.49</v>
      </c>
      <c r="F1849" t="str">
        <v>No Risk</v>
      </c>
    </row>
    <row r="1850" spans="1:6" x14ac:dyDescent="0.25">
      <c r="A1850">
        <v>86</v>
      </c>
      <c r="B1850" t="str">
        <v>Ricardo G.Silva</v>
      </c>
      <c r="C1850" t="str">
        <v>Longo</v>
      </c>
      <c r="D1850" t="str">
        <v>A VENCER</v>
      </c>
      <c r="E1850">
        <v>3381.64</v>
      </c>
      <c r="F1850" t="str">
        <v>No Risk</v>
      </c>
    </row>
    <row r="1851" spans="1:6" x14ac:dyDescent="0.25">
      <c r="A1851">
        <v>87</v>
      </c>
      <c r="B1851" t="str">
        <v>Ricardo G.Silva</v>
      </c>
      <c r="C1851" t="str">
        <v>Bertão &amp; Ca, Lda. - Sup. Praça</v>
      </c>
      <c r="D1851" t="str">
        <v>A VENCER</v>
      </c>
      <c r="E1851">
        <v>100.2</v>
      </c>
      <c r="F1851" t="str">
        <v>No Risk</v>
      </c>
    </row>
    <row r="1852" spans="1:6" x14ac:dyDescent="0.25">
      <c r="A1852">
        <v>92</v>
      </c>
      <c r="B1852" t="str">
        <v>Ricardo G.Silva</v>
      </c>
      <c r="C1852" t="str">
        <v>Talho Maxi, Lda.</v>
      </c>
      <c r="D1852" t="str">
        <v>A VENCER</v>
      </c>
      <c r="E1852">
        <v>174.8</v>
      </c>
      <c r="F1852" t="str">
        <v>No Risk</v>
      </c>
    </row>
    <row r="1853" spans="1:6" x14ac:dyDescent="0.25">
      <c r="A1853">
        <v>93</v>
      </c>
      <c r="B1853" t="str">
        <v>Ricardo G.Silva</v>
      </c>
      <c r="C1853" t="str">
        <v>Talho Maxi, Lda.</v>
      </c>
      <c r="D1853" t="str">
        <v>A VENCER</v>
      </c>
      <c r="E1853">
        <v>173.8</v>
      </c>
      <c r="F1853" t="str">
        <v>No Risk</v>
      </c>
    </row>
    <row r="1854" spans="1:6" x14ac:dyDescent="0.25">
      <c r="A1854">
        <v>145</v>
      </c>
      <c r="B1854" t="str">
        <v>Ricardo G.Silva</v>
      </c>
      <c r="C1854" t="str">
        <v>Artur Matos Xavier Forte &amp; Ca., Lda</v>
      </c>
      <c r="D1854" t="str">
        <v>A VENCER</v>
      </c>
      <c r="E1854">
        <v>424.56</v>
      </c>
      <c r="F1854" t="str">
        <v>No Risk</v>
      </c>
    </row>
    <row r="1855" spans="1:6" x14ac:dyDescent="0.25">
      <c r="A1855">
        <v>146</v>
      </c>
      <c r="B1855" t="str">
        <v>Ricardo G.Silva</v>
      </c>
      <c r="C1855" t="str">
        <v>Artur Matos Xavier Forte &amp; Ca., Lda</v>
      </c>
      <c r="D1855" t="str">
        <v>A VENCER</v>
      </c>
      <c r="E1855">
        <v>359.15</v>
      </c>
      <c r="F1855" t="str">
        <v>No Risk</v>
      </c>
    </row>
    <row r="1856" spans="1:6" x14ac:dyDescent="0.25">
      <c r="A1856">
        <v>168</v>
      </c>
      <c r="B1856" t="str">
        <v>Ricardo G.Silva</v>
      </c>
      <c r="C1856" t="str">
        <v>Campos &amp; Doutor, Lda.</v>
      </c>
      <c r="D1856" t="str">
        <v>A VENCER</v>
      </c>
      <c r="E1856">
        <v>200.12</v>
      </c>
      <c r="F1856" t="str">
        <v>No Risk</v>
      </c>
    </row>
    <row r="1857" spans="1:6" x14ac:dyDescent="0.25">
      <c r="A1857">
        <v>169</v>
      </c>
      <c r="B1857" t="str">
        <v>Ricardo G.Silva</v>
      </c>
      <c r="C1857" t="str">
        <v>Campos &amp; Doutor, Lda.</v>
      </c>
      <c r="D1857" t="str">
        <v>A VENCER</v>
      </c>
      <c r="E1857">
        <v>149.66999999999999</v>
      </c>
      <c r="F1857" t="str">
        <v>No Risk</v>
      </c>
    </row>
    <row r="1858" spans="1:6" x14ac:dyDescent="0.25">
      <c r="A1858">
        <v>170</v>
      </c>
      <c r="B1858" t="str">
        <v>Ricardo G.Silva</v>
      </c>
      <c r="C1858" t="str">
        <v>Campos &amp; Doutor, Lda.</v>
      </c>
      <c r="D1858" t="str">
        <v>A VENCER</v>
      </c>
      <c r="E1858">
        <v>83.53</v>
      </c>
      <c r="F1858" t="str">
        <v>No Risk</v>
      </c>
    </row>
    <row r="1859" spans="1:6" x14ac:dyDescent="0.25">
      <c r="A1859">
        <v>171</v>
      </c>
      <c r="B1859" t="str">
        <v>Ricardo G.Silva</v>
      </c>
      <c r="C1859" t="str">
        <v>Campos &amp; Doutor, Lda.</v>
      </c>
      <c r="D1859" t="str">
        <v>A VENCER</v>
      </c>
      <c r="E1859">
        <v>118.99</v>
      </c>
      <c r="F1859" t="str">
        <v>No Risk</v>
      </c>
    </row>
    <row r="1860" spans="1:6" x14ac:dyDescent="0.25">
      <c r="A1860">
        <v>185</v>
      </c>
      <c r="B1860" t="str">
        <v>Ricardo G.Silva</v>
      </c>
      <c r="C1860" t="str">
        <v>Paulo Lima-Soc.Unipessoal, Lda</v>
      </c>
      <c r="D1860" t="str">
        <v>A VENCER</v>
      </c>
      <c r="E1860">
        <v>570.59</v>
      </c>
      <c r="F1860" t="str">
        <v>No Risk</v>
      </c>
    </row>
    <row r="1861" spans="1:6" x14ac:dyDescent="0.25">
      <c r="A1861">
        <v>186</v>
      </c>
      <c r="B1861" t="str">
        <v>Ricardo G.Silva</v>
      </c>
      <c r="C1861" t="str">
        <v>Paulo Lima-Soc.Unipessoal, Lda</v>
      </c>
      <c r="D1861" t="str">
        <v>A VENCER</v>
      </c>
      <c r="E1861">
        <v>-47.8</v>
      </c>
      <c r="F1861" t="str">
        <v>No Risk</v>
      </c>
    </row>
    <row r="1862" spans="1:6" x14ac:dyDescent="0.25">
      <c r="A1862">
        <v>187</v>
      </c>
      <c r="B1862" t="str">
        <v>Ricardo G.Silva</v>
      </c>
      <c r="C1862" t="str">
        <v>Paulo Lima-Soc.Unipessoal, Lda</v>
      </c>
      <c r="D1862" t="str">
        <v>A VENCER</v>
      </c>
      <c r="E1862">
        <v>584.20000000000005</v>
      </c>
      <c r="F1862" t="str">
        <v>No Risk</v>
      </c>
    </row>
    <row r="1863" spans="1:6" x14ac:dyDescent="0.25">
      <c r="A1863">
        <v>188</v>
      </c>
      <c r="B1863" t="str">
        <v>Ricardo G.Silva</v>
      </c>
      <c r="C1863" t="str">
        <v>Paulo Lima-Soc.Unipessoal, Lda</v>
      </c>
      <c r="D1863" t="str">
        <v>A VENCER</v>
      </c>
      <c r="E1863">
        <v>595.76</v>
      </c>
      <c r="F1863" t="str">
        <v>No Risk</v>
      </c>
    </row>
    <row r="1864" spans="1:6" x14ac:dyDescent="0.25">
      <c r="A1864">
        <v>189</v>
      </c>
      <c r="B1864" t="str">
        <v>Ricardo G.Silva</v>
      </c>
      <c r="C1864" t="str">
        <v>Paulo Lima-Soc.Unipessoal, Lda</v>
      </c>
      <c r="D1864" t="str">
        <v>A VENCER</v>
      </c>
      <c r="E1864">
        <v>602.47</v>
      </c>
      <c r="F1864" t="str">
        <v>No Risk</v>
      </c>
    </row>
    <row r="1865" spans="1:6" x14ac:dyDescent="0.25">
      <c r="A1865">
        <v>363</v>
      </c>
      <c r="B1865" t="str">
        <v>Ricardo G.Silva</v>
      </c>
      <c r="C1865" t="str">
        <v>O Imbativel - José Alfredo Santos,</v>
      </c>
      <c r="D1865" t="str">
        <v>A VENCER</v>
      </c>
      <c r="E1865">
        <v>124.75</v>
      </c>
      <c r="F1865" t="str">
        <v>No Risk</v>
      </c>
    </row>
    <row r="1866" spans="1:6" x14ac:dyDescent="0.25">
      <c r="A1866">
        <v>401</v>
      </c>
      <c r="B1866" t="str">
        <v>Ricardo G.Silva</v>
      </c>
      <c r="C1866" t="str">
        <v>Talho Boi Preto, Lda</v>
      </c>
      <c r="D1866" t="str">
        <v>A VENCER</v>
      </c>
      <c r="E1866">
        <v>257</v>
      </c>
      <c r="F1866" t="str">
        <v>No Risk</v>
      </c>
    </row>
    <row r="1867" spans="1:6" x14ac:dyDescent="0.25">
      <c r="A1867">
        <v>402</v>
      </c>
      <c r="B1867" t="str">
        <v>Ricardo G.Silva</v>
      </c>
      <c r="C1867" t="str">
        <v>Talho Boi Preto, Lda</v>
      </c>
      <c r="D1867" t="str">
        <v>A VENCER</v>
      </c>
      <c r="E1867">
        <v>195.74</v>
      </c>
      <c r="F1867" t="str">
        <v>No Risk</v>
      </c>
    </row>
    <row r="1868" spans="1:6" x14ac:dyDescent="0.25">
      <c r="A1868">
        <v>403</v>
      </c>
      <c r="B1868" t="str">
        <v>Ricardo G.Silva</v>
      </c>
      <c r="C1868" t="str">
        <v>Talho Boi Preto, Lda</v>
      </c>
      <c r="D1868" t="str">
        <v>A VENCER</v>
      </c>
      <c r="E1868">
        <v>253.21</v>
      </c>
      <c r="F1868" t="str">
        <v>No Risk</v>
      </c>
    </row>
    <row r="1869" spans="1:6" x14ac:dyDescent="0.25">
      <c r="A1869">
        <v>404</v>
      </c>
      <c r="B1869" t="str">
        <v>Ricardo G.Silva</v>
      </c>
      <c r="C1869" t="str">
        <v>Talho Boi Preto, Lda</v>
      </c>
      <c r="D1869" t="str">
        <v>A VENCER</v>
      </c>
      <c r="E1869">
        <v>294.14999999999998</v>
      </c>
      <c r="F1869" t="str">
        <v>No Risk</v>
      </c>
    </row>
    <row r="1870" spans="1:6" x14ac:dyDescent="0.25">
      <c r="A1870">
        <v>406</v>
      </c>
      <c r="B1870" t="str">
        <v>Ricardo G.Silva</v>
      </c>
      <c r="C1870" t="str">
        <v>Rumiema-Comércio E Distribuição De</v>
      </c>
      <c r="D1870" t="str">
        <v>A VENCER</v>
      </c>
      <c r="E1870">
        <v>251.31</v>
      </c>
      <c r="F1870" t="str">
        <v>No Risk</v>
      </c>
    </row>
    <row r="1871" spans="1:6" x14ac:dyDescent="0.25">
      <c r="A1871">
        <v>407</v>
      </c>
      <c r="B1871" t="str">
        <v>Ricardo G.Silva</v>
      </c>
      <c r="C1871" t="str">
        <v>Rumiema-Comércio E Distribuição De</v>
      </c>
      <c r="D1871" t="str">
        <v>A VENCER</v>
      </c>
      <c r="E1871">
        <v>630.4</v>
      </c>
      <c r="F1871" t="str">
        <v>No Risk</v>
      </c>
    </row>
    <row r="1872" spans="1:6" x14ac:dyDescent="0.25">
      <c r="A1872">
        <v>408</v>
      </c>
      <c r="B1872" t="str">
        <v>Ricardo G.Silva</v>
      </c>
      <c r="C1872" t="str">
        <v>Rumiema-Comércio E Distribuição De</v>
      </c>
      <c r="D1872" t="str">
        <v>A VENCER</v>
      </c>
      <c r="E1872">
        <v>134.33000000000001</v>
      </c>
      <c r="F1872" t="str">
        <v>No Risk</v>
      </c>
    </row>
    <row r="1873" spans="1:6" x14ac:dyDescent="0.25">
      <c r="A1873">
        <v>409</v>
      </c>
      <c r="B1873" t="str">
        <v>Ricardo G.Silva</v>
      </c>
      <c r="C1873" t="str">
        <v>Rumiema-Comércio E Distribuição De</v>
      </c>
      <c r="D1873" t="str">
        <v>A VENCER</v>
      </c>
      <c r="E1873">
        <v>1048.21</v>
      </c>
      <c r="F1873" t="str">
        <v>No Risk</v>
      </c>
    </row>
    <row r="1874" spans="1:6" x14ac:dyDescent="0.25">
      <c r="A1874">
        <v>410</v>
      </c>
      <c r="B1874" t="str">
        <v>Ricardo G.Silva</v>
      </c>
      <c r="C1874" t="str">
        <v>Rumiema-Comércio E Distribuição De</v>
      </c>
      <c r="D1874" t="str">
        <v>A VENCER</v>
      </c>
      <c r="E1874">
        <v>281.42</v>
      </c>
      <c r="F1874" t="str">
        <v>No Risk</v>
      </c>
    </row>
    <row r="1875" spans="1:6" x14ac:dyDescent="0.25">
      <c r="A1875">
        <v>411</v>
      </c>
      <c r="B1875" t="str">
        <v>Ricardo G.Silva</v>
      </c>
      <c r="C1875" t="str">
        <v>Rumiema-Comércio E Distribuição De</v>
      </c>
      <c r="D1875" t="str">
        <v>A VENCER</v>
      </c>
      <c r="E1875">
        <v>197.64</v>
      </c>
      <c r="F1875" t="str">
        <v>No Risk</v>
      </c>
    </row>
    <row r="1876" spans="1:6" x14ac:dyDescent="0.25">
      <c r="A1876">
        <v>412</v>
      </c>
      <c r="B1876" t="str">
        <v>Ricardo G.Silva</v>
      </c>
      <c r="C1876" t="str">
        <v>Rumiema-Comércio E Distribuição De</v>
      </c>
      <c r="D1876" t="str">
        <v>A VENCER</v>
      </c>
      <c r="E1876">
        <v>759.76</v>
      </c>
      <c r="F1876" t="str">
        <v>No Risk</v>
      </c>
    </row>
    <row r="1877" spans="1:6" x14ac:dyDescent="0.25">
      <c r="A1877">
        <v>413</v>
      </c>
      <c r="B1877" t="str">
        <v>Ricardo G.Silva</v>
      </c>
      <c r="C1877" t="str">
        <v>Rumiema-Comércio E Distribuição De</v>
      </c>
      <c r="D1877" t="str">
        <v>A VENCER</v>
      </c>
      <c r="E1877">
        <v>676.12</v>
      </c>
      <c r="F1877" t="str">
        <v>No Risk</v>
      </c>
    </row>
    <row r="1878" spans="1:6" x14ac:dyDescent="0.25">
      <c r="A1878">
        <v>414</v>
      </c>
      <c r="B1878" t="str">
        <v>Ricardo G.Silva</v>
      </c>
      <c r="C1878" t="str">
        <v>Rumiema-Comércio E Distribuição De</v>
      </c>
      <c r="D1878" t="str">
        <v>A VENCER</v>
      </c>
      <c r="E1878">
        <v>636.99</v>
      </c>
      <c r="F1878" t="str">
        <v>No Risk</v>
      </c>
    </row>
    <row r="1879" spans="1:6" x14ac:dyDescent="0.25">
      <c r="A1879">
        <v>463</v>
      </c>
      <c r="B1879" t="str">
        <v>Ricardo G.Silva</v>
      </c>
      <c r="C1879" t="str">
        <v>Caxicarnes Talho, Lda</v>
      </c>
      <c r="D1879" t="str">
        <v>A VENCER</v>
      </c>
      <c r="E1879">
        <v>217.53</v>
      </c>
      <c r="F1879" t="str">
        <v>No Risk</v>
      </c>
    </row>
    <row r="1880" spans="1:6" x14ac:dyDescent="0.25">
      <c r="A1880">
        <v>464</v>
      </c>
      <c r="B1880" t="str">
        <v>Ricardo G.Silva</v>
      </c>
      <c r="C1880" t="str">
        <v>Caxicarnes Talho, Lda</v>
      </c>
      <c r="D1880" t="str">
        <v>A VENCER</v>
      </c>
      <c r="E1880">
        <v>-121.25</v>
      </c>
      <c r="F1880" t="str">
        <v>No Risk</v>
      </c>
    </row>
    <row r="1881" spans="1:6" x14ac:dyDescent="0.25">
      <c r="A1881">
        <v>465</v>
      </c>
      <c r="B1881" t="str">
        <v>Ricardo G.Silva</v>
      </c>
      <c r="C1881" t="str">
        <v>Caxicarnes Talho, Lda</v>
      </c>
      <c r="D1881" t="str">
        <v>A VENCER</v>
      </c>
      <c r="E1881">
        <v>230.95</v>
      </c>
      <c r="F1881" t="str">
        <v>No Risk</v>
      </c>
    </row>
    <row r="1882" spans="1:6" x14ac:dyDescent="0.25">
      <c r="A1882">
        <v>466</v>
      </c>
      <c r="B1882" t="str">
        <v>Ricardo G.Silva</v>
      </c>
      <c r="C1882" t="str">
        <v>Caxicarnes Talho, Lda</v>
      </c>
      <c r="D1882" t="str">
        <v>A VENCER</v>
      </c>
      <c r="E1882">
        <v>157.82</v>
      </c>
      <c r="F1882" t="str">
        <v>No Risk</v>
      </c>
    </row>
    <row r="1883" spans="1:6" x14ac:dyDescent="0.25">
      <c r="A1883">
        <v>467</v>
      </c>
      <c r="B1883" t="str">
        <v>Ricardo G.Silva</v>
      </c>
      <c r="C1883" t="str">
        <v>N.T.Novo Talho De Barcelos, Lda.</v>
      </c>
      <c r="D1883" t="str">
        <v>A VENCER</v>
      </c>
      <c r="E1883">
        <v>68.78</v>
      </c>
      <c r="F1883" t="str">
        <v>No Risk</v>
      </c>
    </row>
    <row r="1884" spans="1:6" x14ac:dyDescent="0.25">
      <c r="A1884">
        <v>468</v>
      </c>
      <c r="B1884" t="str">
        <v>Ricardo G.Silva</v>
      </c>
      <c r="C1884" t="str">
        <v>N.T.Novo Talho De Barcelos, Lda.</v>
      </c>
      <c r="D1884" t="str">
        <v>A VENCER</v>
      </c>
      <c r="E1884">
        <v>127.65</v>
      </c>
      <c r="F1884" t="str">
        <v>No Risk</v>
      </c>
    </row>
    <row r="1885" spans="1:6" x14ac:dyDescent="0.25">
      <c r="A1885">
        <v>469</v>
      </c>
      <c r="B1885" t="str">
        <v>Ricardo G.Silva</v>
      </c>
      <c r="C1885" t="str">
        <v>N.T.Novo Talho De Barcelos, Lda.</v>
      </c>
      <c r="D1885" t="str">
        <v>A VENCER</v>
      </c>
      <c r="E1885">
        <v>129.6</v>
      </c>
      <c r="F1885" t="str">
        <v>No Risk</v>
      </c>
    </row>
    <row r="1886" spans="1:6" x14ac:dyDescent="0.25">
      <c r="A1886">
        <v>470</v>
      </c>
      <c r="B1886" t="str">
        <v>Ricardo G.Silva</v>
      </c>
      <c r="C1886" t="str">
        <v>N.T.Novo Talho De Barcelos, Lda.</v>
      </c>
      <c r="D1886" t="str">
        <v>A VENCER</v>
      </c>
      <c r="E1886">
        <v>140.36000000000001</v>
      </c>
      <c r="F1886" t="str">
        <v>No Risk</v>
      </c>
    </row>
    <row r="1887" spans="1:6" x14ac:dyDescent="0.25">
      <c r="A1887">
        <v>471</v>
      </c>
      <c r="B1887" t="str">
        <v>Ricardo G.Silva</v>
      </c>
      <c r="C1887" t="str">
        <v>N.T.Novo Talho De Barcelos, Lda.</v>
      </c>
      <c r="D1887" t="str">
        <v>A VENCER</v>
      </c>
      <c r="E1887">
        <v>286.95999999999998</v>
      </c>
      <c r="F1887" t="str">
        <v>No Risk</v>
      </c>
    </row>
    <row r="1888" spans="1:6" x14ac:dyDescent="0.25">
      <c r="A1888">
        <v>472</v>
      </c>
      <c r="B1888" t="str">
        <v>Ricardo G.Silva</v>
      </c>
      <c r="C1888" t="str">
        <v>N.T.Novo Talho De Barcelos, Lda.</v>
      </c>
      <c r="D1888" t="str">
        <v>A VENCER</v>
      </c>
      <c r="E1888">
        <v>317.5</v>
      </c>
      <c r="F1888" t="str">
        <v>No Risk</v>
      </c>
    </row>
    <row r="1889" spans="1:6" x14ac:dyDescent="0.25">
      <c r="A1889">
        <v>474</v>
      </c>
      <c r="B1889" t="str">
        <v>Ricardo G.Silva</v>
      </c>
      <c r="C1889" t="str">
        <v>Carnes Campicarn, S.A.</v>
      </c>
      <c r="D1889" t="str">
        <v>A VENCER</v>
      </c>
      <c r="E1889">
        <v>33.380000000000003</v>
      </c>
      <c r="F1889" t="str">
        <v>No Risk</v>
      </c>
    </row>
    <row r="1890" spans="1:6" x14ac:dyDescent="0.25">
      <c r="A1890">
        <v>484</v>
      </c>
      <c r="B1890" t="str">
        <v>Ricardo G.Silva</v>
      </c>
      <c r="C1890" t="str">
        <v>Mini Mercado Marco De Simães, Lda</v>
      </c>
      <c r="D1890" t="str">
        <v>A VENCER</v>
      </c>
      <c r="E1890">
        <v>15.55</v>
      </c>
      <c r="F1890" t="str">
        <v>No Risk</v>
      </c>
    </row>
    <row r="1891" spans="1:6" x14ac:dyDescent="0.25">
      <c r="A1891">
        <v>486</v>
      </c>
      <c r="B1891" t="str">
        <v>Ricardo G.Silva</v>
      </c>
      <c r="C1891" t="str">
        <v>Mestreparaiso, Lda.</v>
      </c>
      <c r="D1891" t="str">
        <v>A VENCER</v>
      </c>
      <c r="E1891">
        <v>-4.8</v>
      </c>
      <c r="F1891" t="str">
        <v>No Risk</v>
      </c>
    </row>
    <row r="1892" spans="1:6" x14ac:dyDescent="0.25">
      <c r="A1892">
        <v>487</v>
      </c>
      <c r="B1892" t="str">
        <v>Ricardo G.Silva</v>
      </c>
      <c r="C1892" t="str">
        <v>Mestreparaiso, Lda.</v>
      </c>
      <c r="D1892" t="str">
        <v>A VENCER</v>
      </c>
      <c r="E1892">
        <v>1112.08</v>
      </c>
      <c r="F1892" t="str">
        <v>No Risk</v>
      </c>
    </row>
    <row r="1893" spans="1:6" x14ac:dyDescent="0.25">
      <c r="A1893">
        <v>488</v>
      </c>
      <c r="B1893" t="str">
        <v>Ricardo G.Silva</v>
      </c>
      <c r="C1893" t="str">
        <v>Mestreparaiso, Lda.</v>
      </c>
      <c r="D1893" t="str">
        <v>A VENCER</v>
      </c>
      <c r="E1893">
        <v>-32.32</v>
      </c>
      <c r="F1893" t="str">
        <v>No Risk</v>
      </c>
    </row>
    <row r="1894" spans="1:6" x14ac:dyDescent="0.25">
      <c r="A1894">
        <v>489</v>
      </c>
      <c r="B1894" t="str">
        <v>Ricardo G.Silva</v>
      </c>
      <c r="C1894" t="str">
        <v>Mestreparaiso, Lda.</v>
      </c>
      <c r="D1894" t="str">
        <v>A VENCER</v>
      </c>
      <c r="E1894">
        <v>1070.18</v>
      </c>
      <c r="F1894" t="str">
        <v>No Risk</v>
      </c>
    </row>
    <row r="1895" spans="1:6" x14ac:dyDescent="0.25">
      <c r="A1895">
        <v>490</v>
      </c>
      <c r="B1895" t="str">
        <v>Ricardo G.Silva</v>
      </c>
      <c r="C1895" t="str">
        <v>Mestreparaiso, Lda.</v>
      </c>
      <c r="D1895" t="str">
        <v>A VENCER</v>
      </c>
      <c r="E1895">
        <v>1460.91</v>
      </c>
      <c r="F1895" t="str">
        <v>No Risk</v>
      </c>
    </row>
    <row r="1896" spans="1:6" x14ac:dyDescent="0.25">
      <c r="A1896">
        <v>491</v>
      </c>
      <c r="B1896" t="str">
        <v>Ricardo G.Silva</v>
      </c>
      <c r="C1896" t="str">
        <v>Mestreparaiso, Lda.</v>
      </c>
      <c r="D1896" t="str">
        <v>A VENCER</v>
      </c>
      <c r="E1896">
        <v>402.1</v>
      </c>
      <c r="F1896" t="str">
        <v>No Risk</v>
      </c>
    </row>
    <row r="1897" spans="1:6" x14ac:dyDescent="0.25">
      <c r="A1897">
        <v>696</v>
      </c>
      <c r="B1897" t="str">
        <v>Ricardo G.Silva</v>
      </c>
      <c r="C1897" t="str">
        <v>Modelcarn-Soc.Modelar Prod.Alim,Sa</v>
      </c>
      <c r="D1897" t="str">
        <v>A VENCER</v>
      </c>
      <c r="E1897">
        <v>281.89999999999998</v>
      </c>
      <c r="F1897" t="str">
        <v>No Risk</v>
      </c>
    </row>
    <row r="1898" spans="1:6" x14ac:dyDescent="0.25">
      <c r="A1898">
        <v>697</v>
      </c>
      <c r="B1898" t="str">
        <v>Ricardo G.Silva</v>
      </c>
      <c r="C1898" t="str">
        <v>Modelcarn-Soc.Modelar Prod.Alim,Sa</v>
      </c>
      <c r="D1898" t="str">
        <v>A VENCER</v>
      </c>
      <c r="E1898">
        <v>209.84</v>
      </c>
      <c r="F1898" t="str">
        <v>No Risk</v>
      </c>
    </row>
    <row r="1899" spans="1:6" x14ac:dyDescent="0.25">
      <c r="A1899">
        <v>698</v>
      </c>
      <c r="B1899" t="str">
        <v>Ricardo G.Silva</v>
      </c>
      <c r="C1899" t="str">
        <v>Modelcarn-Soc.Modelar Prod.Alim,Sa</v>
      </c>
      <c r="D1899" t="str">
        <v>A VENCER</v>
      </c>
      <c r="E1899">
        <v>172.58</v>
      </c>
      <c r="F1899" t="str">
        <v>No Risk</v>
      </c>
    </row>
    <row r="1900" spans="1:6" x14ac:dyDescent="0.25">
      <c r="A1900">
        <v>705</v>
      </c>
      <c r="B1900" t="str">
        <v>Ricardo G.Silva</v>
      </c>
      <c r="C1900" t="str">
        <v>Talho Cruz Das Bouças Unip., Lda</v>
      </c>
      <c r="D1900" t="str">
        <v>A VENCER</v>
      </c>
      <c r="E1900">
        <v>250.58</v>
      </c>
      <c r="F1900" t="str">
        <v>No Risk</v>
      </c>
    </row>
    <row r="1901" spans="1:6" x14ac:dyDescent="0.25">
      <c r="A1901">
        <v>706</v>
      </c>
      <c r="B1901" t="str">
        <v>Ricardo G.Silva</v>
      </c>
      <c r="C1901" t="str">
        <v>Talho Cruz Das Bouças Unip., Lda</v>
      </c>
      <c r="D1901" t="str">
        <v>A VENCER</v>
      </c>
      <c r="E1901">
        <v>244.15</v>
      </c>
      <c r="F1901" t="str">
        <v>No Risk</v>
      </c>
    </row>
    <row r="1902" spans="1:6" x14ac:dyDescent="0.25">
      <c r="A1902">
        <v>707</v>
      </c>
      <c r="B1902" t="str">
        <v>Ricardo G.Silva</v>
      </c>
      <c r="C1902" t="str">
        <v>Talho Cruz Das Bouças Unip., Lda</v>
      </c>
      <c r="D1902" t="str">
        <v>A VENCER</v>
      </c>
      <c r="E1902">
        <v>405.4</v>
      </c>
      <c r="F1902" t="str">
        <v>No Risk</v>
      </c>
    </row>
    <row r="1903" spans="1:6" x14ac:dyDescent="0.25">
      <c r="A1903">
        <v>708</v>
      </c>
      <c r="B1903" t="str">
        <v>Ricardo G.Silva</v>
      </c>
      <c r="C1903" t="str">
        <v>Talho Cruz Das Bouças Unip., Lda</v>
      </c>
      <c r="D1903" t="str">
        <v>A VENCER</v>
      </c>
      <c r="E1903">
        <v>341.65</v>
      </c>
      <c r="F1903" t="str">
        <v>No Risk</v>
      </c>
    </row>
    <row r="1904" spans="1:6" x14ac:dyDescent="0.25">
      <c r="A1904">
        <v>737</v>
      </c>
      <c r="B1904" t="str">
        <v>Ricardo G.Silva</v>
      </c>
      <c r="C1904" t="str">
        <v>Telbac Teixeira &amp; Leite Bacalhau E</v>
      </c>
      <c r="D1904" t="str">
        <v>A VENCER</v>
      </c>
      <c r="E1904">
        <v>57.55</v>
      </c>
      <c r="F1904" t="str">
        <v>No Risk</v>
      </c>
    </row>
    <row r="1905" spans="1:6" x14ac:dyDescent="0.25">
      <c r="A1905">
        <v>738</v>
      </c>
      <c r="B1905" t="str">
        <v>Ricardo G.Silva</v>
      </c>
      <c r="C1905" t="str">
        <v>Telbac Teixeira &amp; Leite Bacalhau E</v>
      </c>
      <c r="D1905" t="str">
        <v>A VENCER</v>
      </c>
      <c r="E1905">
        <v>328.56</v>
      </c>
      <c r="F1905" t="str">
        <v>No Risk</v>
      </c>
    </row>
    <row r="1906" spans="1:6" x14ac:dyDescent="0.25">
      <c r="A1906">
        <v>739</v>
      </c>
      <c r="B1906" t="str">
        <v>Ricardo G.Silva</v>
      </c>
      <c r="C1906" t="str">
        <v>Dupla Famosa - Unipessoal,Lda</v>
      </c>
      <c r="D1906" t="str">
        <v>A VENCER</v>
      </c>
      <c r="E1906">
        <v>1025.83</v>
      </c>
      <c r="F1906" t="str">
        <v>No Risk</v>
      </c>
    </row>
    <row r="1907" spans="1:6" x14ac:dyDescent="0.25">
      <c r="A1907">
        <v>756</v>
      </c>
      <c r="B1907" t="str">
        <v>Ricardo G.Silva</v>
      </c>
      <c r="C1907" t="str">
        <v>Surpresaparalela Supermercado</v>
      </c>
      <c r="D1907" t="str">
        <v>A VENCER</v>
      </c>
      <c r="E1907">
        <v>338.69</v>
      </c>
      <c r="F1907" t="str">
        <v>No Risk</v>
      </c>
    </row>
    <row r="1908" spans="1:6" x14ac:dyDescent="0.25">
      <c r="A1908">
        <v>757</v>
      </c>
      <c r="B1908" t="str">
        <v>Ricardo G.Silva</v>
      </c>
      <c r="C1908" t="str">
        <v>Surpresaparalela Supermercado</v>
      </c>
      <c r="D1908" t="str">
        <v>A VENCER</v>
      </c>
      <c r="E1908">
        <v>377.97</v>
      </c>
      <c r="F1908" t="str">
        <v>No Risk</v>
      </c>
    </row>
    <row r="1909" spans="1:6" x14ac:dyDescent="0.25">
      <c r="A1909">
        <v>758</v>
      </c>
      <c r="B1909" t="str">
        <v>Ricardo G.Silva</v>
      </c>
      <c r="C1909" t="str">
        <v>Surpresaparalela Supermercado</v>
      </c>
      <c r="D1909" t="str">
        <v>A VENCER</v>
      </c>
      <c r="E1909">
        <v>179.99</v>
      </c>
      <c r="F1909" t="str">
        <v>No Risk</v>
      </c>
    </row>
    <row r="1910" spans="1:6" x14ac:dyDescent="0.25">
      <c r="A1910">
        <v>759</v>
      </c>
      <c r="B1910" t="str">
        <v>Ricardo G.Silva</v>
      </c>
      <c r="C1910" t="str">
        <v>Surpresaparalela Supermercado</v>
      </c>
      <c r="D1910" t="str">
        <v>A VENCER</v>
      </c>
      <c r="E1910">
        <v>280.27999999999997</v>
      </c>
      <c r="F1910" t="str">
        <v>No Risk</v>
      </c>
    </row>
    <row r="1911" spans="1:6" x14ac:dyDescent="0.25">
      <c r="A1911">
        <v>760</v>
      </c>
      <c r="B1911" t="str">
        <v>Ricardo G.Silva</v>
      </c>
      <c r="C1911" t="str">
        <v>Surpresaparalela Supermercado</v>
      </c>
      <c r="D1911" t="str">
        <v>A VENCER</v>
      </c>
      <c r="E1911">
        <v>167.72</v>
      </c>
      <c r="F1911" t="str">
        <v>No Risk</v>
      </c>
    </row>
    <row r="1912" spans="1:6" x14ac:dyDescent="0.25">
      <c r="A1912">
        <v>848</v>
      </c>
      <c r="B1912" t="str">
        <v>Ricardo G.Silva</v>
      </c>
      <c r="C1912" t="str">
        <v>Famameat-Comércio E Transformação</v>
      </c>
      <c r="D1912" t="str">
        <v>A VENCER</v>
      </c>
      <c r="E1912">
        <v>262.86</v>
      </c>
      <c r="F1912" t="str">
        <v>No Risk</v>
      </c>
    </row>
    <row r="1913" spans="1:6" x14ac:dyDescent="0.25">
      <c r="A1913">
        <v>931</v>
      </c>
      <c r="B1913" t="str">
        <v>Ricardo G.Silva</v>
      </c>
      <c r="C1913" t="str">
        <v>Navarras - Supermercados, Lda</v>
      </c>
      <c r="D1913" t="str">
        <v>A VENCER</v>
      </c>
      <c r="E1913">
        <v>314.43</v>
      </c>
      <c r="F1913" t="str">
        <v>No Risk</v>
      </c>
    </row>
    <row r="1914" spans="1:6" x14ac:dyDescent="0.25">
      <c r="A1914">
        <v>932</v>
      </c>
      <c r="B1914" t="str">
        <v>Ricardo G.Silva</v>
      </c>
      <c r="C1914" t="str">
        <v>Navarras - Supermercados, Lda</v>
      </c>
      <c r="D1914" t="str">
        <v>A VENCER</v>
      </c>
      <c r="E1914">
        <v>394.83</v>
      </c>
      <c r="F1914" t="str">
        <v>No Risk</v>
      </c>
    </row>
    <row r="1915" spans="1:6" x14ac:dyDescent="0.25">
      <c r="A1915">
        <v>933</v>
      </c>
      <c r="B1915" t="str">
        <v>Ricardo G.Silva</v>
      </c>
      <c r="C1915" t="str">
        <v>Navarras - Supermercados, Lda</v>
      </c>
      <c r="D1915" t="str">
        <v>A VENCER</v>
      </c>
      <c r="E1915">
        <v>340.11</v>
      </c>
      <c r="F1915" t="str">
        <v>No Risk</v>
      </c>
    </row>
    <row r="1916" spans="1:6" x14ac:dyDescent="0.25">
      <c r="A1916">
        <v>934</v>
      </c>
      <c r="B1916" t="str">
        <v>Ricardo G.Silva</v>
      </c>
      <c r="C1916" t="str">
        <v>Navarras - Supermercados, Lda</v>
      </c>
      <c r="D1916" t="str">
        <v>A VENCER</v>
      </c>
      <c r="E1916">
        <v>163.52000000000001</v>
      </c>
      <c r="F1916" t="str">
        <v>No Risk</v>
      </c>
    </row>
    <row r="1917" spans="1:6" x14ac:dyDescent="0.25">
      <c r="A1917">
        <v>935</v>
      </c>
      <c r="B1917" t="str">
        <v>Ricardo G.Silva</v>
      </c>
      <c r="C1917" t="str">
        <v>Navarras - Supermercados, Lda</v>
      </c>
      <c r="D1917" t="str">
        <v>A VENCER</v>
      </c>
      <c r="E1917">
        <v>159.94</v>
      </c>
      <c r="F1917" t="str">
        <v>No Risk</v>
      </c>
    </row>
    <row r="1918" spans="1:6" x14ac:dyDescent="0.25">
      <c r="A1918">
        <v>936</v>
      </c>
      <c r="B1918" t="str">
        <v>Ricardo G.Silva</v>
      </c>
      <c r="C1918" t="str">
        <v>Navarras - Supermercados, Lda</v>
      </c>
      <c r="D1918" t="str">
        <v>A VENCER</v>
      </c>
      <c r="E1918">
        <v>69.59</v>
      </c>
      <c r="F1918" t="str">
        <v>No Risk</v>
      </c>
    </row>
    <row r="1919" spans="1:6" x14ac:dyDescent="0.25">
      <c r="A1919">
        <v>937</v>
      </c>
      <c r="B1919" t="str">
        <v>Ricardo G.Silva</v>
      </c>
      <c r="C1919" t="str">
        <v>Navarras - Supermercados, Lda</v>
      </c>
      <c r="D1919" t="str">
        <v>A VENCER</v>
      </c>
      <c r="E1919">
        <v>362.03</v>
      </c>
      <c r="F1919" t="str">
        <v>No Risk</v>
      </c>
    </row>
    <row r="1920" spans="1:6" x14ac:dyDescent="0.25">
      <c r="A1920">
        <v>983</v>
      </c>
      <c r="B1920" t="str">
        <v>Ricardo G.Silva</v>
      </c>
      <c r="C1920" t="str">
        <v>Amadeu Rodrigues, Unipessoal Lda</v>
      </c>
      <c r="D1920" t="str">
        <v>A VENCER</v>
      </c>
      <c r="E1920">
        <v>611.61</v>
      </c>
      <c r="F1920" t="str">
        <v>No Risk</v>
      </c>
    </row>
    <row r="1921" spans="1:6" x14ac:dyDescent="0.25">
      <c r="A1921">
        <v>984</v>
      </c>
      <c r="B1921" t="str">
        <v>Ricardo G.Silva</v>
      </c>
      <c r="C1921" t="str">
        <v>Amadeu Rodrigues, Unipessoal Lda</v>
      </c>
      <c r="D1921" t="str">
        <v>A VENCER</v>
      </c>
      <c r="E1921">
        <v>414.82</v>
      </c>
      <c r="F1921" t="str">
        <v>No Risk</v>
      </c>
    </row>
    <row r="1922" spans="1:6" x14ac:dyDescent="0.25">
      <c r="A1922">
        <v>985</v>
      </c>
      <c r="B1922" t="str">
        <v>Ricardo G.Silva</v>
      </c>
      <c r="C1922" t="str">
        <v>Amadeu Rodrigues, Unipessoal Lda</v>
      </c>
      <c r="D1922" t="str">
        <v>A VENCER</v>
      </c>
      <c r="E1922">
        <v>303.93</v>
      </c>
      <c r="F1922" t="str">
        <v>No Risk</v>
      </c>
    </row>
    <row r="1923" spans="1:6" x14ac:dyDescent="0.25">
      <c r="A1923">
        <v>992</v>
      </c>
      <c r="B1923" t="str">
        <v>Ricardo G.Silva</v>
      </c>
      <c r="C1923" t="str">
        <v>Belita Supermercados, Lda</v>
      </c>
      <c r="D1923" t="str">
        <v>A VENCER</v>
      </c>
      <c r="E1923">
        <v>495.57</v>
      </c>
      <c r="F1923" t="str">
        <v>No Risk</v>
      </c>
    </row>
    <row r="1924" spans="1:6" x14ac:dyDescent="0.25">
      <c r="A1924">
        <v>993</v>
      </c>
      <c r="B1924" t="str">
        <v>Ricardo G.Silva</v>
      </c>
      <c r="C1924" t="str">
        <v>Belita Supermercados, Lda</v>
      </c>
      <c r="D1924" t="str">
        <v>A VENCER</v>
      </c>
      <c r="E1924">
        <v>465.38</v>
      </c>
      <c r="F1924" t="str">
        <v>No Risk</v>
      </c>
    </row>
    <row r="1925" spans="1:6" x14ac:dyDescent="0.25">
      <c r="A1925">
        <v>994</v>
      </c>
      <c r="B1925" t="str">
        <v>Ricardo G.Silva</v>
      </c>
      <c r="C1925" t="str">
        <v>Belita Supermercados, Lda</v>
      </c>
      <c r="D1925" t="str">
        <v>A VENCER</v>
      </c>
      <c r="E1925">
        <v>540.23</v>
      </c>
      <c r="F1925" t="str">
        <v>No Risk</v>
      </c>
    </row>
    <row r="1926" spans="1:6" x14ac:dyDescent="0.25">
      <c r="A1926">
        <v>995</v>
      </c>
      <c r="B1926" t="str">
        <v>Ricardo G.Silva</v>
      </c>
      <c r="C1926" t="str">
        <v>Belita Supermercados, Lda</v>
      </c>
      <c r="D1926" t="str">
        <v>A VENCER</v>
      </c>
      <c r="E1926">
        <v>427.57</v>
      </c>
      <c r="F1926" t="str">
        <v>No Risk</v>
      </c>
    </row>
    <row r="1927" spans="1:6" x14ac:dyDescent="0.25">
      <c r="A1927">
        <v>996</v>
      </c>
      <c r="B1927" t="str">
        <v>Ricardo G.Silva</v>
      </c>
      <c r="C1927" t="str">
        <v>Belita Supermercados, Lda</v>
      </c>
      <c r="D1927" t="str">
        <v>A VENCER</v>
      </c>
      <c r="E1927">
        <v>263.99</v>
      </c>
      <c r="F1927" t="str">
        <v>No Risk</v>
      </c>
    </row>
    <row r="1928" spans="1:6" x14ac:dyDescent="0.25">
      <c r="A1928">
        <v>997</v>
      </c>
      <c r="B1928" t="str">
        <v>Ricardo G.Silva</v>
      </c>
      <c r="C1928" t="str">
        <v>Belita Supermercados, Lda</v>
      </c>
      <c r="D1928" t="str">
        <v>A VENCER</v>
      </c>
      <c r="E1928">
        <v>352.59</v>
      </c>
      <c r="F1928" t="str">
        <v>No Risk</v>
      </c>
    </row>
    <row r="1929" spans="1:6" x14ac:dyDescent="0.25">
      <c r="A1929">
        <v>998</v>
      </c>
      <c r="B1929" t="str">
        <v>Ricardo G.Silva</v>
      </c>
      <c r="C1929" t="str">
        <v>Belita Supermercados, Lda</v>
      </c>
      <c r="D1929" t="str">
        <v>A VENCER</v>
      </c>
      <c r="E1929">
        <v>-25.56</v>
      </c>
      <c r="F1929" t="str">
        <v>No Risk</v>
      </c>
    </row>
    <row r="1930" spans="1:6" x14ac:dyDescent="0.25">
      <c r="A1930">
        <v>999</v>
      </c>
      <c r="B1930" t="str">
        <v>Ricardo G.Silva</v>
      </c>
      <c r="C1930" t="str">
        <v>Belita Supermercados, Lda</v>
      </c>
      <c r="D1930" t="str">
        <v>A VENCER</v>
      </c>
      <c r="E1930">
        <v>143.91</v>
      </c>
      <c r="F1930" t="str">
        <v>No Risk</v>
      </c>
    </row>
    <row r="1931" spans="1:6" x14ac:dyDescent="0.25">
      <c r="A1931">
        <v>1000</v>
      </c>
      <c r="B1931" t="str">
        <v>Ricardo G.Silva</v>
      </c>
      <c r="C1931" t="str">
        <v>Belita Supermercados, Lda</v>
      </c>
      <c r="D1931" t="str">
        <v>A VENCER</v>
      </c>
      <c r="E1931">
        <v>386.9</v>
      </c>
      <c r="F1931" t="str">
        <v>No Risk</v>
      </c>
    </row>
    <row r="1932" spans="1:6" x14ac:dyDescent="0.25">
      <c r="A1932">
        <v>1001</v>
      </c>
      <c r="B1932" t="str">
        <v>Ricardo G.Silva</v>
      </c>
      <c r="C1932" t="str">
        <v>Belita Supermercados, Lda</v>
      </c>
      <c r="D1932" t="str">
        <v>A VENCER</v>
      </c>
      <c r="E1932">
        <v>-28.41</v>
      </c>
      <c r="F1932" t="str">
        <v>No Risk</v>
      </c>
    </row>
    <row r="1933" spans="1:6" x14ac:dyDescent="0.25">
      <c r="A1933">
        <v>1002</v>
      </c>
      <c r="B1933" t="str">
        <v>Ricardo G.Silva</v>
      </c>
      <c r="C1933" t="str">
        <v>Belita Supermercados, Lda</v>
      </c>
      <c r="D1933" t="str">
        <v>A VENCER</v>
      </c>
      <c r="E1933">
        <v>122.7</v>
      </c>
      <c r="F1933" t="str">
        <v>No Risk</v>
      </c>
    </row>
    <row r="1934" spans="1:6" x14ac:dyDescent="0.25">
      <c r="A1934">
        <v>1003</v>
      </c>
      <c r="B1934" t="str">
        <v>Ricardo G.Silva</v>
      </c>
      <c r="C1934" t="str">
        <v>Belita Supermercados, Lda</v>
      </c>
      <c r="D1934" t="str">
        <v>A VENCER</v>
      </c>
      <c r="E1934">
        <v>220.31</v>
      </c>
      <c r="F1934" t="str">
        <v>No Risk</v>
      </c>
    </row>
    <row r="1935" spans="1:6" x14ac:dyDescent="0.25">
      <c r="A1935">
        <v>1004</v>
      </c>
      <c r="B1935" t="str">
        <v>Ricardo G.Silva</v>
      </c>
      <c r="C1935" t="str">
        <v>Belita Supermercados, Lda</v>
      </c>
      <c r="D1935" t="str">
        <v>A VENCER</v>
      </c>
      <c r="E1935">
        <v>-29.34</v>
      </c>
      <c r="F1935" t="str">
        <v>No Risk</v>
      </c>
    </row>
    <row r="1936" spans="1:6" x14ac:dyDescent="0.25">
      <c r="A1936">
        <v>1005</v>
      </c>
      <c r="B1936" t="str">
        <v>Ricardo G.Silva</v>
      </c>
      <c r="C1936" t="str">
        <v>Belita Supermercados, Lda</v>
      </c>
      <c r="D1936" t="str">
        <v>A VENCER</v>
      </c>
      <c r="E1936">
        <v>-4.99</v>
      </c>
      <c r="F1936" t="str">
        <v>No Risk</v>
      </c>
    </row>
    <row r="1937" spans="1:6" x14ac:dyDescent="0.25">
      <c r="A1937">
        <v>1006</v>
      </c>
      <c r="B1937" t="str">
        <v>Ricardo G.Silva</v>
      </c>
      <c r="C1937" t="str">
        <v>Belita Supermercados, Lda</v>
      </c>
      <c r="D1937" t="str">
        <v>A VENCER</v>
      </c>
      <c r="E1937">
        <v>421.25</v>
      </c>
      <c r="F1937" t="str">
        <v>No Risk</v>
      </c>
    </row>
    <row r="1938" spans="1:6" x14ac:dyDescent="0.25">
      <c r="A1938">
        <v>1007</v>
      </c>
      <c r="B1938" t="str">
        <v>Ricardo G.Silva</v>
      </c>
      <c r="C1938" t="str">
        <v>Belita Supermercados, Lda</v>
      </c>
      <c r="D1938" t="str">
        <v>A VENCER</v>
      </c>
      <c r="E1938">
        <v>361.42</v>
      </c>
      <c r="F1938" t="str">
        <v>No Risk</v>
      </c>
    </row>
    <row r="1939" spans="1:6" x14ac:dyDescent="0.25">
      <c r="A1939">
        <v>1008</v>
      </c>
      <c r="B1939" t="str">
        <v>Ricardo G.Silva</v>
      </c>
      <c r="C1939" t="str">
        <v>Belita Supermercados, Lda</v>
      </c>
      <c r="D1939" t="str">
        <v>A VENCER</v>
      </c>
      <c r="E1939">
        <v>177.99</v>
      </c>
      <c r="F1939" t="str">
        <v>No Risk</v>
      </c>
    </row>
    <row r="1940" spans="1:6" x14ac:dyDescent="0.25">
      <c r="A1940">
        <v>1009</v>
      </c>
      <c r="B1940" t="str">
        <v>Ricardo G.Silva</v>
      </c>
      <c r="C1940" t="str">
        <v>Belita Supermercados, Lda</v>
      </c>
      <c r="D1940" t="str">
        <v>A VENCER</v>
      </c>
      <c r="E1940">
        <v>258.83999999999997</v>
      </c>
      <c r="F1940" t="str">
        <v>No Risk</v>
      </c>
    </row>
    <row r="1941" spans="1:6" x14ac:dyDescent="0.25">
      <c r="A1941">
        <v>1010</v>
      </c>
      <c r="B1941" t="str">
        <v>Ricardo G.Silva</v>
      </c>
      <c r="C1941" t="str">
        <v>Belita Supermercados, Lda</v>
      </c>
      <c r="D1941" t="str">
        <v>A VENCER</v>
      </c>
      <c r="E1941">
        <v>-9.41</v>
      </c>
      <c r="F1941" t="str">
        <v>No Risk</v>
      </c>
    </row>
    <row r="1942" spans="1:6" x14ac:dyDescent="0.25">
      <c r="A1942">
        <v>1011</v>
      </c>
      <c r="B1942" t="str">
        <v>Ricardo G.Silva</v>
      </c>
      <c r="C1942" t="str">
        <v>Belita Supermercados, Lda</v>
      </c>
      <c r="D1942" t="str">
        <v>A VENCER</v>
      </c>
      <c r="E1942">
        <v>377.68</v>
      </c>
      <c r="F1942" t="str">
        <v>No Risk</v>
      </c>
    </row>
    <row r="1943" spans="1:6" x14ac:dyDescent="0.25">
      <c r="A1943">
        <v>1012</v>
      </c>
      <c r="B1943" t="str">
        <v>Ricardo G.Silva</v>
      </c>
      <c r="C1943" t="str">
        <v>Belita Supermercados, Lda</v>
      </c>
      <c r="D1943" t="str">
        <v>A VENCER</v>
      </c>
      <c r="E1943">
        <v>257.82</v>
      </c>
      <c r="F1943" t="str">
        <v>No Risk</v>
      </c>
    </row>
    <row r="1944" spans="1:6" x14ac:dyDescent="0.25">
      <c r="A1944">
        <v>1013</v>
      </c>
      <c r="B1944" t="str">
        <v>Ricardo G.Silva</v>
      </c>
      <c r="C1944" t="str">
        <v>Belita Supermercados, Lda</v>
      </c>
      <c r="D1944" t="str">
        <v>A VENCER</v>
      </c>
      <c r="E1944">
        <v>315.04000000000002</v>
      </c>
      <c r="F1944" t="str">
        <v>No Risk</v>
      </c>
    </row>
    <row r="1945" spans="1:6" x14ac:dyDescent="0.25">
      <c r="A1945">
        <v>1014</v>
      </c>
      <c r="B1945" t="str">
        <v>Ricardo G.Silva</v>
      </c>
      <c r="C1945" t="str">
        <v>Belita Supermercados, Lda</v>
      </c>
      <c r="D1945" t="str">
        <v>A VENCER</v>
      </c>
      <c r="E1945">
        <v>-10.74</v>
      </c>
      <c r="F1945" t="str">
        <v>No Risk</v>
      </c>
    </row>
    <row r="1946" spans="1:6" x14ac:dyDescent="0.25">
      <c r="A1946">
        <v>1015</v>
      </c>
      <c r="B1946" t="str">
        <v>Ricardo G.Silva</v>
      </c>
      <c r="C1946" t="str">
        <v>Belita Supermercados, Lda</v>
      </c>
      <c r="D1946" t="str">
        <v>A VENCER</v>
      </c>
      <c r="E1946">
        <v>328.96</v>
      </c>
      <c r="F1946" t="str">
        <v>No Risk</v>
      </c>
    </row>
    <row r="1947" spans="1:6" x14ac:dyDescent="0.25">
      <c r="A1947">
        <v>1016</v>
      </c>
      <c r="B1947" t="str">
        <v>Ricardo G.Silva</v>
      </c>
      <c r="C1947" t="str">
        <v>Belita Supermercados, Lda</v>
      </c>
      <c r="D1947" t="str">
        <v>A VENCER</v>
      </c>
      <c r="E1947">
        <v>58.57</v>
      </c>
      <c r="F1947" t="str">
        <v>No Risk</v>
      </c>
    </row>
    <row r="1948" spans="1:6" x14ac:dyDescent="0.25">
      <c r="A1948">
        <v>1017</v>
      </c>
      <c r="B1948" t="str">
        <v>Ricardo G.Silva</v>
      </c>
      <c r="C1948" t="str">
        <v>Belita Supermercados, Lda</v>
      </c>
      <c r="D1948" t="str">
        <v>A VENCER</v>
      </c>
      <c r="E1948">
        <v>408.29</v>
      </c>
      <c r="F1948" t="str">
        <v>No Risk</v>
      </c>
    </row>
    <row r="1949" spans="1:6" x14ac:dyDescent="0.25">
      <c r="A1949">
        <v>1018</v>
      </c>
      <c r="B1949" t="str">
        <v>Ricardo G.Silva</v>
      </c>
      <c r="C1949" t="str">
        <v>Belita Supermercados, Lda</v>
      </c>
      <c r="D1949" t="str">
        <v>A VENCER</v>
      </c>
      <c r="E1949">
        <v>20.76</v>
      </c>
      <c r="F1949" t="str">
        <v>No Risk</v>
      </c>
    </row>
    <row r="1950" spans="1:6" x14ac:dyDescent="0.25">
      <c r="A1950">
        <v>1019</v>
      </c>
      <c r="B1950" t="str">
        <v>Ricardo G.Silva</v>
      </c>
      <c r="C1950" t="str">
        <v>Belita Supermercados, Lda</v>
      </c>
      <c r="D1950" t="str">
        <v>A VENCER</v>
      </c>
      <c r="E1950">
        <v>45.83</v>
      </c>
      <c r="F1950" t="str">
        <v>No Risk</v>
      </c>
    </row>
    <row r="1951" spans="1:6" x14ac:dyDescent="0.25">
      <c r="A1951">
        <v>1020</v>
      </c>
      <c r="B1951" t="str">
        <v>Ricardo G.Silva</v>
      </c>
      <c r="C1951" t="str">
        <v>Belita Supermercados, Lda</v>
      </c>
      <c r="D1951" t="str">
        <v>A VENCER</v>
      </c>
      <c r="E1951">
        <v>18.059999999999999</v>
      </c>
      <c r="F1951" t="str">
        <v>No Risk</v>
      </c>
    </row>
    <row r="1952" spans="1:6" x14ac:dyDescent="0.25">
      <c r="A1952">
        <v>1021</v>
      </c>
      <c r="B1952" t="str">
        <v>Ricardo G.Silva</v>
      </c>
      <c r="C1952" t="str">
        <v>Belita Supermercados, Lda</v>
      </c>
      <c r="D1952" t="str">
        <v>A VENCER</v>
      </c>
      <c r="E1952">
        <v>367.16</v>
      </c>
      <c r="F1952" t="str">
        <v>No Risk</v>
      </c>
    </row>
    <row r="1953" spans="1:6" x14ac:dyDescent="0.25">
      <c r="A1953">
        <v>1022</v>
      </c>
      <c r="B1953" t="str">
        <v>Ricardo G.Silva</v>
      </c>
      <c r="C1953" t="str">
        <v>Belita Supermercados, Lda</v>
      </c>
      <c r="D1953" t="str">
        <v>A VENCER</v>
      </c>
      <c r="E1953">
        <v>441.87</v>
      </c>
      <c r="F1953" t="str">
        <v>No Risk</v>
      </c>
    </row>
    <row r="1954" spans="1:6" x14ac:dyDescent="0.25">
      <c r="A1954">
        <v>1023</v>
      </c>
      <c r="B1954" t="str">
        <v>Ricardo G.Silva</v>
      </c>
      <c r="C1954" t="str">
        <v>Belita Supermercados, Lda</v>
      </c>
      <c r="D1954" t="str">
        <v>A VENCER</v>
      </c>
      <c r="E1954">
        <v>175.89</v>
      </c>
      <c r="F1954" t="str">
        <v>No Risk</v>
      </c>
    </row>
    <row r="1955" spans="1:6" x14ac:dyDescent="0.25">
      <c r="A1955">
        <v>1024</v>
      </c>
      <c r="B1955" t="str">
        <v>Ricardo G.Silva</v>
      </c>
      <c r="C1955" t="str">
        <v>Belita Supermercados, Lda</v>
      </c>
      <c r="D1955" t="str">
        <v>A VENCER</v>
      </c>
      <c r="E1955">
        <v>276.79000000000002</v>
      </c>
      <c r="F1955" t="str">
        <v>No Risk</v>
      </c>
    </row>
    <row r="1956" spans="1:6" x14ac:dyDescent="0.25">
      <c r="A1956">
        <v>1025</v>
      </c>
      <c r="B1956" t="str">
        <v>Ricardo G.Silva</v>
      </c>
      <c r="C1956" t="str">
        <v>Belita Supermercados, Lda</v>
      </c>
      <c r="D1956" t="str">
        <v>A VENCER</v>
      </c>
      <c r="E1956">
        <v>249.19</v>
      </c>
      <c r="F1956" t="str">
        <v>No Risk</v>
      </c>
    </row>
    <row r="1957" spans="1:6" x14ac:dyDescent="0.25">
      <c r="A1957">
        <v>1026</v>
      </c>
      <c r="B1957" t="str">
        <v>Ricardo G.Silva</v>
      </c>
      <c r="C1957" t="str">
        <v>Belita Supermercados, Lda</v>
      </c>
      <c r="D1957" t="str">
        <v>A VENCER</v>
      </c>
      <c r="E1957">
        <v>333.66</v>
      </c>
      <c r="F1957" t="str">
        <v>No Risk</v>
      </c>
    </row>
    <row r="1958" spans="1:6" x14ac:dyDescent="0.25">
      <c r="A1958">
        <v>1027</v>
      </c>
      <c r="B1958" t="str">
        <v>Ricardo G.Silva</v>
      </c>
      <c r="C1958" t="str">
        <v>Belita Supermercados, Lda</v>
      </c>
      <c r="D1958" t="str">
        <v>A VENCER</v>
      </c>
      <c r="E1958">
        <v>114.07</v>
      </c>
      <c r="F1958" t="str">
        <v>No Risk</v>
      </c>
    </row>
    <row r="1959" spans="1:6" x14ac:dyDescent="0.25">
      <c r="A1959">
        <v>1028</v>
      </c>
      <c r="B1959" t="str">
        <v>Ricardo G.Silva</v>
      </c>
      <c r="C1959" t="str">
        <v>Belita Supermercados, Lda</v>
      </c>
      <c r="D1959" t="str">
        <v>A VENCER</v>
      </c>
      <c r="E1959">
        <v>330.27</v>
      </c>
      <c r="F1959" t="str">
        <v>No Risk</v>
      </c>
    </row>
    <row r="1960" spans="1:6" x14ac:dyDescent="0.25">
      <c r="A1960">
        <v>1067</v>
      </c>
      <c r="B1960" t="str">
        <v>Ricardo G.Silva</v>
      </c>
      <c r="C1960" t="str">
        <v>A.F.Macedo Supermercados Unip., Lda</v>
      </c>
      <c r="D1960" t="str">
        <v>A VENCER</v>
      </c>
      <c r="E1960">
        <v>255.4</v>
      </c>
      <c r="F1960" t="str">
        <v>No Risk</v>
      </c>
    </row>
    <row r="1961" spans="1:6" x14ac:dyDescent="0.25">
      <c r="A1961">
        <v>1068</v>
      </c>
      <c r="B1961" t="str">
        <v>Ricardo G.Silva</v>
      </c>
      <c r="C1961" t="str">
        <v>A.F.Macedo Supermercados Unip., Lda</v>
      </c>
      <c r="D1961" t="str">
        <v>A VENCER</v>
      </c>
      <c r="E1961">
        <v>244.08</v>
      </c>
      <c r="F1961" t="str">
        <v>No Risk</v>
      </c>
    </row>
    <row r="1962" spans="1:6" x14ac:dyDescent="0.25">
      <c r="A1962">
        <v>1069</v>
      </c>
      <c r="B1962" t="str">
        <v>Ricardo G.Silva</v>
      </c>
      <c r="C1962" t="str">
        <v>A.F.Macedo Supermercados Unip., Lda</v>
      </c>
      <c r="D1962" t="str">
        <v>A VENCER</v>
      </c>
      <c r="E1962">
        <v>212.84</v>
      </c>
      <c r="F1962" t="str">
        <v>No Risk</v>
      </c>
    </row>
    <row r="1963" spans="1:6" x14ac:dyDescent="0.25">
      <c r="A1963">
        <v>1070</v>
      </c>
      <c r="B1963" t="str">
        <v>Ricardo G.Silva</v>
      </c>
      <c r="C1963" t="str">
        <v>A.F.Macedo Supermercados Unip., Lda</v>
      </c>
      <c r="D1963" t="str">
        <v>A VENCER</v>
      </c>
      <c r="E1963">
        <v>79.41</v>
      </c>
      <c r="F1963" t="str">
        <v>No Risk</v>
      </c>
    </row>
    <row r="1964" spans="1:6" x14ac:dyDescent="0.25">
      <c r="A1964">
        <v>1071</v>
      </c>
      <c r="B1964" t="str">
        <v>Ricardo G.Silva</v>
      </c>
      <c r="C1964" t="str">
        <v>A.F.Macedo Supermercados Unip., Lda</v>
      </c>
      <c r="D1964" t="str">
        <v>A VENCER</v>
      </c>
      <c r="E1964">
        <v>184.13</v>
      </c>
      <c r="F1964" t="str">
        <v>No Risk</v>
      </c>
    </row>
    <row r="1965" spans="1:6" x14ac:dyDescent="0.25">
      <c r="A1965">
        <v>1072</v>
      </c>
      <c r="B1965" t="str">
        <v>Ricardo G.Silva</v>
      </c>
      <c r="C1965" t="str">
        <v>A.F.Macedo Supermercados Unip., Lda</v>
      </c>
      <c r="D1965" t="str">
        <v>A VENCER</v>
      </c>
      <c r="E1965">
        <v>111.7</v>
      </c>
      <c r="F1965" t="str">
        <v>No Risk</v>
      </c>
    </row>
    <row r="1966" spans="1:6" x14ac:dyDescent="0.25">
      <c r="A1966">
        <v>1073</v>
      </c>
      <c r="B1966" t="str">
        <v>Ricardo G.Silva</v>
      </c>
      <c r="C1966" t="str">
        <v>A.F.Macedo Supermercados Unip., Lda</v>
      </c>
      <c r="D1966" t="str">
        <v>A VENCER</v>
      </c>
      <c r="E1966">
        <v>112.11</v>
      </c>
      <c r="F1966" t="str">
        <v>No Risk</v>
      </c>
    </row>
    <row r="1967" spans="1:6" x14ac:dyDescent="0.25">
      <c r="A1967">
        <v>1074</v>
      </c>
      <c r="B1967" t="str">
        <v>Ricardo G.Silva</v>
      </c>
      <c r="C1967" t="str">
        <v>A.F.Macedo Supermercados Unip., Lda</v>
      </c>
      <c r="D1967" t="str">
        <v>A VENCER</v>
      </c>
      <c r="E1967">
        <v>75.03</v>
      </c>
      <c r="F1967" t="str">
        <v>No Risk</v>
      </c>
    </row>
    <row r="1968" spans="1:6" x14ac:dyDescent="0.25">
      <c r="A1968">
        <v>1075</v>
      </c>
      <c r="B1968" t="str">
        <v>Ricardo G.Silva</v>
      </c>
      <c r="C1968" t="str">
        <v>A.F.Macedo Supermercados Unip., Lda</v>
      </c>
      <c r="D1968" t="str">
        <v>A VENCER</v>
      </c>
      <c r="E1968">
        <v>114.44</v>
      </c>
      <c r="F1968" t="str">
        <v>No Risk</v>
      </c>
    </row>
    <row r="1969" spans="1:6" x14ac:dyDescent="0.25">
      <c r="A1969">
        <v>1076</v>
      </c>
      <c r="B1969" t="str">
        <v>Ricardo G.Silva</v>
      </c>
      <c r="C1969" t="str">
        <v>A.F.Macedo Supermercados Unip., Lda</v>
      </c>
      <c r="D1969" t="str">
        <v>A VENCER</v>
      </c>
      <c r="E1969">
        <v>112.3</v>
      </c>
      <c r="F1969" t="str">
        <v>No Risk</v>
      </c>
    </row>
    <row r="1970" spans="1:6" x14ac:dyDescent="0.25">
      <c r="A1970">
        <v>1116</v>
      </c>
      <c r="B1970" t="str">
        <v>Ricardo G.Silva</v>
      </c>
      <c r="C1970" t="str">
        <v>Paulo Soares &amp; Silvia Nunes, Lda</v>
      </c>
      <c r="D1970" t="str">
        <v>A VENCER</v>
      </c>
      <c r="E1970">
        <v>174.24</v>
      </c>
      <c r="F1970" t="str">
        <v>No Risk</v>
      </c>
    </row>
    <row r="1971" spans="1:6" x14ac:dyDescent="0.25">
      <c r="A1971">
        <v>1117</v>
      </c>
      <c r="B1971" t="str">
        <v>Ricardo G.Silva</v>
      </c>
      <c r="C1971" t="str">
        <v>Paulo Soares &amp; Silvia Nunes, Lda</v>
      </c>
      <c r="D1971" t="str">
        <v>A VENCER</v>
      </c>
      <c r="E1971">
        <v>476.64</v>
      </c>
      <c r="F1971" t="str">
        <v>No Risk</v>
      </c>
    </row>
    <row r="1972" spans="1:6" x14ac:dyDescent="0.25">
      <c r="A1972">
        <v>1190</v>
      </c>
      <c r="B1972" t="str">
        <v>Ricardo G.Silva</v>
      </c>
      <c r="C1972" t="str">
        <v>Talho Santo António, Lda</v>
      </c>
      <c r="D1972" t="str">
        <v>A VENCER</v>
      </c>
      <c r="E1972">
        <v>248.46</v>
      </c>
      <c r="F1972" t="str">
        <v>No Risk</v>
      </c>
    </row>
    <row r="1973" spans="1:6" x14ac:dyDescent="0.25">
      <c r="A1973">
        <v>1191</v>
      </c>
      <c r="B1973" t="str">
        <v>Ricardo G.Silva</v>
      </c>
      <c r="C1973" t="str">
        <v>Talho Santo António, Lda</v>
      </c>
      <c r="D1973" t="str">
        <v>A VENCER</v>
      </c>
      <c r="E1973">
        <v>249.89</v>
      </c>
      <c r="F1973" t="str">
        <v>No Risk</v>
      </c>
    </row>
    <row r="1974" spans="1:6" x14ac:dyDescent="0.25">
      <c r="A1974">
        <v>1192</v>
      </c>
      <c r="B1974" t="str">
        <v>Ricardo G.Silva</v>
      </c>
      <c r="C1974" t="str">
        <v>Talho Santo António, Lda</v>
      </c>
      <c r="D1974" t="str">
        <v>A VENCER</v>
      </c>
      <c r="E1974">
        <v>192.77</v>
      </c>
      <c r="F1974" t="str">
        <v>No Risk</v>
      </c>
    </row>
    <row r="1975" spans="1:6" x14ac:dyDescent="0.25">
      <c r="A1975">
        <v>1216</v>
      </c>
      <c r="B1975" t="str">
        <v>Ricardo G.Silva</v>
      </c>
      <c r="C1975" t="str">
        <v>Pedro Jorge M. M. Unipessoal, Lda</v>
      </c>
      <c r="D1975" t="str">
        <v>A VENCER</v>
      </c>
      <c r="E1975">
        <v>555.95000000000005</v>
      </c>
      <c r="F1975" t="str">
        <v>No Risk</v>
      </c>
    </row>
    <row r="1976" spans="1:6" x14ac:dyDescent="0.25">
      <c r="A1976">
        <v>1217</v>
      </c>
      <c r="B1976" t="str">
        <v>Ricardo G.Silva</v>
      </c>
      <c r="C1976" t="str">
        <v>Pedro Jorge M. M. Unipessoal, Lda</v>
      </c>
      <c r="D1976" t="str">
        <v>A VENCER</v>
      </c>
      <c r="E1976">
        <v>577.54</v>
      </c>
      <c r="F1976" t="str">
        <v>No Risk</v>
      </c>
    </row>
    <row r="1977" spans="1:6" x14ac:dyDescent="0.25">
      <c r="A1977">
        <v>1225</v>
      </c>
      <c r="B1977" t="str">
        <v>Ricardo G.Silva</v>
      </c>
      <c r="C1977" t="str">
        <v>Salgado &amp; Lopes, Lda</v>
      </c>
      <c r="D1977" t="str">
        <v>A VENCER</v>
      </c>
      <c r="E1977">
        <v>282.56</v>
      </c>
      <c r="F1977" t="str">
        <v>No Risk</v>
      </c>
    </row>
    <row r="1978" spans="1:6" x14ac:dyDescent="0.25">
      <c r="A1978">
        <v>1226</v>
      </c>
      <c r="B1978" t="str">
        <v>Ricardo G.Silva</v>
      </c>
      <c r="C1978" t="str">
        <v>Salgado &amp; Lopes, Lda</v>
      </c>
      <c r="D1978" t="str">
        <v>A VENCER</v>
      </c>
      <c r="E1978">
        <v>287.97000000000003</v>
      </c>
      <c r="F1978" t="str">
        <v>No Risk</v>
      </c>
    </row>
    <row r="1979" spans="1:6" x14ac:dyDescent="0.25">
      <c r="A1979">
        <v>1244</v>
      </c>
      <c r="B1979" t="str">
        <v>Ricardo G.Silva</v>
      </c>
      <c r="C1979" t="str">
        <v>Mtz, Lda</v>
      </c>
      <c r="D1979" t="str">
        <v>A VENCER</v>
      </c>
      <c r="E1979">
        <v>-680.83</v>
      </c>
      <c r="F1979" t="str">
        <v>No Risk</v>
      </c>
    </row>
    <row r="1980" spans="1:6" x14ac:dyDescent="0.25">
      <c r="A1980">
        <v>1245</v>
      </c>
      <c r="B1980" t="str">
        <v>Ricardo G.Silva</v>
      </c>
      <c r="C1980" t="str">
        <v>Mtz, Lda</v>
      </c>
      <c r="D1980" t="str">
        <v>A VENCER</v>
      </c>
      <c r="E1980">
        <v>968.26</v>
      </c>
      <c r="F1980" t="str">
        <v>No Risk</v>
      </c>
    </row>
    <row r="1981" spans="1:6" x14ac:dyDescent="0.25">
      <c r="A1981">
        <v>1246</v>
      </c>
      <c r="B1981" t="str">
        <v>Ricardo G.Silva</v>
      </c>
      <c r="C1981" t="str">
        <v>Mtz, Lda</v>
      </c>
      <c r="D1981" t="str">
        <v>A VENCER</v>
      </c>
      <c r="E1981">
        <v>-69.09</v>
      </c>
      <c r="F1981" t="str">
        <v>No Risk</v>
      </c>
    </row>
    <row r="1982" spans="1:6" x14ac:dyDescent="0.25">
      <c r="A1982">
        <v>1247</v>
      </c>
      <c r="B1982" t="str">
        <v>Ricardo G.Silva</v>
      </c>
      <c r="C1982" t="str">
        <v>Mtz, Lda</v>
      </c>
      <c r="D1982" t="str">
        <v>A VENCER</v>
      </c>
      <c r="E1982">
        <v>107.37</v>
      </c>
      <c r="F1982" t="str">
        <v>No Risk</v>
      </c>
    </row>
    <row r="1983" spans="1:6" x14ac:dyDescent="0.25">
      <c r="A1983">
        <v>1248</v>
      </c>
      <c r="B1983" t="str">
        <v>Ricardo G.Silva</v>
      </c>
      <c r="C1983" t="str">
        <v>Mtz, Lda</v>
      </c>
      <c r="D1983" t="str">
        <v>A VENCER</v>
      </c>
      <c r="E1983">
        <v>1512.89</v>
      </c>
      <c r="F1983" t="str">
        <v>No Risk</v>
      </c>
    </row>
    <row r="1984" spans="1:6" x14ac:dyDescent="0.25">
      <c r="A1984">
        <v>1256</v>
      </c>
      <c r="B1984" t="str">
        <v>Ricardo G.Silva</v>
      </c>
      <c r="C1984" t="str">
        <v>Traço Salgado Carnes Unipessoal,Lda</v>
      </c>
      <c r="D1984" t="str">
        <v>A VENCER</v>
      </c>
      <c r="E1984">
        <v>77.349999999999994</v>
      </c>
      <c r="F1984" t="str">
        <v>No Risk</v>
      </c>
    </row>
    <row r="1985" spans="1:6" x14ac:dyDescent="0.25">
      <c r="A1985">
        <v>1257</v>
      </c>
      <c r="B1985" t="str">
        <v>Ricardo G.Silva</v>
      </c>
      <c r="C1985" t="str">
        <v>Traço Salgado Carnes Unipessoal,Lda</v>
      </c>
      <c r="D1985" t="str">
        <v>A VENCER</v>
      </c>
      <c r="E1985">
        <v>105.8</v>
      </c>
      <c r="F1985" t="str">
        <v>No Risk</v>
      </c>
    </row>
    <row r="1986" spans="1:6" x14ac:dyDescent="0.25">
      <c r="A1986">
        <v>1258</v>
      </c>
      <c r="B1986" t="str">
        <v>Ricardo G.Silva</v>
      </c>
      <c r="C1986" t="str">
        <v>Traço Salgado Carnes Unipessoal,Lda</v>
      </c>
      <c r="D1986" t="str">
        <v>A VENCER</v>
      </c>
      <c r="E1986">
        <v>90.34</v>
      </c>
      <c r="F1986" t="str">
        <v>No Risk</v>
      </c>
    </row>
    <row r="1987" spans="1:6" x14ac:dyDescent="0.25">
      <c r="A1987">
        <v>1259</v>
      </c>
      <c r="B1987" t="str">
        <v>Ricardo G.Silva</v>
      </c>
      <c r="C1987" t="str">
        <v>Traço Salgado Carnes Unipessoal,Lda</v>
      </c>
      <c r="D1987" t="str">
        <v>A VENCER</v>
      </c>
      <c r="E1987">
        <v>118.34</v>
      </c>
      <c r="F1987" t="str">
        <v>No Risk</v>
      </c>
    </row>
    <row r="1988" spans="1:6" x14ac:dyDescent="0.25">
      <c r="A1988">
        <v>1260</v>
      </c>
      <c r="B1988" t="str">
        <v>Ricardo G.Silva</v>
      </c>
      <c r="C1988" t="str">
        <v>Traço Salgado Carnes Unipessoal,Lda</v>
      </c>
      <c r="D1988" t="str">
        <v>A VENCER</v>
      </c>
      <c r="E1988">
        <v>44.81</v>
      </c>
      <c r="F1988" t="str">
        <v>No Risk</v>
      </c>
    </row>
    <row r="1989" spans="1:6" x14ac:dyDescent="0.25">
      <c r="A1989">
        <v>1261</v>
      </c>
      <c r="B1989" t="str">
        <v>Ricardo G.Silva</v>
      </c>
      <c r="C1989" t="str">
        <v>Traço Salgado Carnes Unipessoal,Lda</v>
      </c>
      <c r="D1989" t="str">
        <v>A VENCER</v>
      </c>
      <c r="E1989">
        <v>172.37</v>
      </c>
      <c r="F1989" t="str">
        <v>No Risk</v>
      </c>
    </row>
    <row r="1990" spans="1:6" x14ac:dyDescent="0.25">
      <c r="A1990">
        <v>1301</v>
      </c>
      <c r="B1990" t="str">
        <v>Ricardo G.Silva</v>
      </c>
      <c r="C1990" t="str">
        <v>Manuel Ferreira Monteiro</v>
      </c>
      <c r="D1990" t="str">
        <v>A VENCER</v>
      </c>
      <c r="E1990">
        <v>454.15</v>
      </c>
      <c r="F1990" t="str">
        <v>No Risk</v>
      </c>
    </row>
    <row r="1991" spans="1:6" x14ac:dyDescent="0.25">
      <c r="A1991">
        <v>1302</v>
      </c>
      <c r="B1991" t="str">
        <v>Ricardo G.Silva</v>
      </c>
      <c r="C1991" t="str">
        <v>Manuel Ferreira Monteiro</v>
      </c>
      <c r="D1991" t="str">
        <v>A VENCER</v>
      </c>
      <c r="E1991">
        <v>738.56</v>
      </c>
      <c r="F1991" t="str">
        <v>No Risk</v>
      </c>
    </row>
    <row r="1992" spans="1:6" x14ac:dyDescent="0.25">
      <c r="A1992">
        <v>1303</v>
      </c>
      <c r="B1992" t="str">
        <v>Ricardo G.Silva</v>
      </c>
      <c r="C1992" t="str">
        <v>Manuel Ferreira Monteiro</v>
      </c>
      <c r="D1992" t="str">
        <v>A VENCER</v>
      </c>
      <c r="E1992">
        <v>157.08000000000001</v>
      </c>
      <c r="F1992" t="str">
        <v>No Risk</v>
      </c>
    </row>
    <row r="1993" spans="1:6" x14ac:dyDescent="0.25">
      <c r="A1993">
        <v>1304</v>
      </c>
      <c r="B1993" t="str">
        <v>Ricardo G.Silva</v>
      </c>
      <c r="C1993" t="str">
        <v>Manuel Ferreira Monteiro</v>
      </c>
      <c r="D1993" t="str">
        <v>A VENCER</v>
      </c>
      <c r="E1993">
        <v>181.28</v>
      </c>
      <c r="F1993" t="str">
        <v>No Risk</v>
      </c>
    </row>
    <row r="1994" spans="1:6" x14ac:dyDescent="0.25">
      <c r="A1994">
        <v>1343</v>
      </c>
      <c r="B1994" t="str">
        <v>Ricardo G.Silva</v>
      </c>
      <c r="C1994" t="str">
        <v>Pankir-Indústria E Com.De Produtos</v>
      </c>
      <c r="D1994" t="str">
        <v>A VENCER</v>
      </c>
      <c r="E1994">
        <v>135.68</v>
      </c>
      <c r="F1994" t="str">
        <v>No Risk</v>
      </c>
    </row>
    <row r="1995" spans="1:6" x14ac:dyDescent="0.25">
      <c r="A1995">
        <v>1344</v>
      </c>
      <c r="B1995" t="str">
        <v>Ricardo G.Silva</v>
      </c>
      <c r="C1995" t="str">
        <v>Pankir-Indústria E Com.De Produtos</v>
      </c>
      <c r="D1995" t="str">
        <v>A VENCER</v>
      </c>
      <c r="E1995">
        <v>-119.36</v>
      </c>
      <c r="F1995" t="str">
        <v>No Risk</v>
      </c>
    </row>
    <row r="1996" spans="1:6" x14ac:dyDescent="0.25">
      <c r="A1996">
        <v>1345</v>
      </c>
      <c r="B1996" t="str">
        <v>Ricardo G.Silva</v>
      </c>
      <c r="C1996" t="str">
        <v>Pankir-Indústria E Com.De Produtos</v>
      </c>
      <c r="D1996" t="str">
        <v>A VENCER</v>
      </c>
      <c r="E1996">
        <v>309.2</v>
      </c>
      <c r="F1996" t="str">
        <v>No Risk</v>
      </c>
    </row>
    <row r="1997" spans="1:6" x14ac:dyDescent="0.25">
      <c r="A1997">
        <v>1346</v>
      </c>
      <c r="B1997" t="str">
        <v>Ricardo G.Silva</v>
      </c>
      <c r="C1997" t="str">
        <v>Pankir-Indústria E Com.De Produtos</v>
      </c>
      <c r="D1997" t="str">
        <v>A VENCER</v>
      </c>
      <c r="E1997">
        <v>1040.5999999999999</v>
      </c>
      <c r="F1997" t="str">
        <v>No Risk</v>
      </c>
    </row>
    <row r="1998" spans="1:6" x14ac:dyDescent="0.25">
      <c r="A1998">
        <v>1351</v>
      </c>
      <c r="B1998" t="str">
        <v>Ricardo G.Silva</v>
      </c>
      <c r="C1998" t="str">
        <v>Pedro Cardoso Carneiro Unip.,Lda</v>
      </c>
      <c r="D1998" t="str">
        <v>A VENCER</v>
      </c>
      <c r="E1998">
        <v>189.42</v>
      </c>
      <c r="F1998" t="str">
        <v>No Risk</v>
      </c>
    </row>
    <row r="1999" spans="1:6" x14ac:dyDescent="0.25">
      <c r="A1999">
        <v>1352</v>
      </c>
      <c r="B1999" t="str">
        <v>Ricardo G.Silva</v>
      </c>
      <c r="C1999" t="str">
        <v>Pedro Cardoso Carneiro Unip.,Lda</v>
      </c>
      <c r="D1999" t="str">
        <v>A VENCER</v>
      </c>
      <c r="E1999">
        <v>110.71</v>
      </c>
      <c r="F1999" t="str">
        <v>No Risk</v>
      </c>
    </row>
    <row r="2000" spans="1:6" x14ac:dyDescent="0.25">
      <c r="A2000">
        <v>1353</v>
      </c>
      <c r="B2000" t="str">
        <v>Ricardo G.Silva</v>
      </c>
      <c r="C2000" t="str">
        <v>Pedro Cardoso Carneiro Unip.,Lda</v>
      </c>
      <c r="D2000" t="str">
        <v>A VENCER</v>
      </c>
      <c r="E2000">
        <v>151.81</v>
      </c>
      <c r="F2000" t="str">
        <v>No Risk</v>
      </c>
    </row>
    <row r="2001" spans="1:6" x14ac:dyDescent="0.25">
      <c r="A2001">
        <v>1397</v>
      </c>
      <c r="B2001" t="str">
        <v>Ricardo G.Silva</v>
      </c>
      <c r="C2001" t="str">
        <v>Paulo Jorge Magalhães Miranda</v>
      </c>
      <c r="D2001" t="str">
        <v>A VENCER</v>
      </c>
      <c r="E2001">
        <v>118.11</v>
      </c>
      <c r="F2001" t="str">
        <v>No Risk</v>
      </c>
    </row>
    <row r="2002" spans="1:6" x14ac:dyDescent="0.25">
      <c r="A2002">
        <v>1398</v>
      </c>
      <c r="B2002" t="str">
        <v>Ricardo G.Silva</v>
      </c>
      <c r="C2002" t="str">
        <v>Paulo Jorge Magalhães Miranda</v>
      </c>
      <c r="D2002" t="str">
        <v>A VENCER</v>
      </c>
      <c r="E2002">
        <v>455.89</v>
      </c>
      <c r="F2002" t="str">
        <v>No Risk</v>
      </c>
    </row>
    <row r="2003" spans="1:6" x14ac:dyDescent="0.25">
      <c r="A2003">
        <v>1399</v>
      </c>
      <c r="B2003" t="str">
        <v>Ricardo G.Silva</v>
      </c>
      <c r="C2003" t="str">
        <v>Paulo Jorge Magalhães Miranda</v>
      </c>
      <c r="D2003" t="str">
        <v>A VENCER</v>
      </c>
      <c r="E2003">
        <v>203.45</v>
      </c>
      <c r="F2003" t="str">
        <v>No Risk</v>
      </c>
    </row>
    <row r="2004" spans="1:6" x14ac:dyDescent="0.25">
      <c r="A2004">
        <v>1400</v>
      </c>
      <c r="B2004" t="str">
        <v>Ricardo G.Silva</v>
      </c>
      <c r="C2004" t="str">
        <v>Paulo Jorge Magalhães Miranda</v>
      </c>
      <c r="D2004" t="str">
        <v>A VENCER</v>
      </c>
      <c r="E2004">
        <v>225.16</v>
      </c>
      <c r="F2004" t="str">
        <v>No Risk</v>
      </c>
    </row>
    <row r="2005" spans="1:6" x14ac:dyDescent="0.25">
      <c r="A2005">
        <v>1484</v>
      </c>
      <c r="B2005" t="str">
        <v>Ricardo G.Silva</v>
      </c>
      <c r="C2005" t="str">
        <v>O Chicheiro Unipessoal,Lda</v>
      </c>
      <c r="D2005" t="str">
        <v>A VENCER</v>
      </c>
      <c r="E2005">
        <v>187.19</v>
      </c>
      <c r="F2005" t="str">
        <v>No Risk</v>
      </c>
    </row>
    <row r="2006" spans="1:6" x14ac:dyDescent="0.25">
      <c r="A2006">
        <v>1863</v>
      </c>
      <c r="B2006" t="str">
        <v>Ricardo G.Silva</v>
      </c>
      <c r="C2006" t="str">
        <v>Maria Do Rosário Moreira Magalhães</v>
      </c>
      <c r="D2006" t="str">
        <v>A VENCER</v>
      </c>
      <c r="E2006">
        <v>276.85000000000002</v>
      </c>
      <c r="F2006" t="str">
        <v>No Risk</v>
      </c>
    </row>
    <row r="2007" spans="1:6" x14ac:dyDescent="0.25">
      <c r="A2007">
        <v>1864</v>
      </c>
      <c r="B2007" t="str">
        <v>Ricardo G.Silva</v>
      </c>
      <c r="C2007" t="str">
        <v>Maria Do Rosário Moreira Magalhães</v>
      </c>
      <c r="D2007" t="str">
        <v>A VENCER</v>
      </c>
      <c r="E2007">
        <v>179.56</v>
      </c>
      <c r="F2007" t="str">
        <v>No Risk</v>
      </c>
    </row>
    <row r="2008" spans="1:6" x14ac:dyDescent="0.25">
      <c r="A2008">
        <v>1865</v>
      </c>
      <c r="B2008" t="str">
        <v>Ricardo G.Silva</v>
      </c>
      <c r="C2008" t="str">
        <v>Maria Do Rosário Moreira Magalhães</v>
      </c>
      <c r="D2008" t="str">
        <v>A VENCER</v>
      </c>
      <c r="E2008">
        <v>124.9</v>
      </c>
      <c r="F2008" t="str">
        <v>No Risk</v>
      </c>
    </row>
    <row r="2009" spans="1:6" x14ac:dyDescent="0.25">
      <c r="A2009">
        <v>2110</v>
      </c>
      <c r="B2009" t="str">
        <v>Ricardo G.Silva</v>
      </c>
      <c r="C2009" t="str">
        <v>A PRAÇA DE BARCELOS, LDA</v>
      </c>
      <c r="D2009" t="str">
        <v>A VENCER</v>
      </c>
      <c r="E2009">
        <v>107.15</v>
      </c>
      <c r="F2009" t="str">
        <v>No Risk</v>
      </c>
    </row>
    <row r="2010" spans="1:6" x14ac:dyDescent="0.25">
      <c r="A2010">
        <v>2111</v>
      </c>
      <c r="B2010" t="str">
        <v>Ricardo G.Silva</v>
      </c>
      <c r="C2010" t="str">
        <v>A PRAÇA DE BARCELOS, LDA</v>
      </c>
      <c r="D2010" t="str">
        <v>A VENCER</v>
      </c>
      <c r="E2010">
        <v>-25.46</v>
      </c>
      <c r="F2010" t="str">
        <v>No Risk</v>
      </c>
    </row>
    <row r="2011" spans="1:6" x14ac:dyDescent="0.25">
      <c r="A2011">
        <v>2112</v>
      </c>
      <c r="B2011" t="str">
        <v>Ricardo G.Silva</v>
      </c>
      <c r="C2011" t="str">
        <v>A PRAÇA DE BARCELOS, LDA</v>
      </c>
      <c r="D2011" t="str">
        <v>A VENCER</v>
      </c>
      <c r="E2011">
        <v>106.99</v>
      </c>
      <c r="F2011" t="str">
        <v>No Risk</v>
      </c>
    </row>
    <row r="2012" spans="1:6" x14ac:dyDescent="0.25">
      <c r="A2012">
        <v>2113</v>
      </c>
      <c r="B2012" t="str">
        <v>Ricardo G.Silva</v>
      </c>
      <c r="C2012" t="str">
        <v>A PRAÇA DE BARCELOS, LDA</v>
      </c>
      <c r="D2012" t="str">
        <v>A VENCER</v>
      </c>
      <c r="E2012">
        <v>140.44</v>
      </c>
      <c r="F2012" t="str">
        <v>No Risk</v>
      </c>
    </row>
    <row r="2013" spans="1:6" x14ac:dyDescent="0.25">
      <c r="A2013">
        <v>2114</v>
      </c>
      <c r="B2013" t="str">
        <v>Ricardo G.Silva</v>
      </c>
      <c r="C2013" t="str">
        <v>A PRAÇA DE BARCELOS, LDA</v>
      </c>
      <c r="D2013" t="str">
        <v>A VENCER</v>
      </c>
      <c r="E2013">
        <v>88.87</v>
      </c>
      <c r="F2013" t="str">
        <v>No Risk</v>
      </c>
    </row>
    <row r="2014" spans="1:6" x14ac:dyDescent="0.25">
      <c r="A2014">
        <v>91</v>
      </c>
      <c r="B2014" t="str">
        <v>Ricardo G.Silva</v>
      </c>
      <c r="C2014" t="str">
        <v>Talho Maxi, Lda.</v>
      </c>
      <c r="D2014" t="str">
        <v>6A30</v>
      </c>
      <c r="E2014">
        <v>217.02</v>
      </c>
      <c r="F2014" t="str">
        <v>Unknown</v>
      </c>
    </row>
    <row r="2015" spans="1:6" x14ac:dyDescent="0.25">
      <c r="A2015">
        <v>126</v>
      </c>
      <c r="B2015" t="str">
        <v>Ricardo G.Silva</v>
      </c>
      <c r="C2015" t="str">
        <v>O Talhinho Rozé - Carnes Unipessoal</v>
      </c>
      <c r="D2015" t="str">
        <v>6A30</v>
      </c>
      <c r="E2015">
        <v>-537.05999999999995</v>
      </c>
      <c r="F2015" t="str">
        <v>Unknown</v>
      </c>
    </row>
    <row r="2016" spans="1:6" x14ac:dyDescent="0.25">
      <c r="A2016">
        <v>127</v>
      </c>
      <c r="B2016" t="str">
        <v>Ricardo G.Silva</v>
      </c>
      <c r="C2016" t="str">
        <v>O Talhinho Rozé - Carnes Unipessoal</v>
      </c>
      <c r="D2016" t="str">
        <v>6A30</v>
      </c>
      <c r="E2016">
        <v>677.38</v>
      </c>
      <c r="F2016" t="str">
        <v>Unknown</v>
      </c>
    </row>
    <row r="2017" spans="1:6" x14ac:dyDescent="0.25">
      <c r="A2017">
        <v>128</v>
      </c>
      <c r="B2017" t="str">
        <v>Ricardo G.Silva</v>
      </c>
      <c r="C2017" t="str">
        <v>O Talhinho Rozé - Carnes Unipessoal</v>
      </c>
      <c r="D2017" t="str">
        <v>6A30</v>
      </c>
      <c r="E2017">
        <v>-472.29</v>
      </c>
      <c r="F2017" t="str">
        <v>Unknown</v>
      </c>
    </row>
    <row r="2018" spans="1:6" x14ac:dyDescent="0.25">
      <c r="A2018">
        <v>129</v>
      </c>
      <c r="B2018" t="str">
        <v>Ricardo G.Silva</v>
      </c>
      <c r="C2018" t="str">
        <v>O Talhinho Rozé - Carnes Unipessoal</v>
      </c>
      <c r="D2018" t="str">
        <v>6A30</v>
      </c>
      <c r="E2018">
        <v>944.59</v>
      </c>
      <c r="F2018" t="str">
        <v>Unknown</v>
      </c>
    </row>
    <row r="2019" spans="1:6" x14ac:dyDescent="0.25">
      <c r="A2019">
        <v>130</v>
      </c>
      <c r="B2019" t="str">
        <v>Ricardo G.Silva</v>
      </c>
      <c r="C2019" t="str">
        <v>O Talhinho Rozé - Carnes Unipessoal</v>
      </c>
      <c r="D2019" t="str">
        <v>6A30</v>
      </c>
      <c r="E2019">
        <v>577.26</v>
      </c>
      <c r="F2019" t="str">
        <v>Unknown</v>
      </c>
    </row>
    <row r="2020" spans="1:6" x14ac:dyDescent="0.25">
      <c r="A2020">
        <v>131</v>
      </c>
      <c r="B2020" t="str">
        <v>Ricardo G.Silva</v>
      </c>
      <c r="C2020" t="str">
        <v>O Talhinho Rozé - Carnes Unipessoal</v>
      </c>
      <c r="D2020" t="str">
        <v>6A30</v>
      </c>
      <c r="E2020">
        <v>138.74</v>
      </c>
      <c r="F2020" t="str">
        <v>Unknown</v>
      </c>
    </row>
    <row r="2021" spans="1:6" x14ac:dyDescent="0.25">
      <c r="A2021">
        <v>132</v>
      </c>
      <c r="B2021" t="str">
        <v>Ricardo G.Silva</v>
      </c>
      <c r="C2021" t="str">
        <v>O Talhinho Rozé - Carnes Unipessoal</v>
      </c>
      <c r="D2021" t="str">
        <v>6A30</v>
      </c>
      <c r="E2021">
        <v>-5.96</v>
      </c>
      <c r="F2021" t="str">
        <v>Unknown</v>
      </c>
    </row>
    <row r="2022" spans="1:6" x14ac:dyDescent="0.25">
      <c r="A2022">
        <v>133</v>
      </c>
      <c r="B2022" t="str">
        <v>Ricardo G.Silva</v>
      </c>
      <c r="C2022" t="str">
        <v>O Talhinho Rozé - Carnes Unipessoal</v>
      </c>
      <c r="D2022" t="str">
        <v>6A30</v>
      </c>
      <c r="E2022">
        <v>493.26</v>
      </c>
      <c r="F2022" t="str">
        <v>Unknown</v>
      </c>
    </row>
    <row r="2023" spans="1:6" x14ac:dyDescent="0.25">
      <c r="A2023">
        <v>134</v>
      </c>
      <c r="B2023" t="str">
        <v>Ricardo G.Silva</v>
      </c>
      <c r="C2023" t="str">
        <v>O Talhinho Rozé - Carnes Unipessoal</v>
      </c>
      <c r="D2023" t="str">
        <v>1A5</v>
      </c>
      <c r="E2023">
        <v>-18</v>
      </c>
      <c r="F2023" t="str">
        <v>Unknown</v>
      </c>
    </row>
    <row r="2024" spans="1:6" x14ac:dyDescent="0.25">
      <c r="A2024">
        <v>135</v>
      </c>
      <c r="B2024" t="str">
        <v>Ricardo G.Silva</v>
      </c>
      <c r="C2024" t="str">
        <v>O Talhinho Rozé - Carnes Unipessoal</v>
      </c>
      <c r="D2024" t="str">
        <v>1A5</v>
      </c>
      <c r="E2024">
        <v>849.23</v>
      </c>
      <c r="F2024" t="str">
        <v>Unknown</v>
      </c>
    </row>
    <row r="2025" spans="1:6" x14ac:dyDescent="0.25">
      <c r="A2025">
        <v>165</v>
      </c>
      <c r="B2025" t="str">
        <v>Ricardo G.Silva</v>
      </c>
      <c r="C2025" t="str">
        <v>Campos &amp; Doutor, Lda.</v>
      </c>
      <c r="D2025" t="str">
        <v>6A30</v>
      </c>
      <c r="E2025">
        <v>65.89</v>
      </c>
      <c r="F2025" t="str">
        <v>Unknown</v>
      </c>
    </row>
    <row r="2026" spans="1:6" x14ac:dyDescent="0.25">
      <c r="A2026">
        <v>166</v>
      </c>
      <c r="B2026" t="str">
        <v>Ricardo G.Silva</v>
      </c>
      <c r="C2026" t="str">
        <v>Campos &amp; Doutor, Lda.</v>
      </c>
      <c r="D2026" t="str">
        <v>6A30</v>
      </c>
      <c r="E2026">
        <v>218.07</v>
      </c>
      <c r="F2026" t="str">
        <v>Unknown</v>
      </c>
    </row>
    <row r="2027" spans="1:6" x14ac:dyDescent="0.25">
      <c r="A2027">
        <v>167</v>
      </c>
      <c r="B2027" t="str">
        <v>Ricardo G.Silva</v>
      </c>
      <c r="C2027" t="str">
        <v>Campos &amp; Doutor, Lda.</v>
      </c>
      <c r="D2027" t="str">
        <v>6A30</v>
      </c>
      <c r="E2027">
        <v>132.86000000000001</v>
      </c>
      <c r="F2027" t="str">
        <v>Unknown</v>
      </c>
    </row>
    <row r="2028" spans="1:6" x14ac:dyDescent="0.25">
      <c r="A2028">
        <v>181</v>
      </c>
      <c r="B2028" t="str">
        <v>Ricardo G.Silva</v>
      </c>
      <c r="C2028" t="str">
        <v>Paulo Lima-Soc.Unipessoal, Lda</v>
      </c>
      <c r="D2028" t="str">
        <v>6A30</v>
      </c>
      <c r="E2028">
        <v>-31.22</v>
      </c>
      <c r="F2028" t="str">
        <v>Unknown</v>
      </c>
    </row>
    <row r="2029" spans="1:6" x14ac:dyDescent="0.25">
      <c r="A2029">
        <v>182</v>
      </c>
      <c r="B2029" t="str">
        <v>Ricardo G.Silva</v>
      </c>
      <c r="C2029" t="str">
        <v>Paulo Lima-Soc.Unipessoal, Lda</v>
      </c>
      <c r="D2029" t="str">
        <v>6A30</v>
      </c>
      <c r="E2029">
        <v>439.75</v>
      </c>
      <c r="F2029" t="str">
        <v>Unknown</v>
      </c>
    </row>
    <row r="2030" spans="1:6" x14ac:dyDescent="0.25">
      <c r="A2030">
        <v>183</v>
      </c>
      <c r="B2030" t="str">
        <v>Ricardo G.Silva</v>
      </c>
      <c r="C2030" t="str">
        <v>Paulo Lima-Soc.Unipessoal, Lda</v>
      </c>
      <c r="D2030" t="str">
        <v>6A30</v>
      </c>
      <c r="E2030">
        <v>585.65</v>
      </c>
      <c r="F2030" t="str">
        <v>Unknown</v>
      </c>
    </row>
    <row r="2031" spans="1:6" x14ac:dyDescent="0.25">
      <c r="A2031">
        <v>184</v>
      </c>
      <c r="B2031" t="str">
        <v>Ricardo G.Silva</v>
      </c>
      <c r="C2031" t="str">
        <v>Paulo Lima-Soc.Unipessoal, Lda</v>
      </c>
      <c r="D2031" t="str">
        <v>1A5</v>
      </c>
      <c r="E2031">
        <v>722.55</v>
      </c>
      <c r="F2031" t="str">
        <v>Unknown</v>
      </c>
    </row>
    <row r="2032" spans="1:6" x14ac:dyDescent="0.25">
      <c r="A2032">
        <v>384</v>
      </c>
      <c r="B2032" t="str">
        <v>Ricardo G.Silva</v>
      </c>
      <c r="C2032" t="str">
        <v>Distrifrango-Comércio E Distrib.De</v>
      </c>
      <c r="D2032" t="str">
        <v>6A30</v>
      </c>
      <c r="E2032">
        <v>7.73</v>
      </c>
      <c r="F2032" t="str">
        <v>Unknown</v>
      </c>
    </row>
    <row r="2033" spans="1:6" x14ac:dyDescent="0.25">
      <c r="A2033">
        <v>385</v>
      </c>
      <c r="B2033" t="str">
        <v>Ricardo G.Silva</v>
      </c>
      <c r="C2033" t="str">
        <v>Distrifrango-Comércio E Distrib.De</v>
      </c>
      <c r="D2033" t="str">
        <v>6A30</v>
      </c>
      <c r="E2033">
        <v>864.47</v>
      </c>
      <c r="F2033" t="str">
        <v>Unknown</v>
      </c>
    </row>
    <row r="2034" spans="1:6" x14ac:dyDescent="0.25">
      <c r="A2034">
        <v>386</v>
      </c>
      <c r="B2034" t="str">
        <v>Ricardo G.Silva</v>
      </c>
      <c r="C2034" t="str">
        <v>Distrifrango-Comércio E Distrib.De</v>
      </c>
      <c r="D2034" t="str">
        <v>6A30</v>
      </c>
      <c r="E2034">
        <v>552.67999999999995</v>
      </c>
      <c r="F2034" t="str">
        <v>Unknown</v>
      </c>
    </row>
    <row r="2035" spans="1:6" x14ac:dyDescent="0.25">
      <c r="A2035">
        <v>387</v>
      </c>
      <c r="B2035" t="str">
        <v>Ricardo G.Silva</v>
      </c>
      <c r="C2035" t="str">
        <v>Distrifrango-Comércio E Distrib.De</v>
      </c>
      <c r="D2035" t="str">
        <v>6A30</v>
      </c>
      <c r="E2035">
        <v>663.6</v>
      </c>
      <c r="F2035" t="str">
        <v>Unknown</v>
      </c>
    </row>
    <row r="2036" spans="1:6" x14ac:dyDescent="0.25">
      <c r="A2036">
        <v>388</v>
      </c>
      <c r="B2036" t="str">
        <v>Ricardo G.Silva</v>
      </c>
      <c r="C2036" t="str">
        <v>Distrifrango-Comércio E Distrib.De</v>
      </c>
      <c r="D2036" t="str">
        <v>1A5</v>
      </c>
      <c r="E2036">
        <v>1097.26</v>
      </c>
      <c r="F2036" t="str">
        <v>Unknown</v>
      </c>
    </row>
    <row r="2037" spans="1:6" x14ac:dyDescent="0.25">
      <c r="A2037">
        <v>389</v>
      </c>
      <c r="B2037" t="str">
        <v>Ricardo G.Silva</v>
      </c>
      <c r="C2037" t="str">
        <v>Distrifrango-Comércio E Distrib.De</v>
      </c>
      <c r="D2037" t="str">
        <v>1A5</v>
      </c>
      <c r="E2037">
        <v>193.79</v>
      </c>
      <c r="F2037" t="str">
        <v>Unknown</v>
      </c>
    </row>
    <row r="2038" spans="1:6" x14ac:dyDescent="0.25">
      <c r="A2038">
        <v>390</v>
      </c>
      <c r="B2038" t="str">
        <v>Ricardo G.Silva</v>
      </c>
      <c r="C2038" t="str">
        <v>Distrifrango-Comércio E Distrib.De</v>
      </c>
      <c r="D2038" t="str">
        <v>1A5</v>
      </c>
      <c r="E2038">
        <v>1919.93</v>
      </c>
      <c r="F2038" t="str">
        <v>Unknown</v>
      </c>
    </row>
    <row r="2039" spans="1:6" x14ac:dyDescent="0.25">
      <c r="A2039">
        <v>400</v>
      </c>
      <c r="B2039" t="str">
        <v>Ricardo G.Silva</v>
      </c>
      <c r="C2039" t="str">
        <v>Talho Boi Preto, Lda</v>
      </c>
      <c r="D2039" t="str">
        <v>6A30</v>
      </c>
      <c r="E2039">
        <v>158.74</v>
      </c>
      <c r="F2039" t="str">
        <v>Unknown</v>
      </c>
    </row>
    <row r="2040" spans="1:6" x14ac:dyDescent="0.25">
      <c r="A2040">
        <v>405</v>
      </c>
      <c r="B2040" t="str">
        <v>Ricardo G.Silva</v>
      </c>
      <c r="C2040" t="str">
        <v>Rumiema-Comércio E Distribuição De</v>
      </c>
      <c r="D2040" t="str">
        <v>1A5</v>
      </c>
      <c r="E2040">
        <v>228.39</v>
      </c>
      <c r="F2040" t="str">
        <v>Unknown</v>
      </c>
    </row>
    <row r="2041" spans="1:6" x14ac:dyDescent="0.25">
      <c r="A2041">
        <v>460</v>
      </c>
      <c r="B2041" t="str">
        <v>Ricardo G.Silva</v>
      </c>
      <c r="C2041" t="str">
        <v>Caxicarnes Talho, Lda</v>
      </c>
      <c r="D2041" t="str">
        <v>6A30</v>
      </c>
      <c r="E2041">
        <v>163.36000000000001</v>
      </c>
      <c r="F2041" t="str">
        <v>Unknown</v>
      </c>
    </row>
    <row r="2042" spans="1:6" x14ac:dyDescent="0.25">
      <c r="A2042">
        <v>461</v>
      </c>
      <c r="B2042" t="str">
        <v>Ricardo G.Silva</v>
      </c>
      <c r="C2042" t="str">
        <v>Caxicarnes Talho, Lda</v>
      </c>
      <c r="D2042" t="str">
        <v>6A30</v>
      </c>
      <c r="E2042">
        <v>165.49</v>
      </c>
      <c r="F2042" t="str">
        <v>Unknown</v>
      </c>
    </row>
    <row r="2043" spans="1:6" x14ac:dyDescent="0.25">
      <c r="A2043">
        <v>462</v>
      </c>
      <c r="B2043" t="str">
        <v>Ricardo G.Silva</v>
      </c>
      <c r="C2043" t="str">
        <v>Caxicarnes Talho, Lda</v>
      </c>
      <c r="D2043" t="str">
        <v>1A5</v>
      </c>
      <c r="E2043">
        <v>195.67</v>
      </c>
      <c r="F2043" t="str">
        <v>Unknown</v>
      </c>
    </row>
    <row r="2044" spans="1:6" x14ac:dyDescent="0.25">
      <c r="A2044">
        <v>485</v>
      </c>
      <c r="B2044" t="str">
        <v>Ricardo G.Silva</v>
      </c>
      <c r="C2044" t="str">
        <v>Mestreparaiso, Lda.</v>
      </c>
      <c r="D2044" t="str">
        <v>1A5</v>
      </c>
      <c r="E2044">
        <v>370.09</v>
      </c>
      <c r="F2044" t="str">
        <v>Unknown</v>
      </c>
    </row>
    <row r="2045" spans="1:6" x14ac:dyDescent="0.25">
      <c r="A2045">
        <v>693</v>
      </c>
      <c r="B2045" t="str">
        <v>Ricardo G.Silva</v>
      </c>
      <c r="C2045" t="str">
        <v>Modelcarn-Soc.Modelar Prod.Alim,Sa</v>
      </c>
      <c r="D2045" t="str">
        <v>6A30</v>
      </c>
      <c r="E2045">
        <v>296.12</v>
      </c>
      <c r="F2045" t="str">
        <v>Unknown</v>
      </c>
    </row>
    <row r="2046" spans="1:6" x14ac:dyDescent="0.25">
      <c r="A2046">
        <v>694</v>
      </c>
      <c r="B2046" t="str">
        <v>Ricardo G.Silva</v>
      </c>
      <c r="C2046" t="str">
        <v>Modelcarn-Soc.Modelar Prod.Alim,Sa</v>
      </c>
      <c r="D2046" t="str">
        <v>1A5</v>
      </c>
      <c r="E2046">
        <v>-33.380000000000003</v>
      </c>
      <c r="F2046" t="str">
        <v>Unknown</v>
      </c>
    </row>
    <row r="2047" spans="1:6" x14ac:dyDescent="0.25">
      <c r="A2047">
        <v>695</v>
      </c>
      <c r="B2047" t="str">
        <v>Ricardo G.Silva</v>
      </c>
      <c r="C2047" t="str">
        <v>Modelcarn-Soc.Modelar Prod.Alim,Sa</v>
      </c>
      <c r="D2047" t="str">
        <v>1A5</v>
      </c>
      <c r="E2047">
        <v>302.42</v>
      </c>
      <c r="F2047" t="str">
        <v>Unknown</v>
      </c>
    </row>
    <row r="2048" spans="1:6" x14ac:dyDescent="0.25">
      <c r="A2048">
        <v>735</v>
      </c>
      <c r="B2048" t="str">
        <v>Ricardo G.Silva</v>
      </c>
      <c r="C2048" t="str">
        <v>Telbac Teixeira &amp; Leite Bacalhau E</v>
      </c>
      <c r="D2048" t="str">
        <v>6A30</v>
      </c>
      <c r="E2048">
        <v>616.44000000000005</v>
      </c>
      <c r="F2048" t="str">
        <v>Unknown</v>
      </c>
    </row>
    <row r="2049" spans="1:6" x14ac:dyDescent="0.25">
      <c r="A2049">
        <v>736</v>
      </c>
      <c r="B2049" t="str">
        <v>Ricardo G.Silva</v>
      </c>
      <c r="C2049" t="str">
        <v>Telbac Teixeira &amp; Leite Bacalhau E</v>
      </c>
      <c r="D2049" t="str">
        <v>6A30</v>
      </c>
      <c r="E2049">
        <v>350.93</v>
      </c>
      <c r="F2049" t="str">
        <v>Unknown</v>
      </c>
    </row>
    <row r="2050" spans="1:6" x14ac:dyDescent="0.25">
      <c r="A2050">
        <v>751</v>
      </c>
      <c r="B2050" t="str">
        <v>Ricardo G.Silva</v>
      </c>
      <c r="C2050" t="str">
        <v>Surpresaparalela Supermercado</v>
      </c>
      <c r="D2050" t="str">
        <v>6A30</v>
      </c>
      <c r="E2050">
        <v>310.76</v>
      </c>
      <c r="F2050" t="str">
        <v>Unknown</v>
      </c>
    </row>
    <row r="2051" spans="1:6" x14ac:dyDescent="0.25">
      <c r="A2051">
        <v>752</v>
      </c>
      <c r="B2051" t="str">
        <v>Ricardo G.Silva</v>
      </c>
      <c r="C2051" t="str">
        <v>Surpresaparalela Supermercado</v>
      </c>
      <c r="D2051" t="str">
        <v>6A30</v>
      </c>
      <c r="E2051">
        <v>237.02</v>
      </c>
      <c r="F2051" t="str">
        <v>Unknown</v>
      </c>
    </row>
    <row r="2052" spans="1:6" x14ac:dyDescent="0.25">
      <c r="A2052">
        <v>753</v>
      </c>
      <c r="B2052" t="str">
        <v>Ricardo G.Silva</v>
      </c>
      <c r="C2052" t="str">
        <v>Surpresaparalela Supermercado</v>
      </c>
      <c r="D2052" t="str">
        <v>6A30</v>
      </c>
      <c r="E2052">
        <v>280.52999999999997</v>
      </c>
      <c r="F2052" t="str">
        <v>Unknown</v>
      </c>
    </row>
    <row r="2053" spans="1:6" x14ac:dyDescent="0.25">
      <c r="A2053">
        <v>754</v>
      </c>
      <c r="B2053" t="str">
        <v>Ricardo G.Silva</v>
      </c>
      <c r="C2053" t="str">
        <v>Surpresaparalela Supermercado</v>
      </c>
      <c r="D2053" t="str">
        <v>6A30</v>
      </c>
      <c r="E2053">
        <v>186.96</v>
      </c>
      <c r="F2053" t="str">
        <v>Unknown</v>
      </c>
    </row>
    <row r="2054" spans="1:6" x14ac:dyDescent="0.25">
      <c r="A2054">
        <v>755</v>
      </c>
      <c r="B2054" t="str">
        <v>Ricardo G.Silva</v>
      </c>
      <c r="C2054" t="str">
        <v>Surpresaparalela Supermercado</v>
      </c>
      <c r="D2054" t="str">
        <v>6A30</v>
      </c>
      <c r="E2054">
        <v>161.62</v>
      </c>
      <c r="F2054" t="str">
        <v>Unknown</v>
      </c>
    </row>
    <row r="2055" spans="1:6" x14ac:dyDescent="0.25">
      <c r="A2055">
        <v>922</v>
      </c>
      <c r="B2055" t="str">
        <v>Ricardo G.Silva</v>
      </c>
      <c r="C2055" t="str">
        <v>Navarras - Supermercados, Lda</v>
      </c>
      <c r="D2055" t="str">
        <v>6A30</v>
      </c>
      <c r="E2055">
        <v>343.34</v>
      </c>
      <c r="F2055" t="str">
        <v>Unknown</v>
      </c>
    </row>
    <row r="2056" spans="1:6" x14ac:dyDescent="0.25">
      <c r="A2056">
        <v>923</v>
      </c>
      <c r="B2056" t="str">
        <v>Ricardo G.Silva</v>
      </c>
      <c r="C2056" t="str">
        <v>Navarras - Supermercados, Lda</v>
      </c>
      <c r="D2056" t="str">
        <v>6A30</v>
      </c>
      <c r="E2056">
        <v>60.17</v>
      </c>
      <c r="F2056" t="str">
        <v>Unknown</v>
      </c>
    </row>
    <row r="2057" spans="1:6" x14ac:dyDescent="0.25">
      <c r="A2057">
        <v>924</v>
      </c>
      <c r="B2057" t="str">
        <v>Ricardo G.Silva</v>
      </c>
      <c r="C2057" t="str">
        <v>Navarras - Supermercados, Lda</v>
      </c>
      <c r="D2057" t="str">
        <v>6A30</v>
      </c>
      <c r="E2057">
        <v>342.87</v>
      </c>
      <c r="F2057" t="str">
        <v>Unknown</v>
      </c>
    </row>
    <row r="2058" spans="1:6" x14ac:dyDescent="0.25">
      <c r="A2058">
        <v>925</v>
      </c>
      <c r="B2058" t="str">
        <v>Ricardo G.Silva</v>
      </c>
      <c r="C2058" t="str">
        <v>Navarras - Supermercados, Lda</v>
      </c>
      <c r="D2058" t="str">
        <v>6A30</v>
      </c>
      <c r="E2058">
        <v>135.19999999999999</v>
      </c>
      <c r="F2058" t="str">
        <v>Unknown</v>
      </c>
    </row>
    <row r="2059" spans="1:6" x14ac:dyDescent="0.25">
      <c r="A2059">
        <v>926</v>
      </c>
      <c r="B2059" t="str">
        <v>Ricardo G.Silva</v>
      </c>
      <c r="C2059" t="str">
        <v>Navarras - Supermercados, Lda</v>
      </c>
      <c r="D2059" t="str">
        <v>6A30</v>
      </c>
      <c r="E2059">
        <v>320.70999999999998</v>
      </c>
      <c r="F2059" t="str">
        <v>Unknown</v>
      </c>
    </row>
    <row r="2060" spans="1:6" x14ac:dyDescent="0.25">
      <c r="A2060">
        <v>927</v>
      </c>
      <c r="B2060" t="str">
        <v>Ricardo G.Silva</v>
      </c>
      <c r="C2060" t="str">
        <v>Navarras - Supermercados, Lda</v>
      </c>
      <c r="D2060" t="str">
        <v>6A30</v>
      </c>
      <c r="E2060">
        <v>-10.53</v>
      </c>
      <c r="F2060" t="str">
        <v>Unknown</v>
      </c>
    </row>
    <row r="2061" spans="1:6" x14ac:dyDescent="0.25">
      <c r="A2061">
        <v>928</v>
      </c>
      <c r="B2061" t="str">
        <v>Ricardo G.Silva</v>
      </c>
      <c r="C2061" t="str">
        <v>Navarras - Supermercados, Lda</v>
      </c>
      <c r="D2061" t="str">
        <v>6A30</v>
      </c>
      <c r="E2061">
        <v>126.35</v>
      </c>
      <c r="F2061" t="str">
        <v>Unknown</v>
      </c>
    </row>
    <row r="2062" spans="1:6" x14ac:dyDescent="0.25">
      <c r="A2062">
        <v>929</v>
      </c>
      <c r="B2062" t="str">
        <v>Ricardo G.Silva</v>
      </c>
      <c r="C2062" t="str">
        <v>Navarras - Supermercados, Lda</v>
      </c>
      <c r="D2062" t="str">
        <v>6A30</v>
      </c>
      <c r="E2062">
        <v>391.52</v>
      </c>
      <c r="F2062" t="str">
        <v>Unknown</v>
      </c>
    </row>
    <row r="2063" spans="1:6" x14ac:dyDescent="0.25">
      <c r="A2063">
        <v>930</v>
      </c>
      <c r="B2063" t="str">
        <v>Ricardo G.Silva</v>
      </c>
      <c r="C2063" t="str">
        <v>Navarras - Supermercados, Lda</v>
      </c>
      <c r="D2063" t="str">
        <v>1A5</v>
      </c>
      <c r="E2063">
        <v>59.06</v>
      </c>
      <c r="F2063" t="str">
        <v>Unknown</v>
      </c>
    </row>
    <row r="2064" spans="1:6" x14ac:dyDescent="0.25">
      <c r="A2064">
        <v>980</v>
      </c>
      <c r="B2064" t="str">
        <v>Ricardo G.Silva</v>
      </c>
      <c r="C2064" t="str">
        <v>Amadeu Rodrigues, Unipessoal Lda</v>
      </c>
      <c r="D2064" t="str">
        <v>6A30</v>
      </c>
      <c r="E2064">
        <v>621.97</v>
      </c>
      <c r="F2064" t="str">
        <v>Unknown</v>
      </c>
    </row>
    <row r="2065" spans="1:6" x14ac:dyDescent="0.25">
      <c r="A2065">
        <v>981</v>
      </c>
      <c r="B2065" t="str">
        <v>Ricardo G.Silva</v>
      </c>
      <c r="C2065" t="str">
        <v>Amadeu Rodrigues, Unipessoal Lda</v>
      </c>
      <c r="D2065" t="str">
        <v>6A30</v>
      </c>
      <c r="E2065">
        <v>246.65</v>
      </c>
      <c r="F2065" t="str">
        <v>Unknown</v>
      </c>
    </row>
    <row r="2066" spans="1:6" x14ac:dyDescent="0.25">
      <c r="A2066">
        <v>982</v>
      </c>
      <c r="B2066" t="str">
        <v>Ricardo G.Silva</v>
      </c>
      <c r="C2066" t="str">
        <v>Amadeu Rodrigues, Unipessoal Lda</v>
      </c>
      <c r="D2066" t="str">
        <v>6A30</v>
      </c>
      <c r="E2066">
        <v>106.87</v>
      </c>
      <c r="F2066" t="str">
        <v>Unknown</v>
      </c>
    </row>
    <row r="2067" spans="1:6" x14ac:dyDescent="0.25">
      <c r="A2067">
        <v>986</v>
      </c>
      <c r="B2067" t="str">
        <v>Ricardo G.Silva</v>
      </c>
      <c r="C2067" t="str">
        <v>Belita Supermercados, Lda</v>
      </c>
      <c r="D2067" t="str">
        <v>6A30</v>
      </c>
      <c r="E2067">
        <v>24.03</v>
      </c>
      <c r="F2067" t="str">
        <v>Unknown</v>
      </c>
    </row>
    <row r="2068" spans="1:6" x14ac:dyDescent="0.25">
      <c r="A2068">
        <v>987</v>
      </c>
      <c r="B2068" t="str">
        <v>Ricardo G.Silva</v>
      </c>
      <c r="C2068" t="str">
        <v>Belita Supermercados, Lda</v>
      </c>
      <c r="D2068" t="str">
        <v>6A30</v>
      </c>
      <c r="E2068">
        <v>498.25</v>
      </c>
      <c r="F2068" t="str">
        <v>Unknown</v>
      </c>
    </row>
    <row r="2069" spans="1:6" x14ac:dyDescent="0.25">
      <c r="A2069">
        <v>988</v>
      </c>
      <c r="B2069" t="str">
        <v>Ricardo G.Silva</v>
      </c>
      <c r="C2069" t="str">
        <v>Belita Supermercados, Lda</v>
      </c>
      <c r="D2069" t="str">
        <v>6A30</v>
      </c>
      <c r="E2069">
        <v>368.74</v>
      </c>
      <c r="F2069" t="str">
        <v>Unknown</v>
      </c>
    </row>
    <row r="2070" spans="1:6" x14ac:dyDescent="0.25">
      <c r="A2070">
        <v>989</v>
      </c>
      <c r="B2070" t="str">
        <v>Ricardo G.Silva</v>
      </c>
      <c r="C2070" t="str">
        <v>Belita Supermercados, Lda</v>
      </c>
      <c r="D2070" t="str">
        <v>6A30</v>
      </c>
      <c r="E2070">
        <v>258.12</v>
      </c>
      <c r="F2070" t="str">
        <v>Unknown</v>
      </c>
    </row>
    <row r="2071" spans="1:6" x14ac:dyDescent="0.25">
      <c r="A2071">
        <v>990</v>
      </c>
      <c r="B2071" t="str">
        <v>Ricardo G.Silva</v>
      </c>
      <c r="C2071" t="str">
        <v>Belita Supermercados, Lda</v>
      </c>
      <c r="D2071" t="str">
        <v>6A30</v>
      </c>
      <c r="E2071">
        <v>500.63</v>
      </c>
      <c r="F2071" t="str">
        <v>Unknown</v>
      </c>
    </row>
    <row r="2072" spans="1:6" x14ac:dyDescent="0.25">
      <c r="A2072">
        <v>991</v>
      </c>
      <c r="B2072" t="str">
        <v>Ricardo G.Silva</v>
      </c>
      <c r="C2072" t="str">
        <v>Belita Supermercados, Lda</v>
      </c>
      <c r="D2072" t="str">
        <v>1A5</v>
      </c>
      <c r="E2072">
        <v>19.37</v>
      </c>
      <c r="F2072" t="str">
        <v>Unknown</v>
      </c>
    </row>
    <row r="2073" spans="1:6" x14ac:dyDescent="0.25">
      <c r="A2073">
        <v>1063</v>
      </c>
      <c r="B2073" t="str">
        <v>Ricardo G.Silva</v>
      </c>
      <c r="C2073" t="str">
        <v>A.F.Macedo Supermercados Unip., Lda</v>
      </c>
      <c r="D2073" t="str">
        <v>6A30</v>
      </c>
      <c r="E2073">
        <v>131.63</v>
      </c>
      <c r="F2073" t="str">
        <v>Unknown</v>
      </c>
    </row>
    <row r="2074" spans="1:6" x14ac:dyDescent="0.25">
      <c r="A2074">
        <v>1064</v>
      </c>
      <c r="B2074" t="str">
        <v>Ricardo G.Silva</v>
      </c>
      <c r="C2074" t="str">
        <v>A.F.Macedo Supermercados Unip., Lda</v>
      </c>
      <c r="D2074" t="str">
        <v>6A30</v>
      </c>
      <c r="E2074">
        <v>187.1</v>
      </c>
      <c r="F2074" t="str">
        <v>Unknown</v>
      </c>
    </row>
    <row r="2075" spans="1:6" x14ac:dyDescent="0.25">
      <c r="A2075">
        <v>1065</v>
      </c>
      <c r="B2075" t="str">
        <v>Ricardo G.Silva</v>
      </c>
      <c r="C2075" t="str">
        <v>A.F.Macedo Supermercados Unip., Lda</v>
      </c>
      <c r="D2075" t="str">
        <v>6A30</v>
      </c>
      <c r="E2075">
        <v>229.9</v>
      </c>
      <c r="F2075" t="str">
        <v>Unknown</v>
      </c>
    </row>
    <row r="2076" spans="1:6" x14ac:dyDescent="0.25">
      <c r="A2076">
        <v>1066</v>
      </c>
      <c r="B2076" t="str">
        <v>Ricardo G.Silva</v>
      </c>
      <c r="C2076" t="str">
        <v>A.F.Macedo Supermercados Unip., Lda</v>
      </c>
      <c r="D2076" t="str">
        <v>1A5</v>
      </c>
      <c r="E2076">
        <v>157.75</v>
      </c>
      <c r="F2076" t="str">
        <v>Unknown</v>
      </c>
    </row>
    <row r="2077" spans="1:6" x14ac:dyDescent="0.25">
      <c r="A2077">
        <v>1106</v>
      </c>
      <c r="B2077" t="str">
        <v>Ricardo G.Silva</v>
      </c>
      <c r="C2077" t="str">
        <v>Paulo Soares &amp; Silvia Nunes, Lda</v>
      </c>
      <c r="D2077" t="str">
        <v>6A30</v>
      </c>
      <c r="E2077">
        <v>183.81</v>
      </c>
      <c r="F2077" t="str">
        <v>Unknown</v>
      </c>
    </row>
    <row r="2078" spans="1:6" x14ac:dyDescent="0.25">
      <c r="A2078">
        <v>1107</v>
      </c>
      <c r="B2078" t="str">
        <v>Ricardo G.Silva</v>
      </c>
      <c r="C2078" t="str">
        <v>Paulo Soares &amp; Silvia Nunes, Lda</v>
      </c>
      <c r="D2078" t="str">
        <v>6A30</v>
      </c>
      <c r="E2078">
        <v>525.23</v>
      </c>
      <c r="F2078" t="str">
        <v>Unknown</v>
      </c>
    </row>
    <row r="2079" spans="1:6" x14ac:dyDescent="0.25">
      <c r="A2079">
        <v>1108</v>
      </c>
      <c r="B2079" t="str">
        <v>Ricardo G.Silva</v>
      </c>
      <c r="C2079" t="str">
        <v>Paulo Soares &amp; Silvia Nunes, Lda</v>
      </c>
      <c r="D2079" t="str">
        <v>6A30</v>
      </c>
      <c r="E2079">
        <v>-5.68</v>
      </c>
      <c r="F2079" t="str">
        <v>Unknown</v>
      </c>
    </row>
    <row r="2080" spans="1:6" x14ac:dyDescent="0.25">
      <c r="A2080">
        <v>1109</v>
      </c>
      <c r="B2080" t="str">
        <v>Ricardo G.Silva</v>
      </c>
      <c r="C2080" t="str">
        <v>Paulo Soares &amp; Silvia Nunes, Lda</v>
      </c>
      <c r="D2080" t="str">
        <v>6A30</v>
      </c>
      <c r="E2080">
        <v>-7.1</v>
      </c>
      <c r="F2080" t="str">
        <v>Unknown</v>
      </c>
    </row>
    <row r="2081" spans="1:6" x14ac:dyDescent="0.25">
      <c r="A2081">
        <v>1110</v>
      </c>
      <c r="B2081" t="str">
        <v>Ricardo G.Silva</v>
      </c>
      <c r="C2081" t="str">
        <v>Paulo Soares &amp; Silvia Nunes, Lda</v>
      </c>
      <c r="D2081" t="str">
        <v>6A30</v>
      </c>
      <c r="E2081">
        <v>-5.68</v>
      </c>
      <c r="F2081" t="str">
        <v>Unknown</v>
      </c>
    </row>
    <row r="2082" spans="1:6" x14ac:dyDescent="0.25">
      <c r="A2082">
        <v>1111</v>
      </c>
      <c r="B2082" t="str">
        <v>Ricardo G.Silva</v>
      </c>
      <c r="C2082" t="str">
        <v>Paulo Soares &amp; Silvia Nunes, Lda</v>
      </c>
      <c r="D2082" t="str">
        <v>6A30</v>
      </c>
      <c r="E2082">
        <v>-5.91</v>
      </c>
      <c r="F2082" t="str">
        <v>Unknown</v>
      </c>
    </row>
    <row r="2083" spans="1:6" x14ac:dyDescent="0.25">
      <c r="A2083">
        <v>1112</v>
      </c>
      <c r="B2083" t="str">
        <v>Ricardo G.Silva</v>
      </c>
      <c r="C2083" t="str">
        <v>Paulo Soares &amp; Silvia Nunes, Lda</v>
      </c>
      <c r="D2083" t="str">
        <v>6A30</v>
      </c>
      <c r="E2083">
        <v>825.52</v>
      </c>
      <c r="F2083" t="str">
        <v>Unknown</v>
      </c>
    </row>
    <row r="2084" spans="1:6" x14ac:dyDescent="0.25">
      <c r="A2084">
        <v>1113</v>
      </c>
      <c r="B2084" t="str">
        <v>Ricardo G.Silva</v>
      </c>
      <c r="C2084" t="str">
        <v>Paulo Soares &amp; Silvia Nunes, Lda</v>
      </c>
      <c r="D2084" t="str">
        <v>6A30</v>
      </c>
      <c r="E2084">
        <v>753.55</v>
      </c>
      <c r="F2084" t="str">
        <v>Unknown</v>
      </c>
    </row>
    <row r="2085" spans="1:6" x14ac:dyDescent="0.25">
      <c r="A2085">
        <v>1114</v>
      </c>
      <c r="B2085" t="str">
        <v>Ricardo G.Silva</v>
      </c>
      <c r="C2085" t="str">
        <v>Paulo Soares &amp; Silvia Nunes, Lda</v>
      </c>
      <c r="D2085" t="str">
        <v>6A30</v>
      </c>
      <c r="E2085">
        <v>-5.7</v>
      </c>
      <c r="F2085" t="str">
        <v>Unknown</v>
      </c>
    </row>
    <row r="2086" spans="1:6" x14ac:dyDescent="0.25">
      <c r="A2086">
        <v>1115</v>
      </c>
      <c r="B2086" t="str">
        <v>Ricardo G.Silva</v>
      </c>
      <c r="C2086" t="str">
        <v>Paulo Soares &amp; Silvia Nunes, Lda</v>
      </c>
      <c r="D2086" t="str">
        <v>6A30</v>
      </c>
      <c r="E2086">
        <v>678.92</v>
      </c>
      <c r="F2086" t="str">
        <v>Unknown</v>
      </c>
    </row>
    <row r="2087" spans="1:6" x14ac:dyDescent="0.25">
      <c r="A2087">
        <v>1186</v>
      </c>
      <c r="B2087" t="str">
        <v>Ricardo G.Silva</v>
      </c>
      <c r="C2087" t="str">
        <v>Talho Santo António, Lda</v>
      </c>
      <c r="D2087" t="str">
        <v>6A30</v>
      </c>
      <c r="E2087">
        <v>70.849999999999994</v>
      </c>
      <c r="F2087" t="str">
        <v>Unknown</v>
      </c>
    </row>
    <row r="2088" spans="1:6" x14ac:dyDescent="0.25">
      <c r="A2088">
        <v>1187</v>
      </c>
      <c r="B2088" t="str">
        <v>Ricardo G.Silva</v>
      </c>
      <c r="C2088" t="str">
        <v>Talho Santo António, Lda</v>
      </c>
      <c r="D2088" t="str">
        <v>6A30</v>
      </c>
      <c r="E2088">
        <v>116.45</v>
      </c>
      <c r="F2088" t="str">
        <v>Unknown</v>
      </c>
    </row>
    <row r="2089" spans="1:6" x14ac:dyDescent="0.25">
      <c r="A2089">
        <v>1188</v>
      </c>
      <c r="B2089" t="str">
        <v>Ricardo G.Silva</v>
      </c>
      <c r="C2089" t="str">
        <v>Talho Santo António, Lda</v>
      </c>
      <c r="D2089" t="str">
        <v>6A30</v>
      </c>
      <c r="E2089">
        <v>-238.66</v>
      </c>
      <c r="F2089" t="str">
        <v>Unknown</v>
      </c>
    </row>
    <row r="2090" spans="1:6" x14ac:dyDescent="0.25">
      <c r="A2090">
        <v>1189</v>
      </c>
      <c r="B2090" t="str">
        <v>Ricardo G.Silva</v>
      </c>
      <c r="C2090" t="str">
        <v>Talho Santo António, Lda</v>
      </c>
      <c r="D2090" t="str">
        <v>6A30</v>
      </c>
      <c r="E2090">
        <v>363.07</v>
      </c>
      <c r="F2090" t="str">
        <v>Unknown</v>
      </c>
    </row>
    <row r="2091" spans="1:6" x14ac:dyDescent="0.25">
      <c r="A2091">
        <v>1242</v>
      </c>
      <c r="B2091" t="str">
        <v>Ricardo G.Silva</v>
      </c>
      <c r="C2091" t="str">
        <v>Mtz, Lda</v>
      </c>
      <c r="D2091" t="str">
        <v>6A30</v>
      </c>
      <c r="E2091">
        <v>-35.94</v>
      </c>
      <c r="F2091" t="str">
        <v>Unknown</v>
      </c>
    </row>
    <row r="2092" spans="1:6" x14ac:dyDescent="0.25">
      <c r="A2092">
        <v>1243</v>
      </c>
      <c r="B2092" t="str">
        <v>Ricardo G.Silva</v>
      </c>
      <c r="C2092" t="str">
        <v>Mtz, Lda</v>
      </c>
      <c r="D2092" t="str">
        <v>1A5</v>
      </c>
      <c r="E2092">
        <v>890.88</v>
      </c>
      <c r="F2092" t="str">
        <v>Unknown</v>
      </c>
    </row>
    <row r="2093" spans="1:6" x14ac:dyDescent="0.25">
      <c r="A2093">
        <v>1341</v>
      </c>
      <c r="B2093" t="str">
        <v>Ricardo G.Silva</v>
      </c>
      <c r="C2093" t="str">
        <v>Pankir-Indústria E Com.De Produtos</v>
      </c>
      <c r="D2093" t="str">
        <v>6A30</v>
      </c>
      <c r="E2093">
        <v>249.58</v>
      </c>
      <c r="F2093" t="str">
        <v>Unknown</v>
      </c>
    </row>
    <row r="2094" spans="1:6" x14ac:dyDescent="0.25">
      <c r="A2094">
        <v>1342</v>
      </c>
      <c r="B2094" t="str">
        <v>Ricardo G.Silva</v>
      </c>
      <c r="C2094" t="str">
        <v>Pankir-Indústria E Com.De Produtos</v>
      </c>
      <c r="D2094" t="str">
        <v>1A5</v>
      </c>
      <c r="E2094">
        <v>702.51</v>
      </c>
      <c r="F2094" t="str">
        <v>Unknown</v>
      </c>
    </row>
    <row r="2095" spans="1:6" x14ac:dyDescent="0.25">
      <c r="A2095">
        <v>1347</v>
      </c>
      <c r="B2095" t="str">
        <v>Ricardo G.Silva</v>
      </c>
      <c r="C2095" t="str">
        <v>Pedro Cardoso Carneiro Unip.,Lda</v>
      </c>
      <c r="D2095" t="str">
        <v>6A30</v>
      </c>
      <c r="E2095">
        <v>101.82</v>
      </c>
      <c r="F2095" t="str">
        <v>Unknown</v>
      </c>
    </row>
    <row r="2096" spans="1:6" x14ac:dyDescent="0.25">
      <c r="A2096">
        <v>1348</v>
      </c>
      <c r="B2096" t="str">
        <v>Ricardo G.Silva</v>
      </c>
      <c r="C2096" t="str">
        <v>Pedro Cardoso Carneiro Unip.,Lda</v>
      </c>
      <c r="D2096" t="str">
        <v>6A30</v>
      </c>
      <c r="E2096">
        <v>36.53</v>
      </c>
      <c r="F2096" t="str">
        <v>Unknown</v>
      </c>
    </row>
    <row r="2097" spans="1:6" x14ac:dyDescent="0.25">
      <c r="A2097">
        <v>1349</v>
      </c>
      <c r="B2097" t="str">
        <v>Ricardo G.Silva</v>
      </c>
      <c r="C2097" t="str">
        <v>Pedro Cardoso Carneiro Unip.,Lda</v>
      </c>
      <c r="D2097" t="str">
        <v>6A30</v>
      </c>
      <c r="E2097">
        <v>306.20999999999998</v>
      </c>
      <c r="F2097" t="str">
        <v>Unknown</v>
      </c>
    </row>
    <row r="2098" spans="1:6" x14ac:dyDescent="0.25">
      <c r="A2098">
        <v>1350</v>
      </c>
      <c r="B2098" t="str">
        <v>Ricardo G.Silva</v>
      </c>
      <c r="C2098" t="str">
        <v>Pedro Cardoso Carneiro Unip.,Lda</v>
      </c>
      <c r="D2098" t="str">
        <v>6A30</v>
      </c>
      <c r="E2098">
        <v>205.67</v>
      </c>
      <c r="F2098" t="str">
        <v>Unknown</v>
      </c>
    </row>
    <row r="2099" spans="1:6" x14ac:dyDescent="0.25">
      <c r="A2099">
        <v>1390</v>
      </c>
      <c r="B2099" t="str">
        <v>Ricardo G.Silva</v>
      </c>
      <c r="C2099" t="str">
        <v>Paulo Jorge Magalhães Miranda</v>
      </c>
      <c r="D2099" t="str">
        <v>6A30</v>
      </c>
      <c r="E2099">
        <v>-3.42</v>
      </c>
      <c r="F2099" t="str">
        <v>Unknown</v>
      </c>
    </row>
    <row r="2100" spans="1:6" x14ac:dyDescent="0.25">
      <c r="A2100">
        <v>1391</v>
      </c>
      <c r="B2100" t="str">
        <v>Ricardo G.Silva</v>
      </c>
      <c r="C2100" t="str">
        <v>Paulo Jorge Magalhães Miranda</v>
      </c>
      <c r="D2100" t="str">
        <v>6A30</v>
      </c>
      <c r="E2100">
        <v>461.47</v>
      </c>
      <c r="F2100" t="str">
        <v>Unknown</v>
      </c>
    </row>
    <row r="2101" spans="1:6" x14ac:dyDescent="0.25">
      <c r="A2101">
        <v>1392</v>
      </c>
      <c r="B2101" t="str">
        <v>Ricardo G.Silva</v>
      </c>
      <c r="C2101" t="str">
        <v>Paulo Jorge Magalhães Miranda</v>
      </c>
      <c r="D2101" t="str">
        <v>6A30</v>
      </c>
      <c r="E2101">
        <v>28.57</v>
      </c>
      <c r="F2101" t="str">
        <v>Unknown</v>
      </c>
    </row>
    <row r="2102" spans="1:6" x14ac:dyDescent="0.25">
      <c r="A2102">
        <v>1393</v>
      </c>
      <c r="B2102" t="str">
        <v>Ricardo G.Silva</v>
      </c>
      <c r="C2102" t="str">
        <v>Paulo Jorge Magalhães Miranda</v>
      </c>
      <c r="D2102" t="str">
        <v>6A30</v>
      </c>
      <c r="E2102">
        <v>91.08</v>
      </c>
      <c r="F2102" t="str">
        <v>Unknown</v>
      </c>
    </row>
    <row r="2103" spans="1:6" x14ac:dyDescent="0.25">
      <c r="A2103">
        <v>1394</v>
      </c>
      <c r="B2103" t="str">
        <v>Ricardo G.Silva</v>
      </c>
      <c r="C2103" t="str">
        <v>Paulo Jorge Magalhães Miranda</v>
      </c>
      <c r="D2103" t="str">
        <v>6A30</v>
      </c>
      <c r="E2103">
        <v>46.85</v>
      </c>
      <c r="F2103" t="str">
        <v>Unknown</v>
      </c>
    </row>
    <row r="2104" spans="1:6" x14ac:dyDescent="0.25">
      <c r="A2104">
        <v>1395</v>
      </c>
      <c r="B2104" t="str">
        <v>Ricardo G.Silva</v>
      </c>
      <c r="C2104" t="str">
        <v>Paulo Jorge Magalhães Miranda</v>
      </c>
      <c r="D2104" t="str">
        <v>6A30</v>
      </c>
      <c r="E2104">
        <v>116.69</v>
      </c>
      <c r="F2104" t="str">
        <v>Unknown</v>
      </c>
    </row>
    <row r="2105" spans="1:6" x14ac:dyDescent="0.25">
      <c r="A2105">
        <v>1396</v>
      </c>
      <c r="B2105" t="str">
        <v>Ricardo G.Silva</v>
      </c>
      <c r="C2105" t="str">
        <v>Paulo Jorge Magalhães Miranda</v>
      </c>
      <c r="D2105" t="str">
        <v>1A5</v>
      </c>
      <c r="E2105">
        <v>147.05000000000001</v>
      </c>
      <c r="F2105" t="str">
        <v>Unknown</v>
      </c>
    </row>
    <row r="2106" spans="1:6" x14ac:dyDescent="0.25">
      <c r="A2106">
        <v>1483</v>
      </c>
      <c r="B2106" t="str">
        <v>Ricardo G.Silva</v>
      </c>
      <c r="C2106" t="str">
        <v>O Chicheiro Unipessoal,Lda</v>
      </c>
      <c r="D2106" t="str">
        <v>1A5</v>
      </c>
      <c r="E2106">
        <v>340.13</v>
      </c>
      <c r="F2106" t="str">
        <v>Unknown</v>
      </c>
    </row>
    <row r="2107" spans="1:6" x14ac:dyDescent="0.25">
      <c r="A2107">
        <v>1859</v>
      </c>
      <c r="B2107" t="str">
        <v>Ricardo G.Silva</v>
      </c>
      <c r="C2107" t="str">
        <v>Maria Do Rosário Moreira Magalhães</v>
      </c>
      <c r="D2107" t="str">
        <v>6A30</v>
      </c>
      <c r="E2107">
        <v>257.61</v>
      </c>
      <c r="F2107" t="str">
        <v>Unknown</v>
      </c>
    </row>
    <row r="2108" spans="1:6" x14ac:dyDescent="0.25">
      <c r="A2108">
        <v>1860</v>
      </c>
      <c r="B2108" t="str">
        <v>Ricardo G.Silva</v>
      </c>
      <c r="C2108" t="str">
        <v>Maria Do Rosário Moreira Magalhães</v>
      </c>
      <c r="D2108" t="str">
        <v>6A30</v>
      </c>
      <c r="E2108">
        <v>49.53</v>
      </c>
      <c r="F2108" t="str">
        <v>Unknown</v>
      </c>
    </row>
    <row r="2109" spans="1:6" x14ac:dyDescent="0.25">
      <c r="A2109">
        <v>1861</v>
      </c>
      <c r="B2109" t="str">
        <v>Ricardo G.Silva</v>
      </c>
      <c r="C2109" t="str">
        <v>Maria Do Rosário Moreira Magalhães</v>
      </c>
      <c r="D2109" t="str">
        <v>6A30</v>
      </c>
      <c r="E2109">
        <v>152.79</v>
      </c>
      <c r="F2109" t="str">
        <v>Unknown</v>
      </c>
    </row>
    <row r="2110" spans="1:6" x14ac:dyDescent="0.25">
      <c r="A2110">
        <v>1862</v>
      </c>
      <c r="B2110" t="str">
        <v>Ricardo G.Silva</v>
      </c>
      <c r="C2110" t="str">
        <v>Maria Do Rosário Moreira Magalhães</v>
      </c>
      <c r="D2110" t="str">
        <v>6A30</v>
      </c>
      <c r="E2110">
        <v>417.92</v>
      </c>
      <c r="F2110" t="str">
        <v>Unknown</v>
      </c>
    </row>
    <row r="2111" spans="1:6" x14ac:dyDescent="0.25">
      <c r="A2111">
        <v>788</v>
      </c>
      <c r="B2111" t="str">
        <v>Ricardo G.Silva</v>
      </c>
      <c r="C2111" t="str">
        <v>Talho Albino Amor - Unipessoal,Lda</v>
      </c>
      <c r="D2111" t="str">
        <v>91A120</v>
      </c>
      <c r="E2111">
        <v>287.58999999999997</v>
      </c>
      <c r="F2111" t="str">
        <v>Very High Risk</v>
      </c>
    </row>
    <row r="2112" spans="1:6" x14ac:dyDescent="0.25">
      <c r="A2112">
        <v>789</v>
      </c>
      <c r="B2112" t="str">
        <v>Ricardo G.Silva</v>
      </c>
      <c r="C2112" t="str">
        <v>Talho Albino Amor - Unipessoal,Lda</v>
      </c>
      <c r="D2112" t="str">
        <v>91A120</v>
      </c>
      <c r="E2112">
        <v>-192.28</v>
      </c>
      <c r="F2112" t="str">
        <v>Very High Risk</v>
      </c>
    </row>
    <row r="2113" spans="1:6" x14ac:dyDescent="0.25">
      <c r="A2113">
        <v>917</v>
      </c>
      <c r="B2113" t="str">
        <v>Ricardo G.Silva</v>
      </c>
      <c r="C2113" t="str">
        <v>Carlos M. Rebelo Ribeiro Unip.,Lda</v>
      </c>
      <c r="D2113" t="str">
        <v>91A120</v>
      </c>
      <c r="E2113">
        <v>332.63</v>
      </c>
      <c r="F2113" t="str">
        <v>Very High Risk</v>
      </c>
    </row>
    <row r="2114" spans="1:6" x14ac:dyDescent="0.25">
      <c r="A2114">
        <v>918</v>
      </c>
      <c r="B2114" t="str">
        <v>Ricardo G.Silva</v>
      </c>
      <c r="C2114" t="str">
        <v>Carlos M. Rebelo Ribeiro Unip.,Lda</v>
      </c>
      <c r="D2114" t="str">
        <v>91A120</v>
      </c>
      <c r="E2114">
        <v>142.27000000000001</v>
      </c>
      <c r="F2114" t="str">
        <v>Very High Risk</v>
      </c>
    </row>
    <row r="2115" spans="1:6" x14ac:dyDescent="0.25">
      <c r="A2115">
        <v>1213</v>
      </c>
      <c r="B2115" t="str">
        <v>Ricardo G.Silva</v>
      </c>
      <c r="C2115" t="str">
        <v>Pedro Jorge M. M. Unipessoal, Lda</v>
      </c>
      <c r="D2115" t="str">
        <v>91A120</v>
      </c>
      <c r="E2115">
        <v>-10.8</v>
      </c>
      <c r="F2115" t="str">
        <v>Very High Risk</v>
      </c>
    </row>
    <row r="2116" spans="1:6" x14ac:dyDescent="0.25">
      <c r="A2116">
        <v>1214</v>
      </c>
      <c r="B2116" t="str">
        <v>Ricardo G.Silva</v>
      </c>
      <c r="C2116" t="str">
        <v>Pedro Jorge M. M. Unipessoal, Lda</v>
      </c>
      <c r="D2116" t="str">
        <v>61A90</v>
      </c>
      <c r="E2116">
        <v>-11.72</v>
      </c>
      <c r="F2116" t="str">
        <v>Very High Risk</v>
      </c>
    </row>
    <row r="2117" spans="1:6" x14ac:dyDescent="0.25">
      <c r="A2117">
        <v>2008</v>
      </c>
      <c r="B2117" t="str">
        <v>Ricardo G.Silva</v>
      </c>
      <c r="C2117" t="str">
        <v>Daniel Júlio de Jesus</v>
      </c>
      <c r="D2117" t="str">
        <v>91A120</v>
      </c>
      <c r="E2117">
        <v>-117.09</v>
      </c>
      <c r="F2117" t="str">
        <v>Very High Risk</v>
      </c>
    </row>
    <row r="2118" spans="1:6" x14ac:dyDescent="0.25">
      <c r="A2118">
        <v>2131</v>
      </c>
      <c r="B2118" t="str">
        <v>Ricardo G.Silva</v>
      </c>
      <c r="C2118" t="str">
        <v>Sabores Assíduos - Unipessoal, Lda.</v>
      </c>
      <c r="D2118" t="str">
        <v>91A120</v>
      </c>
      <c r="E2118">
        <v>-192.45</v>
      </c>
      <c r="F2118" t="str">
        <v>Very High Risk</v>
      </c>
    </row>
    <row r="2119" spans="1:6" x14ac:dyDescent="0.25">
      <c r="A2119">
        <v>2132</v>
      </c>
      <c r="B2119" t="str">
        <v>Ricardo G.Silva</v>
      </c>
      <c r="C2119" t="str">
        <v>Sabores Assíduos - Unipessoal, Lda.</v>
      </c>
      <c r="D2119" t="str">
        <v>91A120</v>
      </c>
      <c r="E2119">
        <v>4828.7</v>
      </c>
      <c r="F2119" t="str">
        <v>Very High Risk</v>
      </c>
    </row>
    <row r="2120" spans="1:6" x14ac:dyDescent="0.25">
      <c r="A2120">
        <v>2197</v>
      </c>
      <c r="B2120" t="str">
        <v>Sandra Silva</v>
      </c>
      <c r="C2120" t="str">
        <v>Hélder Agostinho Castro Unipessoal, Lda.</v>
      </c>
      <c r="D2120" t="str">
        <v>A VENCER</v>
      </c>
      <c r="E2120">
        <v>283.75</v>
      </c>
      <c r="F2120" t="str">
        <v>No Risk</v>
      </c>
    </row>
    <row r="2121" spans="1:6" x14ac:dyDescent="0.25">
      <c r="A2121">
        <v>2198</v>
      </c>
      <c r="B2121" t="str">
        <v>Sandra Silva</v>
      </c>
      <c r="C2121" t="str">
        <v>Vitor Manuel Moreira dos Santos</v>
      </c>
      <c r="D2121" t="str">
        <v>A VENCER</v>
      </c>
      <c r="E2121">
        <v>295.07</v>
      </c>
      <c r="F2121" t="str">
        <v>No Risk</v>
      </c>
    </row>
    <row r="2122" spans="1:6" x14ac:dyDescent="0.25">
      <c r="A2122">
        <v>25</v>
      </c>
      <c r="B2122" t="str">
        <v>Sidónio Barros</v>
      </c>
      <c r="C2122" t="str">
        <v>Pereira &amp; Ribeiro, Lda.</v>
      </c>
      <c r="D2122" t="str">
        <v>A VENCER</v>
      </c>
      <c r="E2122">
        <v>323.56</v>
      </c>
      <c r="F2122" t="str">
        <v>No Risk</v>
      </c>
    </row>
    <row r="2123" spans="1:6" x14ac:dyDescent="0.25">
      <c r="A2123">
        <v>2007</v>
      </c>
      <c r="B2123" t="str">
        <v>Susana Almeida</v>
      </c>
      <c r="C2123" t="str">
        <v>Maiarest - Actividades Hoteleiras, Lda</v>
      </c>
      <c r="D2123" t="str">
        <v>M120</v>
      </c>
      <c r="E2123">
        <v>-30.55</v>
      </c>
      <c r="F2123" t="str">
        <v>Critical Risk</v>
      </c>
    </row>
    <row r="2124" spans="1:6" x14ac:dyDescent="0.25">
      <c r="A2124">
        <v>1899</v>
      </c>
      <c r="B2124" t="str">
        <v>Vitor Almeida</v>
      </c>
      <c r="C2124" t="str">
        <v>Contraste D'Aromas, Unipessoal Lda</v>
      </c>
      <c r="D2124" t="str">
        <v>M120</v>
      </c>
      <c r="E2124">
        <v>1332.82</v>
      </c>
      <c r="F2124" t="str">
        <v>Critical Risk</v>
      </c>
    </row>
    <row r="2125" spans="1:6" x14ac:dyDescent="0.25">
      <c r="A2125">
        <v>1900</v>
      </c>
      <c r="B2125" t="str">
        <v>Vitor Almeida</v>
      </c>
      <c r="C2125" t="str">
        <v>Contraste D'Aromas, Unipessoal Lda</v>
      </c>
      <c r="D2125" t="str">
        <v>M120</v>
      </c>
      <c r="E2125">
        <v>822.42</v>
      </c>
      <c r="F2125" t="str">
        <v>Critical Risk</v>
      </c>
    </row>
    <row r="2126" spans="1:6" x14ac:dyDescent="0.25">
      <c r="A2126">
        <v>1901</v>
      </c>
      <c r="B2126" t="str">
        <v>Vitor Almeida</v>
      </c>
      <c r="C2126" t="str">
        <v>Contraste D'Aromas, Unipessoal Lda</v>
      </c>
      <c r="D2126" t="str">
        <v>M120</v>
      </c>
      <c r="E2126">
        <v>1423.62</v>
      </c>
      <c r="F2126" t="str">
        <v>Critical Risk</v>
      </c>
    </row>
    <row r="2127" spans="1:6" x14ac:dyDescent="0.25">
      <c r="A2127">
        <v>1902</v>
      </c>
      <c r="B2127" t="str">
        <v>Vitor Almeida</v>
      </c>
      <c r="C2127" t="str">
        <v>Contraste D'Aromas, Unipessoal Lda</v>
      </c>
      <c r="D2127" t="str">
        <v>M120</v>
      </c>
      <c r="E2127">
        <v>1780.01</v>
      </c>
      <c r="F2127" t="str">
        <v>Critical Risk</v>
      </c>
    </row>
    <row r="2128" spans="1:6" x14ac:dyDescent="0.25">
      <c r="A2128">
        <v>1903</v>
      </c>
      <c r="B2128" t="str">
        <v>Vitor Almeida</v>
      </c>
      <c r="C2128" t="str">
        <v>Contraste D'Aromas, Unipessoal Lda</v>
      </c>
      <c r="D2128" t="str">
        <v>M120</v>
      </c>
      <c r="E2128">
        <v>5072.16</v>
      </c>
      <c r="F2128" t="str">
        <v>Critical Risk</v>
      </c>
    </row>
    <row r="2129" spans="1:6" x14ac:dyDescent="0.25">
      <c r="A2129">
        <v>1904</v>
      </c>
      <c r="B2129" t="str">
        <v>Vitor Almeida</v>
      </c>
      <c r="C2129" t="str">
        <v>Contraste D'Aromas, Unipessoal Lda</v>
      </c>
      <c r="D2129" t="str">
        <v>M120</v>
      </c>
      <c r="E2129">
        <v>2543.98</v>
      </c>
      <c r="F2129" t="str">
        <v>Critical Risk</v>
      </c>
    </row>
    <row r="2130" spans="1:6" x14ac:dyDescent="0.25">
      <c r="A2130">
        <v>1905</v>
      </c>
      <c r="B2130" t="str">
        <v>Vitor Almeida</v>
      </c>
      <c r="C2130" t="str">
        <v>Contraste D'Aromas, Unipessoal Lda</v>
      </c>
      <c r="D2130" t="str">
        <v>M120</v>
      </c>
      <c r="E2130">
        <v>8836.16</v>
      </c>
      <c r="F2130" t="str">
        <v>Critical Risk</v>
      </c>
    </row>
    <row r="2131" spans="1:6" x14ac:dyDescent="0.25">
      <c r="A2131">
        <v>1906</v>
      </c>
      <c r="B2131" t="str">
        <v>Vitor Almeida</v>
      </c>
      <c r="C2131" t="str">
        <v>Contraste D'Aromas, Unipessoal Lda</v>
      </c>
      <c r="D2131" t="str">
        <v>M120</v>
      </c>
      <c r="E2131">
        <v>3653.82</v>
      </c>
      <c r="F2131" t="str">
        <v>Critical Risk</v>
      </c>
    </row>
    <row r="2132" spans="1:6" x14ac:dyDescent="0.25">
      <c r="A2132">
        <v>1907</v>
      </c>
      <c r="B2132" t="str">
        <v>Vitor Almeida</v>
      </c>
      <c r="C2132" t="str">
        <v>Contraste D'Aromas, Unipessoal Lda</v>
      </c>
      <c r="D2132" t="str">
        <v>M120</v>
      </c>
      <c r="E2132">
        <v>2285.5700000000002</v>
      </c>
      <c r="F2132" t="str">
        <v>Critical Risk</v>
      </c>
    </row>
    <row r="2133" spans="1:6" x14ac:dyDescent="0.25">
      <c r="A2133">
        <v>1908</v>
      </c>
      <c r="B2133" t="str">
        <v>Vitor Almeida</v>
      </c>
      <c r="C2133" t="str">
        <v>Contraste D'Aromas, Unipessoal Lda</v>
      </c>
      <c r="D2133" t="str">
        <v>M120</v>
      </c>
      <c r="E2133">
        <v>2293.62</v>
      </c>
      <c r="F2133" t="str">
        <v>Critical Risk</v>
      </c>
    </row>
    <row r="2134" spans="1:6" x14ac:dyDescent="0.25">
      <c r="A2134">
        <v>1909</v>
      </c>
      <c r="B2134" t="str">
        <v>Vitor Almeida</v>
      </c>
      <c r="C2134" t="str">
        <v>Contraste D'Aromas, Unipessoal Lda</v>
      </c>
      <c r="D2134" t="str">
        <v>M120</v>
      </c>
      <c r="E2134">
        <v>3913.94</v>
      </c>
      <c r="F2134" t="str">
        <v>Critical Risk</v>
      </c>
    </row>
    <row r="2135" spans="1:6" x14ac:dyDescent="0.25">
      <c r="A2135">
        <v>1910</v>
      </c>
      <c r="B2135" t="str">
        <v>Vitor Almeida</v>
      </c>
      <c r="C2135" t="str">
        <v>Contraste D'Aromas, Unipessoal Lda</v>
      </c>
      <c r="D2135" t="str">
        <v>A VENCER</v>
      </c>
      <c r="E2135">
        <v>-3700</v>
      </c>
      <c r="F2135" t="str">
        <v>No Risk</v>
      </c>
    </row>
    <row r="2136" spans="1:6" x14ac:dyDescent="0.25">
      <c r="A2136">
        <v>1911</v>
      </c>
      <c r="B2136" t="str">
        <v>Vitor Almeida</v>
      </c>
      <c r="C2136" t="str">
        <v>Contraste D'Aromas, Unipessoal Lda</v>
      </c>
      <c r="D2136" t="str">
        <v>A VENCER</v>
      </c>
      <c r="E2136">
        <v>1633.25</v>
      </c>
      <c r="F2136" t="str">
        <v>No Risk</v>
      </c>
    </row>
    <row r="2137" spans="1:6" x14ac:dyDescent="0.25">
      <c r="A2137">
        <v>1912</v>
      </c>
      <c r="B2137" t="str">
        <v>Vitor Almeida</v>
      </c>
      <c r="C2137" t="str">
        <v>Contraste D'Aromas, Unipessoal Lda</v>
      </c>
      <c r="D2137" t="str">
        <v>A VENCER</v>
      </c>
      <c r="E2137">
        <v>1633.25</v>
      </c>
      <c r="F2137" t="str">
        <v>No Risk</v>
      </c>
    </row>
    <row r="2138" spans="1:6" x14ac:dyDescent="0.25">
      <c r="A2138">
        <v>2046</v>
      </c>
      <c r="B2138" t="str">
        <v>Vitor Almeida</v>
      </c>
      <c r="C2138" t="str">
        <v>José Antunes - Estab. Hoteleiros Lda</v>
      </c>
      <c r="D2138" t="str">
        <v>A VENCER</v>
      </c>
      <c r="E2138">
        <v>1135.6400000000001</v>
      </c>
      <c r="F2138" t="str">
        <v>No Risk</v>
      </c>
    </row>
    <row r="2139" spans="1:6" x14ac:dyDescent="0.25">
      <c r="A2139">
        <v>2047</v>
      </c>
      <c r="B2139" t="str">
        <v>Vitor Almeida</v>
      </c>
      <c r="C2139" t="str">
        <v>José Antunes - Estab. Hoteleiros Lda</v>
      </c>
      <c r="D2139" t="str">
        <v>A VENCER</v>
      </c>
      <c r="E2139">
        <v>1086.8</v>
      </c>
      <c r="F2139" t="str">
        <v>No Risk</v>
      </c>
    </row>
    <row r="2140" spans="1:6" x14ac:dyDescent="0.25">
      <c r="A2140">
        <v>2048</v>
      </c>
      <c r="B2140" t="str">
        <v>Vitor Almeida</v>
      </c>
      <c r="C2140" t="str">
        <v>José Antunes - Estab. Hoteleiros Lda</v>
      </c>
      <c r="D2140" t="str">
        <v>A VENCER</v>
      </c>
      <c r="E2140">
        <v>1892.74</v>
      </c>
      <c r="F2140" t="str">
        <v>No Risk</v>
      </c>
    </row>
    <row r="2141" spans="1:6" x14ac:dyDescent="0.25">
      <c r="A2141">
        <v>1991</v>
      </c>
      <c r="B2141" t="str">
        <v>Vitor Almeida</v>
      </c>
      <c r="C2141" t="str">
        <v>Quinta Da Azenha - Actividades</v>
      </c>
      <c r="D2141" t="str">
        <v>1A5</v>
      </c>
      <c r="E2141">
        <v>135.85</v>
      </c>
      <c r="F2141" t="str">
        <v>Unknown</v>
      </c>
    </row>
    <row r="2142" spans="1:6" x14ac:dyDescent="0.25">
      <c r="A2142">
        <v>1426</v>
      </c>
      <c r="B2142" t="str">
        <v>Vânia Silva</v>
      </c>
      <c r="C2142" t="str">
        <v>Glacialis Soc.Unipessoal,Lda</v>
      </c>
      <c r="D2142" t="str">
        <v>M120</v>
      </c>
      <c r="E2142">
        <v>-459.04</v>
      </c>
      <c r="F2142" t="str">
        <v>Critical Risk</v>
      </c>
    </row>
    <row r="2143" spans="1:6" x14ac:dyDescent="0.25">
      <c r="A2143">
        <v>1427</v>
      </c>
      <c r="B2143" t="str">
        <v>Vânia Silva</v>
      </c>
      <c r="C2143" t="str">
        <v>Glacialis Soc.Unipessoal,Lda</v>
      </c>
      <c r="D2143" t="str">
        <v>M120</v>
      </c>
      <c r="E2143">
        <v>-2522.2600000000002</v>
      </c>
      <c r="F2143" t="str">
        <v>Critical Risk</v>
      </c>
    </row>
    <row r="2144" spans="1:6" x14ac:dyDescent="0.25">
      <c r="A2144">
        <v>1459</v>
      </c>
      <c r="B2144" t="str">
        <v>Vânia Silva</v>
      </c>
      <c r="C2144" t="str">
        <v>Alexandrino P. &amp; Silva Pereira, Lda</v>
      </c>
      <c r="D2144" t="str">
        <v>M120</v>
      </c>
      <c r="E2144">
        <v>-782.21</v>
      </c>
      <c r="F2144" t="str">
        <v>Critical Risk</v>
      </c>
    </row>
    <row r="2145" spans="1:6" x14ac:dyDescent="0.25">
      <c r="A2145">
        <v>1878</v>
      </c>
      <c r="B2145" t="str">
        <v>Vânia Silva</v>
      </c>
      <c r="C2145" t="str">
        <v>Eurocash 2 - Cash And Carry, Lda.</v>
      </c>
      <c r="D2145" t="str">
        <v>M120</v>
      </c>
      <c r="E2145">
        <v>597.29</v>
      </c>
      <c r="F2145" t="str">
        <v>Critical Risk</v>
      </c>
    </row>
    <row r="2146" spans="1:6" x14ac:dyDescent="0.25">
      <c r="A2146">
        <v>1879</v>
      </c>
      <c r="B2146" t="str">
        <v>Vânia Silva</v>
      </c>
      <c r="C2146" t="str">
        <v>Eurocash 2 - Cash And Carry, Lda.</v>
      </c>
      <c r="D2146" t="str">
        <v>M120</v>
      </c>
      <c r="E2146">
        <v>591.72</v>
      </c>
      <c r="F2146" t="str">
        <v>Critical Risk</v>
      </c>
    </row>
    <row r="2147" spans="1:6" x14ac:dyDescent="0.25">
      <c r="A2147">
        <v>1880</v>
      </c>
      <c r="B2147" t="str">
        <v>Vânia Silva</v>
      </c>
      <c r="C2147" t="str">
        <v>Eurocash 2 - Cash And Carry, Lda.</v>
      </c>
      <c r="D2147" t="str">
        <v>M120</v>
      </c>
      <c r="E2147">
        <v>599.27</v>
      </c>
      <c r="F2147" t="str">
        <v>Critical Risk</v>
      </c>
    </row>
    <row r="2148" spans="1:6" x14ac:dyDescent="0.25">
      <c r="A2148">
        <v>2049</v>
      </c>
      <c r="B2148" t="str">
        <v>Vânia Silva</v>
      </c>
      <c r="C2148" t="str">
        <v>Firstmeat - Carnes e Produtos Alimentares, Lda.</v>
      </c>
      <c r="D2148" t="str">
        <v>M120</v>
      </c>
      <c r="E2148">
        <v>123.81</v>
      </c>
      <c r="F2148" t="str">
        <v>Critical Risk</v>
      </c>
    </row>
    <row r="2149" spans="1:6" x14ac:dyDescent="0.25">
      <c r="A2149">
        <v>2050</v>
      </c>
      <c r="B2149" t="str">
        <v>Vânia Silva</v>
      </c>
      <c r="C2149" t="str">
        <v>Firstmeat - Carnes e Produtos Alimentares, Lda.</v>
      </c>
      <c r="D2149" t="str">
        <v>M120</v>
      </c>
      <c r="E2149">
        <v>3108.19</v>
      </c>
      <c r="F2149" t="str">
        <v>Critical Risk</v>
      </c>
    </row>
    <row r="2150" spans="1:6" x14ac:dyDescent="0.25">
      <c r="A2150">
        <v>2051</v>
      </c>
      <c r="B2150" t="str">
        <v>Vânia Silva</v>
      </c>
      <c r="C2150" t="str">
        <v>Firstmeat - Carnes e Produtos Alimentares, Lda.</v>
      </c>
      <c r="D2150" t="str">
        <v>M120</v>
      </c>
      <c r="E2150">
        <v>24601.439999999999</v>
      </c>
      <c r="F2150" t="str">
        <v>Critical Risk</v>
      </c>
    </row>
    <row r="2151" spans="1:6" x14ac:dyDescent="0.25">
      <c r="A2151">
        <v>2059</v>
      </c>
      <c r="B2151" t="str">
        <v>Vânia Silva</v>
      </c>
      <c r="C2151" t="str">
        <v>Sabgal Foods, S.A.</v>
      </c>
      <c r="D2151" t="str">
        <v>M120</v>
      </c>
      <c r="E2151">
        <v>466.29</v>
      </c>
      <c r="F2151" t="str">
        <v>Critical Risk</v>
      </c>
    </row>
    <row r="2152" spans="1:6" x14ac:dyDescent="0.25">
      <c r="A2152">
        <v>2060</v>
      </c>
      <c r="B2152" t="str">
        <v>Vânia Silva</v>
      </c>
      <c r="C2152" t="str">
        <v>Sabgal Foods, S.A.</v>
      </c>
      <c r="D2152" t="str">
        <v>M120</v>
      </c>
      <c r="E2152">
        <v>367.21</v>
      </c>
      <c r="F2152" t="str">
        <v>Critical Risk</v>
      </c>
    </row>
    <row r="2153" spans="1:6" x14ac:dyDescent="0.25">
      <c r="A2153">
        <v>2061</v>
      </c>
      <c r="B2153" t="str">
        <v>Vânia Silva</v>
      </c>
      <c r="C2153" t="str">
        <v>Sabgal Foods, S.A.</v>
      </c>
      <c r="D2153" t="str">
        <v>M120</v>
      </c>
      <c r="E2153">
        <v>222.6</v>
      </c>
      <c r="F2153" t="str">
        <v>Critical Risk</v>
      </c>
    </row>
    <row r="2154" spans="1:6" x14ac:dyDescent="0.25">
      <c r="A2154">
        <v>302</v>
      </c>
      <c r="B2154" t="str">
        <v>Vânia Silva</v>
      </c>
      <c r="C2154" t="str">
        <v>Reis &amp; Pacheco, Lda</v>
      </c>
      <c r="D2154" t="str">
        <v>61A90</v>
      </c>
      <c r="E2154">
        <v>-45.84</v>
      </c>
      <c r="F2154" t="str">
        <v>High Risk</v>
      </c>
    </row>
    <row r="2155" spans="1:6" x14ac:dyDescent="0.25">
      <c r="A2155">
        <v>303</v>
      </c>
      <c r="B2155" t="str">
        <v>Vânia Silva</v>
      </c>
      <c r="C2155" t="str">
        <v>Reis &amp; Pacheco, Lda</v>
      </c>
      <c r="D2155" t="str">
        <v>61A90</v>
      </c>
      <c r="E2155">
        <v>-41.02</v>
      </c>
      <c r="F2155" t="str">
        <v>High Risk</v>
      </c>
    </row>
    <row r="2156" spans="1:6" x14ac:dyDescent="0.25">
      <c r="A2156">
        <v>1234</v>
      </c>
      <c r="B2156" t="str">
        <v>Vânia Silva</v>
      </c>
      <c r="C2156" t="str">
        <v>Speedyfood Service Lda.</v>
      </c>
      <c r="D2156" t="str">
        <v>31A60</v>
      </c>
      <c r="E2156">
        <v>713.34</v>
      </c>
      <c r="F2156" t="str">
        <v>High Risk</v>
      </c>
    </row>
    <row r="2157" spans="1:6" x14ac:dyDescent="0.25">
      <c r="A2157">
        <v>2141</v>
      </c>
      <c r="B2157" t="str">
        <v>Vânia Silva</v>
      </c>
      <c r="C2157" t="str">
        <v>Campmar, Lda.</v>
      </c>
      <c r="D2157" t="str">
        <v>61A90</v>
      </c>
      <c r="E2157">
        <v>213.1</v>
      </c>
      <c r="F2157" t="str">
        <v>High Risk</v>
      </c>
    </row>
    <row r="2158" spans="1:6" x14ac:dyDescent="0.25">
      <c r="A2158">
        <v>1428</v>
      </c>
      <c r="B2158" t="str">
        <v>Vânia Silva</v>
      </c>
      <c r="C2158" t="str">
        <v>Glacialis Soc.Unipessoal,Lda</v>
      </c>
      <c r="D2158" t="str">
        <v>31A60</v>
      </c>
      <c r="E2158">
        <v>-2377.96</v>
      </c>
      <c r="F2158" t="str">
        <v>Moderate Risk</v>
      </c>
    </row>
    <row r="2159" spans="1:6" x14ac:dyDescent="0.25">
      <c r="A2159">
        <v>1429</v>
      </c>
      <c r="B2159" t="str">
        <v>Vânia Silva</v>
      </c>
      <c r="C2159" t="str">
        <v>Glacialis Soc.Unipessoal,Lda</v>
      </c>
      <c r="D2159" t="str">
        <v>31A60</v>
      </c>
      <c r="E2159">
        <v>-1248.79</v>
      </c>
      <c r="F2159" t="str">
        <v>Moderate Risk</v>
      </c>
    </row>
    <row r="2160" spans="1:6" x14ac:dyDescent="0.25">
      <c r="A2160">
        <v>1488</v>
      </c>
      <c r="B2160" t="str">
        <v>Vânia Silva</v>
      </c>
      <c r="C2160" t="str">
        <v>Arcol, S.A.</v>
      </c>
      <c r="D2160" t="str">
        <v>31A60</v>
      </c>
      <c r="E2160">
        <v>-119.69</v>
      </c>
      <c r="F2160" t="str">
        <v>Moderate Risk</v>
      </c>
    </row>
    <row r="2161" spans="1:6" x14ac:dyDescent="0.25">
      <c r="A2161">
        <v>1913</v>
      </c>
      <c r="B2161" t="str">
        <v>Vânia Silva</v>
      </c>
      <c r="C2161" t="str">
        <v>Silva &amp; Carlos, Lda.</v>
      </c>
      <c r="D2161" t="str">
        <v>31A60</v>
      </c>
      <c r="E2161">
        <v>6763.05</v>
      </c>
      <c r="F2161" t="str">
        <v>Moderate Risk</v>
      </c>
    </row>
    <row r="2162" spans="1:6" x14ac:dyDescent="0.25">
      <c r="A2162">
        <v>1914</v>
      </c>
      <c r="B2162" t="str">
        <v>Vânia Silva</v>
      </c>
      <c r="C2162" t="str">
        <v>Silva &amp; Carlos, Lda.</v>
      </c>
      <c r="D2162" t="str">
        <v>31A60</v>
      </c>
      <c r="E2162">
        <v>764.69</v>
      </c>
      <c r="F2162" t="str">
        <v>Moderate Risk</v>
      </c>
    </row>
    <row r="2163" spans="1:6" x14ac:dyDescent="0.25">
      <c r="A2163">
        <v>1915</v>
      </c>
      <c r="B2163" t="str">
        <v>Vânia Silva</v>
      </c>
      <c r="C2163" t="str">
        <v>Silva &amp; Carlos, Lda.</v>
      </c>
      <c r="D2163" t="str">
        <v>31A60</v>
      </c>
      <c r="E2163">
        <v>3342.73</v>
      </c>
      <c r="F2163" t="str">
        <v>Moderate Risk</v>
      </c>
    </row>
    <row r="2164" spans="1:6" x14ac:dyDescent="0.25">
      <c r="A2164">
        <v>1916</v>
      </c>
      <c r="B2164" t="str">
        <v>Vânia Silva</v>
      </c>
      <c r="C2164" t="str">
        <v>Silva &amp; Carlos, Lda.</v>
      </c>
      <c r="D2164" t="str">
        <v>31A60</v>
      </c>
      <c r="E2164">
        <v>726.95</v>
      </c>
      <c r="F2164" t="str">
        <v>Moderate Risk</v>
      </c>
    </row>
    <row r="2165" spans="1:6" x14ac:dyDescent="0.25">
      <c r="A2165">
        <v>2142</v>
      </c>
      <c r="B2165" t="str">
        <v>Vânia Silva</v>
      </c>
      <c r="C2165" t="str">
        <v>Campmar, Lda.</v>
      </c>
      <c r="D2165" t="str">
        <v>31A60</v>
      </c>
      <c r="E2165">
        <v>177.04</v>
      </c>
      <c r="F2165" t="str">
        <v>Moderate Risk</v>
      </c>
    </row>
    <row r="2166" spans="1:6" x14ac:dyDescent="0.25">
      <c r="A2166">
        <v>2181</v>
      </c>
      <c r="B2166" t="str">
        <v>Vânia Silva</v>
      </c>
      <c r="C2166" t="str">
        <v>Rissolaria Tradicional - Rosa Maria Oliveira Carvalho Lda.</v>
      </c>
      <c r="D2166" t="str">
        <v>31A60</v>
      </c>
      <c r="E2166">
        <v>389.66</v>
      </c>
      <c r="F2166" t="str">
        <v>Moderate Risk</v>
      </c>
    </row>
    <row r="2167" spans="1:6" x14ac:dyDescent="0.25">
      <c r="A2167">
        <v>30</v>
      </c>
      <c r="B2167" t="str">
        <v>Vânia Silva</v>
      </c>
      <c r="C2167" t="str">
        <v>Ferraz &amp; Ferreira, Lda.</v>
      </c>
      <c r="D2167" t="str">
        <v>A VENCER</v>
      </c>
      <c r="E2167">
        <v>334.41</v>
      </c>
      <c r="F2167" t="str">
        <v>No Risk</v>
      </c>
    </row>
    <row r="2168" spans="1:6" x14ac:dyDescent="0.25">
      <c r="A2168">
        <v>31</v>
      </c>
      <c r="B2168" t="str">
        <v>Vânia Silva</v>
      </c>
      <c r="C2168" t="str">
        <v>Ferraz &amp; Ferreira, Lda.</v>
      </c>
      <c r="D2168" t="str">
        <v>A VENCER</v>
      </c>
      <c r="E2168">
        <v>418.54</v>
      </c>
      <c r="F2168" t="str">
        <v>No Risk</v>
      </c>
    </row>
    <row r="2169" spans="1:6" x14ac:dyDescent="0.25">
      <c r="A2169">
        <v>307</v>
      </c>
      <c r="B2169" t="str">
        <v>Vânia Silva</v>
      </c>
      <c r="C2169" t="str">
        <v>Reis &amp; Pacheco, Lda</v>
      </c>
      <c r="D2169" t="str">
        <v>A VENCER</v>
      </c>
      <c r="E2169">
        <v>3373.02</v>
      </c>
      <c r="F2169" t="str">
        <v>No Risk</v>
      </c>
    </row>
    <row r="2170" spans="1:6" x14ac:dyDescent="0.25">
      <c r="A2170">
        <v>781</v>
      </c>
      <c r="B2170" t="str">
        <v>Vânia Silva</v>
      </c>
      <c r="C2170" t="str">
        <v>Macro-Frio, Comercio Internacional</v>
      </c>
      <c r="D2170" t="str">
        <v>A VENCER</v>
      </c>
      <c r="E2170">
        <v>44.73</v>
      </c>
      <c r="F2170" t="str">
        <v>No Risk</v>
      </c>
    </row>
    <row r="2171" spans="1:6" x14ac:dyDescent="0.25">
      <c r="A2171">
        <v>782</v>
      </c>
      <c r="B2171" t="str">
        <v>Vânia Silva</v>
      </c>
      <c r="C2171" t="str">
        <v>Macro-Frio, Comercio Internacional</v>
      </c>
      <c r="D2171" t="str">
        <v>A VENCER</v>
      </c>
      <c r="E2171">
        <v>691.45</v>
      </c>
      <c r="F2171" t="str">
        <v>No Risk</v>
      </c>
    </row>
    <row r="2172" spans="1:6" x14ac:dyDescent="0.25">
      <c r="A2172">
        <v>783</v>
      </c>
      <c r="B2172" t="str">
        <v>Vânia Silva</v>
      </c>
      <c r="C2172" t="str">
        <v>Macro-Frio, Comercio Internacional</v>
      </c>
      <c r="D2172" t="str">
        <v>A VENCER</v>
      </c>
      <c r="E2172">
        <v>742.15</v>
      </c>
      <c r="F2172" t="str">
        <v>No Risk</v>
      </c>
    </row>
    <row r="2173" spans="1:6" x14ac:dyDescent="0.25">
      <c r="A2173">
        <v>784</v>
      </c>
      <c r="B2173" t="str">
        <v>Vânia Silva</v>
      </c>
      <c r="C2173" t="str">
        <v>Macro-Frio, Comercio Internacional</v>
      </c>
      <c r="D2173" t="str">
        <v>A VENCER</v>
      </c>
      <c r="E2173">
        <v>89.46</v>
      </c>
      <c r="F2173" t="str">
        <v>No Risk</v>
      </c>
    </row>
    <row r="2174" spans="1:6" x14ac:dyDescent="0.25">
      <c r="A2174">
        <v>785</v>
      </c>
      <c r="B2174" t="str">
        <v>Vânia Silva</v>
      </c>
      <c r="C2174" t="str">
        <v>Macro-Frio, Comercio Internacional</v>
      </c>
      <c r="D2174" t="str">
        <v>A VENCER</v>
      </c>
      <c r="E2174">
        <v>1172.54</v>
      </c>
      <c r="F2174" t="str">
        <v>No Risk</v>
      </c>
    </row>
    <row r="2175" spans="1:6" x14ac:dyDescent="0.25">
      <c r="A2175">
        <v>786</v>
      </c>
      <c r="B2175" t="str">
        <v>Vânia Silva</v>
      </c>
      <c r="C2175" t="str">
        <v>Macro-Frio, Comercio Internacional</v>
      </c>
      <c r="D2175" t="str">
        <v>A VENCER</v>
      </c>
      <c r="E2175">
        <v>793.1</v>
      </c>
      <c r="F2175" t="str">
        <v>No Risk</v>
      </c>
    </row>
    <row r="2176" spans="1:6" x14ac:dyDescent="0.25">
      <c r="A2176">
        <v>881</v>
      </c>
      <c r="B2176" t="str">
        <v>Vânia Silva</v>
      </c>
      <c r="C2176" t="str">
        <v>Aviarmada - Comércio De Produtos</v>
      </c>
      <c r="D2176" t="str">
        <v>A VENCER</v>
      </c>
      <c r="E2176">
        <v>945.91</v>
      </c>
      <c r="F2176" t="str">
        <v>No Risk</v>
      </c>
    </row>
    <row r="2177" spans="1:6" x14ac:dyDescent="0.25">
      <c r="A2177">
        <v>882</v>
      </c>
      <c r="B2177" t="str">
        <v>Vânia Silva</v>
      </c>
      <c r="C2177" t="str">
        <v>Aviarmada - Comércio De Produtos</v>
      </c>
      <c r="D2177" t="str">
        <v>A VENCER</v>
      </c>
      <c r="E2177">
        <v>198.19</v>
      </c>
      <c r="F2177" t="str">
        <v>No Risk</v>
      </c>
    </row>
    <row r="2178" spans="1:6" x14ac:dyDescent="0.25">
      <c r="A2178">
        <v>889</v>
      </c>
      <c r="B2178" t="str">
        <v>Vânia Silva</v>
      </c>
      <c r="C2178" t="str">
        <v>Saner - Sociedade Alimentar Do</v>
      </c>
      <c r="D2178" t="str">
        <v>A VENCER</v>
      </c>
      <c r="E2178">
        <v>2746.43</v>
      </c>
      <c r="F2178" t="str">
        <v>No Risk</v>
      </c>
    </row>
    <row r="2179" spans="1:6" x14ac:dyDescent="0.25">
      <c r="A2179">
        <v>890</v>
      </c>
      <c r="B2179" t="str">
        <v>Vânia Silva</v>
      </c>
      <c r="C2179" t="str">
        <v>Saner - Sociedade Alimentar Do</v>
      </c>
      <c r="D2179" t="str">
        <v>A VENCER</v>
      </c>
      <c r="E2179">
        <v>574.66</v>
      </c>
      <c r="F2179" t="str">
        <v>No Risk</v>
      </c>
    </row>
    <row r="2180" spans="1:6" x14ac:dyDescent="0.25">
      <c r="A2180">
        <v>891</v>
      </c>
      <c r="B2180" t="str">
        <v>Vânia Silva</v>
      </c>
      <c r="C2180" t="str">
        <v>Saner - Sociedade Alimentar Do</v>
      </c>
      <c r="D2180" t="str">
        <v>A VENCER</v>
      </c>
      <c r="E2180">
        <v>-1.73</v>
      </c>
      <c r="F2180" t="str">
        <v>No Risk</v>
      </c>
    </row>
    <row r="2181" spans="1:6" x14ac:dyDescent="0.25">
      <c r="A2181">
        <v>892</v>
      </c>
      <c r="B2181" t="str">
        <v>Vânia Silva</v>
      </c>
      <c r="C2181" t="str">
        <v>Saner - Sociedade Alimentar Do</v>
      </c>
      <c r="D2181" t="str">
        <v>A VENCER</v>
      </c>
      <c r="E2181">
        <v>-467.51</v>
      </c>
      <c r="F2181" t="str">
        <v>No Risk</v>
      </c>
    </row>
    <row r="2182" spans="1:6" x14ac:dyDescent="0.25">
      <c r="A2182">
        <v>893</v>
      </c>
      <c r="B2182" t="str">
        <v>Vânia Silva</v>
      </c>
      <c r="C2182" t="str">
        <v>Saner - Sociedade Alimentar Do</v>
      </c>
      <c r="D2182" t="str">
        <v>A VENCER</v>
      </c>
      <c r="E2182">
        <v>1301.0899999999999</v>
      </c>
      <c r="F2182" t="str">
        <v>No Risk</v>
      </c>
    </row>
    <row r="2183" spans="1:6" x14ac:dyDescent="0.25">
      <c r="A2183">
        <v>894</v>
      </c>
      <c r="B2183" t="str">
        <v>Vânia Silva</v>
      </c>
      <c r="C2183" t="str">
        <v>Saner - Sociedade Alimentar Do</v>
      </c>
      <c r="D2183" t="str">
        <v>A VENCER</v>
      </c>
      <c r="E2183">
        <v>419.77</v>
      </c>
      <c r="F2183" t="str">
        <v>No Risk</v>
      </c>
    </row>
    <row r="2184" spans="1:6" x14ac:dyDescent="0.25">
      <c r="A2184">
        <v>895</v>
      </c>
      <c r="B2184" t="str">
        <v>Vânia Silva</v>
      </c>
      <c r="C2184" t="str">
        <v>Saner - Sociedade Alimentar Do</v>
      </c>
      <c r="D2184" t="str">
        <v>A VENCER</v>
      </c>
      <c r="E2184">
        <v>381.92</v>
      </c>
      <c r="F2184" t="str">
        <v>No Risk</v>
      </c>
    </row>
    <row r="2185" spans="1:6" x14ac:dyDescent="0.25">
      <c r="A2185">
        <v>896</v>
      </c>
      <c r="B2185" t="str">
        <v>Vânia Silva</v>
      </c>
      <c r="C2185" t="str">
        <v>Saner - Sociedade Alimentar Do</v>
      </c>
      <c r="D2185" t="str">
        <v>A VENCER</v>
      </c>
      <c r="E2185">
        <v>764.51</v>
      </c>
      <c r="F2185" t="str">
        <v>No Risk</v>
      </c>
    </row>
    <row r="2186" spans="1:6" x14ac:dyDescent="0.25">
      <c r="A2186">
        <v>897</v>
      </c>
      <c r="B2186" t="str">
        <v>Vânia Silva</v>
      </c>
      <c r="C2186" t="str">
        <v>Saner - Sociedade Alimentar Do</v>
      </c>
      <c r="D2186" t="str">
        <v>A VENCER</v>
      </c>
      <c r="E2186">
        <v>720.1</v>
      </c>
      <c r="F2186" t="str">
        <v>No Risk</v>
      </c>
    </row>
    <row r="2187" spans="1:6" x14ac:dyDescent="0.25">
      <c r="A2187">
        <v>1430</v>
      </c>
      <c r="B2187" t="str">
        <v>Vânia Silva</v>
      </c>
      <c r="C2187" t="str">
        <v>Glacialis Soc.Unipessoal,Lda</v>
      </c>
      <c r="D2187" t="str">
        <v>A VENCER</v>
      </c>
      <c r="E2187">
        <v>3413.67</v>
      </c>
      <c r="F2187" t="str">
        <v>No Risk</v>
      </c>
    </row>
    <row r="2188" spans="1:6" x14ac:dyDescent="0.25">
      <c r="A2188">
        <v>1431</v>
      </c>
      <c r="B2188" t="str">
        <v>Vânia Silva</v>
      </c>
      <c r="C2188" t="str">
        <v>Glacialis Soc.Unipessoal,Lda</v>
      </c>
      <c r="D2188" t="str">
        <v>A VENCER</v>
      </c>
      <c r="E2188">
        <v>2973.26</v>
      </c>
      <c r="F2188" t="str">
        <v>No Risk</v>
      </c>
    </row>
    <row r="2189" spans="1:6" x14ac:dyDescent="0.25">
      <c r="A2189">
        <v>1432</v>
      </c>
      <c r="B2189" t="str">
        <v>Vânia Silva</v>
      </c>
      <c r="C2189" t="str">
        <v>Glacialis Soc.Unipessoal,Lda</v>
      </c>
      <c r="D2189" t="str">
        <v>A VENCER</v>
      </c>
      <c r="E2189">
        <v>3277.76</v>
      </c>
      <c r="F2189" t="str">
        <v>No Risk</v>
      </c>
    </row>
    <row r="2190" spans="1:6" x14ac:dyDescent="0.25">
      <c r="A2190">
        <v>1433</v>
      </c>
      <c r="B2190" t="str">
        <v>Vânia Silva</v>
      </c>
      <c r="C2190" t="str">
        <v>Glacialis Soc.Unipessoal,Lda</v>
      </c>
      <c r="D2190" t="str">
        <v>A VENCER</v>
      </c>
      <c r="E2190">
        <v>2976.74</v>
      </c>
      <c r="F2190" t="str">
        <v>No Risk</v>
      </c>
    </row>
    <row r="2191" spans="1:6" x14ac:dyDescent="0.25">
      <c r="A2191">
        <v>1434</v>
      </c>
      <c r="B2191" t="str">
        <v>Vânia Silva</v>
      </c>
      <c r="C2191" t="str">
        <v>Glacialis Soc.Unipessoal,Lda</v>
      </c>
      <c r="D2191" t="str">
        <v>A VENCER</v>
      </c>
      <c r="E2191">
        <v>1721.02</v>
      </c>
      <c r="F2191" t="str">
        <v>No Risk</v>
      </c>
    </row>
    <row r="2192" spans="1:6" x14ac:dyDescent="0.25">
      <c r="A2192">
        <v>1435</v>
      </c>
      <c r="B2192" t="str">
        <v>Vânia Silva</v>
      </c>
      <c r="C2192" t="str">
        <v>Glacialis Soc.Unipessoal,Lda</v>
      </c>
      <c r="D2192" t="str">
        <v>A VENCER</v>
      </c>
      <c r="E2192">
        <v>617.67999999999995</v>
      </c>
      <c r="F2192" t="str">
        <v>No Risk</v>
      </c>
    </row>
    <row r="2193" spans="1:6" x14ac:dyDescent="0.25">
      <c r="A2193">
        <v>1436</v>
      </c>
      <c r="B2193" t="str">
        <v>Vânia Silva</v>
      </c>
      <c r="C2193" t="str">
        <v>Glacialis Soc.Unipessoal,Lda</v>
      </c>
      <c r="D2193" t="str">
        <v>A VENCER</v>
      </c>
      <c r="E2193">
        <v>1272.99</v>
      </c>
      <c r="F2193" t="str">
        <v>No Risk</v>
      </c>
    </row>
    <row r="2194" spans="1:6" x14ac:dyDescent="0.25">
      <c r="A2194">
        <v>1437</v>
      </c>
      <c r="B2194" t="str">
        <v>Vânia Silva</v>
      </c>
      <c r="C2194" t="str">
        <v>Glacialis Soc.Unipessoal,Lda</v>
      </c>
      <c r="D2194" t="str">
        <v>A VENCER</v>
      </c>
      <c r="E2194">
        <v>2730.67</v>
      </c>
      <c r="F2194" t="str">
        <v>No Risk</v>
      </c>
    </row>
    <row r="2195" spans="1:6" x14ac:dyDescent="0.25">
      <c r="A2195">
        <v>1438</v>
      </c>
      <c r="B2195" t="str">
        <v>Vânia Silva</v>
      </c>
      <c r="C2195" t="str">
        <v>Glacialis Soc.Unipessoal,Lda</v>
      </c>
      <c r="D2195" t="str">
        <v>A VENCER</v>
      </c>
      <c r="E2195">
        <v>2189.11</v>
      </c>
      <c r="F2195" t="str">
        <v>No Risk</v>
      </c>
    </row>
    <row r="2196" spans="1:6" x14ac:dyDescent="0.25">
      <c r="A2196">
        <v>1440</v>
      </c>
      <c r="B2196" t="str">
        <v>Vânia Silva</v>
      </c>
      <c r="C2196" t="str">
        <v>Beiragel-Produtos Alimentares</v>
      </c>
      <c r="D2196" t="str">
        <v>A VENCER</v>
      </c>
      <c r="E2196">
        <v>1804.88</v>
      </c>
      <c r="F2196" t="str">
        <v>No Risk</v>
      </c>
    </row>
    <row r="2197" spans="1:6" x14ac:dyDescent="0.25">
      <c r="A2197">
        <v>1490</v>
      </c>
      <c r="B2197" t="str">
        <v>Vânia Silva</v>
      </c>
      <c r="C2197" t="str">
        <v>Arcol, S.A.</v>
      </c>
      <c r="D2197" t="str">
        <v>A VENCER</v>
      </c>
      <c r="E2197">
        <v>675.35</v>
      </c>
      <c r="F2197" t="str">
        <v>No Risk</v>
      </c>
    </row>
    <row r="2198" spans="1:6" x14ac:dyDescent="0.25">
      <c r="A2198">
        <v>1491</v>
      </c>
      <c r="B2198" t="str">
        <v>Vânia Silva</v>
      </c>
      <c r="C2198" t="str">
        <v>Arcol, S.A.</v>
      </c>
      <c r="D2198" t="str">
        <v>A VENCER</v>
      </c>
      <c r="E2198">
        <v>574.62</v>
      </c>
      <c r="F2198" t="str">
        <v>No Risk</v>
      </c>
    </row>
    <row r="2199" spans="1:6" x14ac:dyDescent="0.25">
      <c r="A2199">
        <v>1492</v>
      </c>
      <c r="B2199" t="str">
        <v>Vânia Silva</v>
      </c>
      <c r="C2199" t="str">
        <v>Arcol, S.A.</v>
      </c>
      <c r="D2199" t="str">
        <v>A VENCER</v>
      </c>
      <c r="E2199">
        <v>-544.9</v>
      </c>
      <c r="F2199" t="str">
        <v>No Risk</v>
      </c>
    </row>
    <row r="2200" spans="1:6" x14ac:dyDescent="0.25">
      <c r="A2200">
        <v>1923</v>
      </c>
      <c r="B2200" t="str">
        <v>Vânia Silva</v>
      </c>
      <c r="C2200" t="str">
        <v>Silva &amp; Carlos, Lda.</v>
      </c>
      <c r="D2200" t="str">
        <v>A VENCER</v>
      </c>
      <c r="E2200">
        <v>7394.88</v>
      </c>
      <c r="F2200" t="str">
        <v>No Risk</v>
      </c>
    </row>
    <row r="2201" spans="1:6" x14ac:dyDescent="0.25">
      <c r="A2201">
        <v>1924</v>
      </c>
      <c r="B2201" t="str">
        <v>Vânia Silva</v>
      </c>
      <c r="C2201" t="str">
        <v>Silva &amp; Carlos, Lda.</v>
      </c>
      <c r="D2201" t="str">
        <v>A VENCER</v>
      </c>
      <c r="E2201">
        <v>3927.87</v>
      </c>
      <c r="F2201" t="str">
        <v>No Risk</v>
      </c>
    </row>
    <row r="2202" spans="1:6" x14ac:dyDescent="0.25">
      <c r="A2202">
        <v>1925</v>
      </c>
      <c r="B2202" t="str">
        <v>Vânia Silva</v>
      </c>
      <c r="C2202" t="str">
        <v>Silva &amp; Carlos, Lda.</v>
      </c>
      <c r="D2202" t="str">
        <v>A VENCER</v>
      </c>
      <c r="E2202">
        <v>2626.23</v>
      </c>
      <c r="F2202" t="str">
        <v>No Risk</v>
      </c>
    </row>
    <row r="2203" spans="1:6" x14ac:dyDescent="0.25">
      <c r="A2203">
        <v>1926</v>
      </c>
      <c r="B2203" t="str">
        <v>Vânia Silva</v>
      </c>
      <c r="C2203" t="str">
        <v>Silva &amp; Carlos, Lda.</v>
      </c>
      <c r="D2203" t="str">
        <v>A VENCER</v>
      </c>
      <c r="E2203">
        <v>2212.2600000000002</v>
      </c>
      <c r="F2203" t="str">
        <v>No Risk</v>
      </c>
    </row>
    <row r="2204" spans="1:6" x14ac:dyDescent="0.25">
      <c r="A2204">
        <v>2076</v>
      </c>
      <c r="B2204" t="str">
        <v>Vânia Silva</v>
      </c>
      <c r="C2204" t="str">
        <v>Visoalimentar, Lda.</v>
      </c>
      <c r="D2204" t="str">
        <v>A VENCER</v>
      </c>
      <c r="E2204">
        <v>1554.25</v>
      </c>
      <c r="F2204" t="str">
        <v>No Risk</v>
      </c>
    </row>
    <row r="2205" spans="1:6" x14ac:dyDescent="0.25">
      <c r="A2205">
        <v>2077</v>
      </c>
      <c r="B2205" t="str">
        <v>Vânia Silva</v>
      </c>
      <c r="C2205" t="str">
        <v>Visoalimentar, Lda.</v>
      </c>
      <c r="D2205" t="str">
        <v>A VENCER</v>
      </c>
      <c r="E2205">
        <v>2220.65</v>
      </c>
      <c r="F2205" t="str">
        <v>No Risk</v>
      </c>
    </row>
    <row r="2206" spans="1:6" x14ac:dyDescent="0.25">
      <c r="A2206">
        <v>2078</v>
      </c>
      <c r="B2206" t="str">
        <v>Vânia Silva</v>
      </c>
      <c r="C2206" t="str">
        <v>Visoalimentar, Lda.</v>
      </c>
      <c r="D2206" t="str">
        <v>A VENCER</v>
      </c>
      <c r="E2206">
        <v>2033.5</v>
      </c>
      <c r="F2206" t="str">
        <v>No Risk</v>
      </c>
    </row>
    <row r="2207" spans="1:6" x14ac:dyDescent="0.25">
      <c r="A2207">
        <v>2100</v>
      </c>
      <c r="B2207" t="str">
        <v>Vânia Silva</v>
      </c>
      <c r="C2207" t="str">
        <v>Produtos Alimentares, Carina, Lda.</v>
      </c>
      <c r="D2207" t="str">
        <v>A VENCER</v>
      </c>
      <c r="E2207">
        <v>678.73</v>
      </c>
      <c r="F2207" t="str">
        <v>No Risk</v>
      </c>
    </row>
    <row r="2208" spans="1:6" x14ac:dyDescent="0.25">
      <c r="A2208">
        <v>2101</v>
      </c>
      <c r="B2208" t="str">
        <v>Vânia Silva</v>
      </c>
      <c r="C2208" t="str">
        <v>Produtos Alimentares, Carina, Lda.</v>
      </c>
      <c r="D2208" t="str">
        <v>A VENCER</v>
      </c>
      <c r="E2208">
        <v>1067.26</v>
      </c>
      <c r="F2208" t="str">
        <v>No Risk</v>
      </c>
    </row>
    <row r="2209" spans="1:6" x14ac:dyDescent="0.25">
      <c r="A2209">
        <v>2107</v>
      </c>
      <c r="B2209" t="str">
        <v>Vânia Silva</v>
      </c>
      <c r="C2209" t="str">
        <v>Cascata Risonha, Lda.</v>
      </c>
      <c r="D2209" t="str">
        <v>A VENCER</v>
      </c>
      <c r="E2209">
        <v>137.53</v>
      </c>
      <c r="F2209" t="str">
        <v>No Risk</v>
      </c>
    </row>
    <row r="2210" spans="1:6" x14ac:dyDescent="0.25">
      <c r="A2210">
        <v>2108</v>
      </c>
      <c r="B2210" t="str">
        <v>Vânia Silva</v>
      </c>
      <c r="C2210" t="str">
        <v>Cascata Risonha, Lda.</v>
      </c>
      <c r="D2210" t="str">
        <v>A VENCER</v>
      </c>
      <c r="E2210">
        <v>275.11</v>
      </c>
      <c r="F2210" t="str">
        <v>No Risk</v>
      </c>
    </row>
    <row r="2211" spans="1:6" x14ac:dyDescent="0.25">
      <c r="A2211">
        <v>2109</v>
      </c>
      <c r="B2211" t="str">
        <v>Vânia Silva</v>
      </c>
      <c r="C2211" t="str">
        <v>Cascata Risonha, Lda.</v>
      </c>
      <c r="D2211" t="str">
        <v>A VENCER</v>
      </c>
      <c r="E2211">
        <v>290.51</v>
      </c>
      <c r="F2211" t="str">
        <v>No Risk</v>
      </c>
    </row>
    <row r="2212" spans="1:6" x14ac:dyDescent="0.25">
      <c r="A2212">
        <v>2185</v>
      </c>
      <c r="B2212" t="str">
        <v>Vânia Silva</v>
      </c>
      <c r="C2212" t="str">
        <v>Rissolaria Tradicional - Rosa Maria Oliveira Carvalho Lda.</v>
      </c>
      <c r="D2212" t="str">
        <v>A VENCER</v>
      </c>
      <c r="E2212">
        <v>358.4</v>
      </c>
      <c r="F2212" t="str">
        <v>No Risk</v>
      </c>
    </row>
    <row r="2213" spans="1:6" x14ac:dyDescent="0.25">
      <c r="A2213">
        <v>2186</v>
      </c>
      <c r="B2213" t="str">
        <v>Vânia Silva</v>
      </c>
      <c r="C2213" t="str">
        <v>Rissolaria Tradicional - Rosa Maria Oliveira Carvalho Lda.</v>
      </c>
      <c r="D2213" t="str">
        <v>A VENCER</v>
      </c>
      <c r="E2213">
        <v>219.86</v>
      </c>
      <c r="F2213" t="str">
        <v>No Risk</v>
      </c>
    </row>
    <row r="2214" spans="1:6" x14ac:dyDescent="0.25">
      <c r="A2214">
        <v>2192</v>
      </c>
      <c r="B2214" t="str">
        <v>Vânia Silva</v>
      </c>
      <c r="C2214" t="str">
        <v>A Knaipa Restaurante, Lda.</v>
      </c>
      <c r="D2214" t="str">
        <v>A VENCER</v>
      </c>
      <c r="E2214">
        <v>133.61000000000001</v>
      </c>
      <c r="F2214" t="str">
        <v>No Risk</v>
      </c>
    </row>
    <row r="2215" spans="1:6" x14ac:dyDescent="0.25">
      <c r="A2215">
        <v>2193</v>
      </c>
      <c r="B2215" t="str">
        <v>Vânia Silva</v>
      </c>
      <c r="C2215" t="str">
        <v>A Knaipa Restaurante, Lda.</v>
      </c>
      <c r="D2215" t="str">
        <v>A VENCER</v>
      </c>
      <c r="E2215">
        <v>32.1</v>
      </c>
      <c r="F2215" t="str">
        <v>No Risk</v>
      </c>
    </row>
    <row r="2216" spans="1:6" x14ac:dyDescent="0.25">
      <c r="A2216">
        <v>2194</v>
      </c>
      <c r="B2216" t="str">
        <v>Vânia Silva</v>
      </c>
      <c r="C2216" t="str">
        <v>A Knaipa Restaurante, Lda.</v>
      </c>
      <c r="D2216" t="str">
        <v>A VENCER</v>
      </c>
      <c r="E2216">
        <v>210.75</v>
      </c>
      <c r="F2216" t="str">
        <v>No Risk</v>
      </c>
    </row>
    <row r="2217" spans="1:6" x14ac:dyDescent="0.25">
      <c r="A2217">
        <v>304</v>
      </c>
      <c r="B2217" t="str">
        <v>Vânia Silva</v>
      </c>
      <c r="C2217" t="str">
        <v>Reis &amp; Pacheco, Lda</v>
      </c>
      <c r="D2217" t="str">
        <v>6A30</v>
      </c>
      <c r="E2217">
        <v>-138.07</v>
      </c>
      <c r="F2217" t="str">
        <v>Unknown</v>
      </c>
    </row>
    <row r="2218" spans="1:6" x14ac:dyDescent="0.25">
      <c r="A2218">
        <v>305</v>
      </c>
      <c r="B2218" t="str">
        <v>Vânia Silva</v>
      </c>
      <c r="C2218" t="str">
        <v>Reis &amp; Pacheco, Lda</v>
      </c>
      <c r="D2218" t="str">
        <v>6A30</v>
      </c>
      <c r="E2218">
        <v>-755</v>
      </c>
      <c r="F2218" t="str">
        <v>Unknown</v>
      </c>
    </row>
    <row r="2219" spans="1:6" x14ac:dyDescent="0.25">
      <c r="A2219">
        <v>306</v>
      </c>
      <c r="B2219" t="str">
        <v>Vânia Silva</v>
      </c>
      <c r="C2219" t="str">
        <v>Reis &amp; Pacheco, Lda</v>
      </c>
      <c r="D2219" t="str">
        <v>1A5</v>
      </c>
      <c r="E2219">
        <v>4214.05</v>
      </c>
      <c r="F2219" t="str">
        <v>Unknown</v>
      </c>
    </row>
    <row r="2220" spans="1:6" x14ac:dyDescent="0.25">
      <c r="A2220">
        <v>778</v>
      </c>
      <c r="B2220" t="str">
        <v>Vânia Silva</v>
      </c>
      <c r="C2220" t="str">
        <v>Macro-Frio, Comercio Internacional</v>
      </c>
      <c r="D2220" t="str">
        <v>6A30</v>
      </c>
      <c r="E2220">
        <v>21</v>
      </c>
      <c r="F2220" t="str">
        <v>Unknown</v>
      </c>
    </row>
    <row r="2221" spans="1:6" x14ac:dyDescent="0.25">
      <c r="A2221">
        <v>779</v>
      </c>
      <c r="B2221" t="str">
        <v>Vânia Silva</v>
      </c>
      <c r="C2221" t="str">
        <v>Macro-Frio, Comercio Internacional</v>
      </c>
      <c r="D2221" t="str">
        <v>1A5</v>
      </c>
      <c r="E2221">
        <v>366.71</v>
      </c>
      <c r="F2221" t="str">
        <v>Unknown</v>
      </c>
    </row>
    <row r="2222" spans="1:6" x14ac:dyDescent="0.25">
      <c r="A2222">
        <v>780</v>
      </c>
      <c r="B2222" t="str">
        <v>Vânia Silva</v>
      </c>
      <c r="C2222" t="str">
        <v>Macro-Frio, Comercio Internacional</v>
      </c>
      <c r="D2222" t="str">
        <v>1A5</v>
      </c>
      <c r="E2222">
        <v>646.35</v>
      </c>
      <c r="F2222" t="str">
        <v>Unknown</v>
      </c>
    </row>
    <row r="2223" spans="1:6" x14ac:dyDescent="0.25">
      <c r="A2223">
        <v>1489</v>
      </c>
      <c r="B2223" t="str">
        <v>Vânia Silva</v>
      </c>
      <c r="C2223" t="str">
        <v>Arcol, S.A.</v>
      </c>
      <c r="D2223" t="str">
        <v>6A30</v>
      </c>
      <c r="E2223">
        <v>808.13</v>
      </c>
      <c r="F2223" t="str">
        <v>Unknown</v>
      </c>
    </row>
    <row r="2224" spans="1:6" x14ac:dyDescent="0.25">
      <c r="A2224">
        <v>1917</v>
      </c>
      <c r="B2224" t="str">
        <v>Vânia Silva</v>
      </c>
      <c r="C2224" t="str">
        <v>Silva &amp; Carlos, Lda.</v>
      </c>
      <c r="D2224" t="str">
        <v>6A30</v>
      </c>
      <c r="E2224">
        <v>1840.36</v>
      </c>
      <c r="F2224" t="str">
        <v>Unknown</v>
      </c>
    </row>
    <row r="2225" spans="1:6" x14ac:dyDescent="0.25">
      <c r="A2225">
        <v>1918</v>
      </c>
      <c r="B2225" t="str">
        <v>Vânia Silva</v>
      </c>
      <c r="C2225" t="str">
        <v>Silva &amp; Carlos, Lda.</v>
      </c>
      <c r="D2225" t="str">
        <v>6A30</v>
      </c>
      <c r="E2225">
        <v>1571.66</v>
      </c>
      <c r="F2225" t="str">
        <v>Unknown</v>
      </c>
    </row>
    <row r="2226" spans="1:6" x14ac:dyDescent="0.25">
      <c r="A2226">
        <v>1919</v>
      </c>
      <c r="B2226" t="str">
        <v>Vânia Silva</v>
      </c>
      <c r="C2226" t="str">
        <v>Silva &amp; Carlos, Lda.</v>
      </c>
      <c r="D2226" t="str">
        <v>6A30</v>
      </c>
      <c r="E2226">
        <v>-313.76</v>
      </c>
      <c r="F2226" t="str">
        <v>Unknown</v>
      </c>
    </row>
    <row r="2227" spans="1:6" x14ac:dyDescent="0.25">
      <c r="A2227">
        <v>1920</v>
      </c>
      <c r="B2227" t="str">
        <v>Vânia Silva</v>
      </c>
      <c r="C2227" t="str">
        <v>Silva &amp; Carlos, Lda.</v>
      </c>
      <c r="D2227" t="str">
        <v>6A30</v>
      </c>
      <c r="E2227">
        <v>4925.1000000000004</v>
      </c>
      <c r="F2227" t="str">
        <v>Unknown</v>
      </c>
    </row>
    <row r="2228" spans="1:6" x14ac:dyDescent="0.25">
      <c r="A2228">
        <v>1921</v>
      </c>
      <c r="B2228" t="str">
        <v>Vânia Silva</v>
      </c>
      <c r="C2228" t="str">
        <v>Silva &amp; Carlos, Lda.</v>
      </c>
      <c r="D2228" t="str">
        <v>6A30</v>
      </c>
      <c r="E2228">
        <v>4675.67</v>
      </c>
      <c r="F2228" t="str">
        <v>Unknown</v>
      </c>
    </row>
    <row r="2229" spans="1:6" x14ac:dyDescent="0.25">
      <c r="A2229">
        <v>1922</v>
      </c>
      <c r="B2229" t="str">
        <v>Vânia Silva</v>
      </c>
      <c r="C2229" t="str">
        <v>Silva &amp; Carlos, Lda.</v>
      </c>
      <c r="D2229" t="str">
        <v>1A5</v>
      </c>
      <c r="E2229">
        <v>4323.37</v>
      </c>
      <c r="F2229" t="str">
        <v>Unknown</v>
      </c>
    </row>
    <row r="2230" spans="1:6" x14ac:dyDescent="0.25">
      <c r="A2230">
        <v>2063</v>
      </c>
      <c r="B2230" t="str">
        <v>Vânia Silva</v>
      </c>
      <c r="C2230" t="str">
        <v>Segredos Ibéricos - Com. Distrib. Produtos Alimentares, Lda.</v>
      </c>
      <c r="D2230" t="str">
        <v>6A30</v>
      </c>
      <c r="E2230">
        <v>396.04</v>
      </c>
      <c r="F2230" t="str">
        <v>Unknown</v>
      </c>
    </row>
    <row r="2231" spans="1:6" x14ac:dyDescent="0.25">
      <c r="A2231">
        <v>2064</v>
      </c>
      <c r="B2231" t="str">
        <v>Vânia Silva</v>
      </c>
      <c r="C2231" t="str">
        <v>Segredos Ibéricos - Com. Distrib. Produtos Alimentares, Lda.</v>
      </c>
      <c r="D2231" t="str">
        <v>6A30</v>
      </c>
      <c r="E2231">
        <v>765.47</v>
      </c>
      <c r="F2231" t="str">
        <v>Unknown</v>
      </c>
    </row>
    <row r="2232" spans="1:6" x14ac:dyDescent="0.25">
      <c r="A2232">
        <v>2122</v>
      </c>
      <c r="B2232" t="str">
        <v>Vânia Silva</v>
      </c>
      <c r="C2232" t="str">
        <v>Jupitergália, Lda</v>
      </c>
      <c r="D2232" t="str">
        <v>6A30</v>
      </c>
      <c r="E2232">
        <v>992.69</v>
      </c>
      <c r="F2232" t="str">
        <v>Unknown</v>
      </c>
    </row>
    <row r="2233" spans="1:6" x14ac:dyDescent="0.25">
      <c r="A2233">
        <v>2123</v>
      </c>
      <c r="B2233" t="str">
        <v>Vânia Silva</v>
      </c>
      <c r="C2233" t="str">
        <v>Jupitergália, Lda</v>
      </c>
      <c r="D2233" t="str">
        <v>6A30</v>
      </c>
      <c r="E2233">
        <v>1008.07</v>
      </c>
      <c r="F2233" t="str">
        <v>Unknown</v>
      </c>
    </row>
    <row r="2234" spans="1:6" x14ac:dyDescent="0.25">
      <c r="A2234">
        <v>2182</v>
      </c>
      <c r="B2234" t="str">
        <v>Vânia Silva</v>
      </c>
      <c r="C2234" t="str">
        <v>Rissolaria Tradicional - Rosa Maria Oliveira Carvalho Lda.</v>
      </c>
      <c r="D2234" t="str">
        <v>6A30</v>
      </c>
      <c r="E2234">
        <v>382.47</v>
      </c>
      <c r="F2234" t="str">
        <v>Unknown</v>
      </c>
    </row>
    <row r="2235" spans="1:6" x14ac:dyDescent="0.25">
      <c r="A2235">
        <v>2183</v>
      </c>
      <c r="B2235" t="str">
        <v>Vânia Silva</v>
      </c>
      <c r="C2235" t="str">
        <v>Rissolaria Tradicional - Rosa Maria Oliveira Carvalho Lda.</v>
      </c>
      <c r="D2235" t="str">
        <v>6A30</v>
      </c>
      <c r="E2235">
        <v>309.31</v>
      </c>
      <c r="F2235" t="str">
        <v>Unknown</v>
      </c>
    </row>
    <row r="2236" spans="1:6" x14ac:dyDescent="0.25">
      <c r="A2236">
        <v>2184</v>
      </c>
      <c r="B2236" t="str">
        <v>Vânia Silva</v>
      </c>
      <c r="C2236" t="str">
        <v>Rissolaria Tradicional - Rosa Maria Oliveira Carvalho Lda.</v>
      </c>
      <c r="D2236" t="str">
        <v>6A30</v>
      </c>
      <c r="E2236">
        <v>603.13</v>
      </c>
      <c r="F2236" t="str">
        <v>Unknown</v>
      </c>
    </row>
    <row r="2237" spans="1:6" x14ac:dyDescent="0.25">
      <c r="A2237">
        <v>301</v>
      </c>
      <c r="B2237" t="str">
        <v>Vânia Silva</v>
      </c>
      <c r="C2237" t="str">
        <v>Reis &amp; Pacheco, Lda</v>
      </c>
      <c r="D2237" t="str">
        <v>91A120</v>
      </c>
      <c r="E2237">
        <v>-102.16</v>
      </c>
      <c r="F2237" t="str">
        <v>Very High Risk</v>
      </c>
    </row>
    <row r="2238" spans="1:6" x14ac:dyDescent="0.25">
      <c r="A2238">
        <v>777</v>
      </c>
      <c r="B2238" t="str">
        <v>Vânia Silva</v>
      </c>
      <c r="C2238" t="str">
        <v>Macro-Frio, Comercio Internacional</v>
      </c>
      <c r="D2238" t="str">
        <v>61A90</v>
      </c>
      <c r="E2238">
        <v>-75.92</v>
      </c>
      <c r="F2238" t="str">
        <v>Very High Risk</v>
      </c>
    </row>
    <row r="2239" spans="1:6" x14ac:dyDescent="0.25">
      <c r="A2239">
        <v>2045</v>
      </c>
      <c r="B2239" t="str">
        <v>Vânia Silva</v>
      </c>
      <c r="C2239" t="str">
        <v>Oceanamesa, Lda.</v>
      </c>
      <c r="D2239" t="str">
        <v>91A120</v>
      </c>
      <c r="E2239">
        <v>233.77</v>
      </c>
      <c r="F2239" t="str">
        <v>Very High Risk</v>
      </c>
    </row>
    <row r="2240" spans="1:6" x14ac:dyDescent="0.25">
      <c r="A2240">
        <v>903</v>
      </c>
      <c r="B2240" t="e">
        <v>#NUM!</v>
      </c>
      <c r="C2240" t="str">
        <v>Talhos Carniantuã 1 De Henriques &amp; Ferreira, Lda.</v>
      </c>
      <c r="D2240" t="str">
        <v>6A30</v>
      </c>
      <c r="E2240">
        <v>-36.15</v>
      </c>
      <c r="F2240" t="str">
        <v>Unknown</v>
      </c>
    </row>
    <row r="2241" spans="1:6" x14ac:dyDescent="0.25">
      <c r="A2241">
        <v>904</v>
      </c>
      <c r="B2241" t="e">
        <v>#NUM!</v>
      </c>
      <c r="C2241" t="str">
        <v>Talhos Carniantuã 1 De Henriques &amp; Ferreira, Lda.</v>
      </c>
      <c r="D2241" t="str">
        <v>6A30</v>
      </c>
      <c r="E2241">
        <v>36.46</v>
      </c>
      <c r="F2241" t="str">
        <v>Unknown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971D-F14D-4E14-845A-289B4F3DC06B}">
  <dimension ref="A1:P177"/>
  <sheetViews>
    <sheetView workbookViewId="0">
      <selection activeCell="H2" sqref="H2"/>
    </sheetView>
  </sheetViews>
  <sheetFormatPr defaultRowHeight="15" x14ac:dyDescent="0.25"/>
  <cols>
    <col min="1" max="1" width="9.42578125" bestFit="1" customWidth="1"/>
    <col min="2" max="2" width="35" bestFit="1" customWidth="1"/>
    <col min="4" max="4" width="6" style="6" customWidth="1"/>
    <col min="5" max="5" width="15.7109375" bestFit="1" customWidth="1"/>
    <col min="6" max="6" width="31.42578125" bestFit="1" customWidth="1"/>
    <col min="7" max="7" width="5.42578125" customWidth="1"/>
    <col min="8" max="8" width="9.42578125" bestFit="1" customWidth="1"/>
    <col min="9" max="9" width="34.85546875" bestFit="1" customWidth="1"/>
    <col min="10" max="10" width="11" bestFit="1" customWidth="1"/>
    <col min="11" max="11" width="6.5703125" style="6" bestFit="1" customWidth="1"/>
    <col min="12" max="12" width="15.7109375" bestFit="1" customWidth="1"/>
    <col min="13" max="13" width="37" bestFit="1" customWidth="1"/>
    <col min="15" max="15" width="39.5703125" bestFit="1" customWidth="1"/>
    <col min="16" max="16" width="13.5703125" bestFit="1" customWidth="1"/>
  </cols>
  <sheetData>
    <row r="1" spans="1:16" x14ac:dyDescent="0.25">
      <c r="O1" t="str" cm="1">
        <f t="array" ref="O1:P7">_xlfn._xlws.PY(9,0)</f>
        <v>Categoria</v>
      </c>
      <c r="P1" t="str">
        <v>proportion</v>
      </c>
    </row>
    <row r="2" spans="1:16" ht="16.899999999999999" customHeight="1" x14ac:dyDescent="0.25">
      <c r="A2" t="str" cm="1">
        <f t="array" ref="A2:F177">_xlfn._xlws.PY(10,0)</f>
        <v/>
      </c>
      <c r="B2" t="str">
        <v>Entidade</v>
      </c>
      <c r="C2" t="str">
        <v>Categoria</v>
      </c>
      <c r="D2" s="6" t="str">
        <v>Dias</v>
      </c>
      <c r="E2" t="str">
        <v>Valor Pendente</v>
      </c>
      <c r="F2" t="str">
        <v>Alert_Status</v>
      </c>
      <c r="G2" s="7" t="s">
        <v>2812</v>
      </c>
      <c r="H2" t="str" cm="1">
        <f t="array" ref="H2:M37">_xlfn._xlws.PY(11,0)</f>
        <v/>
      </c>
      <c r="I2" t="str">
        <v>Entidade</v>
      </c>
      <c r="J2" t="str">
        <v>Categoria</v>
      </c>
      <c r="K2" s="6" t="str">
        <v>Dias</v>
      </c>
      <c r="L2" t="str">
        <v>Valor Pendente</v>
      </c>
      <c r="M2" t="str">
        <v>Alert_Status</v>
      </c>
      <c r="O2" t="str">
        <v>6A30</v>
      </c>
      <c r="P2">
        <v>0.45</v>
      </c>
    </row>
    <row r="3" spans="1:16" x14ac:dyDescent="0.25">
      <c r="A3">
        <v>134</v>
      </c>
      <c r="B3" t="str">
        <v>O Talhinho Rozé - Carnes Unipessoal</v>
      </c>
      <c r="C3" t="str">
        <v>1A5</v>
      </c>
      <c r="D3" s="6">
        <v>1</v>
      </c>
      <c r="E3">
        <v>-18</v>
      </c>
      <c r="F3" t="str">
        <v>Normal</v>
      </c>
      <c r="H3">
        <v>184</v>
      </c>
      <c r="I3" t="str">
        <v>Paulo Lima-Soc.Unipessoal, Lda</v>
      </c>
      <c r="J3" t="str">
        <v>1A5</v>
      </c>
      <c r="K3" s="6">
        <v>3</v>
      </c>
      <c r="L3">
        <v>722.55</v>
      </c>
      <c r="M3" t="str">
        <v xml:space="preserve"> VERY LOW RISK - Will move to 6A30 soon</v>
      </c>
      <c r="O3" t="str">
        <v>31A60</v>
      </c>
      <c r="P3">
        <v>0.22</v>
      </c>
    </row>
    <row r="4" spans="1:16" x14ac:dyDescent="0.25">
      <c r="A4">
        <v>135</v>
      </c>
      <c r="B4" t="str">
        <v>O Talhinho Rozé - Carnes Unipessoal</v>
      </c>
      <c r="C4" t="str">
        <v>1A5</v>
      </c>
      <c r="D4" s="6">
        <v>1</v>
      </c>
      <c r="E4">
        <v>849.23</v>
      </c>
      <c r="F4" t="str">
        <v>Normal</v>
      </c>
      <c r="H4">
        <v>389</v>
      </c>
      <c r="I4" t="str">
        <v>Distrifrango-Comércio E Distrib.De</v>
      </c>
      <c r="J4" t="str">
        <v>1A5</v>
      </c>
      <c r="K4" s="6">
        <v>3</v>
      </c>
      <c r="L4">
        <v>193.79</v>
      </c>
      <c r="M4" t="str">
        <v xml:space="preserve"> VERY LOW RISK - Will move to 6A30 soon</v>
      </c>
      <c r="O4" t="str">
        <v>M120</v>
      </c>
      <c r="P4">
        <v>0.11</v>
      </c>
    </row>
    <row r="5" spans="1:16" x14ac:dyDescent="0.25">
      <c r="A5">
        <v>390</v>
      </c>
      <c r="B5" t="str">
        <v>Distrifrango-Comércio E Distrib.De</v>
      </c>
      <c r="C5" t="str">
        <v>1A5</v>
      </c>
      <c r="D5" s="6">
        <v>1</v>
      </c>
      <c r="E5">
        <v>1919.93</v>
      </c>
      <c r="F5" t="str">
        <v>Normal</v>
      </c>
      <c r="H5">
        <v>462</v>
      </c>
      <c r="I5" t="str">
        <v>Caxicarnes Talho, Lda</v>
      </c>
      <c r="J5" t="str">
        <v>1A5</v>
      </c>
      <c r="K5" s="6">
        <v>3</v>
      </c>
      <c r="L5">
        <v>195.67</v>
      </c>
      <c r="M5" t="str">
        <v xml:space="preserve"> VERY LOW RISK - Will move to 6A30 soon</v>
      </c>
      <c r="O5" t="str">
        <v>1A5</v>
      </c>
      <c r="P5">
        <v>0.1</v>
      </c>
    </row>
    <row r="6" spans="1:16" x14ac:dyDescent="0.25">
      <c r="A6">
        <v>405</v>
      </c>
      <c r="B6" t="str">
        <v>Rumiema-Comércio E Distribuição De</v>
      </c>
      <c r="C6" t="str">
        <v>1A5</v>
      </c>
      <c r="D6" s="6">
        <v>1</v>
      </c>
      <c r="E6">
        <v>228.39</v>
      </c>
      <c r="F6" t="str">
        <v>Normal</v>
      </c>
      <c r="H6">
        <v>485</v>
      </c>
      <c r="I6" t="str">
        <v>Mestreparaiso, Lda.</v>
      </c>
      <c r="J6" t="str">
        <v>1A5</v>
      </c>
      <c r="K6" s="6">
        <v>3</v>
      </c>
      <c r="L6">
        <v>370.09</v>
      </c>
      <c r="M6" t="str">
        <v xml:space="preserve"> VERY LOW RISK - Will move to 6A30 soon</v>
      </c>
      <c r="O6" t="str">
        <v>61A90</v>
      </c>
      <c r="P6">
        <v>0.06</v>
      </c>
    </row>
    <row r="7" spans="1:16" x14ac:dyDescent="0.25">
      <c r="A7">
        <v>1066</v>
      </c>
      <c r="B7" t="str">
        <v>A.F.Macedo Supermercados Unip., Lda</v>
      </c>
      <c r="C7" t="str">
        <v>1A5</v>
      </c>
      <c r="D7" s="6">
        <v>1</v>
      </c>
      <c r="E7">
        <v>157.75</v>
      </c>
      <c r="F7" t="str">
        <v>Normal</v>
      </c>
      <c r="H7">
        <v>694</v>
      </c>
      <c r="I7" t="str">
        <v>Modelcarn-Soc.Modelar Prod.Alim,Sa</v>
      </c>
      <c r="J7" t="str">
        <v>1A5</v>
      </c>
      <c r="K7" s="6">
        <v>3</v>
      </c>
      <c r="L7">
        <v>-33.380000000000003</v>
      </c>
      <c r="M7" t="str">
        <v xml:space="preserve"> VERY LOW RISK - Will move to 6A30 soon</v>
      </c>
      <c r="O7" t="str">
        <v>91A120</v>
      </c>
      <c r="P7">
        <v>0.05</v>
      </c>
    </row>
    <row r="8" spans="1:16" x14ac:dyDescent="0.25">
      <c r="A8">
        <v>1342</v>
      </c>
      <c r="B8" t="str">
        <v>Pankir-Indústria E Com.De Produtos</v>
      </c>
      <c r="C8" t="str">
        <v>1A5</v>
      </c>
      <c r="D8" s="6">
        <v>1</v>
      </c>
      <c r="E8">
        <v>702.51</v>
      </c>
      <c r="F8" t="str">
        <v>Normal</v>
      </c>
      <c r="H8">
        <v>695</v>
      </c>
      <c r="I8" t="str">
        <v>Modelcarn-Soc.Modelar Prod.Alim,Sa</v>
      </c>
      <c r="J8" t="str">
        <v>1A5</v>
      </c>
      <c r="K8" s="6">
        <v>3</v>
      </c>
      <c r="L8">
        <v>302.42</v>
      </c>
      <c r="M8" t="str">
        <v xml:space="preserve"> VERY LOW RISK - Will move to 6A30 soon</v>
      </c>
    </row>
    <row r="9" spans="1:16" x14ac:dyDescent="0.25">
      <c r="A9">
        <v>749</v>
      </c>
      <c r="B9" t="str">
        <v>Surpresaparalela Supermercado</v>
      </c>
      <c r="C9" t="str">
        <v>31A60</v>
      </c>
      <c r="D9" s="6">
        <v>31</v>
      </c>
      <c r="E9">
        <v>-3.53</v>
      </c>
      <c r="F9" t="str">
        <v>Normal</v>
      </c>
      <c r="H9">
        <v>930</v>
      </c>
      <c r="I9" t="str">
        <v>Navarras - Supermercados, Lda</v>
      </c>
      <c r="J9" t="str">
        <v>1A5</v>
      </c>
      <c r="K9" s="6">
        <v>3</v>
      </c>
      <c r="L9">
        <v>59.06</v>
      </c>
      <c r="M9" t="str">
        <v xml:space="preserve"> VERY LOW RISK - Will move to 6A30 soon</v>
      </c>
    </row>
    <row r="10" spans="1:16" x14ac:dyDescent="0.25">
      <c r="A10">
        <v>750</v>
      </c>
      <c r="B10" t="str">
        <v>Surpresaparalela Supermercado</v>
      </c>
      <c r="C10" t="str">
        <v>31A60</v>
      </c>
      <c r="D10" s="6">
        <v>31</v>
      </c>
      <c r="E10">
        <v>280.70999999999998</v>
      </c>
      <c r="F10" t="str">
        <v>Normal</v>
      </c>
      <c r="H10">
        <v>1396</v>
      </c>
      <c r="I10" t="str">
        <v>Paulo Jorge Magalhães Miranda</v>
      </c>
      <c r="J10" t="str">
        <v>1A5</v>
      </c>
      <c r="K10" s="6">
        <v>3</v>
      </c>
      <c r="L10">
        <v>147.05000000000001</v>
      </c>
      <c r="M10" t="str">
        <v xml:space="preserve"> VERY LOW RISK - Will move to 6A30 soon</v>
      </c>
    </row>
    <row r="11" spans="1:16" x14ac:dyDescent="0.25">
      <c r="A11">
        <v>911</v>
      </c>
      <c r="B11" t="str">
        <v>Avibom - Avícola, S.A.</v>
      </c>
      <c r="C11" t="str">
        <v>31A60</v>
      </c>
      <c r="D11" s="6">
        <v>31</v>
      </c>
      <c r="E11">
        <v>-127.16</v>
      </c>
      <c r="F11" t="str">
        <v>Normal</v>
      </c>
      <c r="H11">
        <v>1483</v>
      </c>
      <c r="I11" t="str">
        <v>O Chicheiro Unipessoal,Lda</v>
      </c>
      <c r="J11" t="str">
        <v>1A5</v>
      </c>
      <c r="K11" s="6">
        <v>3</v>
      </c>
      <c r="L11">
        <v>340.13</v>
      </c>
      <c r="M11" t="str">
        <v xml:space="preserve"> VERY LOW RISK - Will move to 6A30 soon</v>
      </c>
    </row>
    <row r="12" spans="1:16" x14ac:dyDescent="0.25">
      <c r="A12">
        <v>1389</v>
      </c>
      <c r="B12" t="str">
        <v>Paulo Jorge Magalhães Miranda</v>
      </c>
      <c r="C12" t="str">
        <v>31A60</v>
      </c>
      <c r="D12" s="6">
        <v>31</v>
      </c>
      <c r="E12">
        <v>279.14</v>
      </c>
      <c r="F12" t="str">
        <v>Normal</v>
      </c>
      <c r="H12">
        <v>388</v>
      </c>
      <c r="I12" t="str">
        <v>Distrifrango-Comércio E Distrib.De</v>
      </c>
      <c r="J12" t="str">
        <v>1A5</v>
      </c>
      <c r="K12" s="6">
        <v>4</v>
      </c>
      <c r="L12">
        <v>1097.26</v>
      </c>
      <c r="M12" t="str">
        <v xml:space="preserve"> VERY LOW RISK - Will move to 6A30 soon</v>
      </c>
    </row>
    <row r="13" spans="1:16" x14ac:dyDescent="0.25">
      <c r="A13">
        <v>1858</v>
      </c>
      <c r="B13" t="str">
        <v>Maria Do Rosário Moreira Magalhães</v>
      </c>
      <c r="C13" t="str">
        <v>31A60</v>
      </c>
      <c r="D13" s="6">
        <v>31</v>
      </c>
      <c r="E13">
        <v>299.16000000000003</v>
      </c>
      <c r="F13" t="str">
        <v>Normal</v>
      </c>
      <c r="H13">
        <v>1243</v>
      </c>
      <c r="I13" t="str">
        <v>Mtz, Lda</v>
      </c>
      <c r="J13" t="str">
        <v>1A5</v>
      </c>
      <c r="K13" s="6">
        <v>4</v>
      </c>
      <c r="L13">
        <v>890.88</v>
      </c>
      <c r="M13" t="str">
        <v xml:space="preserve"> VERY LOW RISK - Will move to 6A30 soon</v>
      </c>
    </row>
    <row r="14" spans="1:16" x14ac:dyDescent="0.25">
      <c r="A14">
        <v>734</v>
      </c>
      <c r="B14" t="str">
        <v>Telbac Teixeira &amp; Leite Bacalhau E</v>
      </c>
      <c r="C14" t="str">
        <v>31A60</v>
      </c>
      <c r="D14" s="6">
        <v>34</v>
      </c>
      <c r="E14">
        <v>-54.99</v>
      </c>
      <c r="F14" t="str">
        <v>Normal</v>
      </c>
      <c r="H14">
        <v>991</v>
      </c>
      <c r="I14" t="str">
        <v>Belita Supermercados, Lda</v>
      </c>
      <c r="J14" t="str">
        <v>1A5</v>
      </c>
      <c r="K14" s="6">
        <v>5</v>
      </c>
      <c r="L14">
        <v>19.37</v>
      </c>
      <c r="M14" t="str">
        <v xml:space="preserve"> VERY LOW RISK - Will move to 6A30 soon</v>
      </c>
      <c r="O14" t="e" cm="1" vm="7">
        <f t="array" ref="O14">_xlfn._xlws.PY(12,0)</f>
        <v>#VALUE!</v>
      </c>
    </row>
    <row r="15" spans="1:16" x14ac:dyDescent="0.25">
      <c r="A15">
        <v>1105</v>
      </c>
      <c r="B15" t="str">
        <v>Paulo Soares &amp; Silvia Nunes, Lda</v>
      </c>
      <c r="C15" t="str">
        <v>31A60</v>
      </c>
      <c r="D15" s="6">
        <v>34</v>
      </c>
      <c r="E15">
        <v>622.42999999999995</v>
      </c>
      <c r="F15" t="str">
        <v>Normal</v>
      </c>
      <c r="H15">
        <v>1098</v>
      </c>
      <c r="I15" t="str">
        <v>Paulo Soares &amp; Silvia Nunes, Lda</v>
      </c>
      <c r="J15" t="str">
        <v>31A60</v>
      </c>
      <c r="K15" s="6">
        <v>55</v>
      </c>
      <c r="L15">
        <v>340.38</v>
      </c>
      <c r="M15" t="str">
        <v>MODERATE RISK - Will move to 61A90 soon</v>
      </c>
    </row>
    <row r="16" spans="1:16" x14ac:dyDescent="0.25">
      <c r="A16">
        <v>125</v>
      </c>
      <c r="B16" t="str">
        <v>O Talhinho Rozé - Carnes Unipessoal</v>
      </c>
      <c r="C16" t="str">
        <v>31A60</v>
      </c>
      <c r="D16" s="6">
        <v>35</v>
      </c>
      <c r="E16">
        <v>592.29</v>
      </c>
      <c r="F16" t="str">
        <v>Normal</v>
      </c>
      <c r="H16">
        <v>1385</v>
      </c>
      <c r="I16" t="str">
        <v>Paulo Jorge Magalhães Miranda</v>
      </c>
      <c r="J16" t="str">
        <v>31A60</v>
      </c>
      <c r="K16" s="6">
        <v>56</v>
      </c>
      <c r="L16">
        <v>367.25</v>
      </c>
      <c r="M16" t="str">
        <v>MODERATE RISK - Will move to 61A90 soon</v>
      </c>
    </row>
    <row r="17" spans="1:13" x14ac:dyDescent="0.25">
      <c r="A17">
        <v>164</v>
      </c>
      <c r="B17" t="str">
        <v>Campos &amp; Doutor, Lda.</v>
      </c>
      <c r="C17" t="str">
        <v>31A60</v>
      </c>
      <c r="D17" s="6">
        <v>35</v>
      </c>
      <c r="E17">
        <v>244.73</v>
      </c>
      <c r="F17" t="str">
        <v>Normal</v>
      </c>
      <c r="H17">
        <v>1097</v>
      </c>
      <c r="I17" t="str">
        <v>Paulo Soares &amp; Silvia Nunes, Lda</v>
      </c>
      <c r="J17" t="str">
        <v>31A60</v>
      </c>
      <c r="K17" s="6">
        <v>58</v>
      </c>
      <c r="L17">
        <v>196.05</v>
      </c>
      <c r="M17" t="str">
        <v>MODERATE RISK - Will move to 61A90 soon</v>
      </c>
    </row>
    <row r="18" spans="1:13" x14ac:dyDescent="0.25">
      <c r="A18">
        <v>459</v>
      </c>
      <c r="B18" t="str">
        <v>Caxicarnes Talho, Lda</v>
      </c>
      <c r="C18" t="str">
        <v>31A60</v>
      </c>
      <c r="D18" s="6">
        <v>35</v>
      </c>
      <c r="E18">
        <v>180.62</v>
      </c>
      <c r="F18" t="str">
        <v>Normal</v>
      </c>
      <c r="H18">
        <v>2189</v>
      </c>
      <c r="I18" t="str">
        <v>Associação Humanitária de Bombeiros Voluntários Famalicenses</v>
      </c>
      <c r="J18" t="str">
        <v>31A60</v>
      </c>
      <c r="K18" s="6">
        <v>58</v>
      </c>
      <c r="L18">
        <v>481.94</v>
      </c>
      <c r="M18" t="str">
        <v>MODERATE RISK - Will move to 61A90 soon</v>
      </c>
    </row>
    <row r="19" spans="1:13" x14ac:dyDescent="0.25">
      <c r="A19">
        <v>747</v>
      </c>
      <c r="B19" t="str">
        <v>Surpresaparalela Supermercado</v>
      </c>
      <c r="C19" t="str">
        <v>31A60</v>
      </c>
      <c r="D19" s="6">
        <v>35</v>
      </c>
      <c r="E19">
        <v>243.96</v>
      </c>
      <c r="F19" t="str">
        <v>Normal</v>
      </c>
      <c r="H19">
        <v>1384</v>
      </c>
      <c r="I19" t="str">
        <v>Paulo Jorge Magalhães Miranda</v>
      </c>
      <c r="J19" t="str">
        <v>31A60</v>
      </c>
      <c r="K19" s="6">
        <v>59</v>
      </c>
      <c r="L19">
        <v>315.56</v>
      </c>
      <c r="M19" t="str">
        <v>MODERATE RISK - Will move to 61A90 soon</v>
      </c>
    </row>
    <row r="20" spans="1:13" x14ac:dyDescent="0.25">
      <c r="A20">
        <v>748</v>
      </c>
      <c r="B20" t="str">
        <v>Surpresaparalela Supermercado</v>
      </c>
      <c r="C20" t="str">
        <v>31A60</v>
      </c>
      <c r="D20" s="6">
        <v>35</v>
      </c>
      <c r="E20">
        <v>31.67</v>
      </c>
      <c r="F20" t="str">
        <v>Normal</v>
      </c>
      <c r="H20">
        <v>1214</v>
      </c>
      <c r="I20" t="str">
        <v>Pedro Jorge M. M. Unipessoal, Lda</v>
      </c>
      <c r="J20" t="str">
        <v>61A90</v>
      </c>
      <c r="K20" s="6">
        <v>85</v>
      </c>
      <c r="L20">
        <v>-11.72</v>
      </c>
      <c r="M20" t="str">
        <v>HIGH RISK - Will move to 91A120 soon</v>
      </c>
    </row>
    <row r="21" spans="1:13" x14ac:dyDescent="0.25">
      <c r="A21">
        <v>921</v>
      </c>
      <c r="B21" t="str">
        <v>Navarras - Supermercados, Lda</v>
      </c>
      <c r="C21" t="str">
        <v>31A60</v>
      </c>
      <c r="D21" s="6">
        <v>35</v>
      </c>
      <c r="E21">
        <v>215.95</v>
      </c>
      <c r="F21" t="str">
        <v>Normal</v>
      </c>
      <c r="H21">
        <v>128</v>
      </c>
      <c r="I21" t="str">
        <v>O Talhinho Rozé - Carnes Unipessoal</v>
      </c>
      <c r="J21" t="str">
        <v>6A30</v>
      </c>
      <c r="K21" s="6">
        <v>27</v>
      </c>
      <c r="L21">
        <v>-472.29</v>
      </c>
      <c r="M21" t="str">
        <v>LOW RISK - Will move to 31A60 soon</v>
      </c>
    </row>
    <row r="22" spans="1:13" x14ac:dyDescent="0.25">
      <c r="A22">
        <v>979</v>
      </c>
      <c r="B22" t="str">
        <v>Amadeu Rodrigues, Unipessoal Lda</v>
      </c>
      <c r="C22" t="str">
        <v>31A60</v>
      </c>
      <c r="D22" s="6">
        <v>35</v>
      </c>
      <c r="E22">
        <v>-17.34</v>
      </c>
      <c r="F22" t="str">
        <v>Normal</v>
      </c>
      <c r="H22">
        <v>129</v>
      </c>
      <c r="I22" t="str">
        <v>O Talhinho Rozé - Carnes Unipessoal</v>
      </c>
      <c r="J22" t="str">
        <v>6A30</v>
      </c>
      <c r="K22" s="6">
        <v>27</v>
      </c>
      <c r="L22">
        <v>944.59</v>
      </c>
      <c r="M22" t="str">
        <v>LOW RISK - Will move to 31A60 soon</v>
      </c>
    </row>
    <row r="23" spans="1:13" x14ac:dyDescent="0.25">
      <c r="A23">
        <v>1388</v>
      </c>
      <c r="B23" t="str">
        <v>Paulo Jorge Magalhães Miranda</v>
      </c>
      <c r="C23" t="str">
        <v>31A60</v>
      </c>
      <c r="D23" s="6">
        <v>35</v>
      </c>
      <c r="E23">
        <v>254.37</v>
      </c>
      <c r="F23" t="str">
        <v>Normal</v>
      </c>
      <c r="H23">
        <v>1108</v>
      </c>
      <c r="I23" t="str">
        <v>Paulo Soares &amp; Silvia Nunes, Lda</v>
      </c>
      <c r="J23" t="str">
        <v>6A30</v>
      </c>
      <c r="K23" s="6">
        <v>27</v>
      </c>
      <c r="L23">
        <v>-5.68</v>
      </c>
      <c r="M23" t="str">
        <v>LOW RISK - Will move to 31A60 soon</v>
      </c>
    </row>
    <row r="24" spans="1:13" x14ac:dyDescent="0.25">
      <c r="A24">
        <v>1104</v>
      </c>
      <c r="B24" t="str">
        <v>Paulo Soares &amp; Silvia Nunes, Lda</v>
      </c>
      <c r="C24" t="str">
        <v>31A60</v>
      </c>
      <c r="D24" s="6">
        <v>37</v>
      </c>
      <c r="E24">
        <v>189.31</v>
      </c>
      <c r="F24" t="str">
        <v>Normal</v>
      </c>
      <c r="H24">
        <v>1109</v>
      </c>
      <c r="I24" t="str">
        <v>Paulo Soares &amp; Silvia Nunes, Lda</v>
      </c>
      <c r="J24" t="str">
        <v>6A30</v>
      </c>
      <c r="K24" s="6">
        <v>27</v>
      </c>
      <c r="L24">
        <v>-7.1</v>
      </c>
      <c r="M24" t="str">
        <v>LOW RISK - Will move to 31A60 soon</v>
      </c>
    </row>
    <row r="25" spans="1:13" x14ac:dyDescent="0.25">
      <c r="A25">
        <v>1387</v>
      </c>
      <c r="B25" t="str">
        <v>Paulo Jorge Magalhães Miranda</v>
      </c>
      <c r="C25" t="str">
        <v>31A60</v>
      </c>
      <c r="D25" s="6">
        <v>38</v>
      </c>
      <c r="E25">
        <v>344.23</v>
      </c>
      <c r="F25" t="str">
        <v>Normal</v>
      </c>
      <c r="H25">
        <v>1110</v>
      </c>
      <c r="I25" t="str">
        <v>Paulo Soares &amp; Silvia Nunes, Lda</v>
      </c>
      <c r="J25" t="str">
        <v>6A30</v>
      </c>
      <c r="K25" s="6">
        <v>27</v>
      </c>
      <c r="L25">
        <v>-5.68</v>
      </c>
      <c r="M25" t="str">
        <v>LOW RISK - Will move to 31A60 soon</v>
      </c>
    </row>
    <row r="26" spans="1:13" x14ac:dyDescent="0.25">
      <c r="A26">
        <v>123</v>
      </c>
      <c r="B26" t="str">
        <v>O Talhinho Rozé - Carnes Unipessoal</v>
      </c>
      <c r="C26" t="str">
        <v>31A60</v>
      </c>
      <c r="D26" s="6">
        <v>41</v>
      </c>
      <c r="E26">
        <v>753.16</v>
      </c>
      <c r="F26" t="str">
        <v>Normal</v>
      </c>
      <c r="H26">
        <v>1111</v>
      </c>
      <c r="I26" t="str">
        <v>Paulo Soares &amp; Silvia Nunes, Lda</v>
      </c>
      <c r="J26" t="str">
        <v>6A30</v>
      </c>
      <c r="K26" s="6">
        <v>27</v>
      </c>
      <c r="L26">
        <v>-5.91</v>
      </c>
      <c r="M26" t="str">
        <v>LOW RISK - Will move to 31A60 soon</v>
      </c>
    </row>
    <row r="27" spans="1:13" x14ac:dyDescent="0.25">
      <c r="A27">
        <v>124</v>
      </c>
      <c r="B27" t="str">
        <v>O Talhinho Rozé - Carnes Unipessoal</v>
      </c>
      <c r="C27" t="str">
        <v>31A60</v>
      </c>
      <c r="D27" s="6">
        <v>41</v>
      </c>
      <c r="E27">
        <v>25.46</v>
      </c>
      <c r="F27" t="str">
        <v>Normal</v>
      </c>
      <c r="H27">
        <v>1112</v>
      </c>
      <c r="I27" t="str">
        <v>Paulo Soares &amp; Silvia Nunes, Lda</v>
      </c>
      <c r="J27" t="str">
        <v>6A30</v>
      </c>
      <c r="K27" s="6">
        <v>27</v>
      </c>
      <c r="L27">
        <v>825.52</v>
      </c>
      <c r="M27" t="str">
        <v>LOW RISK - Will move to 31A60 soon</v>
      </c>
    </row>
    <row r="28" spans="1:13" x14ac:dyDescent="0.25">
      <c r="A28">
        <v>745</v>
      </c>
      <c r="B28" t="str">
        <v>Surpresaparalela Supermercado</v>
      </c>
      <c r="C28" t="str">
        <v>31A60</v>
      </c>
      <c r="D28" s="6">
        <v>41</v>
      </c>
      <c r="E28">
        <v>114.53</v>
      </c>
      <c r="F28" t="str">
        <v>Normal</v>
      </c>
      <c r="H28">
        <v>126</v>
      </c>
      <c r="I28" t="str">
        <v>O Talhinho Rozé - Carnes Unipessoal</v>
      </c>
      <c r="J28" t="str">
        <v>6A30</v>
      </c>
      <c r="K28" s="6">
        <v>28</v>
      </c>
      <c r="L28">
        <v>-537.05999999999995</v>
      </c>
      <c r="M28" t="str">
        <v>LOW RISK - Will move to 31A60 soon</v>
      </c>
    </row>
    <row r="29" spans="1:13" x14ac:dyDescent="0.25">
      <c r="A29">
        <v>746</v>
      </c>
      <c r="B29" t="str">
        <v>Surpresaparalela Supermercado</v>
      </c>
      <c r="C29" t="str">
        <v>31A60</v>
      </c>
      <c r="D29" s="6">
        <v>41</v>
      </c>
      <c r="E29">
        <v>301.70999999999998</v>
      </c>
      <c r="F29" t="str">
        <v>Normal</v>
      </c>
      <c r="H29">
        <v>127</v>
      </c>
      <c r="I29" t="str">
        <v>O Talhinho Rozé - Carnes Unipessoal</v>
      </c>
      <c r="J29" t="str">
        <v>6A30</v>
      </c>
      <c r="K29" s="6">
        <v>28</v>
      </c>
      <c r="L29">
        <v>677.38</v>
      </c>
      <c r="M29" t="str">
        <v>LOW RISK - Will move to 31A60 soon</v>
      </c>
    </row>
    <row r="30" spans="1:13" x14ac:dyDescent="0.25">
      <c r="A30">
        <v>1080</v>
      </c>
      <c r="B30" t="str">
        <v>Mário Jorge Moreira Mota</v>
      </c>
      <c r="C30" t="str">
        <v>31A60</v>
      </c>
      <c r="D30" s="6">
        <v>41</v>
      </c>
      <c r="E30">
        <v>1000</v>
      </c>
      <c r="F30" t="str">
        <v>Normal</v>
      </c>
      <c r="H30">
        <v>165</v>
      </c>
      <c r="I30" t="str">
        <v>Campos &amp; Doutor, Lda.</v>
      </c>
      <c r="J30" t="str">
        <v>6A30</v>
      </c>
      <c r="K30" s="6">
        <v>28</v>
      </c>
      <c r="L30">
        <v>65.89</v>
      </c>
      <c r="M30" t="str">
        <v>LOW RISK - Will move to 31A60 soon</v>
      </c>
    </row>
    <row r="31" spans="1:13" x14ac:dyDescent="0.25">
      <c r="A31">
        <v>1103</v>
      </c>
      <c r="B31" t="str">
        <v>Paulo Soares &amp; Silvia Nunes, Lda</v>
      </c>
      <c r="C31" t="str">
        <v>31A60</v>
      </c>
      <c r="D31" s="6">
        <v>41</v>
      </c>
      <c r="E31">
        <v>156.86000000000001</v>
      </c>
      <c r="F31" t="str">
        <v>Normal</v>
      </c>
      <c r="H31">
        <v>751</v>
      </c>
      <c r="I31" t="str">
        <v>Surpresaparalela Supermercado</v>
      </c>
      <c r="J31" t="str">
        <v>6A30</v>
      </c>
      <c r="K31" s="6">
        <v>28</v>
      </c>
      <c r="L31">
        <v>310.76</v>
      </c>
      <c r="M31" t="str">
        <v>LOW RISK - Will move to 31A60 soon</v>
      </c>
    </row>
    <row r="32" spans="1:13" x14ac:dyDescent="0.25">
      <c r="A32">
        <v>1386</v>
      </c>
      <c r="B32" t="str">
        <v>Paulo Jorge Magalhães Miranda</v>
      </c>
      <c r="C32" t="str">
        <v>31A60</v>
      </c>
      <c r="D32" s="6">
        <v>41</v>
      </c>
      <c r="E32">
        <v>151.74</v>
      </c>
      <c r="F32" t="str">
        <v>Normal</v>
      </c>
      <c r="H32">
        <v>922</v>
      </c>
      <c r="I32" t="str">
        <v>Navarras - Supermercados, Lda</v>
      </c>
      <c r="J32" t="str">
        <v>6A30</v>
      </c>
      <c r="K32" s="6">
        <v>28</v>
      </c>
      <c r="L32">
        <v>343.34</v>
      </c>
      <c r="M32" t="str">
        <v>LOW RISK - Will move to 31A60 soon</v>
      </c>
    </row>
    <row r="33" spans="1:13" x14ac:dyDescent="0.25">
      <c r="A33">
        <v>1101</v>
      </c>
      <c r="B33" t="str">
        <v>Paulo Soares &amp; Silvia Nunes, Lda</v>
      </c>
      <c r="C33" t="str">
        <v>31A60</v>
      </c>
      <c r="D33" s="6">
        <v>43</v>
      </c>
      <c r="E33">
        <v>371.67</v>
      </c>
      <c r="F33" t="str">
        <v>Normal</v>
      </c>
      <c r="H33">
        <v>1347</v>
      </c>
      <c r="I33" t="str">
        <v>Pedro Cardoso Carneiro Unip.,Lda</v>
      </c>
      <c r="J33" t="str">
        <v>6A30</v>
      </c>
      <c r="K33" s="6">
        <v>28</v>
      </c>
      <c r="L33">
        <v>101.82</v>
      </c>
      <c r="M33" t="str">
        <v>LOW RISK - Will move to 31A60 soon</v>
      </c>
    </row>
    <row r="34" spans="1:13" x14ac:dyDescent="0.25">
      <c r="A34">
        <v>1102</v>
      </c>
      <c r="B34" t="str">
        <v>Paulo Soares &amp; Silvia Nunes, Lda</v>
      </c>
      <c r="C34" t="str">
        <v>31A60</v>
      </c>
      <c r="D34" s="6">
        <v>43</v>
      </c>
      <c r="E34">
        <v>1.06</v>
      </c>
      <c r="F34" t="str">
        <v>Normal</v>
      </c>
      <c r="H34">
        <v>1107</v>
      </c>
      <c r="I34" t="str">
        <v>Paulo Soares &amp; Silvia Nunes, Lda</v>
      </c>
      <c r="J34" t="str">
        <v>6A30</v>
      </c>
      <c r="K34" s="6">
        <v>29</v>
      </c>
      <c r="L34">
        <v>525.23</v>
      </c>
      <c r="M34" t="str">
        <v>LOW RISK - Will move to 31A60 soon</v>
      </c>
    </row>
    <row r="35" spans="1:13" x14ac:dyDescent="0.25">
      <c r="A35">
        <v>1079</v>
      </c>
      <c r="B35" t="str">
        <v>Mário Jorge Moreira Mota</v>
      </c>
      <c r="C35" t="str">
        <v>31A60</v>
      </c>
      <c r="D35" s="6">
        <v>44</v>
      </c>
      <c r="E35">
        <v>337.18</v>
      </c>
      <c r="F35" t="str">
        <v>Normal</v>
      </c>
      <c r="H35">
        <v>181</v>
      </c>
      <c r="I35" t="str">
        <v>Paulo Lima-Soc.Unipessoal, Lda</v>
      </c>
      <c r="J35" t="str">
        <v>6A30</v>
      </c>
      <c r="K35" s="6">
        <v>30</v>
      </c>
      <c r="L35">
        <v>-31.22</v>
      </c>
      <c r="M35" t="str">
        <v>LOW RISK - Will move to 31A60 soon</v>
      </c>
    </row>
    <row r="36" spans="1:13" x14ac:dyDescent="0.25">
      <c r="A36">
        <v>2171</v>
      </c>
      <c r="B36" t="str">
        <v>Martinho Nogueira Ribeiro - Alimentação, Lda.</v>
      </c>
      <c r="C36" t="str">
        <v>31A60</v>
      </c>
      <c r="D36" s="6">
        <v>47</v>
      </c>
      <c r="E36">
        <v>-0.24</v>
      </c>
      <c r="F36" t="str">
        <v>Normal</v>
      </c>
      <c r="H36">
        <v>1106</v>
      </c>
      <c r="I36" t="str">
        <v>Paulo Soares &amp; Silvia Nunes, Lda</v>
      </c>
      <c r="J36" t="str">
        <v>6A30</v>
      </c>
      <c r="K36" s="6">
        <v>30</v>
      </c>
      <c r="L36">
        <v>183.81</v>
      </c>
      <c r="M36" t="str">
        <v>LOW RISK - Will move to 31A60 soon</v>
      </c>
    </row>
    <row r="37" spans="1:13" x14ac:dyDescent="0.25">
      <c r="A37">
        <v>144</v>
      </c>
      <c r="B37" t="str">
        <v>Artur Matos Xavier Forte &amp; Ca., Lda</v>
      </c>
      <c r="C37" t="str">
        <v>31A60</v>
      </c>
      <c r="D37" s="6">
        <v>49</v>
      </c>
      <c r="E37">
        <v>750.09</v>
      </c>
      <c r="F37" t="str">
        <v>Normal</v>
      </c>
      <c r="H37">
        <v>1212</v>
      </c>
      <c r="I37" t="str">
        <v>Pedro Jorge M. M. Unipessoal, Lda</v>
      </c>
      <c r="J37" t="str">
        <v>91A120</v>
      </c>
      <c r="K37" s="6">
        <v>119</v>
      </c>
      <c r="L37">
        <v>-0.32</v>
      </c>
      <c r="M37" t="str">
        <v>CRITICAL - Will move to &gt;120 soon</v>
      </c>
    </row>
    <row r="38" spans="1:13" x14ac:dyDescent="0.25">
      <c r="A38">
        <v>121</v>
      </c>
      <c r="B38" t="str">
        <v>O Talhinho Rozé - Carnes Unipessoal</v>
      </c>
      <c r="C38" t="str">
        <v>31A60</v>
      </c>
      <c r="D38" s="6">
        <v>50</v>
      </c>
      <c r="E38">
        <v>-5.91</v>
      </c>
      <c r="F38" t="str">
        <v>Normal</v>
      </c>
    </row>
    <row r="39" spans="1:13" x14ac:dyDescent="0.25">
      <c r="A39">
        <v>122</v>
      </c>
      <c r="B39" t="str">
        <v>O Talhinho Rozé - Carnes Unipessoal</v>
      </c>
      <c r="C39" t="str">
        <v>31A60</v>
      </c>
      <c r="D39" s="6">
        <v>50</v>
      </c>
      <c r="E39">
        <v>682.81</v>
      </c>
      <c r="F39" t="str">
        <v>Normal</v>
      </c>
    </row>
    <row r="40" spans="1:13" x14ac:dyDescent="0.25">
      <c r="A40">
        <v>1100</v>
      </c>
      <c r="B40" t="str">
        <v>Paulo Soares &amp; Silvia Nunes, Lda</v>
      </c>
      <c r="C40" t="str">
        <v>31A60</v>
      </c>
      <c r="D40" s="6">
        <v>50</v>
      </c>
      <c r="E40">
        <v>43.03</v>
      </c>
      <c r="F40" t="str">
        <v>Normal</v>
      </c>
    </row>
    <row r="41" spans="1:13" x14ac:dyDescent="0.25">
      <c r="A41">
        <v>1099</v>
      </c>
      <c r="B41" t="str">
        <v>Paulo Soares &amp; Silvia Nunes, Lda</v>
      </c>
      <c r="C41" t="str">
        <v>31A60</v>
      </c>
      <c r="D41" s="6">
        <v>51</v>
      </c>
      <c r="E41">
        <v>436.79</v>
      </c>
      <c r="F41" t="str">
        <v>Normal</v>
      </c>
    </row>
    <row r="42" spans="1:13" x14ac:dyDescent="0.25">
      <c r="A42">
        <v>1363</v>
      </c>
      <c r="B42" t="str">
        <v>Aparencia Harmoniosa, Lda.</v>
      </c>
      <c r="C42" t="str">
        <v>31A60</v>
      </c>
      <c r="D42" s="6">
        <v>52</v>
      </c>
      <c r="E42">
        <v>-259.07</v>
      </c>
      <c r="F42" t="str">
        <v>Normal</v>
      </c>
    </row>
    <row r="43" spans="1:13" x14ac:dyDescent="0.25">
      <c r="A43">
        <v>120</v>
      </c>
      <c r="B43" t="str">
        <v>O Talhinho Rozé - Carnes Unipessoal</v>
      </c>
      <c r="C43" t="str">
        <v>61A90</v>
      </c>
      <c r="D43" s="6">
        <v>62</v>
      </c>
      <c r="E43">
        <v>647.23</v>
      </c>
      <c r="F43" t="str">
        <v>Normal</v>
      </c>
    </row>
    <row r="44" spans="1:13" x14ac:dyDescent="0.25">
      <c r="A44">
        <v>1096</v>
      </c>
      <c r="B44" t="str">
        <v>Paulo Soares &amp; Silvia Nunes, Lda</v>
      </c>
      <c r="C44" t="str">
        <v>61A90</v>
      </c>
      <c r="D44" s="6">
        <v>62</v>
      </c>
      <c r="E44">
        <v>98.66</v>
      </c>
      <c r="F44" t="str">
        <v>Normal</v>
      </c>
    </row>
    <row r="45" spans="1:13" x14ac:dyDescent="0.25">
      <c r="A45">
        <v>1857</v>
      </c>
      <c r="B45" t="str">
        <v>Maria Do Rosário Moreira Magalhães</v>
      </c>
      <c r="C45" t="str">
        <v>61A90</v>
      </c>
      <c r="D45" s="6">
        <v>62</v>
      </c>
      <c r="E45">
        <v>-16.809999999999999</v>
      </c>
      <c r="F45" t="str">
        <v>Normal</v>
      </c>
    </row>
    <row r="46" spans="1:13" x14ac:dyDescent="0.25">
      <c r="A46">
        <v>920</v>
      </c>
      <c r="B46" t="str">
        <v>Carlos M. Rebelo Ribeiro Unip.,Lda</v>
      </c>
      <c r="C46" t="str">
        <v>61A90</v>
      </c>
      <c r="D46" s="6">
        <v>63</v>
      </c>
      <c r="E46">
        <v>267.89999999999998</v>
      </c>
      <c r="F46" t="str">
        <v>Normal</v>
      </c>
    </row>
    <row r="47" spans="1:13" x14ac:dyDescent="0.25">
      <c r="A47">
        <v>1360</v>
      </c>
      <c r="B47" t="str">
        <v>Aparencia Harmoniosa, Lda.</v>
      </c>
      <c r="C47" t="str">
        <v>61A90</v>
      </c>
      <c r="D47" s="6">
        <v>63</v>
      </c>
      <c r="E47">
        <v>-3.5</v>
      </c>
      <c r="F47" t="str">
        <v>Normal</v>
      </c>
    </row>
    <row r="48" spans="1:13" x14ac:dyDescent="0.25">
      <c r="A48">
        <v>1361</v>
      </c>
      <c r="B48" t="str">
        <v>Aparencia Harmoniosa, Lda.</v>
      </c>
      <c r="C48" t="str">
        <v>61A90</v>
      </c>
      <c r="D48" s="6">
        <v>63</v>
      </c>
      <c r="E48">
        <v>-219.06</v>
      </c>
      <c r="F48" t="str">
        <v>Normal</v>
      </c>
    </row>
    <row r="49" spans="1:6" x14ac:dyDescent="0.25">
      <c r="A49">
        <v>1362</v>
      </c>
      <c r="B49" t="str">
        <v>Aparencia Harmoniosa, Lda.</v>
      </c>
      <c r="C49" t="str">
        <v>61A90</v>
      </c>
      <c r="D49" s="6">
        <v>63</v>
      </c>
      <c r="E49">
        <v>-31.27</v>
      </c>
      <c r="F49" t="str">
        <v>Normal</v>
      </c>
    </row>
    <row r="50" spans="1:6" x14ac:dyDescent="0.25">
      <c r="A50">
        <v>1215</v>
      </c>
      <c r="B50" t="str">
        <v>Pedro Jorge M. M. Unipessoal, Lda</v>
      </c>
      <c r="C50" t="str">
        <v>61A90</v>
      </c>
      <c r="D50" s="6">
        <v>64</v>
      </c>
      <c r="E50">
        <v>-4.7699999999999996</v>
      </c>
      <c r="F50" t="str">
        <v>Normal</v>
      </c>
    </row>
    <row r="51" spans="1:6" x14ac:dyDescent="0.25">
      <c r="A51">
        <v>1359</v>
      </c>
      <c r="B51" t="str">
        <v>Aparencia Harmoniosa, Lda.</v>
      </c>
      <c r="C51" t="str">
        <v>61A90</v>
      </c>
      <c r="D51" s="6">
        <v>72</v>
      </c>
      <c r="E51">
        <v>-70.290000000000006</v>
      </c>
      <c r="F51" t="str">
        <v>Normal</v>
      </c>
    </row>
    <row r="52" spans="1:6" x14ac:dyDescent="0.25">
      <c r="A52">
        <v>919</v>
      </c>
      <c r="B52" t="str">
        <v>Carlos M. Rebelo Ribeiro Unip.,Lda</v>
      </c>
      <c r="C52" t="str">
        <v>61A90</v>
      </c>
      <c r="D52" s="6">
        <v>73</v>
      </c>
      <c r="E52">
        <v>200.29</v>
      </c>
      <c r="F52" t="str">
        <v>Normal</v>
      </c>
    </row>
    <row r="53" spans="1:6" x14ac:dyDescent="0.25">
      <c r="A53">
        <v>988</v>
      </c>
      <c r="B53" t="str">
        <v>Belita Supermercados, Lda</v>
      </c>
      <c r="C53" t="str">
        <v>6A30</v>
      </c>
      <c r="D53" s="6">
        <v>6</v>
      </c>
      <c r="E53">
        <v>368.74</v>
      </c>
      <c r="F53" t="str">
        <v>Normal</v>
      </c>
    </row>
    <row r="54" spans="1:6" x14ac:dyDescent="0.25">
      <c r="A54">
        <v>989</v>
      </c>
      <c r="B54" t="str">
        <v>Belita Supermercados, Lda</v>
      </c>
      <c r="C54" t="str">
        <v>6A30</v>
      </c>
      <c r="D54" s="6">
        <v>6</v>
      </c>
      <c r="E54">
        <v>258.12</v>
      </c>
      <c r="F54" t="str">
        <v>Normal</v>
      </c>
    </row>
    <row r="55" spans="1:6" x14ac:dyDescent="0.25">
      <c r="A55">
        <v>990</v>
      </c>
      <c r="B55" t="str">
        <v>Belita Supermercados, Lda</v>
      </c>
      <c r="C55" t="str">
        <v>6A30</v>
      </c>
      <c r="D55" s="6">
        <v>6</v>
      </c>
      <c r="E55">
        <v>500.63</v>
      </c>
      <c r="F55" t="str">
        <v>Normal</v>
      </c>
    </row>
    <row r="56" spans="1:6" x14ac:dyDescent="0.25">
      <c r="A56">
        <v>1242</v>
      </c>
      <c r="B56" t="str">
        <v>Mtz, Lda</v>
      </c>
      <c r="C56" t="str">
        <v>6A30</v>
      </c>
      <c r="D56" s="6">
        <v>6</v>
      </c>
      <c r="E56">
        <v>-35.94</v>
      </c>
      <c r="F56" t="str">
        <v>Normal</v>
      </c>
    </row>
    <row r="57" spans="1:6" x14ac:dyDescent="0.25">
      <c r="A57">
        <v>91</v>
      </c>
      <c r="B57" t="str">
        <v>Talho Maxi, Lda.</v>
      </c>
      <c r="C57" t="str">
        <v>6A30</v>
      </c>
      <c r="D57" s="6">
        <v>7</v>
      </c>
      <c r="E57">
        <v>217.02</v>
      </c>
      <c r="F57" t="str">
        <v>Normal</v>
      </c>
    </row>
    <row r="58" spans="1:6" x14ac:dyDescent="0.25">
      <c r="A58">
        <v>132</v>
      </c>
      <c r="B58" t="str">
        <v>O Talhinho Rozé - Carnes Unipessoal</v>
      </c>
      <c r="C58" t="str">
        <v>6A30</v>
      </c>
      <c r="D58" s="6">
        <v>7</v>
      </c>
      <c r="E58">
        <v>-5.96</v>
      </c>
      <c r="F58" t="str">
        <v>Normal</v>
      </c>
    </row>
    <row r="59" spans="1:6" x14ac:dyDescent="0.25">
      <c r="A59">
        <v>133</v>
      </c>
      <c r="B59" t="str">
        <v>O Talhinho Rozé - Carnes Unipessoal</v>
      </c>
      <c r="C59" t="str">
        <v>6A30</v>
      </c>
      <c r="D59" s="6">
        <v>7</v>
      </c>
      <c r="E59">
        <v>493.26</v>
      </c>
      <c r="F59" t="str">
        <v>Normal</v>
      </c>
    </row>
    <row r="60" spans="1:6" x14ac:dyDescent="0.25">
      <c r="A60">
        <v>400</v>
      </c>
      <c r="B60" t="str">
        <v>Talho Boi Preto, Lda</v>
      </c>
      <c r="C60" t="str">
        <v>6A30</v>
      </c>
      <c r="D60" s="6">
        <v>7</v>
      </c>
      <c r="E60">
        <v>158.74</v>
      </c>
      <c r="F60" t="str">
        <v>Normal</v>
      </c>
    </row>
    <row r="61" spans="1:6" x14ac:dyDescent="0.25">
      <c r="A61">
        <v>736</v>
      </c>
      <c r="B61" t="str">
        <v>Telbac Teixeira &amp; Leite Bacalhau E</v>
      </c>
      <c r="C61" t="str">
        <v>6A30</v>
      </c>
      <c r="D61" s="6">
        <v>7</v>
      </c>
      <c r="E61">
        <v>350.93</v>
      </c>
      <c r="F61" t="str">
        <v>Normal</v>
      </c>
    </row>
    <row r="62" spans="1:6" x14ac:dyDescent="0.25">
      <c r="A62">
        <v>755</v>
      </c>
      <c r="B62" t="str">
        <v>Surpresaparalela Supermercado</v>
      </c>
      <c r="C62" t="str">
        <v>6A30</v>
      </c>
      <c r="D62" s="6">
        <v>7</v>
      </c>
      <c r="E62">
        <v>161.62</v>
      </c>
      <c r="F62" t="str">
        <v>Normal</v>
      </c>
    </row>
    <row r="63" spans="1:6" x14ac:dyDescent="0.25">
      <c r="A63">
        <v>929</v>
      </c>
      <c r="B63" t="str">
        <v>Navarras - Supermercados, Lda</v>
      </c>
      <c r="C63" t="str">
        <v>6A30</v>
      </c>
      <c r="D63" s="6">
        <v>7</v>
      </c>
      <c r="E63">
        <v>391.52</v>
      </c>
      <c r="F63" t="str">
        <v>Normal</v>
      </c>
    </row>
    <row r="64" spans="1:6" x14ac:dyDescent="0.25">
      <c r="A64">
        <v>982</v>
      </c>
      <c r="B64" t="str">
        <v>Amadeu Rodrigues, Unipessoal Lda</v>
      </c>
      <c r="C64" t="str">
        <v>6A30</v>
      </c>
      <c r="D64" s="6">
        <v>7</v>
      </c>
      <c r="E64">
        <v>106.87</v>
      </c>
      <c r="F64" t="str">
        <v>Normal</v>
      </c>
    </row>
    <row r="65" spans="1:6" x14ac:dyDescent="0.25">
      <c r="A65">
        <v>1064</v>
      </c>
      <c r="B65" t="str">
        <v>A.F.Macedo Supermercados Unip., Lda</v>
      </c>
      <c r="C65" t="str">
        <v>6A30</v>
      </c>
      <c r="D65" s="6">
        <v>7</v>
      </c>
      <c r="E65">
        <v>187.1</v>
      </c>
      <c r="F65" t="str">
        <v>Normal</v>
      </c>
    </row>
    <row r="66" spans="1:6" x14ac:dyDescent="0.25">
      <c r="A66">
        <v>1065</v>
      </c>
      <c r="B66" t="str">
        <v>A.F.Macedo Supermercados Unip., Lda</v>
      </c>
      <c r="C66" t="str">
        <v>6A30</v>
      </c>
      <c r="D66" s="6">
        <v>7</v>
      </c>
      <c r="E66">
        <v>229.9</v>
      </c>
      <c r="F66" t="str">
        <v>Normal</v>
      </c>
    </row>
    <row r="67" spans="1:6" x14ac:dyDescent="0.25">
      <c r="A67">
        <v>1188</v>
      </c>
      <c r="B67" t="str">
        <v>Talho Santo António, Lda</v>
      </c>
      <c r="C67" t="str">
        <v>6A30</v>
      </c>
      <c r="D67" s="6">
        <v>7</v>
      </c>
      <c r="E67">
        <v>-238.66</v>
      </c>
      <c r="F67" t="str">
        <v>Normal</v>
      </c>
    </row>
    <row r="68" spans="1:6" x14ac:dyDescent="0.25">
      <c r="A68">
        <v>1189</v>
      </c>
      <c r="B68" t="str">
        <v>Talho Santo António, Lda</v>
      </c>
      <c r="C68" t="str">
        <v>6A30</v>
      </c>
      <c r="D68" s="6">
        <v>7</v>
      </c>
      <c r="E68">
        <v>363.07</v>
      </c>
      <c r="F68" t="str">
        <v>Normal</v>
      </c>
    </row>
    <row r="69" spans="1:6" x14ac:dyDescent="0.25">
      <c r="A69">
        <v>1395</v>
      </c>
      <c r="B69" t="str">
        <v>Paulo Jorge Magalhães Miranda</v>
      </c>
      <c r="C69" t="str">
        <v>6A30</v>
      </c>
      <c r="D69" s="6">
        <v>7</v>
      </c>
      <c r="E69">
        <v>116.69</v>
      </c>
      <c r="F69" t="str">
        <v>Normal</v>
      </c>
    </row>
    <row r="70" spans="1:6" x14ac:dyDescent="0.25">
      <c r="A70">
        <v>131</v>
      </c>
      <c r="B70" t="str">
        <v>O Talhinho Rozé - Carnes Unipessoal</v>
      </c>
      <c r="C70" t="str">
        <v>6A30</v>
      </c>
      <c r="D70" s="6">
        <v>8</v>
      </c>
      <c r="E70">
        <v>138.74</v>
      </c>
      <c r="F70" t="str">
        <v>Normal</v>
      </c>
    </row>
    <row r="71" spans="1:6" x14ac:dyDescent="0.25">
      <c r="A71">
        <v>981</v>
      </c>
      <c r="B71" t="str">
        <v>Amadeu Rodrigues, Unipessoal Lda</v>
      </c>
      <c r="C71" t="str">
        <v>6A30</v>
      </c>
      <c r="D71" s="6">
        <v>8</v>
      </c>
      <c r="E71">
        <v>246.65</v>
      </c>
      <c r="F71" t="str">
        <v>Normal</v>
      </c>
    </row>
    <row r="72" spans="1:6" x14ac:dyDescent="0.25">
      <c r="A72">
        <v>987</v>
      </c>
      <c r="B72" t="str">
        <v>Belita Supermercados, Lda</v>
      </c>
      <c r="C72" t="str">
        <v>6A30</v>
      </c>
      <c r="D72" s="6">
        <v>8</v>
      </c>
      <c r="E72">
        <v>498.25</v>
      </c>
      <c r="F72" t="str">
        <v>Normal</v>
      </c>
    </row>
    <row r="73" spans="1:6" x14ac:dyDescent="0.25">
      <c r="A73">
        <v>1063</v>
      </c>
      <c r="B73" t="str">
        <v>A.F.Macedo Supermercados Unip., Lda</v>
      </c>
      <c r="C73" t="str">
        <v>6A30</v>
      </c>
      <c r="D73" s="6">
        <v>8</v>
      </c>
      <c r="E73">
        <v>131.63</v>
      </c>
      <c r="F73" t="str">
        <v>Normal</v>
      </c>
    </row>
    <row r="74" spans="1:6" x14ac:dyDescent="0.25">
      <c r="A74">
        <v>1350</v>
      </c>
      <c r="B74" t="str">
        <v>Pedro Cardoso Carneiro Unip.,Lda</v>
      </c>
      <c r="C74" t="str">
        <v>6A30</v>
      </c>
      <c r="D74" s="6">
        <v>8</v>
      </c>
      <c r="E74">
        <v>205.67</v>
      </c>
      <c r="F74" t="str">
        <v>Normal</v>
      </c>
    </row>
    <row r="75" spans="1:6" x14ac:dyDescent="0.25">
      <c r="A75">
        <v>183</v>
      </c>
      <c r="B75" t="str">
        <v>Paulo Lima-Soc.Unipessoal, Lda</v>
      </c>
      <c r="C75" t="str">
        <v>6A30</v>
      </c>
      <c r="D75" s="6">
        <v>9</v>
      </c>
      <c r="E75">
        <v>585.65</v>
      </c>
      <c r="F75" t="str">
        <v>Normal</v>
      </c>
    </row>
    <row r="76" spans="1:6" x14ac:dyDescent="0.25">
      <c r="A76">
        <v>387</v>
      </c>
      <c r="B76" t="str">
        <v>Distrifrango-Comércio E Distrib.De</v>
      </c>
      <c r="C76" t="str">
        <v>6A30</v>
      </c>
      <c r="D76" s="6">
        <v>9</v>
      </c>
      <c r="E76">
        <v>663.6</v>
      </c>
      <c r="F76" t="str">
        <v>Normal</v>
      </c>
    </row>
    <row r="77" spans="1:6" x14ac:dyDescent="0.25">
      <c r="A77">
        <v>386</v>
      </c>
      <c r="B77" t="str">
        <v>Distrifrango-Comércio E Distrib.De</v>
      </c>
      <c r="C77" t="str">
        <v>6A30</v>
      </c>
      <c r="D77" s="6">
        <v>10</v>
      </c>
      <c r="E77">
        <v>552.67999999999995</v>
      </c>
      <c r="F77" t="str">
        <v>Normal</v>
      </c>
    </row>
    <row r="78" spans="1:6" x14ac:dyDescent="0.25">
      <c r="A78">
        <v>693</v>
      </c>
      <c r="B78" t="str">
        <v>Modelcarn-Soc.Modelar Prod.Alim,Sa</v>
      </c>
      <c r="C78" t="str">
        <v>6A30</v>
      </c>
      <c r="D78" s="6">
        <v>10</v>
      </c>
      <c r="E78">
        <v>296.12</v>
      </c>
      <c r="F78" t="str">
        <v>Normal</v>
      </c>
    </row>
    <row r="79" spans="1:6" x14ac:dyDescent="0.25">
      <c r="A79">
        <v>754</v>
      </c>
      <c r="B79" t="str">
        <v>Surpresaparalela Supermercado</v>
      </c>
      <c r="C79" t="str">
        <v>6A30</v>
      </c>
      <c r="D79" s="6">
        <v>10</v>
      </c>
      <c r="E79">
        <v>186.96</v>
      </c>
      <c r="F79" t="str">
        <v>Normal</v>
      </c>
    </row>
    <row r="80" spans="1:6" x14ac:dyDescent="0.25">
      <c r="A80">
        <v>927</v>
      </c>
      <c r="B80" t="str">
        <v>Navarras - Supermercados, Lda</v>
      </c>
      <c r="C80" t="str">
        <v>6A30</v>
      </c>
      <c r="D80" s="6">
        <v>10</v>
      </c>
      <c r="E80">
        <v>-10.53</v>
      </c>
      <c r="F80" t="str">
        <v>Normal</v>
      </c>
    </row>
    <row r="81" spans="1:6" x14ac:dyDescent="0.25">
      <c r="A81">
        <v>928</v>
      </c>
      <c r="B81" t="str">
        <v>Navarras - Supermercados, Lda</v>
      </c>
      <c r="C81" t="str">
        <v>6A30</v>
      </c>
      <c r="D81" s="6">
        <v>10</v>
      </c>
      <c r="E81">
        <v>126.35</v>
      </c>
      <c r="F81" t="str">
        <v>Normal</v>
      </c>
    </row>
    <row r="82" spans="1:6" x14ac:dyDescent="0.25">
      <c r="A82">
        <v>385</v>
      </c>
      <c r="B82" t="str">
        <v>Distrifrango-Comércio E Distrib.De</v>
      </c>
      <c r="C82" t="str">
        <v>6A30</v>
      </c>
      <c r="D82" s="6">
        <v>11</v>
      </c>
      <c r="E82">
        <v>864.47</v>
      </c>
      <c r="F82" t="str">
        <v>Normal</v>
      </c>
    </row>
    <row r="83" spans="1:6" x14ac:dyDescent="0.25">
      <c r="A83">
        <v>986</v>
      </c>
      <c r="B83" t="str">
        <v>Belita Supermercados, Lda</v>
      </c>
      <c r="C83" t="str">
        <v>6A30</v>
      </c>
      <c r="D83" s="6">
        <v>11</v>
      </c>
      <c r="E83">
        <v>24.03</v>
      </c>
      <c r="F83" t="str">
        <v>Normal</v>
      </c>
    </row>
    <row r="84" spans="1:6" x14ac:dyDescent="0.25">
      <c r="A84">
        <v>167</v>
      </c>
      <c r="B84" t="str">
        <v>Campos &amp; Doutor, Lda.</v>
      </c>
      <c r="C84" t="str">
        <v>6A30</v>
      </c>
      <c r="D84" s="6">
        <v>13</v>
      </c>
      <c r="E84">
        <v>132.86000000000001</v>
      </c>
      <c r="F84" t="str">
        <v>Normal</v>
      </c>
    </row>
    <row r="85" spans="1:6" x14ac:dyDescent="0.25">
      <c r="A85">
        <v>753</v>
      </c>
      <c r="B85" t="str">
        <v>Surpresaparalela Supermercado</v>
      </c>
      <c r="C85" t="str">
        <v>6A30</v>
      </c>
      <c r="D85" s="6">
        <v>14</v>
      </c>
      <c r="E85">
        <v>280.52999999999997</v>
      </c>
      <c r="F85" t="str">
        <v>Normal</v>
      </c>
    </row>
    <row r="86" spans="1:6" x14ac:dyDescent="0.25">
      <c r="A86">
        <v>926</v>
      </c>
      <c r="B86" t="str">
        <v>Navarras - Supermercados, Lda</v>
      </c>
      <c r="C86" t="str">
        <v>6A30</v>
      </c>
      <c r="D86" s="6">
        <v>14</v>
      </c>
      <c r="E86">
        <v>320.70999999999998</v>
      </c>
      <c r="F86" t="str">
        <v>Normal</v>
      </c>
    </row>
    <row r="87" spans="1:6" x14ac:dyDescent="0.25">
      <c r="A87">
        <v>1862</v>
      </c>
      <c r="B87" t="str">
        <v>Maria Do Rosário Moreira Magalhães</v>
      </c>
      <c r="C87" t="str">
        <v>6A30</v>
      </c>
      <c r="D87" s="6">
        <v>14</v>
      </c>
      <c r="E87">
        <v>417.92</v>
      </c>
      <c r="F87" t="str">
        <v>Normal</v>
      </c>
    </row>
    <row r="88" spans="1:6" x14ac:dyDescent="0.25">
      <c r="A88">
        <v>461</v>
      </c>
      <c r="B88" t="str">
        <v>Caxicarnes Talho, Lda</v>
      </c>
      <c r="C88" t="str">
        <v>6A30</v>
      </c>
      <c r="D88" s="6">
        <v>15</v>
      </c>
      <c r="E88">
        <v>165.49</v>
      </c>
      <c r="F88" t="str">
        <v>Normal</v>
      </c>
    </row>
    <row r="89" spans="1:6" x14ac:dyDescent="0.25">
      <c r="A89">
        <v>980</v>
      </c>
      <c r="B89" t="str">
        <v>Amadeu Rodrigues, Unipessoal Lda</v>
      </c>
      <c r="C89" t="str">
        <v>6A30</v>
      </c>
      <c r="D89" s="6">
        <v>15</v>
      </c>
      <c r="E89">
        <v>621.97</v>
      </c>
      <c r="F89" t="str">
        <v>Normal</v>
      </c>
    </row>
    <row r="90" spans="1:6" x14ac:dyDescent="0.25">
      <c r="A90">
        <v>1187</v>
      </c>
      <c r="B90" t="str">
        <v>Talho Santo António, Lda</v>
      </c>
      <c r="C90" t="str">
        <v>6A30</v>
      </c>
      <c r="D90" s="6">
        <v>15</v>
      </c>
      <c r="E90">
        <v>116.45</v>
      </c>
      <c r="F90" t="str">
        <v>Normal</v>
      </c>
    </row>
    <row r="91" spans="1:6" x14ac:dyDescent="0.25">
      <c r="A91">
        <v>1349</v>
      </c>
      <c r="B91" t="str">
        <v>Pedro Cardoso Carneiro Unip.,Lda</v>
      </c>
      <c r="C91" t="str">
        <v>6A30</v>
      </c>
      <c r="D91" s="6">
        <v>15</v>
      </c>
      <c r="E91">
        <v>306.20999999999998</v>
      </c>
      <c r="F91" t="str">
        <v>Normal</v>
      </c>
    </row>
    <row r="92" spans="1:6" x14ac:dyDescent="0.25">
      <c r="A92">
        <v>182</v>
      </c>
      <c r="B92" t="str">
        <v>Paulo Lima-Soc.Unipessoal, Lda</v>
      </c>
      <c r="C92" t="str">
        <v>6A30</v>
      </c>
      <c r="D92" s="6">
        <v>16</v>
      </c>
      <c r="E92">
        <v>439.75</v>
      </c>
      <c r="F92" t="str">
        <v>Normal</v>
      </c>
    </row>
    <row r="93" spans="1:6" x14ac:dyDescent="0.25">
      <c r="A93">
        <v>1341</v>
      </c>
      <c r="B93" t="str">
        <v>Pankir-Indústria E Com.De Produtos</v>
      </c>
      <c r="C93" t="str">
        <v>6A30</v>
      </c>
      <c r="D93" s="6">
        <v>16</v>
      </c>
      <c r="E93">
        <v>249.58</v>
      </c>
      <c r="F93" t="str">
        <v>Normal</v>
      </c>
    </row>
    <row r="94" spans="1:6" x14ac:dyDescent="0.25">
      <c r="A94">
        <v>925</v>
      </c>
      <c r="B94" t="str">
        <v>Navarras - Supermercados, Lda</v>
      </c>
      <c r="C94" t="str">
        <v>6A30</v>
      </c>
      <c r="D94" s="6">
        <v>17</v>
      </c>
      <c r="E94">
        <v>135.19999999999999</v>
      </c>
      <c r="F94" t="str">
        <v>Normal</v>
      </c>
    </row>
    <row r="95" spans="1:6" x14ac:dyDescent="0.25">
      <c r="A95">
        <v>1394</v>
      </c>
      <c r="B95" t="str">
        <v>Paulo Jorge Magalhães Miranda</v>
      </c>
      <c r="C95" t="str">
        <v>6A30</v>
      </c>
      <c r="D95" s="6">
        <v>17</v>
      </c>
      <c r="E95">
        <v>46.85</v>
      </c>
      <c r="F95" t="str">
        <v>Normal</v>
      </c>
    </row>
    <row r="96" spans="1:6" x14ac:dyDescent="0.25">
      <c r="A96">
        <v>1861</v>
      </c>
      <c r="B96" t="str">
        <v>Maria Do Rosário Moreira Magalhães</v>
      </c>
      <c r="C96" t="str">
        <v>6A30</v>
      </c>
      <c r="D96" s="6">
        <v>17</v>
      </c>
      <c r="E96">
        <v>152.79</v>
      </c>
      <c r="F96" t="str">
        <v>Normal</v>
      </c>
    </row>
    <row r="97" spans="1:6" x14ac:dyDescent="0.25">
      <c r="A97">
        <v>384</v>
      </c>
      <c r="B97" t="str">
        <v>Distrifrango-Comércio E Distrib.De</v>
      </c>
      <c r="C97" t="str">
        <v>6A30</v>
      </c>
      <c r="D97" s="6">
        <v>19</v>
      </c>
      <c r="E97">
        <v>7.73</v>
      </c>
      <c r="F97" t="str">
        <v>Normal</v>
      </c>
    </row>
    <row r="98" spans="1:6" x14ac:dyDescent="0.25">
      <c r="A98">
        <v>166</v>
      </c>
      <c r="B98" t="str">
        <v>Campos &amp; Doutor, Lda.</v>
      </c>
      <c r="C98" t="str">
        <v>6A30</v>
      </c>
      <c r="D98" s="6">
        <v>20</v>
      </c>
      <c r="E98">
        <v>218.07</v>
      </c>
      <c r="F98" t="str">
        <v>Normal</v>
      </c>
    </row>
    <row r="99" spans="1:6" x14ac:dyDescent="0.25">
      <c r="A99">
        <v>752</v>
      </c>
      <c r="B99" t="str">
        <v>Surpresaparalela Supermercado</v>
      </c>
      <c r="C99" t="str">
        <v>6A30</v>
      </c>
      <c r="D99" s="6">
        <v>20</v>
      </c>
      <c r="E99">
        <v>237.02</v>
      </c>
      <c r="F99" t="str">
        <v>Normal</v>
      </c>
    </row>
    <row r="100" spans="1:6" x14ac:dyDescent="0.25">
      <c r="A100">
        <v>1114</v>
      </c>
      <c r="B100" t="str">
        <v>Paulo Soares &amp; Silvia Nunes, Lda</v>
      </c>
      <c r="C100" t="str">
        <v>6A30</v>
      </c>
      <c r="D100" s="6">
        <v>20</v>
      </c>
      <c r="E100">
        <v>-5.7</v>
      </c>
      <c r="F100" t="str">
        <v>Normal</v>
      </c>
    </row>
    <row r="101" spans="1:6" x14ac:dyDescent="0.25">
      <c r="A101">
        <v>1115</v>
      </c>
      <c r="B101" t="str">
        <v>Paulo Soares &amp; Silvia Nunes, Lda</v>
      </c>
      <c r="C101" t="str">
        <v>6A30</v>
      </c>
      <c r="D101" s="6">
        <v>20</v>
      </c>
      <c r="E101">
        <v>678.92</v>
      </c>
      <c r="F101" t="str">
        <v>Normal</v>
      </c>
    </row>
    <row r="102" spans="1:6" x14ac:dyDescent="0.25">
      <c r="A102">
        <v>1393</v>
      </c>
      <c r="B102" t="str">
        <v>Paulo Jorge Magalhães Miranda</v>
      </c>
      <c r="C102" t="str">
        <v>6A30</v>
      </c>
      <c r="D102" s="6">
        <v>20</v>
      </c>
      <c r="E102">
        <v>91.08</v>
      </c>
      <c r="F102" t="str">
        <v>Normal</v>
      </c>
    </row>
    <row r="103" spans="1:6" x14ac:dyDescent="0.25">
      <c r="A103">
        <v>735</v>
      </c>
      <c r="B103" t="str">
        <v>Telbac Teixeira &amp; Leite Bacalhau E</v>
      </c>
      <c r="C103" t="str">
        <v>6A30</v>
      </c>
      <c r="D103" s="6">
        <v>21</v>
      </c>
      <c r="E103">
        <v>616.44000000000005</v>
      </c>
      <c r="F103" t="str">
        <v>Normal</v>
      </c>
    </row>
    <row r="104" spans="1:6" x14ac:dyDescent="0.25">
      <c r="A104">
        <v>924</v>
      </c>
      <c r="B104" t="str">
        <v>Navarras - Supermercados, Lda</v>
      </c>
      <c r="C104" t="str">
        <v>6A30</v>
      </c>
      <c r="D104" s="6">
        <v>21</v>
      </c>
      <c r="E104">
        <v>342.87</v>
      </c>
      <c r="F104" t="str">
        <v>Normal</v>
      </c>
    </row>
    <row r="105" spans="1:6" x14ac:dyDescent="0.25">
      <c r="A105">
        <v>1348</v>
      </c>
      <c r="B105" t="str">
        <v>Pedro Cardoso Carneiro Unip.,Lda</v>
      </c>
      <c r="C105" t="str">
        <v>6A30</v>
      </c>
      <c r="D105" s="6">
        <v>21</v>
      </c>
      <c r="E105">
        <v>36.53</v>
      </c>
      <c r="F105" t="str">
        <v>Normal</v>
      </c>
    </row>
    <row r="106" spans="1:6" x14ac:dyDescent="0.25">
      <c r="A106">
        <v>1392</v>
      </c>
      <c r="B106" t="str">
        <v>Paulo Jorge Magalhães Miranda</v>
      </c>
      <c r="C106" t="str">
        <v>6A30</v>
      </c>
      <c r="D106" s="6">
        <v>21</v>
      </c>
      <c r="E106">
        <v>28.57</v>
      </c>
      <c r="F106" t="str">
        <v>Normal</v>
      </c>
    </row>
    <row r="107" spans="1:6" x14ac:dyDescent="0.25">
      <c r="A107">
        <v>1860</v>
      </c>
      <c r="B107" t="str">
        <v>Maria Do Rosário Moreira Magalhães</v>
      </c>
      <c r="C107" t="str">
        <v>6A30</v>
      </c>
      <c r="D107" s="6">
        <v>21</v>
      </c>
      <c r="E107">
        <v>49.53</v>
      </c>
      <c r="F107" t="str">
        <v>Normal</v>
      </c>
    </row>
    <row r="108" spans="1:6" x14ac:dyDescent="0.25">
      <c r="A108">
        <v>130</v>
      </c>
      <c r="B108" t="str">
        <v>O Talhinho Rozé - Carnes Unipessoal</v>
      </c>
      <c r="C108" t="str">
        <v>6A30</v>
      </c>
      <c r="D108" s="6">
        <v>22</v>
      </c>
      <c r="E108">
        <v>577.26</v>
      </c>
      <c r="F108" t="str">
        <v>Normal</v>
      </c>
    </row>
    <row r="109" spans="1:6" x14ac:dyDescent="0.25">
      <c r="A109">
        <v>460</v>
      </c>
      <c r="B109" t="str">
        <v>Caxicarnes Talho, Lda</v>
      </c>
      <c r="C109" t="str">
        <v>6A30</v>
      </c>
      <c r="D109" s="6">
        <v>22</v>
      </c>
      <c r="E109">
        <v>163.36000000000001</v>
      </c>
      <c r="F109" t="str">
        <v>Normal</v>
      </c>
    </row>
    <row r="110" spans="1:6" x14ac:dyDescent="0.25">
      <c r="A110">
        <v>1186</v>
      </c>
      <c r="B110" t="str">
        <v>Talho Santo António, Lda</v>
      </c>
      <c r="C110" t="str">
        <v>6A30</v>
      </c>
      <c r="D110" s="6">
        <v>22</v>
      </c>
      <c r="E110">
        <v>70.849999999999994</v>
      </c>
      <c r="F110" t="str">
        <v>Normal</v>
      </c>
    </row>
    <row r="111" spans="1:6" x14ac:dyDescent="0.25">
      <c r="A111">
        <v>1113</v>
      </c>
      <c r="B111" t="str">
        <v>Paulo Soares &amp; Silvia Nunes, Lda</v>
      </c>
      <c r="C111" t="str">
        <v>6A30</v>
      </c>
      <c r="D111" s="6">
        <v>23</v>
      </c>
      <c r="E111">
        <v>753.55</v>
      </c>
      <c r="F111" t="str">
        <v>Normal</v>
      </c>
    </row>
    <row r="112" spans="1:6" x14ac:dyDescent="0.25">
      <c r="A112">
        <v>923</v>
      </c>
      <c r="B112" t="str">
        <v>Navarras - Supermercados, Lda</v>
      </c>
      <c r="C112" t="str">
        <v>6A30</v>
      </c>
      <c r="D112" s="6">
        <v>24</v>
      </c>
      <c r="E112">
        <v>60.17</v>
      </c>
      <c r="F112" t="str">
        <v>Normal</v>
      </c>
    </row>
    <row r="113" spans="1:6" x14ac:dyDescent="0.25">
      <c r="A113">
        <v>1390</v>
      </c>
      <c r="B113" t="str">
        <v>Paulo Jorge Magalhães Miranda</v>
      </c>
      <c r="C113" t="str">
        <v>6A30</v>
      </c>
      <c r="D113" s="6">
        <v>24</v>
      </c>
      <c r="E113">
        <v>-3.42</v>
      </c>
      <c r="F113" t="str">
        <v>Normal</v>
      </c>
    </row>
    <row r="114" spans="1:6" x14ac:dyDescent="0.25">
      <c r="A114">
        <v>1391</v>
      </c>
      <c r="B114" t="str">
        <v>Paulo Jorge Magalhães Miranda</v>
      </c>
      <c r="C114" t="str">
        <v>6A30</v>
      </c>
      <c r="D114" s="6">
        <v>24</v>
      </c>
      <c r="E114">
        <v>461.47</v>
      </c>
      <c r="F114" t="str">
        <v>Normal</v>
      </c>
    </row>
    <row r="115" spans="1:6" x14ac:dyDescent="0.25">
      <c r="A115">
        <v>1859</v>
      </c>
      <c r="B115" t="str">
        <v>Maria Do Rosário Moreira Magalhães</v>
      </c>
      <c r="C115" t="str">
        <v>6A30</v>
      </c>
      <c r="D115" s="6">
        <v>24</v>
      </c>
      <c r="E115">
        <v>257.61</v>
      </c>
      <c r="F115" t="str">
        <v>Normal</v>
      </c>
    </row>
    <row r="116" spans="1:6" x14ac:dyDescent="0.25">
      <c r="A116">
        <v>918</v>
      </c>
      <c r="B116" t="str">
        <v>Carlos M. Rebelo Ribeiro Unip.,Lda</v>
      </c>
      <c r="C116" t="str">
        <v>91A120</v>
      </c>
      <c r="D116" s="6">
        <v>91</v>
      </c>
      <c r="E116">
        <v>142.27000000000001</v>
      </c>
      <c r="F116" t="str">
        <v>Normal</v>
      </c>
    </row>
    <row r="117" spans="1:6" x14ac:dyDescent="0.25">
      <c r="A117">
        <v>2132</v>
      </c>
      <c r="B117" t="str">
        <v>Sabores Assíduos - Unipessoal, Lda.</v>
      </c>
      <c r="C117" t="str">
        <v>91A120</v>
      </c>
      <c r="D117" s="6">
        <v>93</v>
      </c>
      <c r="E117">
        <v>4828.7</v>
      </c>
      <c r="F117" t="str">
        <v>Normal</v>
      </c>
    </row>
    <row r="118" spans="1:6" x14ac:dyDescent="0.25">
      <c r="A118">
        <v>2008</v>
      </c>
      <c r="B118" t="str">
        <v>Daniel Júlio de Jesus</v>
      </c>
      <c r="C118" t="str">
        <v>91A120</v>
      </c>
      <c r="D118" s="6">
        <v>95</v>
      </c>
      <c r="E118">
        <v>-117.09</v>
      </c>
      <c r="F118" t="str">
        <v>Normal</v>
      </c>
    </row>
    <row r="119" spans="1:6" x14ac:dyDescent="0.25">
      <c r="A119">
        <v>2131</v>
      </c>
      <c r="B119" t="str">
        <v>Sabores Assíduos - Unipessoal, Lda.</v>
      </c>
      <c r="C119" t="str">
        <v>91A120</v>
      </c>
      <c r="D119" s="6">
        <v>100</v>
      </c>
      <c r="E119">
        <v>-192.45</v>
      </c>
      <c r="F119" t="str">
        <v>Normal</v>
      </c>
    </row>
    <row r="120" spans="1:6" x14ac:dyDescent="0.25">
      <c r="A120">
        <v>1213</v>
      </c>
      <c r="B120" t="str">
        <v>Pedro Jorge M. M. Unipessoal, Lda</v>
      </c>
      <c r="C120" t="str">
        <v>91A120</v>
      </c>
      <c r="D120" s="6">
        <v>101</v>
      </c>
      <c r="E120">
        <v>-10.8</v>
      </c>
      <c r="F120" t="str">
        <v>Normal</v>
      </c>
    </row>
    <row r="121" spans="1:6" x14ac:dyDescent="0.25">
      <c r="A121">
        <v>917</v>
      </c>
      <c r="B121" t="str">
        <v>Carlos M. Rebelo Ribeiro Unip.,Lda</v>
      </c>
      <c r="C121" t="str">
        <v>91A120</v>
      </c>
      <c r="D121" s="6">
        <v>105</v>
      </c>
      <c r="E121">
        <v>332.63</v>
      </c>
      <c r="F121" t="str">
        <v>Normal</v>
      </c>
    </row>
    <row r="122" spans="1:6" x14ac:dyDescent="0.25">
      <c r="A122">
        <v>789</v>
      </c>
      <c r="B122" t="str">
        <v>Talho Albino Amor - Unipessoal,Lda</v>
      </c>
      <c r="C122" t="str">
        <v>91A120</v>
      </c>
      <c r="D122" s="6">
        <v>107</v>
      </c>
      <c r="E122">
        <v>-192.28</v>
      </c>
      <c r="F122" t="str">
        <v>Normal</v>
      </c>
    </row>
    <row r="123" spans="1:6" x14ac:dyDescent="0.25">
      <c r="A123">
        <v>788</v>
      </c>
      <c r="B123" t="str">
        <v>Talho Albino Amor - Unipessoal,Lda</v>
      </c>
      <c r="C123" t="str">
        <v>91A120</v>
      </c>
      <c r="D123" s="6">
        <v>108</v>
      </c>
      <c r="E123">
        <v>287.58999999999997</v>
      </c>
      <c r="F123" t="str">
        <v>Normal</v>
      </c>
    </row>
    <row r="124" spans="1:6" x14ac:dyDescent="0.25">
      <c r="A124">
        <v>787</v>
      </c>
      <c r="B124" t="str">
        <v>Talho Albino Amor - Unipessoal,Lda</v>
      </c>
      <c r="C124" t="str">
        <v>M120</v>
      </c>
      <c r="D124" s="6">
        <v>127</v>
      </c>
      <c r="E124">
        <v>-0.03</v>
      </c>
      <c r="F124" t="str">
        <v>Normal</v>
      </c>
    </row>
    <row r="125" spans="1:6" x14ac:dyDescent="0.25">
      <c r="A125">
        <v>1877</v>
      </c>
      <c r="B125" t="str">
        <v>Galo Pardo - Talho, Unipessoal Lda</v>
      </c>
      <c r="C125" t="str">
        <v>M120</v>
      </c>
      <c r="D125" s="6">
        <v>127</v>
      </c>
      <c r="E125">
        <v>-26.51</v>
      </c>
      <c r="F125" t="str">
        <v>Normal</v>
      </c>
    </row>
    <row r="126" spans="1:6" x14ac:dyDescent="0.25">
      <c r="A126">
        <v>1876</v>
      </c>
      <c r="B126" t="str">
        <v>Galo Pardo - Talho, Unipessoal Lda</v>
      </c>
      <c r="C126" t="str">
        <v>M120</v>
      </c>
      <c r="D126" s="6">
        <v>129</v>
      </c>
      <c r="E126">
        <v>-52.05</v>
      </c>
      <c r="F126" t="str">
        <v>Normal</v>
      </c>
    </row>
    <row r="127" spans="1:6" x14ac:dyDescent="0.25">
      <c r="A127">
        <v>1444</v>
      </c>
      <c r="B127" t="str">
        <v>Sabordanimação -  Enchidos</v>
      </c>
      <c r="C127" t="str">
        <v>M120</v>
      </c>
      <c r="D127" s="6">
        <v>134</v>
      </c>
      <c r="E127">
        <v>2005.4</v>
      </c>
      <c r="F127" t="str">
        <v>Normal</v>
      </c>
    </row>
    <row r="128" spans="1:6" x14ac:dyDescent="0.25">
      <c r="A128">
        <v>1443</v>
      </c>
      <c r="B128" t="str">
        <v>Sabordanimação -  Enchidos</v>
      </c>
      <c r="C128" t="str">
        <v>M120</v>
      </c>
      <c r="D128" s="6">
        <v>135</v>
      </c>
      <c r="E128">
        <v>3239.9</v>
      </c>
      <c r="F128" t="str">
        <v>Normal</v>
      </c>
    </row>
    <row r="129" spans="1:6" x14ac:dyDescent="0.25">
      <c r="A129">
        <v>1442</v>
      </c>
      <c r="B129" t="str">
        <v>Sabordanimação -  Enchidos</v>
      </c>
      <c r="C129" t="str">
        <v>M120</v>
      </c>
      <c r="D129" s="6">
        <v>136</v>
      </c>
      <c r="E129">
        <v>3027.42</v>
      </c>
      <c r="F129" t="str">
        <v>Normal</v>
      </c>
    </row>
    <row r="130" spans="1:6" x14ac:dyDescent="0.25">
      <c r="A130">
        <v>1267</v>
      </c>
      <c r="B130" t="str">
        <v>Paulo Jorge P. Nogueira, Unip.,Lda</v>
      </c>
      <c r="C130" t="str">
        <v>M120</v>
      </c>
      <c r="D130" s="6">
        <v>190</v>
      </c>
      <c r="E130">
        <v>589.87</v>
      </c>
      <c r="F130" t="str">
        <v>Normal</v>
      </c>
    </row>
    <row r="131" spans="1:6" x14ac:dyDescent="0.25">
      <c r="A131">
        <v>473</v>
      </c>
      <c r="B131" t="str">
        <v>Carnes Campicarn, S.A.</v>
      </c>
      <c r="C131" t="str">
        <v>M120</v>
      </c>
      <c r="D131" s="6">
        <v>223</v>
      </c>
      <c r="E131">
        <v>207.65</v>
      </c>
      <c r="F131" t="str">
        <v>Normal</v>
      </c>
    </row>
    <row r="132" spans="1:6" x14ac:dyDescent="0.25">
      <c r="A132">
        <v>1211</v>
      </c>
      <c r="B132" t="str">
        <v>Pedro Jorge M. M. Unipessoal, Lda</v>
      </c>
      <c r="C132" t="str">
        <v>M120</v>
      </c>
      <c r="D132" s="6">
        <v>245</v>
      </c>
      <c r="E132">
        <v>613.58000000000004</v>
      </c>
      <c r="F132" t="str">
        <v>Normal</v>
      </c>
    </row>
    <row r="133" spans="1:6" x14ac:dyDescent="0.25">
      <c r="A133">
        <v>1826</v>
      </c>
      <c r="B133" t="str">
        <v>Laurentino Campos Miranda</v>
      </c>
      <c r="C133" t="str">
        <v>M120</v>
      </c>
      <c r="D133" s="6">
        <v>321</v>
      </c>
      <c r="E133">
        <v>68.7</v>
      </c>
      <c r="F133" t="str">
        <v>Normal</v>
      </c>
    </row>
    <row r="134" spans="1:6" x14ac:dyDescent="0.25">
      <c r="A134">
        <v>1825</v>
      </c>
      <c r="B134" t="str">
        <v>Laurentino Campos Miranda</v>
      </c>
      <c r="C134" t="str">
        <v>M120</v>
      </c>
      <c r="D134" s="6">
        <v>460</v>
      </c>
      <c r="E134">
        <v>261.22000000000003</v>
      </c>
      <c r="F134" t="str">
        <v>Normal</v>
      </c>
    </row>
    <row r="135" spans="1:6" x14ac:dyDescent="0.25">
      <c r="A135">
        <v>1824</v>
      </c>
      <c r="B135" t="str">
        <v>Laurentino Campos Miranda</v>
      </c>
      <c r="C135" t="str">
        <v>M120</v>
      </c>
      <c r="D135" s="6">
        <v>484</v>
      </c>
      <c r="E135">
        <v>872.94</v>
      </c>
      <c r="F135" t="str">
        <v>Normal</v>
      </c>
    </row>
    <row r="136" spans="1:6" x14ac:dyDescent="0.25">
      <c r="A136">
        <v>852</v>
      </c>
      <c r="B136" t="str">
        <v>Jaime António Gonç.Alves Carvalho</v>
      </c>
      <c r="C136" t="str">
        <v>M120</v>
      </c>
      <c r="D136" s="6">
        <v>499</v>
      </c>
      <c r="E136">
        <v>21.63</v>
      </c>
      <c r="F136" t="str">
        <v>Normal</v>
      </c>
    </row>
    <row r="137" spans="1:6" x14ac:dyDescent="0.25">
      <c r="A137">
        <v>851</v>
      </c>
      <c r="B137" t="str">
        <v>Jaime António Gonç.Alves Carvalho</v>
      </c>
      <c r="C137" t="str">
        <v>M120</v>
      </c>
      <c r="D137" s="6">
        <v>506</v>
      </c>
      <c r="E137">
        <v>7.09</v>
      </c>
      <c r="F137" t="str">
        <v>Normal</v>
      </c>
    </row>
    <row r="138" spans="1:6" x14ac:dyDescent="0.25">
      <c r="A138">
        <v>850</v>
      </c>
      <c r="B138" t="str">
        <v>Jaime António Gonç.Alves Carvalho</v>
      </c>
      <c r="C138" t="str">
        <v>M120</v>
      </c>
      <c r="D138" s="6">
        <v>513</v>
      </c>
      <c r="E138">
        <v>47.74</v>
      </c>
      <c r="F138" t="str">
        <v>Normal</v>
      </c>
    </row>
    <row r="139" spans="1:6" x14ac:dyDescent="0.25">
      <c r="A139">
        <v>1823</v>
      </c>
      <c r="B139" t="str">
        <v>Laurentino Campos Miranda</v>
      </c>
      <c r="C139" t="str">
        <v>M120</v>
      </c>
      <c r="D139" s="6">
        <v>519</v>
      </c>
      <c r="E139">
        <v>209.18</v>
      </c>
      <c r="F139" t="str">
        <v>Normal</v>
      </c>
    </row>
    <row r="140" spans="1:6" x14ac:dyDescent="0.25">
      <c r="A140">
        <v>849</v>
      </c>
      <c r="B140" t="str">
        <v>Jaime António Gonç.Alves Carvalho</v>
      </c>
      <c r="C140" t="str">
        <v>M120</v>
      </c>
      <c r="D140" s="6">
        <v>520</v>
      </c>
      <c r="E140">
        <v>259.05</v>
      </c>
      <c r="F140" t="str">
        <v>Normal</v>
      </c>
    </row>
    <row r="141" spans="1:6" x14ac:dyDescent="0.25">
      <c r="A141">
        <v>1821</v>
      </c>
      <c r="B141" t="str">
        <v>Laurentino Campos Miranda</v>
      </c>
      <c r="C141" t="str">
        <v>M120</v>
      </c>
      <c r="D141" s="6">
        <v>526</v>
      </c>
      <c r="E141">
        <v>200.59</v>
      </c>
      <c r="F141" t="str">
        <v>Normal</v>
      </c>
    </row>
    <row r="142" spans="1:6" x14ac:dyDescent="0.25">
      <c r="A142">
        <v>1822</v>
      </c>
      <c r="B142" t="str">
        <v>Laurentino Campos Miranda</v>
      </c>
      <c r="C142" t="str">
        <v>M120</v>
      </c>
      <c r="D142" s="6">
        <v>526</v>
      </c>
      <c r="E142">
        <v>76.36</v>
      </c>
      <c r="F142" t="str">
        <v>Normal</v>
      </c>
    </row>
    <row r="143" spans="1:6" x14ac:dyDescent="0.25">
      <c r="A143">
        <v>1098</v>
      </c>
      <c r="B143" t="str">
        <v>Paulo Soares &amp; Silvia Nunes, Lda</v>
      </c>
      <c r="C143" t="str">
        <v>31A60</v>
      </c>
      <c r="D143" s="6">
        <v>55</v>
      </c>
      <c r="E143">
        <v>340.38</v>
      </c>
      <c r="F143" t="str">
        <v>MODERATE RISK - Will move to 61A90 soon</v>
      </c>
    </row>
    <row r="144" spans="1:6" x14ac:dyDescent="0.25">
      <c r="A144">
        <v>1385</v>
      </c>
      <c r="B144" t="str">
        <v>Paulo Jorge Magalhães Miranda</v>
      </c>
      <c r="C144" t="str">
        <v>31A60</v>
      </c>
      <c r="D144" s="6">
        <v>56</v>
      </c>
      <c r="E144">
        <v>367.25</v>
      </c>
      <c r="F144" t="str">
        <v>MODERATE RISK - Will move to 61A90 soon</v>
      </c>
    </row>
    <row r="145" spans="1:6" x14ac:dyDescent="0.25">
      <c r="A145">
        <v>1097</v>
      </c>
      <c r="B145" t="str">
        <v>Paulo Soares &amp; Silvia Nunes, Lda</v>
      </c>
      <c r="C145" t="str">
        <v>31A60</v>
      </c>
      <c r="D145" s="6">
        <v>58</v>
      </c>
      <c r="E145">
        <v>196.05</v>
      </c>
      <c r="F145" t="str">
        <v>MODERATE RISK - Will move to 61A90 soon</v>
      </c>
    </row>
    <row r="146" spans="1:6" x14ac:dyDescent="0.25">
      <c r="A146">
        <v>2189</v>
      </c>
      <c r="B146" t="str">
        <v>Associação Humanitária de Bombeiros Voluntários Famalicenses</v>
      </c>
      <c r="C146" t="str">
        <v>31A60</v>
      </c>
      <c r="D146" s="6">
        <v>58</v>
      </c>
      <c r="E146">
        <v>481.94</v>
      </c>
      <c r="F146" t="str">
        <v>MODERATE RISK - Will move to 61A90 soon</v>
      </c>
    </row>
    <row r="147" spans="1:6" x14ac:dyDescent="0.25">
      <c r="A147">
        <v>1384</v>
      </c>
      <c r="B147" t="str">
        <v>Paulo Jorge Magalhães Miranda</v>
      </c>
      <c r="C147" t="str">
        <v>31A60</v>
      </c>
      <c r="D147" s="6">
        <v>59</v>
      </c>
      <c r="E147">
        <v>315.56</v>
      </c>
      <c r="F147" t="str">
        <v>MODERATE RISK - Will move to 61A90 soon</v>
      </c>
    </row>
    <row r="148" spans="1:6" x14ac:dyDescent="0.25">
      <c r="A148">
        <v>184</v>
      </c>
      <c r="B148" t="str">
        <v>Paulo Lima-Soc.Unipessoal, Lda</v>
      </c>
      <c r="C148" t="str">
        <v>1A5</v>
      </c>
      <c r="D148" s="6">
        <v>3</v>
      </c>
      <c r="E148">
        <v>722.55</v>
      </c>
      <c r="F148" t="str">
        <v>LOW RISK - Will move to 6A30 soon</v>
      </c>
    </row>
    <row r="149" spans="1:6" x14ac:dyDescent="0.25">
      <c r="A149">
        <v>389</v>
      </c>
      <c r="B149" t="str">
        <v>Distrifrango-Comércio E Distrib.De</v>
      </c>
      <c r="C149" t="str">
        <v>1A5</v>
      </c>
      <c r="D149" s="6">
        <v>3</v>
      </c>
      <c r="E149">
        <v>193.79</v>
      </c>
      <c r="F149" t="str">
        <v>LOW RISK - Will move to 6A30 soon</v>
      </c>
    </row>
    <row r="150" spans="1:6" x14ac:dyDescent="0.25">
      <c r="A150">
        <v>462</v>
      </c>
      <c r="B150" t="str">
        <v>Caxicarnes Talho, Lda</v>
      </c>
      <c r="C150" t="str">
        <v>1A5</v>
      </c>
      <c r="D150" s="6">
        <v>3</v>
      </c>
      <c r="E150">
        <v>195.67</v>
      </c>
      <c r="F150" t="str">
        <v>LOW RISK - Will move to 6A30 soon</v>
      </c>
    </row>
    <row r="151" spans="1:6" x14ac:dyDescent="0.25">
      <c r="A151">
        <v>485</v>
      </c>
      <c r="B151" t="str">
        <v>Mestreparaiso, Lda.</v>
      </c>
      <c r="C151" t="str">
        <v>1A5</v>
      </c>
      <c r="D151" s="6">
        <v>3</v>
      </c>
      <c r="E151">
        <v>370.09</v>
      </c>
      <c r="F151" t="str">
        <v>LOW RISK - Will move to 6A30 soon</v>
      </c>
    </row>
    <row r="152" spans="1:6" x14ac:dyDescent="0.25">
      <c r="A152">
        <v>694</v>
      </c>
      <c r="B152" t="str">
        <v>Modelcarn-Soc.Modelar Prod.Alim,Sa</v>
      </c>
      <c r="C152" t="str">
        <v>1A5</v>
      </c>
      <c r="D152" s="6">
        <v>3</v>
      </c>
      <c r="E152">
        <v>-33.380000000000003</v>
      </c>
      <c r="F152" t="str">
        <v>LOW RISK - Will move to 6A30 soon</v>
      </c>
    </row>
    <row r="153" spans="1:6" x14ac:dyDescent="0.25">
      <c r="A153">
        <v>695</v>
      </c>
      <c r="B153" t="str">
        <v>Modelcarn-Soc.Modelar Prod.Alim,Sa</v>
      </c>
      <c r="C153" t="str">
        <v>1A5</v>
      </c>
      <c r="D153" s="6">
        <v>3</v>
      </c>
      <c r="E153">
        <v>302.42</v>
      </c>
      <c r="F153" t="str">
        <v>LOW RISK - Will move to 6A30 soon</v>
      </c>
    </row>
    <row r="154" spans="1:6" x14ac:dyDescent="0.25">
      <c r="A154">
        <v>930</v>
      </c>
      <c r="B154" t="str">
        <v>Navarras - Supermercados, Lda</v>
      </c>
      <c r="C154" t="str">
        <v>1A5</v>
      </c>
      <c r="D154" s="6">
        <v>3</v>
      </c>
      <c r="E154">
        <v>59.06</v>
      </c>
      <c r="F154" t="str">
        <v>LOW RISK - Will move to 6A30 soon</v>
      </c>
    </row>
    <row r="155" spans="1:6" x14ac:dyDescent="0.25">
      <c r="A155">
        <v>1396</v>
      </c>
      <c r="B155" t="str">
        <v>Paulo Jorge Magalhães Miranda</v>
      </c>
      <c r="C155" t="str">
        <v>1A5</v>
      </c>
      <c r="D155" s="6">
        <v>3</v>
      </c>
      <c r="E155">
        <v>147.05000000000001</v>
      </c>
      <c r="F155" t="str">
        <v>LOW RISK - Will move to 6A30 soon</v>
      </c>
    </row>
    <row r="156" spans="1:6" x14ac:dyDescent="0.25">
      <c r="A156">
        <v>1483</v>
      </c>
      <c r="B156" t="str">
        <v>O Chicheiro Unipessoal,Lda</v>
      </c>
      <c r="C156" t="str">
        <v>1A5</v>
      </c>
      <c r="D156" s="6">
        <v>3</v>
      </c>
      <c r="E156">
        <v>340.13</v>
      </c>
      <c r="F156" t="str">
        <v>LOW RISK - Will move to 6A30 soon</v>
      </c>
    </row>
    <row r="157" spans="1:6" x14ac:dyDescent="0.25">
      <c r="A157">
        <v>388</v>
      </c>
      <c r="B157" t="str">
        <v>Distrifrango-Comércio E Distrib.De</v>
      </c>
      <c r="C157" t="str">
        <v>1A5</v>
      </c>
      <c r="D157" s="6">
        <v>4</v>
      </c>
      <c r="E157">
        <v>1097.26</v>
      </c>
      <c r="F157" t="str">
        <v>LOW RISK - Will move to 6A30 soon</v>
      </c>
    </row>
    <row r="158" spans="1:6" x14ac:dyDescent="0.25">
      <c r="A158">
        <v>1243</v>
      </c>
      <c r="B158" t="str">
        <v>Mtz, Lda</v>
      </c>
      <c r="C158" t="str">
        <v>1A5</v>
      </c>
      <c r="D158" s="6">
        <v>4</v>
      </c>
      <c r="E158">
        <v>890.88</v>
      </c>
      <c r="F158" t="str">
        <v>LOW RISK - Will move to 6A30 soon</v>
      </c>
    </row>
    <row r="159" spans="1:6" x14ac:dyDescent="0.25">
      <c r="A159">
        <v>991</v>
      </c>
      <c r="B159" t="str">
        <v>Belita Supermercados, Lda</v>
      </c>
      <c r="C159" t="str">
        <v>1A5</v>
      </c>
      <c r="D159" s="6">
        <v>5</v>
      </c>
      <c r="E159">
        <v>19.37</v>
      </c>
      <c r="F159" t="str">
        <v>LOW RISK - Will move to 6A30 soon</v>
      </c>
    </row>
    <row r="160" spans="1:6" x14ac:dyDescent="0.25">
      <c r="A160">
        <v>128</v>
      </c>
      <c r="B160" t="str">
        <v>O Talhinho Rozé - Carnes Unipessoal</v>
      </c>
      <c r="C160" t="str">
        <v>6A30</v>
      </c>
      <c r="D160" s="6">
        <v>27</v>
      </c>
      <c r="E160">
        <v>-472.29</v>
      </c>
      <c r="F160" t="str">
        <v>LOW RISK - Will move to 31A60 soon</v>
      </c>
    </row>
    <row r="161" spans="1:6" x14ac:dyDescent="0.25">
      <c r="A161">
        <v>129</v>
      </c>
      <c r="B161" t="str">
        <v>O Talhinho Rozé - Carnes Unipessoal</v>
      </c>
      <c r="C161" t="str">
        <v>6A30</v>
      </c>
      <c r="D161" s="6">
        <v>27</v>
      </c>
      <c r="E161">
        <v>944.59</v>
      </c>
      <c r="F161" t="str">
        <v>LOW RISK - Will move to 31A60 soon</v>
      </c>
    </row>
    <row r="162" spans="1:6" x14ac:dyDescent="0.25">
      <c r="A162">
        <v>1108</v>
      </c>
      <c r="B162" t="str">
        <v>Paulo Soares &amp; Silvia Nunes, Lda</v>
      </c>
      <c r="C162" t="str">
        <v>6A30</v>
      </c>
      <c r="D162" s="6">
        <v>27</v>
      </c>
      <c r="E162">
        <v>-5.68</v>
      </c>
      <c r="F162" t="str">
        <v>LOW RISK - Will move to 31A60 soon</v>
      </c>
    </row>
    <row r="163" spans="1:6" x14ac:dyDescent="0.25">
      <c r="A163">
        <v>1109</v>
      </c>
      <c r="B163" t="str">
        <v>Paulo Soares &amp; Silvia Nunes, Lda</v>
      </c>
      <c r="C163" t="str">
        <v>6A30</v>
      </c>
      <c r="D163" s="6">
        <v>27</v>
      </c>
      <c r="E163">
        <v>-7.1</v>
      </c>
      <c r="F163" t="str">
        <v>LOW RISK - Will move to 31A60 soon</v>
      </c>
    </row>
    <row r="164" spans="1:6" x14ac:dyDescent="0.25">
      <c r="A164">
        <v>1110</v>
      </c>
      <c r="B164" t="str">
        <v>Paulo Soares &amp; Silvia Nunes, Lda</v>
      </c>
      <c r="C164" t="str">
        <v>6A30</v>
      </c>
      <c r="D164" s="6">
        <v>27</v>
      </c>
      <c r="E164">
        <v>-5.68</v>
      </c>
      <c r="F164" t="str">
        <v>LOW RISK - Will move to 31A60 soon</v>
      </c>
    </row>
    <row r="165" spans="1:6" x14ac:dyDescent="0.25">
      <c r="A165">
        <v>1111</v>
      </c>
      <c r="B165" t="str">
        <v>Paulo Soares &amp; Silvia Nunes, Lda</v>
      </c>
      <c r="C165" t="str">
        <v>6A30</v>
      </c>
      <c r="D165" s="6">
        <v>27</v>
      </c>
      <c r="E165">
        <v>-5.91</v>
      </c>
      <c r="F165" t="str">
        <v>LOW RISK - Will move to 31A60 soon</v>
      </c>
    </row>
    <row r="166" spans="1:6" x14ac:dyDescent="0.25">
      <c r="A166">
        <v>1112</v>
      </c>
      <c r="B166" t="str">
        <v>Paulo Soares &amp; Silvia Nunes, Lda</v>
      </c>
      <c r="C166" t="str">
        <v>6A30</v>
      </c>
      <c r="D166" s="6">
        <v>27</v>
      </c>
      <c r="E166">
        <v>825.52</v>
      </c>
      <c r="F166" t="str">
        <v>LOW RISK - Will move to 31A60 soon</v>
      </c>
    </row>
    <row r="167" spans="1:6" x14ac:dyDescent="0.25">
      <c r="A167">
        <v>126</v>
      </c>
      <c r="B167" t="str">
        <v>O Talhinho Rozé - Carnes Unipessoal</v>
      </c>
      <c r="C167" t="str">
        <v>6A30</v>
      </c>
      <c r="D167" s="6">
        <v>28</v>
      </c>
      <c r="E167">
        <v>-537.05999999999995</v>
      </c>
      <c r="F167" t="str">
        <v>LOW RISK - Will move to 31A60 soon</v>
      </c>
    </row>
    <row r="168" spans="1:6" x14ac:dyDescent="0.25">
      <c r="A168">
        <v>127</v>
      </c>
      <c r="B168" t="str">
        <v>O Talhinho Rozé - Carnes Unipessoal</v>
      </c>
      <c r="C168" t="str">
        <v>6A30</v>
      </c>
      <c r="D168" s="6">
        <v>28</v>
      </c>
      <c r="E168">
        <v>677.38</v>
      </c>
      <c r="F168" t="str">
        <v>LOW RISK - Will move to 31A60 soon</v>
      </c>
    </row>
    <row r="169" spans="1:6" x14ac:dyDescent="0.25">
      <c r="A169">
        <v>165</v>
      </c>
      <c r="B169" t="str">
        <v>Campos &amp; Doutor, Lda.</v>
      </c>
      <c r="C169" t="str">
        <v>6A30</v>
      </c>
      <c r="D169" s="6">
        <v>28</v>
      </c>
      <c r="E169">
        <v>65.89</v>
      </c>
      <c r="F169" t="str">
        <v>LOW RISK - Will move to 31A60 soon</v>
      </c>
    </row>
    <row r="170" spans="1:6" x14ac:dyDescent="0.25">
      <c r="A170">
        <v>751</v>
      </c>
      <c r="B170" t="str">
        <v>Surpresaparalela Supermercado</v>
      </c>
      <c r="C170" t="str">
        <v>6A30</v>
      </c>
      <c r="D170" s="6">
        <v>28</v>
      </c>
      <c r="E170">
        <v>310.76</v>
      </c>
      <c r="F170" t="str">
        <v>LOW RISK - Will move to 31A60 soon</v>
      </c>
    </row>
    <row r="171" spans="1:6" x14ac:dyDescent="0.25">
      <c r="A171">
        <v>922</v>
      </c>
      <c r="B171" t="str">
        <v>Navarras - Supermercados, Lda</v>
      </c>
      <c r="C171" t="str">
        <v>6A30</v>
      </c>
      <c r="D171" s="6">
        <v>28</v>
      </c>
      <c r="E171">
        <v>343.34</v>
      </c>
      <c r="F171" t="str">
        <v>LOW RISK - Will move to 31A60 soon</v>
      </c>
    </row>
    <row r="172" spans="1:6" x14ac:dyDescent="0.25">
      <c r="A172">
        <v>1347</v>
      </c>
      <c r="B172" t="str">
        <v>Pedro Cardoso Carneiro Unip.,Lda</v>
      </c>
      <c r="C172" t="str">
        <v>6A30</v>
      </c>
      <c r="D172" s="6">
        <v>28</v>
      </c>
      <c r="E172">
        <v>101.82</v>
      </c>
      <c r="F172" t="str">
        <v>LOW RISK - Will move to 31A60 soon</v>
      </c>
    </row>
    <row r="173" spans="1:6" x14ac:dyDescent="0.25">
      <c r="A173">
        <v>1107</v>
      </c>
      <c r="B173" t="str">
        <v>Paulo Soares &amp; Silvia Nunes, Lda</v>
      </c>
      <c r="C173" t="str">
        <v>6A30</v>
      </c>
      <c r="D173" s="6">
        <v>29</v>
      </c>
      <c r="E173">
        <v>525.23</v>
      </c>
      <c r="F173" t="str">
        <v>LOW RISK - Will move to 31A60 soon</v>
      </c>
    </row>
    <row r="174" spans="1:6" x14ac:dyDescent="0.25">
      <c r="A174">
        <v>181</v>
      </c>
      <c r="B174" t="str">
        <v>Paulo Lima-Soc.Unipessoal, Lda</v>
      </c>
      <c r="C174" t="str">
        <v>6A30</v>
      </c>
      <c r="D174" s="6">
        <v>30</v>
      </c>
      <c r="E174">
        <v>-31.22</v>
      </c>
      <c r="F174" t="str">
        <v>LOW RISK - Will move to 31A60 soon</v>
      </c>
    </row>
    <row r="175" spans="1:6" x14ac:dyDescent="0.25">
      <c r="A175">
        <v>1106</v>
      </c>
      <c r="B175" t="str">
        <v>Paulo Soares &amp; Silvia Nunes, Lda</v>
      </c>
      <c r="C175" t="str">
        <v>6A30</v>
      </c>
      <c r="D175" s="6">
        <v>30</v>
      </c>
      <c r="E175">
        <v>183.81</v>
      </c>
      <c r="F175" t="str">
        <v>LOW RISK - Will move to 31A60 soon</v>
      </c>
    </row>
    <row r="176" spans="1:6" x14ac:dyDescent="0.25">
      <c r="A176">
        <v>1214</v>
      </c>
      <c r="B176" t="str">
        <v>Pedro Jorge M. M. Unipessoal, Lda</v>
      </c>
      <c r="C176" t="str">
        <v>61A90</v>
      </c>
      <c r="D176" s="6">
        <v>85</v>
      </c>
      <c r="E176">
        <v>-11.72</v>
      </c>
      <c r="F176" t="str">
        <v>HIGH RISK - Will move to 91A120 soon</v>
      </c>
    </row>
    <row r="177" spans="1:6" x14ac:dyDescent="0.25">
      <c r="A177">
        <v>1212</v>
      </c>
      <c r="B177" t="str">
        <v>Pedro Jorge M. M. Unipessoal, Lda</v>
      </c>
      <c r="C177" t="str">
        <v>91A120</v>
      </c>
      <c r="D177" s="6">
        <v>119</v>
      </c>
      <c r="E177">
        <v>-0.32</v>
      </c>
      <c r="F177" t="str"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5A6-B9A1-4C28-BC3A-3E64D0CFBA0A}">
  <dimension ref="A2:P178"/>
  <sheetViews>
    <sheetView topLeftCell="A163" workbookViewId="0">
      <selection activeCell="A3" sqref="A3:F178"/>
    </sheetView>
  </sheetViews>
  <sheetFormatPr defaultRowHeight="15" x14ac:dyDescent="0.25"/>
  <cols>
    <col min="1" max="1" width="9.42578125" bestFit="1" customWidth="1"/>
    <col min="2" max="2" width="43.5703125" bestFit="1" customWidth="1"/>
    <col min="3" max="3" width="15.85546875" customWidth="1"/>
    <col min="4" max="4" width="8.85546875" style="6"/>
    <col min="5" max="5" width="15.7109375" style="6" bestFit="1" customWidth="1"/>
    <col min="6" max="6" width="35.42578125" customWidth="1"/>
    <col min="7" max="7" width="5.85546875" customWidth="1"/>
    <col min="8" max="8" width="9.140625" bestFit="1" customWidth="1"/>
    <col min="9" max="9" width="31" bestFit="1" customWidth="1"/>
    <col min="10" max="10" width="11" bestFit="1" customWidth="1"/>
    <col min="11" max="11" width="4.42578125" style="6" bestFit="1" customWidth="1"/>
    <col min="12" max="12" width="13.5703125" bestFit="1" customWidth="1"/>
    <col min="13" max="13" width="37" bestFit="1" customWidth="1"/>
    <col min="15" max="15" width="41.42578125" bestFit="1" customWidth="1"/>
    <col min="16" max="16" width="13.5703125" bestFit="1" customWidth="1"/>
  </cols>
  <sheetData>
    <row r="2" spans="1:16" x14ac:dyDescent="0.25">
      <c r="A2" t="str" cm="1">
        <f t="array" ref="A2:G178">_xlfn._xlws.PY(13,0)</f>
        <v/>
      </c>
      <c r="B2" t="str">
        <v>Entidade</v>
      </c>
      <c r="C2" t="str">
        <v>Data Venc.</v>
      </c>
      <c r="D2" s="6" t="str">
        <v>Categoria</v>
      </c>
      <c r="E2" s="6" t="str">
        <v>Dias</v>
      </c>
      <c r="F2" t="str">
        <v>Valor Pendente</v>
      </c>
      <c r="G2" t="str">
        <v>Alert_Status</v>
      </c>
      <c r="H2" t="str" cm="1">
        <f t="array" ref="H2:M23">_xlfn._xlws.PY(14,0)</f>
        <v/>
      </c>
      <c r="I2" t="str">
        <v>Entidade</v>
      </c>
      <c r="J2" t="str">
        <v>Categoria</v>
      </c>
      <c r="K2" s="6" t="str">
        <v>Dias</v>
      </c>
      <c r="L2" t="str">
        <v>Valor Pendente</v>
      </c>
      <c r="M2" t="str">
        <v>Alert_Status</v>
      </c>
      <c r="O2" t="str" cm="1">
        <f t="array" ref="O2:P9">_xlfn._xlws.PY(15,0)</f>
        <v>Categoria</v>
      </c>
      <c r="P2" t="str">
        <v>proportion</v>
      </c>
    </row>
    <row r="3" spans="1:16" x14ac:dyDescent="0.25">
      <c r="A3">
        <v>323</v>
      </c>
      <c r="B3" t="str">
        <v>3 Silvas, Lda.</v>
      </c>
      <c r="C3" vm="8">
        <v>45847</v>
      </c>
      <c r="D3" s="6" t="str">
        <v>1A5</v>
      </c>
      <c r="E3" s="6">
        <v>3</v>
      </c>
      <c r="F3">
        <v>63.15</v>
      </c>
      <c r="G3" t="str">
        <v>Normal</v>
      </c>
      <c r="H3">
        <v>323</v>
      </c>
      <c r="I3" t="str">
        <v>3 Silvas, Lda.</v>
      </c>
      <c r="J3" t="str">
        <v>1A5</v>
      </c>
      <c r="K3" s="6">
        <v>3</v>
      </c>
      <c r="L3">
        <v>63.15</v>
      </c>
      <c r="M3" t="str">
        <v xml:space="preserve"> VERY LOW RISK - Will move to 6A30 soon</v>
      </c>
      <c r="O3" t="str">
        <v>A VENCER</v>
      </c>
      <c r="P3" s="8">
        <v>0.62</v>
      </c>
    </row>
    <row r="4" spans="1:16" x14ac:dyDescent="0.25">
      <c r="A4">
        <v>545</v>
      </c>
      <c r="B4" t="str">
        <v>Bolama Supermercados, Lda.</v>
      </c>
      <c r="C4" vm="8">
        <v>45847</v>
      </c>
      <c r="D4" s="6" t="str">
        <v>1A5</v>
      </c>
      <c r="E4" s="6">
        <v>3</v>
      </c>
      <c r="F4">
        <v>968.94</v>
      </c>
      <c r="G4" t="str">
        <v>Normal</v>
      </c>
      <c r="H4">
        <v>545</v>
      </c>
      <c r="I4" t="str">
        <v>Bolama Supermercados, Lda.</v>
      </c>
      <c r="J4" t="str">
        <v>1A5</v>
      </c>
      <c r="K4" s="6">
        <v>3</v>
      </c>
      <c r="L4">
        <v>968.94</v>
      </c>
      <c r="M4" t="str">
        <v xml:space="preserve"> VERY LOW RISK - Will move to 6A30 soon</v>
      </c>
      <c r="O4" t="str">
        <v>6A30</v>
      </c>
      <c r="P4" s="8">
        <v>0.19</v>
      </c>
    </row>
    <row r="5" spans="1:16" x14ac:dyDescent="0.25">
      <c r="A5">
        <v>546</v>
      </c>
      <c r="B5" t="str">
        <v>Bolama Supermercados, Lda.</v>
      </c>
      <c r="C5" vm="8">
        <v>45847</v>
      </c>
      <c r="D5" s="6" t="str">
        <v>1A5</v>
      </c>
      <c r="E5" s="6">
        <v>3</v>
      </c>
      <c r="F5">
        <v>515.36</v>
      </c>
      <c r="G5" t="str">
        <v>Normal</v>
      </c>
      <c r="H5">
        <v>546</v>
      </c>
      <c r="I5" t="str">
        <v>Bolama Supermercados, Lda.</v>
      </c>
      <c r="J5" t="str">
        <v>1A5</v>
      </c>
      <c r="K5" s="6">
        <v>3</v>
      </c>
      <c r="L5">
        <v>515.36</v>
      </c>
      <c r="M5" t="str">
        <v xml:space="preserve"> VERY LOW RISK - Will move to 6A30 soon</v>
      </c>
      <c r="O5" t="str">
        <v>M120</v>
      </c>
      <c r="P5" s="8">
        <v>7.0000000000000007E-2</v>
      </c>
    </row>
    <row r="6" spans="1:16" x14ac:dyDescent="0.25">
      <c r="A6">
        <v>547</v>
      </c>
      <c r="B6" t="str">
        <v>Bolama Supermercados, Lda.</v>
      </c>
      <c r="C6" vm="8">
        <v>45847</v>
      </c>
      <c r="D6" s="6" t="str">
        <v>1A5</v>
      </c>
      <c r="E6" s="6">
        <v>3</v>
      </c>
      <c r="F6">
        <v>533.29</v>
      </c>
      <c r="G6" t="str">
        <v>Normal</v>
      </c>
      <c r="H6">
        <v>547</v>
      </c>
      <c r="I6" t="str">
        <v>Bolama Supermercados, Lda.</v>
      </c>
      <c r="J6" t="str">
        <v>1A5</v>
      </c>
      <c r="K6" s="6">
        <v>3</v>
      </c>
      <c r="L6">
        <v>533.29</v>
      </c>
      <c r="M6" t="str">
        <v xml:space="preserve"> VERY LOW RISK - Will move to 6A30 soon</v>
      </c>
      <c r="O6" t="str">
        <v>1A5</v>
      </c>
      <c r="P6" s="8">
        <v>7.0000000000000007E-2</v>
      </c>
    </row>
    <row r="7" spans="1:16" x14ac:dyDescent="0.25">
      <c r="A7">
        <v>548</v>
      </c>
      <c r="B7" t="str">
        <v>Bolama Supermercados, Lda.</v>
      </c>
      <c r="C7" vm="8">
        <v>45847</v>
      </c>
      <c r="D7" s="6" t="str">
        <v>1A5</v>
      </c>
      <c r="E7" s="6">
        <v>3</v>
      </c>
      <c r="F7">
        <v>1565.22</v>
      </c>
      <c r="G7" t="str">
        <v>Normal</v>
      </c>
      <c r="H7">
        <v>548</v>
      </c>
      <c r="I7" t="str">
        <v>Bolama Supermercados, Lda.</v>
      </c>
      <c r="J7" t="str">
        <v>1A5</v>
      </c>
      <c r="K7" s="6">
        <v>3</v>
      </c>
      <c r="L7">
        <v>1565.22</v>
      </c>
      <c r="M7" t="str">
        <v xml:space="preserve"> VERY LOW RISK - Will move to 6A30 soon</v>
      </c>
      <c r="O7" t="str">
        <v>31A60</v>
      </c>
      <c r="P7" s="8">
        <v>0.03</v>
      </c>
    </row>
    <row r="8" spans="1:16" x14ac:dyDescent="0.25">
      <c r="A8">
        <v>1279</v>
      </c>
      <c r="B8" t="str">
        <v>Talhos Heroísmo, Lda</v>
      </c>
      <c r="C8" vm="8">
        <v>45847</v>
      </c>
      <c r="D8" s="6" t="str">
        <v>1A5</v>
      </c>
      <c r="E8" s="6">
        <v>3</v>
      </c>
      <c r="F8">
        <v>799.53</v>
      </c>
      <c r="G8" t="str">
        <v>Normal</v>
      </c>
      <c r="H8">
        <v>1279</v>
      </c>
      <c r="I8" t="str">
        <v>Talhos Heroísmo, Lda</v>
      </c>
      <c r="J8" t="str">
        <v>1A5</v>
      </c>
      <c r="K8" s="6">
        <v>3</v>
      </c>
      <c r="L8">
        <v>799.53</v>
      </c>
      <c r="M8" t="str">
        <v xml:space="preserve"> VERY LOW RISK - Will move to 6A30 soon</v>
      </c>
      <c r="O8" t="str">
        <v>91A120</v>
      </c>
      <c r="P8" s="8">
        <v>0.02</v>
      </c>
    </row>
    <row r="9" spans="1:16" x14ac:dyDescent="0.25">
      <c r="A9">
        <v>1354</v>
      </c>
      <c r="B9" t="str">
        <v>Carnes Meireles Do Minho, S.A.</v>
      </c>
      <c r="C9" vm="8">
        <v>45847</v>
      </c>
      <c r="D9" s="6" t="str">
        <v>1A5</v>
      </c>
      <c r="E9" s="6">
        <v>3</v>
      </c>
      <c r="F9">
        <v>283.92</v>
      </c>
      <c r="G9" t="str">
        <v>Normal</v>
      </c>
      <c r="H9">
        <v>1354</v>
      </c>
      <c r="I9" t="str">
        <v>Carnes Meireles Do Minho, S.A.</v>
      </c>
      <c r="J9" t="str">
        <v>1A5</v>
      </c>
      <c r="K9" s="6">
        <v>3</v>
      </c>
      <c r="L9">
        <v>283.92</v>
      </c>
      <c r="M9" t="str">
        <v xml:space="preserve"> VERY LOW RISK - Will move to 6A30 soon</v>
      </c>
      <c r="O9" t="str">
        <v>61A90</v>
      </c>
      <c r="P9" s="8">
        <v>0</v>
      </c>
    </row>
    <row r="10" spans="1:16" x14ac:dyDescent="0.25">
      <c r="A10">
        <v>1624</v>
      </c>
      <c r="B10" t="str">
        <v>Lojas Alfredo Seixas, Lda</v>
      </c>
      <c r="C10" vm="8">
        <v>45847</v>
      </c>
      <c r="D10" s="6" t="str">
        <v>1A5</v>
      </c>
      <c r="E10" s="6">
        <v>3</v>
      </c>
      <c r="F10">
        <v>31.64</v>
      </c>
      <c r="G10" t="str">
        <v>Normal</v>
      </c>
      <c r="H10">
        <v>1624</v>
      </c>
      <c r="I10" t="str">
        <v>Lojas Alfredo Seixas, Lda</v>
      </c>
      <c r="J10" t="str">
        <v>1A5</v>
      </c>
      <c r="K10" s="6">
        <v>3</v>
      </c>
      <c r="L10">
        <v>31.64</v>
      </c>
      <c r="M10" t="str">
        <v xml:space="preserve"> VERY LOW RISK - Will move to 6A30 soon</v>
      </c>
    </row>
    <row r="11" spans="1:16" x14ac:dyDescent="0.25">
      <c r="A11">
        <v>1673</v>
      </c>
      <c r="B11" t="str">
        <v>Sérgio Manuel Saraiva Silva</v>
      </c>
      <c r="C11" vm="8">
        <v>45847</v>
      </c>
      <c r="D11" s="6" t="str">
        <v>1A5</v>
      </c>
      <c r="E11" s="6">
        <v>3</v>
      </c>
      <c r="F11">
        <v>113.9</v>
      </c>
      <c r="G11" t="str">
        <v>Normal</v>
      </c>
      <c r="H11">
        <v>1673</v>
      </c>
      <c r="I11" t="str">
        <v>Sérgio Manuel Saraiva Silva</v>
      </c>
      <c r="J11" t="str">
        <v>1A5</v>
      </c>
      <c r="K11" s="6">
        <v>3</v>
      </c>
      <c r="L11">
        <v>113.9</v>
      </c>
      <c r="M11" t="str">
        <v xml:space="preserve"> VERY LOW RISK - Will move to 6A30 soon</v>
      </c>
    </row>
    <row r="12" spans="1:16" x14ac:dyDescent="0.25">
      <c r="A12">
        <v>1752</v>
      </c>
      <c r="B12" t="str">
        <v>Avs - Comercio Carnes, Lda.</v>
      </c>
      <c r="C12" vm="8">
        <v>45847</v>
      </c>
      <c r="D12" s="6" t="str">
        <v>1A5</v>
      </c>
      <c r="E12" s="6">
        <v>3</v>
      </c>
      <c r="F12">
        <v>95.38</v>
      </c>
      <c r="G12" t="str">
        <v>Normal</v>
      </c>
      <c r="H12">
        <v>1752</v>
      </c>
      <c r="I12" t="str">
        <v>Avs - Comercio Carnes, Lda.</v>
      </c>
      <c r="J12" t="str">
        <v>1A5</v>
      </c>
      <c r="K12" s="6">
        <v>3</v>
      </c>
      <c r="L12">
        <v>95.38</v>
      </c>
      <c r="M12" t="str">
        <v xml:space="preserve"> VERY LOW RISK - Will move to 6A30 soon</v>
      </c>
    </row>
    <row r="13" spans="1:16" x14ac:dyDescent="0.25">
      <c r="A13">
        <v>324</v>
      </c>
      <c r="B13" t="str">
        <v>3 Silvas, Lda.</v>
      </c>
      <c r="C13" vm="9">
        <v>45849</v>
      </c>
      <c r="D13" s="6" t="str">
        <v>1A5</v>
      </c>
      <c r="E13" s="6">
        <v>1</v>
      </c>
      <c r="F13">
        <v>109.88</v>
      </c>
      <c r="G13" t="str">
        <v>Normal</v>
      </c>
      <c r="H13">
        <v>1268</v>
      </c>
      <c r="I13" t="str">
        <v>Talhos Heroísmo, Lda</v>
      </c>
      <c r="J13" t="str">
        <v>31A60</v>
      </c>
      <c r="K13" s="6">
        <v>55</v>
      </c>
      <c r="L13">
        <v>119.33</v>
      </c>
      <c r="M13" t="str">
        <v>MODERATE RISK - Will move to 61A90 soon</v>
      </c>
    </row>
    <row r="14" spans="1:16" x14ac:dyDescent="0.25">
      <c r="A14">
        <v>325</v>
      </c>
      <c r="B14" t="str">
        <v>3 Silvas, Lda.</v>
      </c>
      <c r="C14" vm="9">
        <v>45849</v>
      </c>
      <c r="D14" s="6" t="str">
        <v>1A5</v>
      </c>
      <c r="E14" s="6">
        <v>1</v>
      </c>
      <c r="F14">
        <v>153.01</v>
      </c>
      <c r="G14" t="str">
        <v>Normal</v>
      </c>
      <c r="H14">
        <v>799</v>
      </c>
      <c r="I14" t="str">
        <v>Fernando Pires Teixeira Leite</v>
      </c>
      <c r="J14" t="str">
        <v>6A30</v>
      </c>
      <c r="K14" s="6">
        <v>29</v>
      </c>
      <c r="L14">
        <v>173.23</v>
      </c>
      <c r="M14" t="str">
        <v>LOW RISK - Will move to 31A60 soon</v>
      </c>
      <c r="O14" t="e" cm="1" vm="7">
        <f t="array" ref="O14">_xlfn._xlws.PY(16,0)</f>
        <v>#VALUE!</v>
      </c>
    </row>
    <row r="15" spans="1:16" x14ac:dyDescent="0.25">
      <c r="A15">
        <v>326</v>
      </c>
      <c r="B15" t="str">
        <v>3 Silvas, Lda.</v>
      </c>
      <c r="C15" vm="9">
        <v>45849</v>
      </c>
      <c r="D15" s="6" t="str">
        <v>1A5</v>
      </c>
      <c r="E15" s="6">
        <v>1</v>
      </c>
      <c r="F15">
        <v>242.27</v>
      </c>
      <c r="G15" t="str">
        <v>Normal</v>
      </c>
      <c r="H15">
        <v>861</v>
      </c>
      <c r="I15" t="str">
        <v>Lilicarnes-Com.De Carnes, Unip.,Lda</v>
      </c>
      <c r="J15" t="str">
        <v>6A30</v>
      </c>
      <c r="K15" s="6">
        <v>29</v>
      </c>
      <c r="L15">
        <v>150.96</v>
      </c>
      <c r="M15" t="str">
        <v>LOW RISK - Will move to 31A60 soon</v>
      </c>
    </row>
    <row r="16" spans="1:16" x14ac:dyDescent="0.25">
      <c r="A16">
        <v>327</v>
      </c>
      <c r="B16" t="str">
        <v>3 Silvas, Lda.</v>
      </c>
      <c r="C16" vm="9">
        <v>45849</v>
      </c>
      <c r="D16" s="6" t="str">
        <v>1A5</v>
      </c>
      <c r="E16" s="6">
        <v>1</v>
      </c>
      <c r="F16">
        <v>891.84</v>
      </c>
      <c r="G16" t="str">
        <v>Normal</v>
      </c>
      <c r="H16">
        <v>1614</v>
      </c>
      <c r="I16" t="str">
        <v>Lojas Alfredo Seixas, Lda</v>
      </c>
      <c r="J16" t="str">
        <v>6A30</v>
      </c>
      <c r="K16" s="6">
        <v>29</v>
      </c>
      <c r="L16">
        <v>109.77</v>
      </c>
      <c r="M16" t="str">
        <v>LOW RISK - Will move to 31A60 soon</v>
      </c>
    </row>
    <row r="17" spans="1:13" x14ac:dyDescent="0.25">
      <c r="A17">
        <v>552</v>
      </c>
      <c r="B17" t="str">
        <v>Bolama Supermercados, Lda.</v>
      </c>
      <c r="C17" vm="9">
        <v>45849</v>
      </c>
      <c r="D17" s="6" t="str">
        <v>1A5</v>
      </c>
      <c r="E17" s="6">
        <v>1</v>
      </c>
      <c r="F17">
        <v>156.38</v>
      </c>
      <c r="G17" t="str">
        <v>Normal</v>
      </c>
      <c r="H17">
        <v>1742</v>
      </c>
      <c r="I17" t="str">
        <v>Avs - Comercio Carnes, Lda.</v>
      </c>
      <c r="J17" t="str">
        <v>6A30</v>
      </c>
      <c r="K17" s="6">
        <v>29</v>
      </c>
      <c r="L17">
        <v>41.27</v>
      </c>
      <c r="M17" t="str">
        <v>LOW RISK - Will move to 31A60 soon</v>
      </c>
    </row>
    <row r="18" spans="1:13" x14ac:dyDescent="0.25">
      <c r="A18">
        <v>553</v>
      </c>
      <c r="B18" t="str">
        <v>Bolama Supermercados, Lda.</v>
      </c>
      <c r="C18" vm="9">
        <v>45849</v>
      </c>
      <c r="D18" s="6" t="str">
        <v>1A5</v>
      </c>
      <c r="E18" s="6">
        <v>1</v>
      </c>
      <c r="F18">
        <v>141.16999999999999</v>
      </c>
      <c r="G18" t="str">
        <v>Normal</v>
      </c>
      <c r="H18">
        <v>1615</v>
      </c>
      <c r="I18" t="str">
        <v>Lojas Alfredo Seixas, Lda</v>
      </c>
      <c r="J18" t="str">
        <v>6A30</v>
      </c>
      <c r="K18" s="6">
        <v>28</v>
      </c>
      <c r="L18">
        <v>910.56</v>
      </c>
      <c r="M18" t="str">
        <v>LOW RISK - Will move to 31A60 soon</v>
      </c>
    </row>
    <row r="19" spans="1:13" x14ac:dyDescent="0.25">
      <c r="A19">
        <v>554</v>
      </c>
      <c r="B19" t="str">
        <v>Bolama Supermercados, Lda.</v>
      </c>
      <c r="C19" vm="9">
        <v>45849</v>
      </c>
      <c r="D19" s="6" t="str">
        <v>1A5</v>
      </c>
      <c r="E19" s="6">
        <v>1</v>
      </c>
      <c r="F19">
        <v>384.68</v>
      </c>
      <c r="G19" t="str">
        <v>Normal</v>
      </c>
      <c r="H19">
        <v>1743</v>
      </c>
      <c r="I19" t="str">
        <v>Avs - Comercio Carnes, Lda.</v>
      </c>
      <c r="J19" t="str">
        <v>6A30</v>
      </c>
      <c r="K19" s="6">
        <v>28</v>
      </c>
      <c r="L19">
        <v>323.35000000000002</v>
      </c>
      <c r="M19" t="str">
        <v>LOW RISK - Will move to 31A60 soon</v>
      </c>
    </row>
    <row r="20" spans="1:13" x14ac:dyDescent="0.25">
      <c r="A20">
        <v>555</v>
      </c>
      <c r="B20" t="str">
        <v>Bolama Supermercados, Lda.</v>
      </c>
      <c r="C20" vm="9">
        <v>45849</v>
      </c>
      <c r="D20" s="6" t="str">
        <v>1A5</v>
      </c>
      <c r="E20" s="6">
        <v>1</v>
      </c>
      <c r="F20">
        <v>106.67</v>
      </c>
      <c r="G20" t="str">
        <v>Normal</v>
      </c>
      <c r="H20">
        <v>1270</v>
      </c>
      <c r="I20" t="str">
        <v>Talhos Heroísmo, Lda</v>
      </c>
      <c r="J20" t="str">
        <v>6A30</v>
      </c>
      <c r="K20" s="6">
        <v>27</v>
      </c>
      <c r="L20">
        <v>1115.17</v>
      </c>
      <c r="M20" t="str">
        <v>LOW RISK - Will move to 31A60 soon</v>
      </c>
    </row>
    <row r="21" spans="1:13" x14ac:dyDescent="0.25">
      <c r="A21">
        <v>556</v>
      </c>
      <c r="B21" t="str">
        <v>Bolama Supermercados, Lda.</v>
      </c>
      <c r="C21" vm="9">
        <v>45849</v>
      </c>
      <c r="D21" s="6" t="str">
        <v>1A5</v>
      </c>
      <c r="E21" s="6">
        <v>1</v>
      </c>
      <c r="F21">
        <v>265.41000000000003</v>
      </c>
      <c r="G21" t="str">
        <v>Normal</v>
      </c>
      <c r="H21">
        <v>1616</v>
      </c>
      <c r="I21" t="str">
        <v>Lojas Alfredo Seixas, Lda</v>
      </c>
      <c r="J21" t="str">
        <v>6A30</v>
      </c>
      <c r="K21" s="6">
        <v>27</v>
      </c>
      <c r="L21">
        <v>356.87</v>
      </c>
      <c r="M21" t="str">
        <v>LOW RISK - Will move to 31A60 soon</v>
      </c>
    </row>
    <row r="22" spans="1:13" x14ac:dyDescent="0.25">
      <c r="A22">
        <v>804</v>
      </c>
      <c r="B22" t="str">
        <v>Fernando Pires Teixeira Leite</v>
      </c>
      <c r="C22" vm="9">
        <v>45849</v>
      </c>
      <c r="D22" s="6" t="str">
        <v>1A5</v>
      </c>
      <c r="E22" s="6">
        <v>1</v>
      </c>
      <c r="F22">
        <v>207.17</v>
      </c>
      <c r="G22" t="str">
        <v>Normal</v>
      </c>
      <c r="H22">
        <v>1744</v>
      </c>
      <c r="I22" t="str">
        <v>Avs - Comercio Carnes, Lda.</v>
      </c>
      <c r="J22" t="str">
        <v>6A30</v>
      </c>
      <c r="K22" s="6">
        <v>27</v>
      </c>
      <c r="L22">
        <v>158.63999999999999</v>
      </c>
      <c r="M22" t="str">
        <v>LOW RISK - Will move to 31A60 soon</v>
      </c>
    </row>
    <row r="23" spans="1:13" x14ac:dyDescent="0.25">
      <c r="A23">
        <v>847</v>
      </c>
      <c r="B23" t="str">
        <v>Gadelho De Castro, S.A.</v>
      </c>
      <c r="C23" vm="9">
        <v>45849</v>
      </c>
      <c r="D23" s="6" t="str">
        <v>1A5</v>
      </c>
      <c r="E23" s="6">
        <v>1</v>
      </c>
      <c r="F23">
        <v>3975</v>
      </c>
      <c r="G23" t="str">
        <v>Normal</v>
      </c>
      <c r="H23">
        <v>295</v>
      </c>
      <c r="I23" t="str">
        <v>Sousa &amp; Meira, Lda.</v>
      </c>
      <c r="J23" t="str">
        <v>91A120</v>
      </c>
      <c r="K23" s="6">
        <v>119</v>
      </c>
      <c r="L23">
        <v>2509.11</v>
      </c>
      <c r="M23" t="str">
        <v>CRITICAL - Will move to &gt;120 soon</v>
      </c>
    </row>
    <row r="24" spans="1:13" x14ac:dyDescent="0.25">
      <c r="A24">
        <v>865</v>
      </c>
      <c r="B24" t="str">
        <v>Lilicarnes-Com.De Carnes, Unip.,Lda</v>
      </c>
      <c r="C24" vm="9">
        <v>45849</v>
      </c>
      <c r="D24" s="6" t="str">
        <v>1A5</v>
      </c>
      <c r="E24" s="6">
        <v>1</v>
      </c>
      <c r="F24">
        <v>113.74</v>
      </c>
      <c r="G24" t="str">
        <v>Normal</v>
      </c>
    </row>
    <row r="25" spans="1:13" x14ac:dyDescent="0.25">
      <c r="A25">
        <v>1119</v>
      </c>
      <c r="B25" t="str">
        <v>António Garcês Cunha Unip.,Lda</v>
      </c>
      <c r="C25" vm="9">
        <v>45849</v>
      </c>
      <c r="D25" s="6" t="str">
        <v>1A5</v>
      </c>
      <c r="E25" s="6">
        <v>1</v>
      </c>
      <c r="F25">
        <v>62.58</v>
      </c>
      <c r="G25" t="str">
        <v>Normal</v>
      </c>
    </row>
    <row r="26" spans="1:13" x14ac:dyDescent="0.25">
      <c r="A26">
        <v>1153</v>
      </c>
      <c r="B26" t="str">
        <v>Cândida Maria Ferr.Martins Rocha</v>
      </c>
      <c r="C26" vm="9">
        <v>45849</v>
      </c>
      <c r="D26" s="6" t="str">
        <v>1A5</v>
      </c>
      <c r="E26" s="6">
        <v>1</v>
      </c>
      <c r="F26">
        <v>332.51</v>
      </c>
      <c r="G26" t="str">
        <v>Normal</v>
      </c>
    </row>
    <row r="27" spans="1:13" x14ac:dyDescent="0.25">
      <c r="A27">
        <v>1164</v>
      </c>
      <c r="B27" t="str">
        <v>Gulosarraial- Comércio De Carnes</v>
      </c>
      <c r="C27" vm="9">
        <v>45849</v>
      </c>
      <c r="D27" s="6" t="str">
        <v>1A5</v>
      </c>
      <c r="E27" s="6">
        <v>1</v>
      </c>
      <c r="F27">
        <v>70.099999999999994</v>
      </c>
      <c r="G27" t="str">
        <v>Normal</v>
      </c>
    </row>
    <row r="28" spans="1:13" x14ac:dyDescent="0.25">
      <c r="A28">
        <v>1179</v>
      </c>
      <c r="B28" t="str">
        <v>Talho Sérgio Santos Unip.Lda</v>
      </c>
      <c r="C28" vm="9">
        <v>45849</v>
      </c>
      <c r="D28" s="6" t="str">
        <v>1A5</v>
      </c>
      <c r="E28" s="6">
        <v>1</v>
      </c>
      <c r="F28">
        <v>130.65</v>
      </c>
      <c r="G28" t="str">
        <v>Normal</v>
      </c>
    </row>
    <row r="29" spans="1:13" x14ac:dyDescent="0.25">
      <c r="A29">
        <v>1280</v>
      </c>
      <c r="B29" t="str">
        <v>Talhos Heroísmo, Lda</v>
      </c>
      <c r="C29" vm="9">
        <v>45849</v>
      </c>
      <c r="D29" s="6" t="str">
        <v>1A5</v>
      </c>
      <c r="E29" s="6">
        <v>1</v>
      </c>
      <c r="F29">
        <v>886.28</v>
      </c>
      <c r="G29" t="str">
        <v>Normal</v>
      </c>
    </row>
    <row r="30" spans="1:13" x14ac:dyDescent="0.25">
      <c r="A30">
        <v>1366</v>
      </c>
      <c r="B30" t="str">
        <v>Carnes Meireles Do Minho, Sa</v>
      </c>
      <c r="C30" vm="9">
        <v>45849</v>
      </c>
      <c r="D30" s="6" t="str">
        <v>1A5</v>
      </c>
      <c r="E30" s="6">
        <v>1</v>
      </c>
      <c r="F30">
        <v>1729.61</v>
      </c>
      <c r="G30" t="str">
        <v>Normal</v>
      </c>
    </row>
    <row r="31" spans="1:13" x14ac:dyDescent="0.25">
      <c r="A31">
        <v>1476</v>
      </c>
      <c r="B31" t="str">
        <v>Nutrimeat S.A.</v>
      </c>
      <c r="C31" vm="9">
        <v>45849</v>
      </c>
      <c r="D31" s="6" t="str">
        <v>1A5</v>
      </c>
      <c r="E31" s="6">
        <v>1</v>
      </c>
      <c r="F31">
        <v>61.77</v>
      </c>
      <c r="G31" t="str">
        <v>Normal</v>
      </c>
    </row>
    <row r="32" spans="1:13" x14ac:dyDescent="0.25">
      <c r="A32">
        <v>1625</v>
      </c>
      <c r="B32" t="str">
        <v>Lojas Alfredo Seixas, Lda</v>
      </c>
      <c r="C32" vm="9">
        <v>45849</v>
      </c>
      <c r="D32" s="6" t="str">
        <v>1A5</v>
      </c>
      <c r="E32" s="6">
        <v>1</v>
      </c>
      <c r="F32">
        <v>1318.65</v>
      </c>
      <c r="G32" t="str">
        <v>Normal</v>
      </c>
    </row>
    <row r="33" spans="1:7" x14ac:dyDescent="0.25">
      <c r="A33">
        <v>1753</v>
      </c>
      <c r="B33" t="str">
        <v>Avs - Comercio Carnes, Lda.</v>
      </c>
      <c r="C33" vm="9">
        <v>45849</v>
      </c>
      <c r="D33" s="6" t="str">
        <v>1A5</v>
      </c>
      <c r="E33" s="6">
        <v>1</v>
      </c>
      <c r="F33">
        <v>344.86</v>
      </c>
      <c r="G33" t="str">
        <v>Normal</v>
      </c>
    </row>
    <row r="34" spans="1:7" x14ac:dyDescent="0.25">
      <c r="A34">
        <v>1661</v>
      </c>
      <c r="B34" t="str">
        <v>Sérgio Manuel Saraiva Silva</v>
      </c>
      <c r="C34" vm="10">
        <v>45807</v>
      </c>
      <c r="D34" s="6" t="str">
        <v>31A60</v>
      </c>
      <c r="E34" s="6">
        <v>43</v>
      </c>
      <c r="F34">
        <v>264.58999999999997</v>
      </c>
      <c r="G34" t="str">
        <v>Normal</v>
      </c>
    </row>
    <row r="35" spans="1:7" x14ac:dyDescent="0.25">
      <c r="A35">
        <v>523</v>
      </c>
      <c r="B35" t="str">
        <v>Bolama Supermercados, Lda.</v>
      </c>
      <c r="C35" vm="11">
        <v>45809</v>
      </c>
      <c r="D35" s="6" t="str">
        <v>31A60</v>
      </c>
      <c r="E35" s="6">
        <v>41</v>
      </c>
      <c r="F35">
        <v>67.02</v>
      </c>
      <c r="G35" t="str">
        <v>Normal</v>
      </c>
    </row>
    <row r="36" spans="1:7" x14ac:dyDescent="0.25">
      <c r="A36">
        <v>1738</v>
      </c>
      <c r="B36" t="str">
        <v>Avs - Comercio Carnes, Lda.</v>
      </c>
      <c r="C36" vm="12">
        <v>45812</v>
      </c>
      <c r="D36" s="6" t="str">
        <v>31A60</v>
      </c>
      <c r="E36" s="6">
        <v>38</v>
      </c>
      <c r="F36">
        <v>84.88</v>
      </c>
      <c r="G36" t="str">
        <v>Normal</v>
      </c>
    </row>
    <row r="37" spans="1:7" x14ac:dyDescent="0.25">
      <c r="A37">
        <v>798</v>
      </c>
      <c r="B37" t="str">
        <v>Fernando Pires Teixeira Leite</v>
      </c>
      <c r="C37" vm="13">
        <v>45814</v>
      </c>
      <c r="D37" s="6" t="str">
        <v>31A60</v>
      </c>
      <c r="E37" s="6">
        <v>36</v>
      </c>
      <c r="F37">
        <v>214.81</v>
      </c>
      <c r="G37" t="str">
        <v>Normal</v>
      </c>
    </row>
    <row r="38" spans="1:7" x14ac:dyDescent="0.25">
      <c r="A38">
        <v>1221</v>
      </c>
      <c r="B38" t="str">
        <v>Frutas Duarte, Lda</v>
      </c>
      <c r="C38" vm="13">
        <v>45814</v>
      </c>
      <c r="D38" s="6" t="str">
        <v>31A60</v>
      </c>
      <c r="E38" s="6">
        <v>36</v>
      </c>
      <c r="F38">
        <v>50.93</v>
      </c>
      <c r="G38" t="str">
        <v>Normal</v>
      </c>
    </row>
    <row r="39" spans="1:7" x14ac:dyDescent="0.25">
      <c r="A39">
        <v>1610</v>
      </c>
      <c r="B39" t="str">
        <v>Lojas Alfredo Seixas, Lda</v>
      </c>
      <c r="C39" vm="13">
        <v>45814</v>
      </c>
      <c r="D39" s="6" t="str">
        <v>31A60</v>
      </c>
      <c r="E39" s="6">
        <v>36</v>
      </c>
      <c r="F39">
        <v>1588.29</v>
      </c>
      <c r="G39" t="str">
        <v>Normal</v>
      </c>
    </row>
    <row r="40" spans="1:7" x14ac:dyDescent="0.25">
      <c r="A40">
        <v>1739</v>
      </c>
      <c r="B40" t="str">
        <v>Avs - Comercio Carnes, Lda.</v>
      </c>
      <c r="C40" vm="13">
        <v>45814</v>
      </c>
      <c r="D40" s="6" t="str">
        <v>31A60</v>
      </c>
      <c r="E40" s="6">
        <v>36</v>
      </c>
      <c r="F40">
        <v>66.17</v>
      </c>
      <c r="G40" t="str">
        <v>Normal</v>
      </c>
    </row>
    <row r="41" spans="1:7" x14ac:dyDescent="0.25">
      <c r="A41">
        <v>1829</v>
      </c>
      <c r="B41" t="str">
        <v>Tempero Sofisticado, Lda</v>
      </c>
      <c r="C41" vm="14">
        <v>45815</v>
      </c>
      <c r="D41" s="6" t="str">
        <v>31A60</v>
      </c>
      <c r="E41" s="6">
        <v>35</v>
      </c>
      <c r="F41">
        <v>100.9</v>
      </c>
      <c r="G41" t="str">
        <v>Normal</v>
      </c>
    </row>
    <row r="42" spans="1:7" x14ac:dyDescent="0.25">
      <c r="A42">
        <v>1611</v>
      </c>
      <c r="B42" t="str">
        <v>Lojas Alfredo Seixas, Lda</v>
      </c>
      <c r="C42" vm="15">
        <v>45816</v>
      </c>
      <c r="D42" s="6" t="str">
        <v>31A60</v>
      </c>
      <c r="E42" s="6">
        <v>34</v>
      </c>
      <c r="F42">
        <v>428.07</v>
      </c>
      <c r="G42" t="str">
        <v>Normal</v>
      </c>
    </row>
    <row r="43" spans="1:7" x14ac:dyDescent="0.25">
      <c r="A43">
        <v>1741</v>
      </c>
      <c r="B43" t="str">
        <v>Avs - Comercio Carnes, Lda.</v>
      </c>
      <c r="C43" vm="15">
        <v>45816</v>
      </c>
      <c r="D43" s="6" t="str">
        <v>31A60</v>
      </c>
      <c r="E43" s="6">
        <v>34</v>
      </c>
      <c r="F43">
        <v>281.02</v>
      </c>
      <c r="G43" t="str">
        <v>Normal</v>
      </c>
    </row>
    <row r="44" spans="1:7" x14ac:dyDescent="0.25">
      <c r="A44">
        <v>1269</v>
      </c>
      <c r="B44" t="str">
        <v>Talhos Heroísmo, Lda</v>
      </c>
      <c r="C44" vm="16">
        <v>45819</v>
      </c>
      <c r="D44" s="6" t="str">
        <v>31A60</v>
      </c>
      <c r="E44" s="6">
        <v>31</v>
      </c>
      <c r="F44">
        <v>912.39</v>
      </c>
      <c r="G44" t="str">
        <v>Normal</v>
      </c>
    </row>
    <row r="45" spans="1:7" x14ac:dyDescent="0.25">
      <c r="A45">
        <v>1613</v>
      </c>
      <c r="B45" t="str">
        <v>Lojas Alfredo Seixas, Lda</v>
      </c>
      <c r="C45" vm="16">
        <v>45819</v>
      </c>
      <c r="D45" s="6" t="str">
        <v>31A60</v>
      </c>
      <c r="E45" s="6">
        <v>31</v>
      </c>
      <c r="F45">
        <v>375.16</v>
      </c>
      <c r="G45" t="str">
        <v>Normal</v>
      </c>
    </row>
    <row r="46" spans="1:7" x14ac:dyDescent="0.25">
      <c r="A46">
        <v>297</v>
      </c>
      <c r="B46" t="str">
        <v>Sousa &amp; Meira, Lda.</v>
      </c>
      <c r="C46" vm="17">
        <v>45775</v>
      </c>
      <c r="D46" s="6" t="str">
        <v>61A90</v>
      </c>
      <c r="E46" s="6">
        <v>75</v>
      </c>
      <c r="F46">
        <v>2331.11</v>
      </c>
      <c r="G46" t="str">
        <v>Normal</v>
      </c>
    </row>
    <row r="47" spans="1:7" x14ac:dyDescent="0.25">
      <c r="A47">
        <v>298</v>
      </c>
      <c r="B47" t="str">
        <v>Sousa &amp; Meira, Lda.</v>
      </c>
      <c r="C47" vm="18">
        <v>45776</v>
      </c>
      <c r="D47" s="6" t="str">
        <v>61A90</v>
      </c>
      <c r="E47" s="6">
        <v>74</v>
      </c>
      <c r="F47">
        <v>127.27</v>
      </c>
      <c r="G47" t="str">
        <v>Normal</v>
      </c>
    </row>
    <row r="48" spans="1:7" x14ac:dyDescent="0.25">
      <c r="A48">
        <v>799</v>
      </c>
      <c r="B48" t="str">
        <v>Fernando Pires Teixeira Leite</v>
      </c>
      <c r="C48" vm="19">
        <v>45821</v>
      </c>
      <c r="D48" s="6" t="str">
        <v>6A30</v>
      </c>
      <c r="E48" s="6">
        <v>29</v>
      </c>
      <c r="F48">
        <v>173.23</v>
      </c>
      <c r="G48" t="str">
        <v>Normal</v>
      </c>
    </row>
    <row r="49" spans="1:7" x14ac:dyDescent="0.25">
      <c r="A49">
        <v>861</v>
      </c>
      <c r="B49" t="str">
        <v>Lilicarnes-Com.De Carnes, Unip.,Lda</v>
      </c>
      <c r="C49" vm="19">
        <v>45821</v>
      </c>
      <c r="D49" s="6" t="str">
        <v>6A30</v>
      </c>
      <c r="E49" s="6">
        <v>29</v>
      </c>
      <c r="F49">
        <v>150.96</v>
      </c>
      <c r="G49" t="str">
        <v>Normal</v>
      </c>
    </row>
    <row r="50" spans="1:7" x14ac:dyDescent="0.25">
      <c r="A50">
        <v>1614</v>
      </c>
      <c r="B50" t="str">
        <v>Lojas Alfredo Seixas, Lda</v>
      </c>
      <c r="C50" vm="19">
        <v>45821</v>
      </c>
      <c r="D50" s="6" t="str">
        <v>6A30</v>
      </c>
      <c r="E50" s="6">
        <v>29</v>
      </c>
      <c r="F50">
        <v>109.77</v>
      </c>
      <c r="G50" t="str">
        <v>Normal</v>
      </c>
    </row>
    <row r="51" spans="1:7" x14ac:dyDescent="0.25">
      <c r="A51">
        <v>1742</v>
      </c>
      <c r="B51" t="str">
        <v>Avs - Comercio Carnes, Lda.</v>
      </c>
      <c r="C51" vm="19">
        <v>45821</v>
      </c>
      <c r="D51" s="6" t="str">
        <v>6A30</v>
      </c>
      <c r="E51" s="6">
        <v>29</v>
      </c>
      <c r="F51">
        <v>41.27</v>
      </c>
      <c r="G51" t="str">
        <v>Normal</v>
      </c>
    </row>
    <row r="52" spans="1:7" x14ac:dyDescent="0.25">
      <c r="A52">
        <v>1615</v>
      </c>
      <c r="B52" t="str">
        <v>Lojas Alfredo Seixas, Lda</v>
      </c>
      <c r="C52" vm="20">
        <v>45822</v>
      </c>
      <c r="D52" s="6" t="str">
        <v>6A30</v>
      </c>
      <c r="E52" s="6">
        <v>28</v>
      </c>
      <c r="F52">
        <v>910.56</v>
      </c>
      <c r="G52" t="str">
        <v>Normal</v>
      </c>
    </row>
    <row r="53" spans="1:7" x14ac:dyDescent="0.25">
      <c r="A53">
        <v>1743</v>
      </c>
      <c r="B53" t="str">
        <v>Avs - Comercio Carnes, Lda.</v>
      </c>
      <c r="C53" vm="20">
        <v>45822</v>
      </c>
      <c r="D53" s="6" t="str">
        <v>6A30</v>
      </c>
      <c r="E53" s="6">
        <v>28</v>
      </c>
      <c r="F53">
        <v>323.35000000000002</v>
      </c>
      <c r="G53" t="str">
        <v>Normal</v>
      </c>
    </row>
    <row r="54" spans="1:7" x14ac:dyDescent="0.25">
      <c r="A54">
        <v>1270</v>
      </c>
      <c r="B54" t="str">
        <v>Talhos Heroísmo, Lda</v>
      </c>
      <c r="C54" vm="21">
        <v>45823</v>
      </c>
      <c r="D54" s="6" t="str">
        <v>6A30</v>
      </c>
      <c r="E54" s="6">
        <v>27</v>
      </c>
      <c r="F54">
        <v>1115.17</v>
      </c>
      <c r="G54" t="str">
        <v>Normal</v>
      </c>
    </row>
    <row r="55" spans="1:7" x14ac:dyDescent="0.25">
      <c r="A55">
        <v>1616</v>
      </c>
      <c r="B55" t="str">
        <v>Lojas Alfredo Seixas, Lda</v>
      </c>
      <c r="C55" vm="21">
        <v>45823</v>
      </c>
      <c r="D55" s="6" t="str">
        <v>6A30</v>
      </c>
      <c r="E55" s="6">
        <v>27</v>
      </c>
      <c r="F55">
        <v>356.87</v>
      </c>
      <c r="G55" t="str">
        <v>Normal</v>
      </c>
    </row>
    <row r="56" spans="1:7" x14ac:dyDescent="0.25">
      <c r="A56">
        <v>1744</v>
      </c>
      <c r="B56" t="str">
        <v>Avs - Comercio Carnes, Lda.</v>
      </c>
      <c r="C56" vm="21">
        <v>45823</v>
      </c>
      <c r="D56" s="6" t="str">
        <v>6A30</v>
      </c>
      <c r="E56" s="6">
        <v>27</v>
      </c>
      <c r="F56">
        <v>158.63999999999999</v>
      </c>
      <c r="G56" t="str">
        <v>Normal</v>
      </c>
    </row>
    <row r="57" spans="1:7" x14ac:dyDescent="0.25">
      <c r="A57">
        <v>1272</v>
      </c>
      <c r="B57" t="str">
        <v>Talhos Heroísmo, Lda</v>
      </c>
      <c r="C57" vm="22">
        <v>45826</v>
      </c>
      <c r="D57" s="6" t="str">
        <v>6A30</v>
      </c>
      <c r="E57" s="6">
        <v>24</v>
      </c>
      <c r="F57">
        <v>904.75</v>
      </c>
      <c r="G57" t="str">
        <v>Normal</v>
      </c>
    </row>
    <row r="58" spans="1:7" x14ac:dyDescent="0.25">
      <c r="A58">
        <v>1470</v>
      </c>
      <c r="B58" t="str">
        <v>Nutrimeat S.A.</v>
      </c>
      <c r="C58" vm="22">
        <v>45826</v>
      </c>
      <c r="D58" s="6" t="str">
        <v>6A30</v>
      </c>
      <c r="E58" s="6">
        <v>24</v>
      </c>
      <c r="F58">
        <v>25.04</v>
      </c>
      <c r="G58" t="str">
        <v>Normal</v>
      </c>
    </row>
    <row r="59" spans="1:7" x14ac:dyDescent="0.25">
      <c r="A59">
        <v>1617</v>
      </c>
      <c r="B59" t="str">
        <v>Lojas Alfredo Seixas, Lda</v>
      </c>
      <c r="C59" vm="22">
        <v>45826</v>
      </c>
      <c r="D59" s="6" t="str">
        <v>6A30</v>
      </c>
      <c r="E59" s="6">
        <v>24</v>
      </c>
      <c r="F59">
        <v>127.55</v>
      </c>
      <c r="G59" t="str">
        <v>Normal</v>
      </c>
    </row>
    <row r="60" spans="1:7" x14ac:dyDescent="0.25">
      <c r="A60">
        <v>1662</v>
      </c>
      <c r="B60" t="str">
        <v>Sérgio Manuel Saraiva Silva</v>
      </c>
      <c r="C60" vm="22">
        <v>45826</v>
      </c>
      <c r="D60" s="6" t="str">
        <v>6A30</v>
      </c>
      <c r="E60" s="6">
        <v>24</v>
      </c>
      <c r="F60">
        <v>305.68</v>
      </c>
      <c r="G60" t="str">
        <v>Normal</v>
      </c>
    </row>
    <row r="61" spans="1:7" x14ac:dyDescent="0.25">
      <c r="A61">
        <v>1745</v>
      </c>
      <c r="B61" t="str">
        <v>Avs - Comercio Carnes, Lda.</v>
      </c>
      <c r="C61" vm="22">
        <v>45826</v>
      </c>
      <c r="D61" s="6" t="str">
        <v>6A30</v>
      </c>
      <c r="E61" s="6">
        <v>24</v>
      </c>
      <c r="F61">
        <v>309.88</v>
      </c>
      <c r="G61" t="str">
        <v>Normal</v>
      </c>
    </row>
    <row r="62" spans="1:7" x14ac:dyDescent="0.25">
      <c r="A62">
        <v>270</v>
      </c>
      <c r="B62" t="str">
        <v>Manuel Alexandre Neto Reguenga</v>
      </c>
      <c r="C62" vm="23">
        <v>45827</v>
      </c>
      <c r="D62" s="6" t="str">
        <v>6A30</v>
      </c>
      <c r="E62" s="6">
        <v>23</v>
      </c>
      <c r="F62">
        <v>27.58</v>
      </c>
      <c r="G62" t="str">
        <v>Normal</v>
      </c>
    </row>
    <row r="63" spans="1:7" x14ac:dyDescent="0.25">
      <c r="A63">
        <v>800</v>
      </c>
      <c r="B63" t="str">
        <v>Fernando Pires Teixeira Leite</v>
      </c>
      <c r="C63" vm="24">
        <v>45828</v>
      </c>
      <c r="D63" s="6" t="str">
        <v>6A30</v>
      </c>
      <c r="E63" s="6">
        <v>22</v>
      </c>
      <c r="F63">
        <v>426.12</v>
      </c>
      <c r="G63" t="str">
        <v>Normal</v>
      </c>
    </row>
    <row r="64" spans="1:7" x14ac:dyDescent="0.25">
      <c r="A64">
        <v>862</v>
      </c>
      <c r="B64" t="str">
        <v>Lilicarnes-Com.De Carnes, Unip.,Lda</v>
      </c>
      <c r="C64" vm="24">
        <v>45828</v>
      </c>
      <c r="D64" s="6" t="str">
        <v>6A30</v>
      </c>
      <c r="E64" s="6">
        <v>22</v>
      </c>
      <c r="F64">
        <v>150.12</v>
      </c>
      <c r="G64" t="str">
        <v>Normal</v>
      </c>
    </row>
    <row r="65" spans="1:7" x14ac:dyDescent="0.25">
      <c r="A65">
        <v>1273</v>
      </c>
      <c r="B65" t="str">
        <v>Talhos Heroísmo, Lda</v>
      </c>
      <c r="C65" vm="24">
        <v>45828</v>
      </c>
      <c r="D65" s="6" t="str">
        <v>6A30</v>
      </c>
      <c r="E65" s="6">
        <v>22</v>
      </c>
      <c r="F65">
        <v>671.71</v>
      </c>
      <c r="G65" t="str">
        <v>Normal</v>
      </c>
    </row>
    <row r="66" spans="1:7" x14ac:dyDescent="0.25">
      <c r="A66">
        <v>1618</v>
      </c>
      <c r="B66" t="str">
        <v>Lojas Alfredo Seixas, Lda</v>
      </c>
      <c r="C66" vm="24">
        <v>45828</v>
      </c>
      <c r="D66" s="6" t="str">
        <v>6A30</v>
      </c>
      <c r="E66" s="6">
        <v>22</v>
      </c>
      <c r="F66">
        <v>2002.76</v>
      </c>
      <c r="G66" t="str">
        <v>Normal</v>
      </c>
    </row>
    <row r="67" spans="1:7" x14ac:dyDescent="0.25">
      <c r="A67">
        <v>1664</v>
      </c>
      <c r="B67" t="str">
        <v>Sérgio Manuel Saraiva Silva</v>
      </c>
      <c r="C67" vm="24">
        <v>45828</v>
      </c>
      <c r="D67" s="6" t="str">
        <v>6A30</v>
      </c>
      <c r="E67" s="6">
        <v>22</v>
      </c>
      <c r="F67">
        <v>293.45999999999998</v>
      </c>
      <c r="G67" t="str">
        <v>Normal</v>
      </c>
    </row>
    <row r="68" spans="1:7" x14ac:dyDescent="0.25">
      <c r="A68">
        <v>1747</v>
      </c>
      <c r="B68" t="str">
        <v>Avs - Comercio Carnes, Lda.</v>
      </c>
      <c r="C68" vm="24">
        <v>45828</v>
      </c>
      <c r="D68" s="6" t="str">
        <v>6A30</v>
      </c>
      <c r="E68" s="6">
        <v>22</v>
      </c>
      <c r="F68">
        <v>374.54</v>
      </c>
      <c r="G68" t="str">
        <v>Normal</v>
      </c>
    </row>
    <row r="69" spans="1:7" x14ac:dyDescent="0.25">
      <c r="A69">
        <v>1471</v>
      </c>
      <c r="B69" t="str">
        <v>Nutrimeat S.A.</v>
      </c>
      <c r="C69" vm="25">
        <v>45830</v>
      </c>
      <c r="D69" s="6" t="str">
        <v>6A30</v>
      </c>
      <c r="E69" s="6">
        <v>20</v>
      </c>
      <c r="F69">
        <v>20.329999999999998</v>
      </c>
      <c r="G69" t="str">
        <v>Normal</v>
      </c>
    </row>
    <row r="70" spans="1:7" x14ac:dyDescent="0.25">
      <c r="A70">
        <v>1665</v>
      </c>
      <c r="B70" t="str">
        <v>Sérgio Manuel Saraiva Silva</v>
      </c>
      <c r="C70" vm="25">
        <v>45830</v>
      </c>
      <c r="D70" s="6" t="str">
        <v>6A30</v>
      </c>
      <c r="E70" s="6">
        <v>20</v>
      </c>
      <c r="F70">
        <v>179.99</v>
      </c>
      <c r="G70" t="str">
        <v>Normal</v>
      </c>
    </row>
    <row r="71" spans="1:7" x14ac:dyDescent="0.25">
      <c r="A71">
        <v>1274</v>
      </c>
      <c r="B71" t="str">
        <v>Talhos Heroísmo, Lda</v>
      </c>
      <c r="C71" vm="26">
        <v>45833</v>
      </c>
      <c r="D71" s="6" t="str">
        <v>6A30</v>
      </c>
      <c r="E71" s="6">
        <v>17</v>
      </c>
      <c r="F71">
        <v>889.93</v>
      </c>
      <c r="G71" t="str">
        <v>Normal</v>
      </c>
    </row>
    <row r="72" spans="1:7" x14ac:dyDescent="0.25">
      <c r="A72">
        <v>1666</v>
      </c>
      <c r="B72" t="str">
        <v>Sérgio Manuel Saraiva Silva</v>
      </c>
      <c r="C72" vm="26">
        <v>45833</v>
      </c>
      <c r="D72" s="6" t="str">
        <v>6A30</v>
      </c>
      <c r="E72" s="6">
        <v>17</v>
      </c>
      <c r="F72">
        <v>278.18</v>
      </c>
      <c r="G72" t="str">
        <v>Normal</v>
      </c>
    </row>
    <row r="73" spans="1:7" x14ac:dyDescent="0.25">
      <c r="A73">
        <v>355</v>
      </c>
      <c r="B73" t="str">
        <v>Carnes Vítor Sousa, Lda</v>
      </c>
      <c r="C73" vm="27">
        <v>45834</v>
      </c>
      <c r="D73" s="6" t="str">
        <v>6A30</v>
      </c>
      <c r="E73" s="6">
        <v>16</v>
      </c>
      <c r="F73">
        <v>67.900000000000006</v>
      </c>
      <c r="G73" t="str">
        <v>Normal</v>
      </c>
    </row>
    <row r="74" spans="1:7" x14ac:dyDescent="0.25">
      <c r="A74">
        <v>1472</v>
      </c>
      <c r="B74" t="str">
        <v>Nutrimeat S.A.</v>
      </c>
      <c r="C74" vm="27">
        <v>45834</v>
      </c>
      <c r="D74" s="6" t="str">
        <v>6A30</v>
      </c>
      <c r="E74" s="6">
        <v>16</v>
      </c>
      <c r="F74">
        <v>8.26</v>
      </c>
      <c r="G74" t="str">
        <v>Normal</v>
      </c>
    </row>
    <row r="75" spans="1:7" x14ac:dyDescent="0.25">
      <c r="A75">
        <v>262</v>
      </c>
      <c r="B75" t="str">
        <v>Pereira Pinto, Lda.</v>
      </c>
      <c r="C75" vm="28">
        <v>45835</v>
      </c>
      <c r="D75" s="6" t="str">
        <v>6A30</v>
      </c>
      <c r="E75" s="6">
        <v>15</v>
      </c>
      <c r="F75">
        <v>1103.81</v>
      </c>
      <c r="G75" t="str">
        <v>Normal</v>
      </c>
    </row>
    <row r="76" spans="1:7" x14ac:dyDescent="0.25">
      <c r="A76">
        <v>801</v>
      </c>
      <c r="B76" t="str">
        <v>Fernando Pires Teixeira Leite</v>
      </c>
      <c r="C76" vm="28">
        <v>45835</v>
      </c>
      <c r="D76" s="6" t="str">
        <v>6A30</v>
      </c>
      <c r="E76" s="6">
        <v>15</v>
      </c>
      <c r="F76">
        <v>148.82</v>
      </c>
      <c r="G76" t="str">
        <v>Normal</v>
      </c>
    </row>
    <row r="77" spans="1:7" x14ac:dyDescent="0.25">
      <c r="A77">
        <v>846</v>
      </c>
      <c r="B77" t="str">
        <v>Gadelho De Castro, S.A.</v>
      </c>
      <c r="C77" vm="28">
        <v>45835</v>
      </c>
      <c r="D77" s="6" t="str">
        <v>6A30</v>
      </c>
      <c r="E77" s="6">
        <v>15</v>
      </c>
      <c r="F77">
        <v>4849.5</v>
      </c>
      <c r="G77" t="str">
        <v>Normal</v>
      </c>
    </row>
    <row r="78" spans="1:7" x14ac:dyDescent="0.25">
      <c r="A78">
        <v>863</v>
      </c>
      <c r="B78" t="str">
        <v>Lilicarnes-Com.De Carnes, Unip.,Lda</v>
      </c>
      <c r="C78" vm="28">
        <v>45835</v>
      </c>
      <c r="D78" s="6" t="str">
        <v>6A30</v>
      </c>
      <c r="E78" s="6">
        <v>15</v>
      </c>
      <c r="F78">
        <v>130.11000000000001</v>
      </c>
      <c r="G78" t="str">
        <v>Normal</v>
      </c>
    </row>
    <row r="79" spans="1:7" x14ac:dyDescent="0.25">
      <c r="A79">
        <v>1473</v>
      </c>
      <c r="B79" t="str">
        <v>Nutrimeat S.A.</v>
      </c>
      <c r="C79" vm="28">
        <v>45835</v>
      </c>
      <c r="D79" s="6" t="str">
        <v>6A30</v>
      </c>
      <c r="E79" s="6">
        <v>15</v>
      </c>
      <c r="F79">
        <v>23.88</v>
      </c>
      <c r="G79" t="str">
        <v>Normal</v>
      </c>
    </row>
    <row r="80" spans="1:7" x14ac:dyDescent="0.25">
      <c r="A80">
        <v>1619</v>
      </c>
      <c r="B80" t="str">
        <v>Lojas Alfredo Seixas, Lda</v>
      </c>
      <c r="C80" vm="28">
        <v>45835</v>
      </c>
      <c r="D80" s="6" t="str">
        <v>6A30</v>
      </c>
      <c r="E80" s="6">
        <v>15</v>
      </c>
      <c r="F80">
        <v>1334.39</v>
      </c>
      <c r="G80" t="str">
        <v>Normal</v>
      </c>
    </row>
    <row r="81" spans="1:7" x14ac:dyDescent="0.25">
      <c r="A81">
        <v>1667</v>
      </c>
      <c r="B81" t="str">
        <v>Sérgio Manuel Saraiva Silva</v>
      </c>
      <c r="C81" vm="28">
        <v>45835</v>
      </c>
      <c r="D81" s="6" t="str">
        <v>6A30</v>
      </c>
      <c r="E81" s="6">
        <v>15</v>
      </c>
      <c r="F81">
        <v>299.51</v>
      </c>
      <c r="G81" t="str">
        <v>Normal</v>
      </c>
    </row>
    <row r="82" spans="1:7" x14ac:dyDescent="0.25">
      <c r="A82">
        <v>1749</v>
      </c>
      <c r="B82" t="str">
        <v>Avs - Comercio Carnes, Lda.</v>
      </c>
      <c r="C82" vm="28">
        <v>45835</v>
      </c>
      <c r="D82" s="6" t="str">
        <v>6A30</v>
      </c>
      <c r="E82" s="6">
        <v>15</v>
      </c>
      <c r="F82">
        <v>263.7</v>
      </c>
      <c r="G82" t="str">
        <v>Normal</v>
      </c>
    </row>
    <row r="83" spans="1:7" x14ac:dyDescent="0.25">
      <c r="A83">
        <v>357</v>
      </c>
      <c r="B83" t="str">
        <v>Carnes Vítor Sousa, Lda</v>
      </c>
      <c r="C83" vm="29">
        <v>45836</v>
      </c>
      <c r="D83" s="6" t="str">
        <v>6A30</v>
      </c>
      <c r="E83" s="6">
        <v>14</v>
      </c>
      <c r="F83">
        <v>90.75</v>
      </c>
      <c r="G83" t="str">
        <v>Normal</v>
      </c>
    </row>
    <row r="84" spans="1:7" x14ac:dyDescent="0.25">
      <c r="A84">
        <v>1668</v>
      </c>
      <c r="B84" t="str">
        <v>Sérgio Manuel Saraiva Silva</v>
      </c>
      <c r="C84" vm="29">
        <v>45836</v>
      </c>
      <c r="D84" s="6" t="str">
        <v>6A30</v>
      </c>
      <c r="E84" s="6">
        <v>14</v>
      </c>
      <c r="F84">
        <v>35.630000000000003</v>
      </c>
      <c r="G84" t="str">
        <v>Normal</v>
      </c>
    </row>
    <row r="85" spans="1:7" x14ac:dyDescent="0.25">
      <c r="A85">
        <v>802</v>
      </c>
      <c r="B85" t="str">
        <v>Fernando Pires Teixeira Leite</v>
      </c>
      <c r="C85" vm="30">
        <v>45837</v>
      </c>
      <c r="D85" s="6" t="str">
        <v>6A30</v>
      </c>
      <c r="E85" s="6">
        <v>13</v>
      </c>
      <c r="F85">
        <v>36.18</v>
      </c>
      <c r="G85" t="str">
        <v>Normal</v>
      </c>
    </row>
    <row r="86" spans="1:7" x14ac:dyDescent="0.25">
      <c r="A86">
        <v>1275</v>
      </c>
      <c r="B86" t="str">
        <v>Talhos Heroísmo, Lda</v>
      </c>
      <c r="C86" vm="30">
        <v>45837</v>
      </c>
      <c r="D86" s="6" t="str">
        <v>6A30</v>
      </c>
      <c r="E86" s="6">
        <v>13</v>
      </c>
      <c r="F86">
        <v>152.97999999999999</v>
      </c>
      <c r="G86" t="str">
        <v>Normal</v>
      </c>
    </row>
    <row r="87" spans="1:7" x14ac:dyDescent="0.25">
      <c r="A87">
        <v>1474</v>
      </c>
      <c r="B87" t="str">
        <v>Nutrimeat S.A.</v>
      </c>
      <c r="C87" vm="30">
        <v>45837</v>
      </c>
      <c r="D87" s="6" t="str">
        <v>6A30</v>
      </c>
      <c r="E87" s="6">
        <v>13</v>
      </c>
      <c r="F87">
        <v>25.26</v>
      </c>
      <c r="G87" t="str">
        <v>Normal</v>
      </c>
    </row>
    <row r="88" spans="1:7" x14ac:dyDescent="0.25">
      <c r="A88">
        <v>1620</v>
      </c>
      <c r="B88" t="str">
        <v>Lojas Alfredo Seixas, Lda</v>
      </c>
      <c r="C88" vm="30">
        <v>45837</v>
      </c>
      <c r="D88" s="6" t="str">
        <v>6A30</v>
      </c>
      <c r="E88" s="6">
        <v>13</v>
      </c>
      <c r="F88">
        <v>123.53</v>
      </c>
      <c r="G88" t="str">
        <v>Normal</v>
      </c>
    </row>
    <row r="89" spans="1:7" x14ac:dyDescent="0.25">
      <c r="A89">
        <v>318</v>
      </c>
      <c r="B89" t="str">
        <v>3 Silvas, Lda.</v>
      </c>
      <c r="C89" vm="31">
        <v>45840</v>
      </c>
      <c r="D89" s="6" t="str">
        <v>6A30</v>
      </c>
      <c r="E89" s="6">
        <v>10</v>
      </c>
      <c r="F89">
        <v>41.93</v>
      </c>
      <c r="G89" t="str">
        <v>Normal</v>
      </c>
    </row>
    <row r="90" spans="1:7" x14ac:dyDescent="0.25">
      <c r="A90">
        <v>319</v>
      </c>
      <c r="B90" t="str">
        <v>3 Silvas, Lda.</v>
      </c>
      <c r="C90" vm="31">
        <v>45840</v>
      </c>
      <c r="D90" s="6" t="str">
        <v>6A30</v>
      </c>
      <c r="E90" s="6">
        <v>10</v>
      </c>
      <c r="F90">
        <v>181.36</v>
      </c>
      <c r="G90" t="str">
        <v>Normal</v>
      </c>
    </row>
    <row r="91" spans="1:7" x14ac:dyDescent="0.25">
      <c r="A91">
        <v>320</v>
      </c>
      <c r="B91" t="str">
        <v>3 Silvas, Lda.</v>
      </c>
      <c r="C91" vm="31">
        <v>45840</v>
      </c>
      <c r="D91" s="6" t="str">
        <v>6A30</v>
      </c>
      <c r="E91" s="6">
        <v>10</v>
      </c>
      <c r="F91">
        <v>116.43</v>
      </c>
      <c r="G91" t="str">
        <v>Normal</v>
      </c>
    </row>
    <row r="92" spans="1:7" x14ac:dyDescent="0.25">
      <c r="A92">
        <v>525</v>
      </c>
      <c r="B92" t="str">
        <v>Bolama Supermercados, Lda.</v>
      </c>
      <c r="C92" vm="31">
        <v>45840</v>
      </c>
      <c r="D92" s="6" t="str">
        <v>6A30</v>
      </c>
      <c r="E92" s="6">
        <v>10</v>
      </c>
      <c r="F92">
        <v>1050.23</v>
      </c>
      <c r="G92" t="str">
        <v>Normal</v>
      </c>
    </row>
    <row r="93" spans="1:7" x14ac:dyDescent="0.25">
      <c r="A93">
        <v>526</v>
      </c>
      <c r="B93" t="str">
        <v>Bolama Supermercados, Lda.</v>
      </c>
      <c r="C93" vm="31">
        <v>45840</v>
      </c>
      <c r="D93" s="6" t="str">
        <v>6A30</v>
      </c>
      <c r="E93" s="6">
        <v>10</v>
      </c>
      <c r="F93">
        <v>709.06</v>
      </c>
      <c r="G93" t="str">
        <v>Normal</v>
      </c>
    </row>
    <row r="94" spans="1:7" x14ac:dyDescent="0.25">
      <c r="A94">
        <v>527</v>
      </c>
      <c r="B94" t="str">
        <v>Bolama Supermercados, Lda.</v>
      </c>
      <c r="C94" vm="31">
        <v>45840</v>
      </c>
      <c r="D94" s="6" t="str">
        <v>6A30</v>
      </c>
      <c r="E94" s="6">
        <v>10</v>
      </c>
      <c r="F94">
        <v>1529.98</v>
      </c>
      <c r="G94" t="str">
        <v>Normal</v>
      </c>
    </row>
    <row r="95" spans="1:7" x14ac:dyDescent="0.25">
      <c r="A95">
        <v>1276</v>
      </c>
      <c r="B95" t="str">
        <v>Talhos Heroísmo, Lda</v>
      </c>
      <c r="C95" vm="31">
        <v>45840</v>
      </c>
      <c r="D95" s="6" t="str">
        <v>6A30</v>
      </c>
      <c r="E95" s="6">
        <v>10</v>
      </c>
      <c r="F95">
        <v>774.41</v>
      </c>
      <c r="G95" t="str">
        <v>Normal</v>
      </c>
    </row>
    <row r="96" spans="1:7" x14ac:dyDescent="0.25">
      <c r="A96">
        <v>1669</v>
      </c>
      <c r="B96" t="str">
        <v>Sérgio Manuel Saraiva Silva</v>
      </c>
      <c r="C96" vm="31">
        <v>45840</v>
      </c>
      <c r="D96" s="6" t="str">
        <v>6A30</v>
      </c>
      <c r="E96" s="6">
        <v>10</v>
      </c>
      <c r="F96">
        <v>438.11</v>
      </c>
      <c r="G96" t="str">
        <v>Normal</v>
      </c>
    </row>
    <row r="97" spans="1:7" x14ac:dyDescent="0.25">
      <c r="A97">
        <v>1750</v>
      </c>
      <c r="B97" t="str">
        <v>Avs - Comercio Carnes, Lda.</v>
      </c>
      <c r="C97" vm="31">
        <v>45840</v>
      </c>
      <c r="D97" s="6" t="str">
        <v>6A30</v>
      </c>
      <c r="E97" s="6">
        <v>10</v>
      </c>
      <c r="F97">
        <v>85.48</v>
      </c>
      <c r="G97" t="str">
        <v>Normal</v>
      </c>
    </row>
    <row r="98" spans="1:7" x14ac:dyDescent="0.25">
      <c r="A98">
        <v>1830</v>
      </c>
      <c r="B98" t="str">
        <v>Tempero Sofisticado, Lda</v>
      </c>
      <c r="C98" vm="31">
        <v>45840</v>
      </c>
      <c r="D98" s="6" t="str">
        <v>6A30</v>
      </c>
      <c r="E98" s="6">
        <v>10</v>
      </c>
      <c r="F98">
        <v>139.03</v>
      </c>
      <c r="G98" t="str">
        <v>Normal</v>
      </c>
    </row>
    <row r="99" spans="1:7" x14ac:dyDescent="0.25">
      <c r="A99">
        <v>528</v>
      </c>
      <c r="B99" t="str">
        <v>Bolama Supermercados, Lda.</v>
      </c>
      <c r="C99" vm="32">
        <v>45841</v>
      </c>
      <c r="D99" s="6" t="str">
        <v>6A30</v>
      </c>
      <c r="E99" s="6">
        <v>9</v>
      </c>
      <c r="F99">
        <v>31.31</v>
      </c>
      <c r="G99" t="str">
        <v>Normal</v>
      </c>
    </row>
    <row r="100" spans="1:7" x14ac:dyDescent="0.25">
      <c r="A100">
        <v>529</v>
      </c>
      <c r="B100" t="str">
        <v>Bolama Supermercados, Lda.</v>
      </c>
      <c r="C100" vm="32">
        <v>45841</v>
      </c>
      <c r="D100" s="6" t="str">
        <v>6A30</v>
      </c>
      <c r="E100" s="6">
        <v>9</v>
      </c>
      <c r="F100">
        <v>81.790000000000006</v>
      </c>
      <c r="G100" t="str">
        <v>Normal</v>
      </c>
    </row>
    <row r="101" spans="1:7" x14ac:dyDescent="0.25">
      <c r="A101">
        <v>530</v>
      </c>
      <c r="B101" t="str">
        <v>Bolama Supermercados, Lda.</v>
      </c>
      <c r="C101" vm="32">
        <v>45841</v>
      </c>
      <c r="D101" s="6" t="str">
        <v>6A30</v>
      </c>
      <c r="E101" s="6">
        <v>9</v>
      </c>
      <c r="F101">
        <v>435.62</v>
      </c>
      <c r="G101" t="str">
        <v>Normal</v>
      </c>
    </row>
    <row r="102" spans="1:7" x14ac:dyDescent="0.25">
      <c r="A102">
        <v>1831</v>
      </c>
      <c r="B102" t="str">
        <v>Tempero Sofisticado, Lda</v>
      </c>
      <c r="C102" vm="32">
        <v>45841</v>
      </c>
      <c r="D102" s="6" t="str">
        <v>6A30</v>
      </c>
      <c r="E102" s="6">
        <v>9</v>
      </c>
      <c r="F102">
        <v>89.31</v>
      </c>
      <c r="G102" t="str">
        <v>Normal</v>
      </c>
    </row>
    <row r="103" spans="1:7" x14ac:dyDescent="0.25">
      <c r="A103">
        <v>256</v>
      </c>
      <c r="B103" t="str">
        <v>Gadelho Tavares, Lda.</v>
      </c>
      <c r="C103" vm="33">
        <v>45842</v>
      </c>
      <c r="D103" s="6" t="str">
        <v>6A30</v>
      </c>
      <c r="E103" s="6">
        <v>8</v>
      </c>
      <c r="F103">
        <v>35.450000000000003</v>
      </c>
      <c r="G103" t="str">
        <v>Normal</v>
      </c>
    </row>
    <row r="104" spans="1:7" x14ac:dyDescent="0.25">
      <c r="A104">
        <v>321</v>
      </c>
      <c r="B104" t="str">
        <v>3 Silvas, Lda.</v>
      </c>
      <c r="C104" vm="33">
        <v>45842</v>
      </c>
      <c r="D104" s="6" t="str">
        <v>6A30</v>
      </c>
      <c r="E104" s="6">
        <v>8</v>
      </c>
      <c r="F104">
        <v>142.59</v>
      </c>
      <c r="G104" t="str">
        <v>Normal</v>
      </c>
    </row>
    <row r="105" spans="1:7" x14ac:dyDescent="0.25">
      <c r="A105">
        <v>322</v>
      </c>
      <c r="B105" t="str">
        <v>3 Silvas, Lda.</v>
      </c>
      <c r="C105" vm="33">
        <v>45842</v>
      </c>
      <c r="D105" s="6" t="str">
        <v>6A30</v>
      </c>
      <c r="E105" s="6">
        <v>8</v>
      </c>
      <c r="F105">
        <v>170.18</v>
      </c>
      <c r="G105" t="str">
        <v>Normal</v>
      </c>
    </row>
    <row r="106" spans="1:7" x14ac:dyDescent="0.25">
      <c r="A106">
        <v>532</v>
      </c>
      <c r="B106" t="str">
        <v>Bolama Supermercados, Lda.</v>
      </c>
      <c r="C106" vm="33">
        <v>45842</v>
      </c>
      <c r="D106" s="6" t="str">
        <v>6A30</v>
      </c>
      <c r="E106" s="6">
        <v>8</v>
      </c>
      <c r="F106">
        <v>355.68</v>
      </c>
      <c r="G106" t="str">
        <v>Normal</v>
      </c>
    </row>
    <row r="107" spans="1:7" x14ac:dyDescent="0.25">
      <c r="A107">
        <v>533</v>
      </c>
      <c r="B107" t="str">
        <v>Bolama Supermercados, Lda.</v>
      </c>
      <c r="C107" vm="33">
        <v>45842</v>
      </c>
      <c r="D107" s="6" t="str">
        <v>6A30</v>
      </c>
      <c r="E107" s="6">
        <v>8</v>
      </c>
      <c r="F107">
        <v>40.64</v>
      </c>
      <c r="G107" t="str">
        <v>Normal</v>
      </c>
    </row>
    <row r="108" spans="1:7" x14ac:dyDescent="0.25">
      <c r="A108">
        <v>534</v>
      </c>
      <c r="B108" t="str">
        <v>Bolama Supermercados, Lda.</v>
      </c>
      <c r="C108" vm="33">
        <v>45842</v>
      </c>
      <c r="D108" s="6" t="str">
        <v>6A30</v>
      </c>
      <c r="E108" s="6">
        <v>8</v>
      </c>
      <c r="F108">
        <v>122.03</v>
      </c>
      <c r="G108" t="str">
        <v>Normal</v>
      </c>
    </row>
    <row r="109" spans="1:7" x14ac:dyDescent="0.25">
      <c r="A109">
        <v>803</v>
      </c>
      <c r="B109" t="str">
        <v>Fernando Pires Teixeira Leite</v>
      </c>
      <c r="C109" vm="33">
        <v>45842</v>
      </c>
      <c r="D109" s="6" t="str">
        <v>6A30</v>
      </c>
      <c r="E109" s="6">
        <v>8</v>
      </c>
      <c r="F109">
        <v>313.41000000000003</v>
      </c>
      <c r="G109" t="str">
        <v>Normal</v>
      </c>
    </row>
    <row r="110" spans="1:7" x14ac:dyDescent="0.25">
      <c r="A110">
        <v>864</v>
      </c>
      <c r="B110" t="str">
        <v>Lilicarnes-Com.De Carnes, Unip.,Lda</v>
      </c>
      <c r="C110" vm="33">
        <v>45842</v>
      </c>
      <c r="D110" s="6" t="str">
        <v>6A30</v>
      </c>
      <c r="E110" s="6">
        <v>8</v>
      </c>
      <c r="F110">
        <v>69.91</v>
      </c>
      <c r="G110" t="str">
        <v>Normal</v>
      </c>
    </row>
    <row r="111" spans="1:7" x14ac:dyDescent="0.25">
      <c r="A111">
        <v>1118</v>
      </c>
      <c r="B111" t="str">
        <v>António Garcês Cunha Unip.,Lda</v>
      </c>
      <c r="C111" vm="33">
        <v>45842</v>
      </c>
      <c r="D111" s="6" t="str">
        <v>6A30</v>
      </c>
      <c r="E111" s="6">
        <v>8</v>
      </c>
      <c r="F111">
        <v>62.78</v>
      </c>
      <c r="G111" t="str">
        <v>Normal</v>
      </c>
    </row>
    <row r="112" spans="1:7" x14ac:dyDescent="0.25">
      <c r="A112">
        <v>1151</v>
      </c>
      <c r="B112" t="str">
        <v>Cândida Maria Ferr.Martins Rocha</v>
      </c>
      <c r="C112" vm="33">
        <v>45842</v>
      </c>
      <c r="D112" s="6" t="str">
        <v>6A30</v>
      </c>
      <c r="E112" s="6">
        <v>8</v>
      </c>
      <c r="F112">
        <v>297.8</v>
      </c>
      <c r="G112" t="str">
        <v>Normal</v>
      </c>
    </row>
    <row r="113" spans="1:7" x14ac:dyDescent="0.25">
      <c r="A113">
        <v>1163</v>
      </c>
      <c r="B113" t="str">
        <v>Gulosarraial- Comércio De Carnes</v>
      </c>
      <c r="C113" vm="33">
        <v>45842</v>
      </c>
      <c r="D113" s="6" t="str">
        <v>6A30</v>
      </c>
      <c r="E113" s="6">
        <v>8</v>
      </c>
      <c r="F113">
        <v>119.85</v>
      </c>
      <c r="G113" t="str">
        <v>Normal</v>
      </c>
    </row>
    <row r="114" spans="1:7" x14ac:dyDescent="0.25">
      <c r="A114">
        <v>1178</v>
      </c>
      <c r="B114" t="str">
        <v>Talho Sérgio Santos Unip.Lda</v>
      </c>
      <c r="C114" vm="33">
        <v>45842</v>
      </c>
      <c r="D114" s="6" t="str">
        <v>6A30</v>
      </c>
      <c r="E114" s="6">
        <v>8</v>
      </c>
      <c r="F114">
        <v>159.24</v>
      </c>
      <c r="G114" t="str">
        <v>Normal</v>
      </c>
    </row>
    <row r="115" spans="1:7" x14ac:dyDescent="0.25">
      <c r="A115">
        <v>1277</v>
      </c>
      <c r="B115" t="str">
        <v>Talhos Heroísmo, Lda</v>
      </c>
      <c r="C115" vm="33">
        <v>45842</v>
      </c>
      <c r="D115" s="6" t="str">
        <v>6A30</v>
      </c>
      <c r="E115" s="6">
        <v>8</v>
      </c>
      <c r="F115">
        <v>813.56</v>
      </c>
      <c r="G115" t="str">
        <v>Normal</v>
      </c>
    </row>
    <row r="116" spans="1:7" x14ac:dyDescent="0.25">
      <c r="A116">
        <v>1621</v>
      </c>
      <c r="B116" t="str">
        <v>Lojas Alfredo Seixas, Lda</v>
      </c>
      <c r="C116" vm="33">
        <v>45842</v>
      </c>
      <c r="D116" s="6" t="str">
        <v>6A30</v>
      </c>
      <c r="E116" s="6">
        <v>8</v>
      </c>
      <c r="F116">
        <v>984</v>
      </c>
      <c r="G116" t="str">
        <v>Normal</v>
      </c>
    </row>
    <row r="117" spans="1:7" x14ac:dyDescent="0.25">
      <c r="A117">
        <v>1671</v>
      </c>
      <c r="B117" t="str">
        <v>Sérgio Manuel Saraiva Silva</v>
      </c>
      <c r="C117" vm="33">
        <v>45842</v>
      </c>
      <c r="D117" s="6" t="str">
        <v>6A30</v>
      </c>
      <c r="E117" s="6">
        <v>8</v>
      </c>
      <c r="F117">
        <v>105.66</v>
      </c>
      <c r="G117" t="str">
        <v>Normal</v>
      </c>
    </row>
    <row r="118" spans="1:7" x14ac:dyDescent="0.25">
      <c r="A118">
        <v>535</v>
      </c>
      <c r="B118" t="str">
        <v>Bolama Supermercados, Lda.</v>
      </c>
      <c r="C118" vm="34">
        <v>45843</v>
      </c>
      <c r="D118" s="6" t="str">
        <v>6A30</v>
      </c>
      <c r="E118" s="6">
        <v>7</v>
      </c>
      <c r="F118">
        <v>673.11</v>
      </c>
      <c r="G118" t="str">
        <v>Normal</v>
      </c>
    </row>
    <row r="119" spans="1:7" x14ac:dyDescent="0.25">
      <c r="A119">
        <v>536</v>
      </c>
      <c r="B119" t="str">
        <v>Bolama Supermercados, Lda.</v>
      </c>
      <c r="C119" vm="34">
        <v>45843</v>
      </c>
      <c r="D119" s="6" t="str">
        <v>6A30</v>
      </c>
      <c r="E119" s="6">
        <v>7</v>
      </c>
      <c r="F119">
        <v>78.400000000000006</v>
      </c>
      <c r="G119" t="str">
        <v>Normal</v>
      </c>
    </row>
    <row r="120" spans="1:7" x14ac:dyDescent="0.25">
      <c r="A120">
        <v>537</v>
      </c>
      <c r="B120" t="str">
        <v>Bolama Supermercados, Lda.</v>
      </c>
      <c r="C120" vm="34">
        <v>45843</v>
      </c>
      <c r="D120" s="6" t="str">
        <v>6A30</v>
      </c>
      <c r="E120" s="6">
        <v>7</v>
      </c>
      <c r="F120">
        <v>76.81</v>
      </c>
      <c r="G120" t="str">
        <v>Normal</v>
      </c>
    </row>
    <row r="121" spans="1:7" x14ac:dyDescent="0.25">
      <c r="A121">
        <v>1364</v>
      </c>
      <c r="B121" t="str">
        <v>Carnes Meireles Do Minho, Sa</v>
      </c>
      <c r="C121" vm="34">
        <v>45843</v>
      </c>
      <c r="D121" s="6" t="str">
        <v>6A30</v>
      </c>
      <c r="E121" s="6">
        <v>7</v>
      </c>
      <c r="F121">
        <v>1504.08</v>
      </c>
      <c r="G121" t="str">
        <v>Normal</v>
      </c>
    </row>
    <row r="122" spans="1:7" x14ac:dyDescent="0.25">
      <c r="A122">
        <v>1462</v>
      </c>
      <c r="B122" t="str">
        <v>Ramos &amp; Prata, Lda</v>
      </c>
      <c r="C122" vm="34">
        <v>45843</v>
      </c>
      <c r="D122" s="6" t="str">
        <v>6A30</v>
      </c>
      <c r="E122" s="6">
        <v>7</v>
      </c>
      <c r="F122">
        <v>1984.14</v>
      </c>
      <c r="G122" t="str">
        <v>Normal</v>
      </c>
    </row>
    <row r="123" spans="1:7" x14ac:dyDescent="0.25">
      <c r="A123">
        <v>1475</v>
      </c>
      <c r="B123" t="str">
        <v>Nutrimeat S.A.</v>
      </c>
      <c r="C123" vm="34">
        <v>45843</v>
      </c>
      <c r="D123" s="6" t="str">
        <v>6A30</v>
      </c>
      <c r="E123" s="6">
        <v>7</v>
      </c>
      <c r="F123">
        <v>32.630000000000003</v>
      </c>
      <c r="G123" t="str">
        <v>Normal</v>
      </c>
    </row>
    <row r="124" spans="1:7" x14ac:dyDescent="0.25">
      <c r="A124">
        <v>539</v>
      </c>
      <c r="B124" t="str">
        <v>Bolama Supermercados, Lda.</v>
      </c>
      <c r="C124" vm="35">
        <v>45844</v>
      </c>
      <c r="D124" s="6" t="str">
        <v>6A30</v>
      </c>
      <c r="E124" s="6">
        <v>6</v>
      </c>
      <c r="F124">
        <v>431.78</v>
      </c>
      <c r="G124" t="str">
        <v>Normal</v>
      </c>
    </row>
    <row r="125" spans="1:7" x14ac:dyDescent="0.25">
      <c r="A125">
        <v>540</v>
      </c>
      <c r="B125" t="str">
        <v>Bolama Supermercados, Lda.</v>
      </c>
      <c r="C125" vm="35">
        <v>45844</v>
      </c>
      <c r="D125" s="6" t="str">
        <v>6A30</v>
      </c>
      <c r="E125" s="6">
        <v>6</v>
      </c>
      <c r="F125">
        <v>249.97</v>
      </c>
      <c r="G125" t="str">
        <v>Normal</v>
      </c>
    </row>
    <row r="126" spans="1:7" x14ac:dyDescent="0.25">
      <c r="A126">
        <v>541</v>
      </c>
      <c r="B126" t="str">
        <v>Bolama Supermercados, Lda.</v>
      </c>
      <c r="C126" vm="35">
        <v>45844</v>
      </c>
      <c r="D126" s="6" t="str">
        <v>6A30</v>
      </c>
      <c r="E126" s="6">
        <v>6</v>
      </c>
      <c r="F126">
        <v>659.16</v>
      </c>
      <c r="G126" t="str">
        <v>Normal</v>
      </c>
    </row>
    <row r="127" spans="1:7" x14ac:dyDescent="0.25">
      <c r="A127">
        <v>542</v>
      </c>
      <c r="B127" t="str">
        <v>Bolama Supermercados, Lda.</v>
      </c>
      <c r="C127" vm="35">
        <v>45844</v>
      </c>
      <c r="D127" s="6" t="str">
        <v>6A30</v>
      </c>
      <c r="E127" s="6">
        <v>6</v>
      </c>
      <c r="F127">
        <v>283.95</v>
      </c>
      <c r="G127" t="str">
        <v>Normal</v>
      </c>
    </row>
    <row r="128" spans="1:7" x14ac:dyDescent="0.25">
      <c r="A128">
        <v>853</v>
      </c>
      <c r="B128" t="str">
        <v>Futuro Em Relevo, Lda</v>
      </c>
      <c r="C128" vm="35">
        <v>45844</v>
      </c>
      <c r="D128" s="6" t="str">
        <v>6A30</v>
      </c>
      <c r="E128" s="6">
        <v>6</v>
      </c>
      <c r="F128">
        <v>985.01</v>
      </c>
      <c r="G128" t="str">
        <v>Normal</v>
      </c>
    </row>
    <row r="129" spans="1:7" x14ac:dyDescent="0.25">
      <c r="A129">
        <v>1146</v>
      </c>
      <c r="B129" t="str">
        <v>Bernardino Moreira De Sousa</v>
      </c>
      <c r="C129" vm="35">
        <v>45844</v>
      </c>
      <c r="D129" s="6" t="str">
        <v>6A30</v>
      </c>
      <c r="E129" s="6">
        <v>6</v>
      </c>
      <c r="F129">
        <v>322.45</v>
      </c>
      <c r="G129" t="str">
        <v>Normal</v>
      </c>
    </row>
    <row r="130" spans="1:7" x14ac:dyDescent="0.25">
      <c r="A130">
        <v>1365</v>
      </c>
      <c r="B130" t="str">
        <v>Carnes Meireles Do Minho, Sa</v>
      </c>
      <c r="C130" vm="35">
        <v>45844</v>
      </c>
      <c r="D130" s="6" t="str">
        <v>6A30</v>
      </c>
      <c r="E130" s="6">
        <v>6</v>
      </c>
      <c r="F130">
        <v>218.74</v>
      </c>
      <c r="G130" t="str">
        <v>Normal</v>
      </c>
    </row>
    <row r="131" spans="1:7" x14ac:dyDescent="0.25">
      <c r="A131">
        <v>1622</v>
      </c>
      <c r="B131" t="str">
        <v>Lojas Alfredo Seixas, Lda</v>
      </c>
      <c r="C131" vm="35">
        <v>45844</v>
      </c>
      <c r="D131" s="6" t="str">
        <v>6A30</v>
      </c>
      <c r="E131" s="6">
        <v>6</v>
      </c>
      <c r="F131">
        <v>327.61</v>
      </c>
      <c r="G131" t="str">
        <v>Normal</v>
      </c>
    </row>
    <row r="132" spans="1:7" x14ac:dyDescent="0.25">
      <c r="A132">
        <v>1623</v>
      </c>
      <c r="B132" t="str">
        <v>Lojas Alfredo Seixas, Lda</v>
      </c>
      <c r="C132" vm="35">
        <v>45844</v>
      </c>
      <c r="D132" s="6" t="str">
        <v>6A30</v>
      </c>
      <c r="E132" s="6">
        <v>6</v>
      </c>
      <c r="F132">
        <v>238.69</v>
      </c>
      <c r="G132" t="str">
        <v>Normal</v>
      </c>
    </row>
    <row r="133" spans="1:7" x14ac:dyDescent="0.25">
      <c r="A133">
        <v>1672</v>
      </c>
      <c r="B133" t="str">
        <v>Sérgio Manuel Saraiva Silva</v>
      </c>
      <c r="C133" vm="35">
        <v>45844</v>
      </c>
      <c r="D133" s="6" t="str">
        <v>6A30</v>
      </c>
      <c r="E133" s="6">
        <v>6</v>
      </c>
      <c r="F133">
        <v>250.32</v>
      </c>
      <c r="G133" t="str">
        <v>Normal</v>
      </c>
    </row>
    <row r="134" spans="1:7" x14ac:dyDescent="0.25">
      <c r="A134">
        <v>1751</v>
      </c>
      <c r="B134" t="str">
        <v>Avs - Comercio Carnes, Lda.</v>
      </c>
      <c r="C134" vm="35">
        <v>45844</v>
      </c>
      <c r="D134" s="6" t="str">
        <v>6A30</v>
      </c>
      <c r="E134" s="6">
        <v>6</v>
      </c>
      <c r="F134">
        <v>343.34</v>
      </c>
      <c r="G134" t="str">
        <v>Normal</v>
      </c>
    </row>
    <row r="135" spans="1:7" x14ac:dyDescent="0.25">
      <c r="A135">
        <v>2018</v>
      </c>
      <c r="B135" t="str">
        <v>Fonseca &amp; Fonseca, Lda</v>
      </c>
      <c r="C135" vm="36">
        <v>45737</v>
      </c>
      <c r="D135" s="6" t="str">
        <v>91A120</v>
      </c>
      <c r="E135" s="6">
        <v>113</v>
      </c>
      <c r="F135">
        <v>32.24</v>
      </c>
      <c r="G135" t="str">
        <v>Normal</v>
      </c>
    </row>
    <row r="136" spans="1:7" x14ac:dyDescent="0.25">
      <c r="A136">
        <v>1735</v>
      </c>
      <c r="B136" t="str">
        <v>Avs - Comercio Carnes, Lda.</v>
      </c>
      <c r="C136" vm="37">
        <v>45742</v>
      </c>
      <c r="D136" s="6" t="str">
        <v>91A120</v>
      </c>
      <c r="E136" s="6">
        <v>108</v>
      </c>
      <c r="F136">
        <v>275.13</v>
      </c>
      <c r="G136" t="str">
        <v>Normal</v>
      </c>
    </row>
    <row r="137" spans="1:7" x14ac:dyDescent="0.25">
      <c r="A137">
        <v>1736</v>
      </c>
      <c r="B137" t="str">
        <v>Avs - Comercio Carnes, Lda.</v>
      </c>
      <c r="C137" vm="38">
        <v>45744</v>
      </c>
      <c r="D137" s="6" t="str">
        <v>91A120</v>
      </c>
      <c r="E137" s="6">
        <v>106</v>
      </c>
      <c r="F137">
        <v>288.82</v>
      </c>
      <c r="G137" t="str">
        <v>Normal</v>
      </c>
    </row>
    <row r="138" spans="1:7" x14ac:dyDescent="0.25">
      <c r="A138">
        <v>1737</v>
      </c>
      <c r="B138" t="str">
        <v>Avs - Comercio Carnes, Lda.</v>
      </c>
      <c r="C138" vm="39">
        <v>45746</v>
      </c>
      <c r="D138" s="6" t="str">
        <v>91A120</v>
      </c>
      <c r="E138" s="6">
        <v>104</v>
      </c>
      <c r="F138">
        <v>100.77</v>
      </c>
      <c r="G138" t="str">
        <v>Normal</v>
      </c>
    </row>
    <row r="139" spans="1:7" x14ac:dyDescent="0.25">
      <c r="A139">
        <v>2082</v>
      </c>
      <c r="B139" t="str">
        <v>TENTAÇÃO DAS BIFANAS 1</v>
      </c>
      <c r="C139" vm="39">
        <v>45746</v>
      </c>
      <c r="D139" s="6" t="str">
        <v>91A120</v>
      </c>
      <c r="E139" s="6">
        <v>104</v>
      </c>
      <c r="F139">
        <v>226.85</v>
      </c>
      <c r="G139" t="str">
        <v>Normal</v>
      </c>
    </row>
    <row r="140" spans="1:7" x14ac:dyDescent="0.25">
      <c r="A140">
        <v>296</v>
      </c>
      <c r="B140" t="str">
        <v>Sousa &amp; Meira, Lda.</v>
      </c>
      <c r="C140" vm="40">
        <v>45754</v>
      </c>
      <c r="D140" s="6" t="str">
        <v>91A120</v>
      </c>
      <c r="E140" s="6">
        <v>96</v>
      </c>
      <c r="F140">
        <v>2723.42</v>
      </c>
      <c r="G140" t="str">
        <v>Normal</v>
      </c>
    </row>
    <row r="141" spans="1:7" x14ac:dyDescent="0.25">
      <c r="A141">
        <v>1209</v>
      </c>
      <c r="B141" t="str">
        <v>Maria Teresa Pacheco Morais</v>
      </c>
      <c r="C141" vm="41">
        <v>45758</v>
      </c>
      <c r="D141" s="6" t="str">
        <v>91A120</v>
      </c>
      <c r="E141" s="6">
        <v>92</v>
      </c>
      <c r="F141">
        <v>19.079999999999998</v>
      </c>
      <c r="G141" t="str">
        <v>Normal</v>
      </c>
    </row>
    <row r="142" spans="1:7" x14ac:dyDescent="0.25">
      <c r="A142">
        <v>2083</v>
      </c>
      <c r="B142" t="str">
        <v>TENTAÇÃO DAS BIFANAS 1</v>
      </c>
      <c r="C142" vm="41">
        <v>45758</v>
      </c>
      <c r="D142" s="6" t="str">
        <v>91A120</v>
      </c>
      <c r="E142" s="6">
        <v>92</v>
      </c>
      <c r="F142">
        <v>134.19999999999999</v>
      </c>
      <c r="G142" t="str">
        <v>Normal</v>
      </c>
    </row>
    <row r="143" spans="1:7" x14ac:dyDescent="0.25">
      <c r="A143">
        <v>272</v>
      </c>
      <c r="B143" t="str">
        <v>Sousa &amp; Meira, Lda.</v>
      </c>
      <c r="C143" vm="42">
        <v>45584</v>
      </c>
      <c r="D143" s="6" t="str">
        <v>M120</v>
      </c>
      <c r="E143" s="6">
        <v>266</v>
      </c>
      <c r="F143">
        <v>2261.6999999999998</v>
      </c>
      <c r="G143" t="str">
        <v>Normal</v>
      </c>
    </row>
    <row r="144" spans="1:7" x14ac:dyDescent="0.25">
      <c r="A144">
        <v>273</v>
      </c>
      <c r="B144" t="str">
        <v>Sousa &amp; Meira, Lda.</v>
      </c>
      <c r="C144" vm="43">
        <v>45585</v>
      </c>
      <c r="D144" s="6" t="str">
        <v>M120</v>
      </c>
      <c r="E144" s="6">
        <v>265</v>
      </c>
      <c r="F144">
        <v>206.64</v>
      </c>
      <c r="G144" t="str">
        <v>Normal</v>
      </c>
    </row>
    <row r="145" spans="1:7" x14ac:dyDescent="0.25">
      <c r="A145">
        <v>1844</v>
      </c>
      <c r="B145" t="str">
        <v>Debate Rebelde, Lda</v>
      </c>
      <c r="C145" vm="44">
        <v>45588</v>
      </c>
      <c r="D145" s="6" t="str">
        <v>M120</v>
      </c>
      <c r="E145" s="6">
        <v>262</v>
      </c>
      <c r="F145">
        <v>656.31</v>
      </c>
      <c r="G145" t="str">
        <v>Normal</v>
      </c>
    </row>
    <row r="146" spans="1:7" x14ac:dyDescent="0.25">
      <c r="A146">
        <v>1845</v>
      </c>
      <c r="B146" t="str">
        <v>Debate Rebelde, Lda</v>
      </c>
      <c r="C146" vm="45">
        <v>45591</v>
      </c>
      <c r="D146" s="6" t="str">
        <v>M120</v>
      </c>
      <c r="E146" s="6">
        <v>259</v>
      </c>
      <c r="F146">
        <v>268.94</v>
      </c>
      <c r="G146" t="str">
        <v>Normal</v>
      </c>
    </row>
    <row r="147" spans="1:7" x14ac:dyDescent="0.25">
      <c r="A147">
        <v>274</v>
      </c>
      <c r="B147" t="str">
        <v>Sousa &amp; Meira, Lda.</v>
      </c>
      <c r="C147" vm="46">
        <v>45595</v>
      </c>
      <c r="D147" s="6" t="str">
        <v>M120</v>
      </c>
      <c r="E147" s="6">
        <v>255</v>
      </c>
      <c r="F147">
        <v>2648.95</v>
      </c>
      <c r="G147" t="str">
        <v>Normal</v>
      </c>
    </row>
    <row r="148" spans="1:7" x14ac:dyDescent="0.25">
      <c r="A148">
        <v>275</v>
      </c>
      <c r="B148" t="str">
        <v>Sousa &amp; Meira, Lda.</v>
      </c>
      <c r="C148" vm="46">
        <v>45595</v>
      </c>
      <c r="D148" s="6" t="str">
        <v>M120</v>
      </c>
      <c r="E148" s="6">
        <v>255</v>
      </c>
      <c r="F148">
        <v>3262.2</v>
      </c>
      <c r="G148" t="str">
        <v>Normal</v>
      </c>
    </row>
    <row r="149" spans="1:7" x14ac:dyDescent="0.25">
      <c r="A149">
        <v>276</v>
      </c>
      <c r="B149" t="str">
        <v>Sousa &amp; Meira, Lda.</v>
      </c>
      <c r="C149" vm="46">
        <v>45595</v>
      </c>
      <c r="D149" s="6" t="str">
        <v>M120</v>
      </c>
      <c r="E149" s="6">
        <v>255</v>
      </c>
      <c r="F149">
        <v>22.76</v>
      </c>
      <c r="G149" t="str">
        <v>Normal</v>
      </c>
    </row>
    <row r="150" spans="1:7" x14ac:dyDescent="0.25">
      <c r="A150">
        <v>1847</v>
      </c>
      <c r="B150" t="str">
        <v>Debate Rebelde, Lda</v>
      </c>
      <c r="C150" vm="46">
        <v>45595</v>
      </c>
      <c r="D150" s="6" t="str">
        <v>M120</v>
      </c>
      <c r="E150" s="6">
        <v>255</v>
      </c>
      <c r="F150">
        <v>555.55999999999995</v>
      </c>
      <c r="G150" t="str">
        <v>Normal</v>
      </c>
    </row>
    <row r="151" spans="1:7" x14ac:dyDescent="0.25">
      <c r="A151">
        <v>277</v>
      </c>
      <c r="B151" t="str">
        <v>Sousa &amp; Meira, Lda.</v>
      </c>
      <c r="C151" vm="47">
        <v>45596</v>
      </c>
      <c r="D151" s="6" t="str">
        <v>M120</v>
      </c>
      <c r="E151" s="6">
        <v>254</v>
      </c>
      <c r="F151">
        <v>1174.21</v>
      </c>
      <c r="G151" t="str">
        <v>Normal</v>
      </c>
    </row>
    <row r="152" spans="1:7" x14ac:dyDescent="0.25">
      <c r="A152">
        <v>1848</v>
      </c>
      <c r="B152" t="str">
        <v>Debate Rebelde, Lda</v>
      </c>
      <c r="C152" vm="48">
        <v>45597</v>
      </c>
      <c r="D152" s="6" t="str">
        <v>M120</v>
      </c>
      <c r="E152" s="6">
        <v>253</v>
      </c>
      <c r="F152">
        <v>571.85</v>
      </c>
      <c r="G152" t="str">
        <v>Normal</v>
      </c>
    </row>
    <row r="153" spans="1:7" x14ac:dyDescent="0.25">
      <c r="A153">
        <v>1849</v>
      </c>
      <c r="B153" t="str">
        <v>Debate Rebelde, Lda</v>
      </c>
      <c r="C153" vm="49">
        <v>45604</v>
      </c>
      <c r="D153" s="6" t="str">
        <v>M120</v>
      </c>
      <c r="E153" s="6">
        <v>246</v>
      </c>
      <c r="F153">
        <v>710.9</v>
      </c>
      <c r="G153" t="str">
        <v>Normal</v>
      </c>
    </row>
    <row r="154" spans="1:7" x14ac:dyDescent="0.25">
      <c r="A154">
        <v>1850</v>
      </c>
      <c r="B154" t="str">
        <v>Debate Rebelde, Lda</v>
      </c>
      <c r="C154" vm="50">
        <v>45609</v>
      </c>
      <c r="D154" s="6" t="str">
        <v>M120</v>
      </c>
      <c r="E154" s="6">
        <v>241</v>
      </c>
      <c r="F154">
        <v>276.52</v>
      </c>
      <c r="G154" t="str">
        <v>Normal</v>
      </c>
    </row>
    <row r="155" spans="1:7" x14ac:dyDescent="0.25">
      <c r="A155">
        <v>1851</v>
      </c>
      <c r="B155" t="str">
        <v>Debate Rebelde, Lda</v>
      </c>
      <c r="C155" vm="51">
        <v>45611</v>
      </c>
      <c r="D155" s="6" t="str">
        <v>M120</v>
      </c>
      <c r="E155" s="6">
        <v>239</v>
      </c>
      <c r="F155">
        <v>26.5</v>
      </c>
      <c r="G155" t="str">
        <v>Normal</v>
      </c>
    </row>
    <row r="156" spans="1:7" x14ac:dyDescent="0.25">
      <c r="A156">
        <v>1852</v>
      </c>
      <c r="B156" t="str">
        <v>Debate Rebelde, Lda</v>
      </c>
      <c r="C156" vm="51">
        <v>45611</v>
      </c>
      <c r="D156" s="6" t="str">
        <v>M120</v>
      </c>
      <c r="E156" s="6">
        <v>239</v>
      </c>
      <c r="F156">
        <v>445.69</v>
      </c>
      <c r="G156" t="str">
        <v>Normal</v>
      </c>
    </row>
    <row r="157" spans="1:7" x14ac:dyDescent="0.25">
      <c r="A157">
        <v>278</v>
      </c>
      <c r="B157" t="str">
        <v>Sousa &amp; Meira, Lda.</v>
      </c>
      <c r="C157" vm="52">
        <v>45612</v>
      </c>
      <c r="D157" s="6" t="str">
        <v>M120</v>
      </c>
      <c r="E157" s="6">
        <v>238</v>
      </c>
      <c r="F157">
        <v>3434.98</v>
      </c>
      <c r="G157" t="str">
        <v>Normal</v>
      </c>
    </row>
    <row r="158" spans="1:7" x14ac:dyDescent="0.25">
      <c r="A158">
        <v>1853</v>
      </c>
      <c r="B158" t="str">
        <v>Debate Rebelde, Lda</v>
      </c>
      <c r="C158" vm="53">
        <v>45616</v>
      </c>
      <c r="D158" s="6" t="str">
        <v>M120</v>
      </c>
      <c r="E158" s="6">
        <v>234</v>
      </c>
      <c r="F158">
        <v>536.15</v>
      </c>
      <c r="G158" t="str">
        <v>Normal</v>
      </c>
    </row>
    <row r="159" spans="1:7" x14ac:dyDescent="0.25">
      <c r="A159">
        <v>1854</v>
      </c>
      <c r="B159" t="str">
        <v>Debate Rebelde, Lda</v>
      </c>
      <c r="C159" vm="54">
        <v>45618</v>
      </c>
      <c r="D159" s="6" t="str">
        <v>M120</v>
      </c>
      <c r="E159" s="6">
        <v>232</v>
      </c>
      <c r="F159">
        <v>522.87</v>
      </c>
      <c r="G159" t="str">
        <v>Normal</v>
      </c>
    </row>
    <row r="160" spans="1:7" x14ac:dyDescent="0.25">
      <c r="A160">
        <v>279</v>
      </c>
      <c r="B160" t="str">
        <v>Sousa &amp; Meira, Lda.</v>
      </c>
      <c r="C160" vm="55">
        <v>45619</v>
      </c>
      <c r="D160" s="6" t="str">
        <v>M120</v>
      </c>
      <c r="E160" s="6">
        <v>231</v>
      </c>
      <c r="F160">
        <v>789.28</v>
      </c>
      <c r="G160" t="str">
        <v>Normal</v>
      </c>
    </row>
    <row r="161" spans="1:7" x14ac:dyDescent="0.25">
      <c r="A161">
        <v>1963</v>
      </c>
      <c r="B161" t="str">
        <v>Bruno A. Rocha Unip., Lda</v>
      </c>
      <c r="C161" vm="56">
        <v>45623</v>
      </c>
      <c r="D161" s="6" t="str">
        <v>M120</v>
      </c>
      <c r="E161" s="6">
        <v>227</v>
      </c>
      <c r="F161">
        <v>31.8</v>
      </c>
      <c r="G161" t="str">
        <v>Normal</v>
      </c>
    </row>
    <row r="162" spans="1:7" x14ac:dyDescent="0.25">
      <c r="A162">
        <v>1964</v>
      </c>
      <c r="B162" t="str">
        <v>Bruno A. Rocha Unip., Lda</v>
      </c>
      <c r="C162" vm="56">
        <v>45623</v>
      </c>
      <c r="D162" s="6" t="str">
        <v>M120</v>
      </c>
      <c r="E162" s="6">
        <v>227</v>
      </c>
      <c r="F162">
        <v>146.47999999999999</v>
      </c>
      <c r="G162" t="str">
        <v>Normal</v>
      </c>
    </row>
    <row r="163" spans="1:7" x14ac:dyDescent="0.25">
      <c r="A163">
        <v>280</v>
      </c>
      <c r="B163" t="str">
        <v>Sousa &amp; Meira, Lda.</v>
      </c>
      <c r="C163" vm="57">
        <v>45626</v>
      </c>
      <c r="D163" s="6" t="str">
        <v>M120</v>
      </c>
      <c r="E163" s="6">
        <v>224</v>
      </c>
      <c r="F163">
        <v>3031.75</v>
      </c>
      <c r="G163" t="str">
        <v>Normal</v>
      </c>
    </row>
    <row r="164" spans="1:7" x14ac:dyDescent="0.25">
      <c r="A164">
        <v>281</v>
      </c>
      <c r="B164" t="str">
        <v>Sousa &amp; Meira, Lda.</v>
      </c>
      <c r="C164" vm="58">
        <v>45633</v>
      </c>
      <c r="D164" s="6" t="str">
        <v>M120</v>
      </c>
      <c r="E164" s="6">
        <v>217</v>
      </c>
      <c r="F164">
        <v>1458.61</v>
      </c>
      <c r="G164" t="str">
        <v>Normal</v>
      </c>
    </row>
    <row r="165" spans="1:7" x14ac:dyDescent="0.25">
      <c r="A165">
        <v>282</v>
      </c>
      <c r="B165" t="str">
        <v>Sousa &amp; Meira, Lda.</v>
      </c>
      <c r="C165" vm="59">
        <v>45637</v>
      </c>
      <c r="D165" s="6" t="str">
        <v>M120</v>
      </c>
      <c r="E165" s="6">
        <v>213</v>
      </c>
      <c r="F165">
        <v>46.3</v>
      </c>
      <c r="G165" t="str">
        <v>Normal</v>
      </c>
    </row>
    <row r="166" spans="1:7" x14ac:dyDescent="0.25">
      <c r="A166">
        <v>885</v>
      </c>
      <c r="B166" t="str">
        <v>Cristina M. M. - Produtos Alimentares - Unip. Lda</v>
      </c>
      <c r="C166" vm="60">
        <v>45667</v>
      </c>
      <c r="D166" s="6" t="str">
        <v>M120</v>
      </c>
      <c r="E166" s="6">
        <v>183</v>
      </c>
      <c r="F166">
        <v>43.46</v>
      </c>
      <c r="G166" t="str">
        <v>Normal</v>
      </c>
    </row>
    <row r="167" spans="1:7" x14ac:dyDescent="0.25">
      <c r="A167">
        <v>283</v>
      </c>
      <c r="B167" t="str">
        <v>Sousa &amp; Meira, Lda.</v>
      </c>
      <c r="C167" vm="61">
        <v>45670</v>
      </c>
      <c r="D167" s="6" t="str">
        <v>M120</v>
      </c>
      <c r="E167" s="6">
        <v>180</v>
      </c>
      <c r="F167">
        <v>1624.13</v>
      </c>
      <c r="G167" t="str">
        <v>Normal</v>
      </c>
    </row>
    <row r="168" spans="1:7" x14ac:dyDescent="0.25">
      <c r="A168">
        <v>284</v>
      </c>
      <c r="B168" t="str">
        <v>Sousa &amp; Meira, Lda.</v>
      </c>
      <c r="C168" vm="61">
        <v>45670</v>
      </c>
      <c r="D168" s="6" t="str">
        <v>M120</v>
      </c>
      <c r="E168" s="6">
        <v>180</v>
      </c>
      <c r="F168">
        <v>34.44</v>
      </c>
      <c r="G168" t="str">
        <v>Normal</v>
      </c>
    </row>
    <row r="169" spans="1:7" x14ac:dyDescent="0.25">
      <c r="A169">
        <v>285</v>
      </c>
      <c r="B169" t="str">
        <v>Sousa &amp; Meira, Lda.</v>
      </c>
      <c r="C169" vm="62">
        <v>45677</v>
      </c>
      <c r="D169" s="6" t="str">
        <v>M120</v>
      </c>
      <c r="E169" s="6">
        <v>173</v>
      </c>
      <c r="F169">
        <v>796.17</v>
      </c>
      <c r="G169" t="str">
        <v>Normal</v>
      </c>
    </row>
    <row r="170" spans="1:7" x14ac:dyDescent="0.25">
      <c r="A170">
        <v>286</v>
      </c>
      <c r="B170" t="str">
        <v>Sousa &amp; Meira, Lda.</v>
      </c>
      <c r="C170" vm="63">
        <v>45682</v>
      </c>
      <c r="D170" s="6" t="str">
        <v>M120</v>
      </c>
      <c r="E170" s="6">
        <v>168</v>
      </c>
      <c r="F170">
        <v>128.76</v>
      </c>
      <c r="G170" t="str">
        <v>Normal</v>
      </c>
    </row>
    <row r="171" spans="1:7" x14ac:dyDescent="0.25">
      <c r="A171">
        <v>288</v>
      </c>
      <c r="B171" t="str">
        <v>Sousa &amp; Meira, Lda.</v>
      </c>
      <c r="C171" vm="64">
        <v>45684</v>
      </c>
      <c r="D171" s="6" t="str">
        <v>M120</v>
      </c>
      <c r="E171" s="6">
        <v>166</v>
      </c>
      <c r="F171">
        <v>1378.22</v>
      </c>
      <c r="G171" t="str">
        <v>Normal</v>
      </c>
    </row>
    <row r="172" spans="1:7" x14ac:dyDescent="0.25">
      <c r="A172">
        <v>289</v>
      </c>
      <c r="B172" t="str">
        <v>Sousa &amp; Meira, Lda.</v>
      </c>
      <c r="C172" vm="65">
        <v>45698</v>
      </c>
      <c r="D172" s="6" t="str">
        <v>M120</v>
      </c>
      <c r="E172" s="6">
        <v>152</v>
      </c>
      <c r="F172">
        <v>2786.05</v>
      </c>
      <c r="G172" t="str">
        <v>Normal</v>
      </c>
    </row>
    <row r="173" spans="1:7" x14ac:dyDescent="0.25">
      <c r="A173">
        <v>291</v>
      </c>
      <c r="B173" t="str">
        <v>Sousa &amp; Meira, Lda.</v>
      </c>
      <c r="C173" vm="66">
        <v>45699</v>
      </c>
      <c r="D173" s="6" t="str">
        <v>M120</v>
      </c>
      <c r="E173" s="6">
        <v>151</v>
      </c>
      <c r="F173">
        <v>463.82</v>
      </c>
      <c r="G173" t="str">
        <v>Normal</v>
      </c>
    </row>
    <row r="174" spans="1:7" x14ac:dyDescent="0.25">
      <c r="A174">
        <v>1965</v>
      </c>
      <c r="B174" t="str">
        <v>Bruno A. Rocha Unip., Lda</v>
      </c>
      <c r="C174" vm="67">
        <v>45700</v>
      </c>
      <c r="D174" s="6" t="str">
        <v>M120</v>
      </c>
      <c r="E174" s="6">
        <v>150</v>
      </c>
      <c r="F174">
        <v>264.67</v>
      </c>
      <c r="G174" t="str">
        <v>Normal</v>
      </c>
    </row>
    <row r="175" spans="1:7" x14ac:dyDescent="0.25">
      <c r="A175">
        <v>292</v>
      </c>
      <c r="B175" t="str">
        <v>Sousa &amp; Meira, Lda.</v>
      </c>
      <c r="C175" vm="68">
        <v>45705</v>
      </c>
      <c r="D175" s="6" t="str">
        <v>M120</v>
      </c>
      <c r="E175" s="6">
        <v>145</v>
      </c>
      <c r="F175">
        <v>5396.05</v>
      </c>
      <c r="G175" t="str">
        <v>Normal</v>
      </c>
    </row>
    <row r="176" spans="1:7" x14ac:dyDescent="0.25">
      <c r="A176">
        <v>293</v>
      </c>
      <c r="B176" t="str">
        <v>Sousa &amp; Meira, Lda.</v>
      </c>
      <c r="C176" vm="68">
        <v>45705</v>
      </c>
      <c r="D176" s="6" t="str">
        <v>M120</v>
      </c>
      <c r="E176" s="6">
        <v>145</v>
      </c>
      <c r="F176">
        <v>25.72</v>
      </c>
      <c r="G176" t="str">
        <v>Normal</v>
      </c>
    </row>
    <row r="177" spans="1:7" x14ac:dyDescent="0.25">
      <c r="A177">
        <v>1268</v>
      </c>
      <c r="B177" t="str">
        <v>Talhos Heroísmo, Lda</v>
      </c>
      <c r="C177" vm="69">
        <v>45795</v>
      </c>
      <c r="D177" s="6" t="str">
        <v>31A60</v>
      </c>
      <c r="E177" s="6">
        <v>55</v>
      </c>
      <c r="F177">
        <v>119.33</v>
      </c>
      <c r="G177" t="str">
        <v>MODERATE RISK - Will move to 61A90 soon</v>
      </c>
    </row>
    <row r="178" spans="1:7" x14ac:dyDescent="0.25">
      <c r="A178">
        <v>295</v>
      </c>
      <c r="B178" t="str">
        <v>Sousa &amp; Meira, Lda.</v>
      </c>
      <c r="C178" vm="70">
        <v>45731</v>
      </c>
      <c r="D178" s="6" t="str">
        <v>91A120</v>
      </c>
      <c r="E178" s="6">
        <v>119</v>
      </c>
      <c r="F178">
        <v>2509.11</v>
      </c>
      <c r="G178" t="str"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36D6-4D4E-4289-9343-7F0E99389A29}">
  <dimension ref="A1:G177"/>
  <sheetViews>
    <sheetView workbookViewId="0">
      <selection activeCell="H176" sqref="H176"/>
    </sheetView>
  </sheetViews>
  <sheetFormatPr defaultRowHeight="15" x14ac:dyDescent="0.25"/>
  <cols>
    <col min="1" max="1" width="10.85546875" customWidth="1"/>
    <col min="2" max="2" width="41.42578125" bestFit="1" customWidth="1"/>
    <col min="3" max="3" width="11.85546875" customWidth="1"/>
    <col min="4" max="4" width="6.28515625" style="6" customWidth="1"/>
    <col min="5" max="5" width="15.85546875" style="10" customWidth="1"/>
    <col min="6" max="6" width="37" bestFit="1" customWidth="1"/>
    <col min="7" max="7" width="10.140625" customWidth="1"/>
  </cols>
  <sheetData>
    <row r="1" spans="1:7" x14ac:dyDescent="0.25">
      <c r="A1" t="s">
        <v>2858</v>
      </c>
      <c r="B1" t="s">
        <v>2850</v>
      </c>
      <c r="C1" t="s">
        <v>5</v>
      </c>
      <c r="D1" s="6" t="s">
        <v>2811</v>
      </c>
      <c r="E1" s="10" t="s">
        <v>7</v>
      </c>
      <c r="F1" t="s">
        <v>9</v>
      </c>
      <c r="G1" t="s">
        <v>2857</v>
      </c>
    </row>
    <row r="2" spans="1:7" x14ac:dyDescent="0.25">
      <c r="A2">
        <v>323</v>
      </c>
      <c r="B2" t="s">
        <v>66</v>
      </c>
      <c r="C2" vm="8">
        <v>45847</v>
      </c>
      <c r="D2" s="6" t="s">
        <v>2851</v>
      </c>
      <c r="E2" s="10">
        <v>3</v>
      </c>
      <c r="F2">
        <v>63.15</v>
      </c>
      <c r="G2" t="str">
        <f>TEXT(Table1[[#This Row],[Data Venc.]],"mmm")</f>
        <v>jul</v>
      </c>
    </row>
    <row r="3" spans="1:7" x14ac:dyDescent="0.25">
      <c r="A3">
        <v>545</v>
      </c>
      <c r="B3" t="s">
        <v>102</v>
      </c>
      <c r="C3" vm="8">
        <v>45847</v>
      </c>
      <c r="D3" s="6" t="s">
        <v>2851</v>
      </c>
      <c r="E3" s="10">
        <v>3</v>
      </c>
      <c r="F3">
        <v>968.94</v>
      </c>
      <c r="G3" t="str">
        <f>TEXT(Table1[[#This Row],[Data Venc.]],"mmm")</f>
        <v>jul</v>
      </c>
    </row>
    <row r="4" spans="1:7" x14ac:dyDescent="0.25">
      <c r="A4">
        <v>546</v>
      </c>
      <c r="B4" t="s">
        <v>102</v>
      </c>
      <c r="C4" vm="8">
        <v>45847</v>
      </c>
      <c r="D4" s="6" t="s">
        <v>2851</v>
      </c>
      <c r="E4" s="10">
        <v>3</v>
      </c>
      <c r="F4">
        <v>515.36</v>
      </c>
      <c r="G4" t="str">
        <f>TEXT(Table1[[#This Row],[Data Venc.]],"mmm")</f>
        <v>jul</v>
      </c>
    </row>
    <row r="5" spans="1:7" x14ac:dyDescent="0.25">
      <c r="A5">
        <v>547</v>
      </c>
      <c r="B5" t="s">
        <v>102</v>
      </c>
      <c r="C5" vm="8">
        <v>45847</v>
      </c>
      <c r="D5" s="6" t="s">
        <v>2851</v>
      </c>
      <c r="E5" s="10">
        <v>3</v>
      </c>
      <c r="F5">
        <v>533.29</v>
      </c>
      <c r="G5" t="str">
        <f>TEXT(Table1[[#This Row],[Data Venc.]],"mmm")</f>
        <v>jul</v>
      </c>
    </row>
    <row r="6" spans="1:7" x14ac:dyDescent="0.25">
      <c r="A6">
        <v>548</v>
      </c>
      <c r="B6" t="s">
        <v>102</v>
      </c>
      <c r="C6" vm="8">
        <v>45847</v>
      </c>
      <c r="D6" s="6" t="s">
        <v>2851</v>
      </c>
      <c r="E6" s="10">
        <v>3</v>
      </c>
      <c r="F6">
        <v>1565.22</v>
      </c>
      <c r="G6" t="str">
        <f>TEXT(Table1[[#This Row],[Data Venc.]],"mmm")</f>
        <v>jul</v>
      </c>
    </row>
    <row r="7" spans="1:7" x14ac:dyDescent="0.25">
      <c r="A7">
        <v>1279</v>
      </c>
      <c r="B7" t="s">
        <v>250</v>
      </c>
      <c r="C7" vm="8">
        <v>45847</v>
      </c>
      <c r="D7" s="6" t="s">
        <v>2851</v>
      </c>
      <c r="E7" s="10">
        <v>3</v>
      </c>
      <c r="F7">
        <v>799.53</v>
      </c>
      <c r="G7" t="str">
        <f>TEXT(Table1[[#This Row],[Data Venc.]],"mmm")</f>
        <v>jul</v>
      </c>
    </row>
    <row r="8" spans="1:7" x14ac:dyDescent="0.25">
      <c r="A8">
        <v>1354</v>
      </c>
      <c r="B8" t="s">
        <v>104</v>
      </c>
      <c r="C8" vm="8">
        <v>45847</v>
      </c>
      <c r="D8" s="6" t="s">
        <v>2851</v>
      </c>
      <c r="E8" s="10">
        <v>3</v>
      </c>
      <c r="F8">
        <v>283.92</v>
      </c>
      <c r="G8" t="str">
        <f>TEXT(Table1[[#This Row],[Data Venc.]],"mmm")</f>
        <v>jul</v>
      </c>
    </row>
    <row r="9" spans="1:7" x14ac:dyDescent="0.25">
      <c r="A9">
        <v>1624</v>
      </c>
      <c r="B9" t="s">
        <v>333</v>
      </c>
      <c r="C9" vm="8">
        <v>45847</v>
      </c>
      <c r="D9" s="6" t="s">
        <v>2851</v>
      </c>
      <c r="E9" s="10">
        <v>3</v>
      </c>
      <c r="F9">
        <v>31.64</v>
      </c>
      <c r="G9" t="str">
        <f>TEXT(Table1[[#This Row],[Data Venc.]],"mmm")</f>
        <v>jul</v>
      </c>
    </row>
    <row r="10" spans="1:7" x14ac:dyDescent="0.25">
      <c r="A10">
        <v>1673</v>
      </c>
      <c r="B10" t="s">
        <v>360</v>
      </c>
      <c r="C10" vm="8">
        <v>45847</v>
      </c>
      <c r="D10" s="6" t="s">
        <v>2851</v>
      </c>
      <c r="E10" s="10">
        <v>3</v>
      </c>
      <c r="F10">
        <v>113.9</v>
      </c>
      <c r="G10" t="str">
        <f>TEXT(Table1[[#This Row],[Data Venc.]],"mmm")</f>
        <v>jul</v>
      </c>
    </row>
    <row r="11" spans="1:7" x14ac:dyDescent="0.25">
      <c r="A11">
        <v>1752</v>
      </c>
      <c r="B11" t="s">
        <v>377</v>
      </c>
      <c r="C11" vm="8">
        <v>45847</v>
      </c>
      <c r="D11" s="6" t="s">
        <v>2851</v>
      </c>
      <c r="E11" s="10">
        <v>3</v>
      </c>
      <c r="F11">
        <v>95.38</v>
      </c>
      <c r="G11" t="str">
        <f>TEXT(Table1[[#This Row],[Data Venc.]],"mmm")</f>
        <v>jul</v>
      </c>
    </row>
    <row r="12" spans="1:7" x14ac:dyDescent="0.25">
      <c r="A12">
        <v>324</v>
      </c>
      <c r="B12" t="s">
        <v>66</v>
      </c>
      <c r="C12" vm="9">
        <v>45849</v>
      </c>
      <c r="D12" s="6" t="s">
        <v>2851</v>
      </c>
      <c r="E12" s="10">
        <v>1</v>
      </c>
      <c r="F12">
        <v>109.88</v>
      </c>
      <c r="G12" t="str">
        <f>TEXT(Table1[[#This Row],[Data Venc.]],"mmm")</f>
        <v>jul</v>
      </c>
    </row>
    <row r="13" spans="1:7" x14ac:dyDescent="0.25">
      <c r="A13">
        <v>325</v>
      </c>
      <c r="B13" t="s">
        <v>66</v>
      </c>
      <c r="C13" vm="9">
        <v>45849</v>
      </c>
      <c r="D13" s="6" t="s">
        <v>2851</v>
      </c>
      <c r="E13" s="10">
        <v>1</v>
      </c>
      <c r="F13">
        <v>153.01</v>
      </c>
      <c r="G13" t="str">
        <f>TEXT(Table1[[#This Row],[Data Venc.]],"mmm")</f>
        <v>jul</v>
      </c>
    </row>
    <row r="14" spans="1:7" x14ac:dyDescent="0.25">
      <c r="A14">
        <v>326</v>
      </c>
      <c r="B14" t="s">
        <v>66</v>
      </c>
      <c r="C14" vm="9">
        <v>45849</v>
      </c>
      <c r="D14" s="6" t="s">
        <v>2851</v>
      </c>
      <c r="E14" s="10">
        <v>1</v>
      </c>
      <c r="F14">
        <v>242.27</v>
      </c>
      <c r="G14" t="str">
        <f>TEXT(Table1[[#This Row],[Data Venc.]],"mmm")</f>
        <v>jul</v>
      </c>
    </row>
    <row r="15" spans="1:7" x14ac:dyDescent="0.25">
      <c r="A15">
        <v>327</v>
      </c>
      <c r="B15" t="s">
        <v>66</v>
      </c>
      <c r="C15" vm="9">
        <v>45849</v>
      </c>
      <c r="D15" s="6" t="s">
        <v>2851</v>
      </c>
      <c r="E15" s="10">
        <v>1</v>
      </c>
      <c r="F15">
        <v>891.84</v>
      </c>
      <c r="G15" t="str">
        <f>TEXT(Table1[[#This Row],[Data Venc.]],"mmm")</f>
        <v>jul</v>
      </c>
    </row>
    <row r="16" spans="1:7" x14ac:dyDescent="0.25">
      <c r="A16">
        <v>552</v>
      </c>
      <c r="B16" t="s">
        <v>102</v>
      </c>
      <c r="C16" vm="9">
        <v>45849</v>
      </c>
      <c r="D16" s="6" t="s">
        <v>2851</v>
      </c>
      <c r="E16" s="10">
        <v>1</v>
      </c>
      <c r="F16">
        <v>156.38</v>
      </c>
      <c r="G16" t="str">
        <f>TEXT(Table1[[#This Row],[Data Venc.]],"mmm")</f>
        <v>jul</v>
      </c>
    </row>
    <row r="17" spans="1:7" x14ac:dyDescent="0.25">
      <c r="A17">
        <v>553</v>
      </c>
      <c r="B17" t="s">
        <v>102</v>
      </c>
      <c r="C17" vm="9">
        <v>45849</v>
      </c>
      <c r="D17" s="6" t="s">
        <v>2851</v>
      </c>
      <c r="E17" s="10">
        <v>1</v>
      </c>
      <c r="F17">
        <v>141.16999999999999</v>
      </c>
      <c r="G17" t="str">
        <f>TEXT(Table1[[#This Row],[Data Venc.]],"mmm")</f>
        <v>jul</v>
      </c>
    </row>
    <row r="18" spans="1:7" x14ac:dyDescent="0.25">
      <c r="A18">
        <v>554</v>
      </c>
      <c r="B18" t="s">
        <v>102</v>
      </c>
      <c r="C18" vm="9">
        <v>45849</v>
      </c>
      <c r="D18" s="6" t="s">
        <v>2851</v>
      </c>
      <c r="E18" s="10">
        <v>1</v>
      </c>
      <c r="F18">
        <v>384.68</v>
      </c>
      <c r="G18" t="str">
        <f>TEXT(Table1[[#This Row],[Data Venc.]],"mmm")</f>
        <v>jul</v>
      </c>
    </row>
    <row r="19" spans="1:7" x14ac:dyDescent="0.25">
      <c r="A19">
        <v>555</v>
      </c>
      <c r="B19" t="s">
        <v>102</v>
      </c>
      <c r="C19" vm="9">
        <v>45849</v>
      </c>
      <c r="D19" s="6" t="s">
        <v>2851</v>
      </c>
      <c r="E19" s="10">
        <v>1</v>
      </c>
      <c r="F19">
        <v>106.67</v>
      </c>
      <c r="G19" t="str">
        <f>TEXT(Table1[[#This Row],[Data Venc.]],"mmm")</f>
        <v>jul</v>
      </c>
    </row>
    <row r="20" spans="1:7" x14ac:dyDescent="0.25">
      <c r="A20">
        <v>556</v>
      </c>
      <c r="B20" t="s">
        <v>102</v>
      </c>
      <c r="C20" vm="9">
        <v>45849</v>
      </c>
      <c r="D20" s="6" t="s">
        <v>2851</v>
      </c>
      <c r="E20" s="10">
        <v>1</v>
      </c>
      <c r="F20">
        <v>265.41000000000003</v>
      </c>
      <c r="G20" t="str">
        <f>TEXT(Table1[[#This Row],[Data Venc.]],"mmm")</f>
        <v>jul</v>
      </c>
    </row>
    <row r="21" spans="1:7" x14ac:dyDescent="0.25">
      <c r="A21">
        <v>804</v>
      </c>
      <c r="B21" t="s">
        <v>145</v>
      </c>
      <c r="C21" vm="9">
        <v>45849</v>
      </c>
      <c r="D21" s="6" t="s">
        <v>2851</v>
      </c>
      <c r="E21" s="10">
        <v>1</v>
      </c>
      <c r="F21">
        <v>207.17</v>
      </c>
      <c r="G21" t="str">
        <f>TEXT(Table1[[#This Row],[Data Venc.]],"mmm")</f>
        <v>jul</v>
      </c>
    </row>
    <row r="22" spans="1:7" x14ac:dyDescent="0.25">
      <c r="A22">
        <v>847</v>
      </c>
      <c r="B22" t="s">
        <v>154</v>
      </c>
      <c r="C22" vm="9">
        <v>45849</v>
      </c>
      <c r="D22" s="6" t="s">
        <v>2851</v>
      </c>
      <c r="E22" s="10">
        <v>1</v>
      </c>
      <c r="F22">
        <v>3975</v>
      </c>
      <c r="G22" t="str">
        <f>TEXT(Table1[[#This Row],[Data Venc.]],"mmm")</f>
        <v>jul</v>
      </c>
    </row>
    <row r="23" spans="1:7" x14ac:dyDescent="0.25">
      <c r="A23">
        <v>865</v>
      </c>
      <c r="B23" t="s">
        <v>164</v>
      </c>
      <c r="C23" vm="9">
        <v>45849</v>
      </c>
      <c r="D23" s="6" t="s">
        <v>2851</v>
      </c>
      <c r="E23" s="10">
        <v>1</v>
      </c>
      <c r="F23">
        <v>113.74</v>
      </c>
      <c r="G23" t="str">
        <f>TEXT(Table1[[#This Row],[Data Venc.]],"mmm")</f>
        <v>jul</v>
      </c>
    </row>
    <row r="24" spans="1:7" x14ac:dyDescent="0.25">
      <c r="A24">
        <v>1119</v>
      </c>
      <c r="B24" t="s">
        <v>208</v>
      </c>
      <c r="C24" vm="9">
        <v>45849</v>
      </c>
      <c r="D24" s="6" t="s">
        <v>2851</v>
      </c>
      <c r="E24" s="10">
        <v>1</v>
      </c>
      <c r="F24">
        <v>62.58</v>
      </c>
      <c r="G24" t="str">
        <f>TEXT(Table1[[#This Row],[Data Venc.]],"mmm")</f>
        <v>jul</v>
      </c>
    </row>
    <row r="25" spans="1:7" x14ac:dyDescent="0.25">
      <c r="A25">
        <v>1153</v>
      </c>
      <c r="B25" t="s">
        <v>216</v>
      </c>
      <c r="C25" vm="9">
        <v>45849</v>
      </c>
      <c r="D25" s="6" t="s">
        <v>2851</v>
      </c>
      <c r="E25" s="10">
        <v>1</v>
      </c>
      <c r="F25">
        <v>332.51</v>
      </c>
      <c r="G25" t="str">
        <f>TEXT(Table1[[#This Row],[Data Venc.]],"mmm")</f>
        <v>jul</v>
      </c>
    </row>
    <row r="26" spans="1:7" x14ac:dyDescent="0.25">
      <c r="A26">
        <v>1164</v>
      </c>
      <c r="B26" t="s">
        <v>218</v>
      </c>
      <c r="C26" vm="9">
        <v>45849</v>
      </c>
      <c r="D26" s="6" t="s">
        <v>2851</v>
      </c>
      <c r="E26" s="10">
        <v>1</v>
      </c>
      <c r="F26">
        <v>70.099999999999994</v>
      </c>
      <c r="G26" t="str">
        <f>TEXT(Table1[[#This Row],[Data Venc.]],"mmm")</f>
        <v>jul</v>
      </c>
    </row>
    <row r="27" spans="1:7" x14ac:dyDescent="0.25">
      <c r="A27">
        <v>1179</v>
      </c>
      <c r="B27" t="s">
        <v>228</v>
      </c>
      <c r="C27" vm="9">
        <v>45849</v>
      </c>
      <c r="D27" s="6" t="s">
        <v>2851</v>
      </c>
      <c r="E27" s="10">
        <v>1</v>
      </c>
      <c r="F27">
        <v>130.65</v>
      </c>
      <c r="G27" t="str">
        <f>TEXT(Table1[[#This Row],[Data Venc.]],"mmm")</f>
        <v>jul</v>
      </c>
    </row>
    <row r="28" spans="1:7" x14ac:dyDescent="0.25">
      <c r="A28">
        <v>1280</v>
      </c>
      <c r="B28" t="s">
        <v>250</v>
      </c>
      <c r="C28" vm="9">
        <v>45849</v>
      </c>
      <c r="D28" s="6" t="s">
        <v>2851</v>
      </c>
      <c r="E28" s="10">
        <v>1</v>
      </c>
      <c r="F28">
        <v>886.28</v>
      </c>
      <c r="G28" t="str">
        <f>TEXT(Table1[[#This Row],[Data Venc.]],"mmm")</f>
        <v>jul</v>
      </c>
    </row>
    <row r="29" spans="1:7" x14ac:dyDescent="0.25">
      <c r="A29">
        <v>1366</v>
      </c>
      <c r="B29" t="s">
        <v>274</v>
      </c>
      <c r="C29" vm="9">
        <v>45849</v>
      </c>
      <c r="D29" s="6" t="s">
        <v>2851</v>
      </c>
      <c r="E29" s="10">
        <v>1</v>
      </c>
      <c r="F29">
        <v>1729.61</v>
      </c>
      <c r="G29" t="str">
        <f>TEXT(Table1[[#This Row],[Data Venc.]],"mmm")</f>
        <v>jul</v>
      </c>
    </row>
    <row r="30" spans="1:7" x14ac:dyDescent="0.25">
      <c r="A30">
        <v>1476</v>
      </c>
      <c r="B30" t="s">
        <v>309</v>
      </c>
      <c r="C30" vm="9">
        <v>45849</v>
      </c>
      <c r="D30" s="6" t="s">
        <v>2851</v>
      </c>
      <c r="E30" s="10">
        <v>1</v>
      </c>
      <c r="F30">
        <v>61.77</v>
      </c>
      <c r="G30" t="str">
        <f>TEXT(Table1[[#This Row],[Data Venc.]],"mmm")</f>
        <v>jul</v>
      </c>
    </row>
    <row r="31" spans="1:7" x14ac:dyDescent="0.25">
      <c r="A31">
        <v>1625</v>
      </c>
      <c r="B31" t="s">
        <v>333</v>
      </c>
      <c r="C31" vm="9">
        <v>45849</v>
      </c>
      <c r="D31" s="6" t="s">
        <v>2851</v>
      </c>
      <c r="E31" s="10">
        <v>1</v>
      </c>
      <c r="F31">
        <v>1318.65</v>
      </c>
      <c r="G31" t="str">
        <f>TEXT(Table1[[#This Row],[Data Venc.]],"mmm")</f>
        <v>jul</v>
      </c>
    </row>
    <row r="32" spans="1:7" x14ac:dyDescent="0.25">
      <c r="A32">
        <v>1753</v>
      </c>
      <c r="B32" t="s">
        <v>377</v>
      </c>
      <c r="C32" vm="9">
        <v>45849</v>
      </c>
      <c r="D32" s="6" t="s">
        <v>2851</v>
      </c>
      <c r="E32" s="10">
        <v>1</v>
      </c>
      <c r="F32">
        <v>344.86</v>
      </c>
      <c r="G32" t="str">
        <f>TEXT(Table1[[#This Row],[Data Venc.]],"mmm")</f>
        <v>jul</v>
      </c>
    </row>
    <row r="33" spans="1:7" x14ac:dyDescent="0.25">
      <c r="A33">
        <v>1661</v>
      </c>
      <c r="B33" t="s">
        <v>360</v>
      </c>
      <c r="C33" vm="10">
        <v>45807</v>
      </c>
      <c r="D33" s="6" t="s">
        <v>2852</v>
      </c>
      <c r="E33" s="10">
        <v>43</v>
      </c>
      <c r="F33">
        <v>264.58999999999997</v>
      </c>
      <c r="G33" t="str">
        <f>TEXT(Table1[[#This Row],[Data Venc.]],"mmm")</f>
        <v>mai</v>
      </c>
    </row>
    <row r="34" spans="1:7" x14ac:dyDescent="0.25">
      <c r="A34">
        <v>523</v>
      </c>
      <c r="B34" t="s">
        <v>102</v>
      </c>
      <c r="C34" vm="11">
        <v>45809</v>
      </c>
      <c r="D34" s="6" t="s">
        <v>2852</v>
      </c>
      <c r="E34" s="10">
        <v>41</v>
      </c>
      <c r="F34">
        <v>67.02</v>
      </c>
      <c r="G34" t="str">
        <f>TEXT(Table1[[#This Row],[Data Venc.]],"mmm")</f>
        <v>jun</v>
      </c>
    </row>
    <row r="35" spans="1:7" x14ac:dyDescent="0.25">
      <c r="A35">
        <v>1738</v>
      </c>
      <c r="B35" t="s">
        <v>377</v>
      </c>
      <c r="C35" vm="12">
        <v>45812</v>
      </c>
      <c r="D35" s="6" t="s">
        <v>2852</v>
      </c>
      <c r="E35" s="10">
        <v>38</v>
      </c>
      <c r="F35">
        <v>84.88</v>
      </c>
      <c r="G35" t="str">
        <f>TEXT(Table1[[#This Row],[Data Venc.]],"mmm")</f>
        <v>jun</v>
      </c>
    </row>
    <row r="36" spans="1:7" x14ac:dyDescent="0.25">
      <c r="A36">
        <v>798</v>
      </c>
      <c r="B36" t="s">
        <v>145</v>
      </c>
      <c r="C36" vm="13">
        <v>45814</v>
      </c>
      <c r="D36" s="6" t="s">
        <v>2852</v>
      </c>
      <c r="E36" s="10">
        <v>36</v>
      </c>
      <c r="F36">
        <v>214.81</v>
      </c>
      <c r="G36" t="str">
        <f>TEXT(Table1[[#This Row],[Data Venc.]],"mmm")</f>
        <v>jun</v>
      </c>
    </row>
    <row r="37" spans="1:7" x14ac:dyDescent="0.25">
      <c r="A37">
        <v>1221</v>
      </c>
      <c r="B37" t="s">
        <v>236</v>
      </c>
      <c r="C37" vm="13">
        <v>45814</v>
      </c>
      <c r="D37" s="6" t="s">
        <v>2852</v>
      </c>
      <c r="E37" s="10">
        <v>36</v>
      </c>
      <c r="F37">
        <v>50.93</v>
      </c>
      <c r="G37" t="str">
        <f>TEXT(Table1[[#This Row],[Data Venc.]],"mmm")</f>
        <v>jun</v>
      </c>
    </row>
    <row r="38" spans="1:7" x14ac:dyDescent="0.25">
      <c r="A38">
        <v>1610</v>
      </c>
      <c r="B38" t="s">
        <v>333</v>
      </c>
      <c r="C38" vm="13">
        <v>45814</v>
      </c>
      <c r="D38" s="6" t="s">
        <v>2852</v>
      </c>
      <c r="E38" s="10">
        <v>36</v>
      </c>
      <c r="F38">
        <v>1588.29</v>
      </c>
      <c r="G38" t="str">
        <f>TEXT(Table1[[#This Row],[Data Venc.]],"mmm")</f>
        <v>jun</v>
      </c>
    </row>
    <row r="39" spans="1:7" x14ac:dyDescent="0.25">
      <c r="A39">
        <v>1739</v>
      </c>
      <c r="B39" t="s">
        <v>377</v>
      </c>
      <c r="C39" vm="13">
        <v>45814</v>
      </c>
      <c r="D39" s="6" t="s">
        <v>2852</v>
      </c>
      <c r="E39" s="10">
        <v>36</v>
      </c>
      <c r="F39">
        <v>66.17</v>
      </c>
      <c r="G39" t="str">
        <f>TEXT(Table1[[#This Row],[Data Venc.]],"mmm")</f>
        <v>jun</v>
      </c>
    </row>
    <row r="40" spans="1:7" x14ac:dyDescent="0.25">
      <c r="A40">
        <v>1829</v>
      </c>
      <c r="B40" t="s">
        <v>415</v>
      </c>
      <c r="C40" vm="14">
        <v>45815</v>
      </c>
      <c r="D40" s="6" t="s">
        <v>2852</v>
      </c>
      <c r="E40" s="10">
        <v>35</v>
      </c>
      <c r="F40">
        <v>100.9</v>
      </c>
      <c r="G40" t="str">
        <f>TEXT(Table1[[#This Row],[Data Venc.]],"mmm")</f>
        <v>jun</v>
      </c>
    </row>
    <row r="41" spans="1:7" x14ac:dyDescent="0.25">
      <c r="A41">
        <v>1611</v>
      </c>
      <c r="B41" t="s">
        <v>333</v>
      </c>
      <c r="C41" vm="15">
        <v>45816</v>
      </c>
      <c r="D41" s="6" t="s">
        <v>2852</v>
      </c>
      <c r="E41" s="10">
        <v>34</v>
      </c>
      <c r="F41">
        <v>428.07</v>
      </c>
      <c r="G41" t="str">
        <f>TEXT(Table1[[#This Row],[Data Venc.]],"mmm")</f>
        <v>jun</v>
      </c>
    </row>
    <row r="42" spans="1:7" x14ac:dyDescent="0.25">
      <c r="A42">
        <v>1741</v>
      </c>
      <c r="B42" t="s">
        <v>377</v>
      </c>
      <c r="C42" vm="15">
        <v>45816</v>
      </c>
      <c r="D42" s="6" t="s">
        <v>2852</v>
      </c>
      <c r="E42" s="10">
        <v>34</v>
      </c>
      <c r="F42">
        <v>281.02</v>
      </c>
      <c r="G42" t="str">
        <f>TEXT(Table1[[#This Row],[Data Venc.]],"mmm")</f>
        <v>jun</v>
      </c>
    </row>
    <row r="43" spans="1:7" x14ac:dyDescent="0.25">
      <c r="A43">
        <v>1269</v>
      </c>
      <c r="B43" t="s">
        <v>250</v>
      </c>
      <c r="C43" vm="16">
        <v>45819</v>
      </c>
      <c r="D43" s="6" t="s">
        <v>2852</v>
      </c>
      <c r="E43" s="10">
        <v>31</v>
      </c>
      <c r="F43">
        <v>912.39</v>
      </c>
      <c r="G43" t="str">
        <f>TEXT(Table1[[#This Row],[Data Venc.]],"mmm")</f>
        <v>jun</v>
      </c>
    </row>
    <row r="44" spans="1:7" x14ac:dyDescent="0.25">
      <c r="A44">
        <v>1613</v>
      </c>
      <c r="B44" t="s">
        <v>333</v>
      </c>
      <c r="C44" vm="16">
        <v>45819</v>
      </c>
      <c r="D44" s="6" t="s">
        <v>2852</v>
      </c>
      <c r="E44" s="10">
        <v>31</v>
      </c>
      <c r="F44">
        <v>375.16</v>
      </c>
      <c r="G44" t="str">
        <f>TEXT(Table1[[#This Row],[Data Venc.]],"mmm")</f>
        <v>jun</v>
      </c>
    </row>
    <row r="45" spans="1:7" x14ac:dyDescent="0.25">
      <c r="A45">
        <v>297</v>
      </c>
      <c r="B45" t="s">
        <v>59</v>
      </c>
      <c r="C45" vm="17">
        <v>45775</v>
      </c>
      <c r="D45" s="6" t="s">
        <v>2853</v>
      </c>
      <c r="E45" s="10">
        <v>75</v>
      </c>
      <c r="F45">
        <v>2331.11</v>
      </c>
      <c r="G45" t="str">
        <f>TEXT(Table1[[#This Row],[Data Venc.]],"mmm")</f>
        <v>abr</v>
      </c>
    </row>
    <row r="46" spans="1:7" x14ac:dyDescent="0.25">
      <c r="A46">
        <v>298</v>
      </c>
      <c r="B46" t="s">
        <v>59</v>
      </c>
      <c r="C46" vm="18">
        <v>45776</v>
      </c>
      <c r="D46" s="6" t="s">
        <v>2853</v>
      </c>
      <c r="E46" s="10">
        <v>74</v>
      </c>
      <c r="F46">
        <v>127.27</v>
      </c>
      <c r="G46" t="str">
        <f>TEXT(Table1[[#This Row],[Data Venc.]],"mmm")</f>
        <v>abr</v>
      </c>
    </row>
    <row r="47" spans="1:7" x14ac:dyDescent="0.25">
      <c r="A47">
        <v>799</v>
      </c>
      <c r="B47" t="s">
        <v>145</v>
      </c>
      <c r="C47" vm="19">
        <v>45821</v>
      </c>
      <c r="D47" s="6" t="s">
        <v>2854</v>
      </c>
      <c r="E47" s="10">
        <v>29</v>
      </c>
      <c r="F47">
        <v>173.23</v>
      </c>
      <c r="G47" t="str">
        <f>TEXT(Table1[[#This Row],[Data Venc.]],"mmm")</f>
        <v>jun</v>
      </c>
    </row>
    <row r="48" spans="1:7" x14ac:dyDescent="0.25">
      <c r="A48">
        <v>861</v>
      </c>
      <c r="B48" t="s">
        <v>164</v>
      </c>
      <c r="C48" vm="19">
        <v>45821</v>
      </c>
      <c r="D48" s="6" t="s">
        <v>2854</v>
      </c>
      <c r="E48" s="10">
        <v>29</v>
      </c>
      <c r="F48">
        <v>150.96</v>
      </c>
      <c r="G48" t="str">
        <f>TEXT(Table1[[#This Row],[Data Venc.]],"mmm")</f>
        <v>jun</v>
      </c>
    </row>
    <row r="49" spans="1:7" x14ac:dyDescent="0.25">
      <c r="A49">
        <v>1614</v>
      </c>
      <c r="B49" t="s">
        <v>333</v>
      </c>
      <c r="C49" vm="19">
        <v>45821</v>
      </c>
      <c r="D49" s="6" t="s">
        <v>2854</v>
      </c>
      <c r="E49" s="10">
        <v>29</v>
      </c>
      <c r="F49">
        <v>109.77</v>
      </c>
      <c r="G49" t="str">
        <f>TEXT(Table1[[#This Row],[Data Venc.]],"mmm")</f>
        <v>jun</v>
      </c>
    </row>
    <row r="50" spans="1:7" x14ac:dyDescent="0.25">
      <c r="A50">
        <v>1742</v>
      </c>
      <c r="B50" t="s">
        <v>377</v>
      </c>
      <c r="C50" vm="19">
        <v>45821</v>
      </c>
      <c r="D50" s="6" t="s">
        <v>2854</v>
      </c>
      <c r="E50" s="10">
        <v>29</v>
      </c>
      <c r="F50">
        <v>41.27</v>
      </c>
      <c r="G50" t="str">
        <f>TEXT(Table1[[#This Row],[Data Venc.]],"mmm")</f>
        <v>jun</v>
      </c>
    </row>
    <row r="51" spans="1:7" x14ac:dyDescent="0.25">
      <c r="A51">
        <v>1615</v>
      </c>
      <c r="B51" t="s">
        <v>333</v>
      </c>
      <c r="C51" vm="20">
        <v>45822</v>
      </c>
      <c r="D51" s="6" t="s">
        <v>2854</v>
      </c>
      <c r="E51" s="10">
        <v>28</v>
      </c>
      <c r="F51">
        <v>910.56</v>
      </c>
      <c r="G51" t="str">
        <f>TEXT(Table1[[#This Row],[Data Venc.]],"mmm")</f>
        <v>jun</v>
      </c>
    </row>
    <row r="52" spans="1:7" x14ac:dyDescent="0.25">
      <c r="A52">
        <v>1743</v>
      </c>
      <c r="B52" t="s">
        <v>377</v>
      </c>
      <c r="C52" vm="20">
        <v>45822</v>
      </c>
      <c r="D52" s="6" t="s">
        <v>2854</v>
      </c>
      <c r="E52" s="10">
        <v>28</v>
      </c>
      <c r="F52">
        <v>323.35000000000002</v>
      </c>
      <c r="G52" t="str">
        <f>TEXT(Table1[[#This Row],[Data Venc.]],"mmm")</f>
        <v>jun</v>
      </c>
    </row>
    <row r="53" spans="1:7" x14ac:dyDescent="0.25">
      <c r="A53">
        <v>1270</v>
      </c>
      <c r="B53" t="s">
        <v>250</v>
      </c>
      <c r="C53" vm="21">
        <v>45823</v>
      </c>
      <c r="D53" s="6" t="s">
        <v>2854</v>
      </c>
      <c r="E53" s="10">
        <v>27</v>
      </c>
      <c r="F53">
        <v>1115.17</v>
      </c>
      <c r="G53" t="str">
        <f>TEXT(Table1[[#This Row],[Data Venc.]],"mmm")</f>
        <v>jun</v>
      </c>
    </row>
    <row r="54" spans="1:7" x14ac:dyDescent="0.25">
      <c r="A54">
        <v>1616</v>
      </c>
      <c r="B54" t="s">
        <v>333</v>
      </c>
      <c r="C54" vm="21">
        <v>45823</v>
      </c>
      <c r="D54" s="6" t="s">
        <v>2854</v>
      </c>
      <c r="E54" s="10">
        <v>27</v>
      </c>
      <c r="F54">
        <v>356.87</v>
      </c>
      <c r="G54" t="str">
        <f>TEXT(Table1[[#This Row],[Data Venc.]],"mmm")</f>
        <v>jun</v>
      </c>
    </row>
    <row r="55" spans="1:7" x14ac:dyDescent="0.25">
      <c r="A55">
        <v>1744</v>
      </c>
      <c r="B55" t="s">
        <v>377</v>
      </c>
      <c r="C55" vm="21">
        <v>45823</v>
      </c>
      <c r="D55" s="6" t="s">
        <v>2854</v>
      </c>
      <c r="E55" s="10">
        <v>27</v>
      </c>
      <c r="F55">
        <v>158.63999999999999</v>
      </c>
      <c r="G55" t="str">
        <f>TEXT(Table1[[#This Row],[Data Venc.]],"mmm")</f>
        <v>jun</v>
      </c>
    </row>
    <row r="56" spans="1:7" x14ac:dyDescent="0.25">
      <c r="A56">
        <v>1272</v>
      </c>
      <c r="B56" t="s">
        <v>250</v>
      </c>
      <c r="C56" vm="22">
        <v>45826</v>
      </c>
      <c r="D56" s="6" t="s">
        <v>2854</v>
      </c>
      <c r="E56" s="10">
        <v>24</v>
      </c>
      <c r="F56">
        <v>904.75</v>
      </c>
      <c r="G56" t="str">
        <f>TEXT(Table1[[#This Row],[Data Venc.]],"mmm")</f>
        <v>jun</v>
      </c>
    </row>
    <row r="57" spans="1:7" x14ac:dyDescent="0.25">
      <c r="A57">
        <v>1470</v>
      </c>
      <c r="B57" t="s">
        <v>309</v>
      </c>
      <c r="C57" vm="22">
        <v>45826</v>
      </c>
      <c r="D57" s="6" t="s">
        <v>2854</v>
      </c>
      <c r="E57" s="10">
        <v>24</v>
      </c>
      <c r="F57">
        <v>25.04</v>
      </c>
      <c r="G57" t="str">
        <f>TEXT(Table1[[#This Row],[Data Venc.]],"mmm")</f>
        <v>jun</v>
      </c>
    </row>
    <row r="58" spans="1:7" x14ac:dyDescent="0.25">
      <c r="A58">
        <v>1617</v>
      </c>
      <c r="B58" t="s">
        <v>333</v>
      </c>
      <c r="C58" vm="22">
        <v>45826</v>
      </c>
      <c r="D58" s="6" t="s">
        <v>2854</v>
      </c>
      <c r="E58" s="10">
        <v>24</v>
      </c>
      <c r="F58">
        <v>127.55</v>
      </c>
      <c r="G58" t="str">
        <f>TEXT(Table1[[#This Row],[Data Venc.]],"mmm")</f>
        <v>jun</v>
      </c>
    </row>
    <row r="59" spans="1:7" x14ac:dyDescent="0.25">
      <c r="A59">
        <v>1662</v>
      </c>
      <c r="B59" t="s">
        <v>360</v>
      </c>
      <c r="C59" vm="22">
        <v>45826</v>
      </c>
      <c r="D59" s="6" t="s">
        <v>2854</v>
      </c>
      <c r="E59" s="10">
        <v>24</v>
      </c>
      <c r="F59">
        <v>305.68</v>
      </c>
      <c r="G59" t="str">
        <f>TEXT(Table1[[#This Row],[Data Venc.]],"mmm")</f>
        <v>jun</v>
      </c>
    </row>
    <row r="60" spans="1:7" x14ac:dyDescent="0.25">
      <c r="A60">
        <v>1745</v>
      </c>
      <c r="B60" t="s">
        <v>377</v>
      </c>
      <c r="C60" vm="22">
        <v>45826</v>
      </c>
      <c r="D60" s="6" t="s">
        <v>2854</v>
      </c>
      <c r="E60" s="10">
        <v>24</v>
      </c>
      <c r="F60">
        <v>309.88</v>
      </c>
      <c r="G60" t="str">
        <f>TEXT(Table1[[#This Row],[Data Venc.]],"mmm")</f>
        <v>jun</v>
      </c>
    </row>
    <row r="61" spans="1:7" x14ac:dyDescent="0.25">
      <c r="A61">
        <v>270</v>
      </c>
      <c r="B61" t="s">
        <v>58</v>
      </c>
      <c r="C61" vm="23">
        <v>45827</v>
      </c>
      <c r="D61" s="6" t="s">
        <v>2854</v>
      </c>
      <c r="E61" s="10">
        <v>23</v>
      </c>
      <c r="F61">
        <v>27.58</v>
      </c>
      <c r="G61" t="str">
        <f>TEXT(Table1[[#This Row],[Data Venc.]],"mmm")</f>
        <v>jun</v>
      </c>
    </row>
    <row r="62" spans="1:7" x14ac:dyDescent="0.25">
      <c r="A62">
        <v>800</v>
      </c>
      <c r="B62" t="s">
        <v>145</v>
      </c>
      <c r="C62" vm="24">
        <v>45828</v>
      </c>
      <c r="D62" s="6" t="s">
        <v>2854</v>
      </c>
      <c r="E62" s="10">
        <v>22</v>
      </c>
      <c r="F62">
        <v>426.12</v>
      </c>
      <c r="G62" t="str">
        <f>TEXT(Table1[[#This Row],[Data Venc.]],"mmm")</f>
        <v>jun</v>
      </c>
    </row>
    <row r="63" spans="1:7" x14ac:dyDescent="0.25">
      <c r="A63">
        <v>862</v>
      </c>
      <c r="B63" t="s">
        <v>164</v>
      </c>
      <c r="C63" vm="24">
        <v>45828</v>
      </c>
      <c r="D63" s="6" t="s">
        <v>2854</v>
      </c>
      <c r="E63" s="10">
        <v>22</v>
      </c>
      <c r="F63">
        <v>150.12</v>
      </c>
      <c r="G63" t="str">
        <f>TEXT(Table1[[#This Row],[Data Venc.]],"mmm")</f>
        <v>jun</v>
      </c>
    </row>
    <row r="64" spans="1:7" x14ac:dyDescent="0.25">
      <c r="A64">
        <v>1273</v>
      </c>
      <c r="B64" t="s">
        <v>250</v>
      </c>
      <c r="C64" vm="24">
        <v>45828</v>
      </c>
      <c r="D64" s="6" t="s">
        <v>2854</v>
      </c>
      <c r="E64" s="10">
        <v>22</v>
      </c>
      <c r="F64">
        <v>671.71</v>
      </c>
      <c r="G64" t="str">
        <f>TEXT(Table1[[#This Row],[Data Venc.]],"mmm")</f>
        <v>jun</v>
      </c>
    </row>
    <row r="65" spans="1:7" x14ac:dyDescent="0.25">
      <c r="A65">
        <v>1618</v>
      </c>
      <c r="B65" t="s">
        <v>333</v>
      </c>
      <c r="C65" vm="24">
        <v>45828</v>
      </c>
      <c r="D65" s="6" t="s">
        <v>2854</v>
      </c>
      <c r="E65" s="10">
        <v>22</v>
      </c>
      <c r="F65">
        <v>2002.76</v>
      </c>
      <c r="G65" t="str">
        <f>TEXT(Table1[[#This Row],[Data Venc.]],"mmm")</f>
        <v>jun</v>
      </c>
    </row>
    <row r="66" spans="1:7" x14ac:dyDescent="0.25">
      <c r="A66">
        <v>1664</v>
      </c>
      <c r="B66" t="s">
        <v>360</v>
      </c>
      <c r="C66" vm="24">
        <v>45828</v>
      </c>
      <c r="D66" s="6" t="s">
        <v>2854</v>
      </c>
      <c r="E66" s="10">
        <v>22</v>
      </c>
      <c r="F66">
        <v>293.45999999999998</v>
      </c>
      <c r="G66" t="str">
        <f>TEXT(Table1[[#This Row],[Data Venc.]],"mmm")</f>
        <v>jun</v>
      </c>
    </row>
    <row r="67" spans="1:7" x14ac:dyDescent="0.25">
      <c r="A67">
        <v>1747</v>
      </c>
      <c r="B67" t="s">
        <v>377</v>
      </c>
      <c r="C67" vm="24">
        <v>45828</v>
      </c>
      <c r="D67" s="6" t="s">
        <v>2854</v>
      </c>
      <c r="E67" s="10">
        <v>22</v>
      </c>
      <c r="F67">
        <v>374.54</v>
      </c>
      <c r="G67" t="str">
        <f>TEXT(Table1[[#This Row],[Data Venc.]],"mmm")</f>
        <v>jun</v>
      </c>
    </row>
    <row r="68" spans="1:7" x14ac:dyDescent="0.25">
      <c r="A68">
        <v>1471</v>
      </c>
      <c r="B68" t="s">
        <v>309</v>
      </c>
      <c r="C68" vm="25">
        <v>45830</v>
      </c>
      <c r="D68" s="6" t="s">
        <v>2854</v>
      </c>
      <c r="E68" s="10">
        <v>20</v>
      </c>
      <c r="F68">
        <v>20.329999999999998</v>
      </c>
      <c r="G68" t="str">
        <f>TEXT(Table1[[#This Row],[Data Venc.]],"mmm")</f>
        <v>jun</v>
      </c>
    </row>
    <row r="69" spans="1:7" x14ac:dyDescent="0.25">
      <c r="A69">
        <v>1665</v>
      </c>
      <c r="B69" t="s">
        <v>360</v>
      </c>
      <c r="C69" vm="25">
        <v>45830</v>
      </c>
      <c r="D69" s="6" t="s">
        <v>2854</v>
      </c>
      <c r="E69" s="10">
        <v>20</v>
      </c>
      <c r="F69">
        <v>179.99</v>
      </c>
      <c r="G69" t="str">
        <f>TEXT(Table1[[#This Row],[Data Venc.]],"mmm")</f>
        <v>jun</v>
      </c>
    </row>
    <row r="70" spans="1:7" x14ac:dyDescent="0.25">
      <c r="A70">
        <v>1274</v>
      </c>
      <c r="B70" t="s">
        <v>250</v>
      </c>
      <c r="C70" vm="26">
        <v>45833</v>
      </c>
      <c r="D70" s="6" t="s">
        <v>2854</v>
      </c>
      <c r="E70" s="10">
        <v>17</v>
      </c>
      <c r="F70">
        <v>889.93</v>
      </c>
      <c r="G70" t="str">
        <f>TEXT(Table1[[#This Row],[Data Venc.]],"mmm")</f>
        <v>jun</v>
      </c>
    </row>
    <row r="71" spans="1:7" x14ac:dyDescent="0.25">
      <c r="A71">
        <v>1666</v>
      </c>
      <c r="B71" t="s">
        <v>360</v>
      </c>
      <c r="C71" vm="26">
        <v>45833</v>
      </c>
      <c r="D71" s="6" t="s">
        <v>2854</v>
      </c>
      <c r="E71" s="10">
        <v>17</v>
      </c>
      <c r="F71">
        <v>278.18</v>
      </c>
      <c r="G71" t="str">
        <f>TEXT(Table1[[#This Row],[Data Venc.]],"mmm")</f>
        <v>jun</v>
      </c>
    </row>
    <row r="72" spans="1:7" x14ac:dyDescent="0.25">
      <c r="A72">
        <v>355</v>
      </c>
      <c r="B72" t="s">
        <v>1473</v>
      </c>
      <c r="C72" vm="27">
        <v>45834</v>
      </c>
      <c r="D72" s="6" t="s">
        <v>2854</v>
      </c>
      <c r="E72" s="10">
        <v>16</v>
      </c>
      <c r="F72">
        <v>67.900000000000006</v>
      </c>
      <c r="G72" t="str">
        <f>TEXT(Table1[[#This Row],[Data Venc.]],"mmm")</f>
        <v>jun</v>
      </c>
    </row>
    <row r="73" spans="1:7" x14ac:dyDescent="0.25">
      <c r="A73">
        <v>1472</v>
      </c>
      <c r="B73" t="s">
        <v>309</v>
      </c>
      <c r="C73" vm="27">
        <v>45834</v>
      </c>
      <c r="D73" s="6" t="s">
        <v>2854</v>
      </c>
      <c r="E73" s="10">
        <v>16</v>
      </c>
      <c r="F73">
        <v>8.26</v>
      </c>
      <c r="G73" t="str">
        <f>TEXT(Table1[[#This Row],[Data Venc.]],"mmm")</f>
        <v>jun</v>
      </c>
    </row>
    <row r="74" spans="1:7" x14ac:dyDescent="0.25">
      <c r="A74">
        <v>262</v>
      </c>
      <c r="B74" t="s">
        <v>57</v>
      </c>
      <c r="C74" vm="28">
        <v>45835</v>
      </c>
      <c r="D74" s="6" t="s">
        <v>2854</v>
      </c>
      <c r="E74" s="10">
        <v>15</v>
      </c>
      <c r="F74">
        <v>1103.81</v>
      </c>
      <c r="G74" t="str">
        <f>TEXT(Table1[[#This Row],[Data Venc.]],"mmm")</f>
        <v>jun</v>
      </c>
    </row>
    <row r="75" spans="1:7" x14ac:dyDescent="0.25">
      <c r="A75">
        <v>801</v>
      </c>
      <c r="B75" t="s">
        <v>145</v>
      </c>
      <c r="C75" vm="28">
        <v>45835</v>
      </c>
      <c r="D75" s="6" t="s">
        <v>2854</v>
      </c>
      <c r="E75" s="10">
        <v>15</v>
      </c>
      <c r="F75">
        <v>148.82</v>
      </c>
      <c r="G75" t="str">
        <f>TEXT(Table1[[#This Row],[Data Venc.]],"mmm")</f>
        <v>jun</v>
      </c>
    </row>
    <row r="76" spans="1:7" x14ac:dyDescent="0.25">
      <c r="A76">
        <v>846</v>
      </c>
      <c r="B76" t="s">
        <v>154</v>
      </c>
      <c r="C76" vm="28">
        <v>45835</v>
      </c>
      <c r="D76" s="6" t="s">
        <v>2854</v>
      </c>
      <c r="E76" s="10">
        <v>15</v>
      </c>
      <c r="F76">
        <v>4849.5</v>
      </c>
      <c r="G76" t="str">
        <f>TEXT(Table1[[#This Row],[Data Venc.]],"mmm")</f>
        <v>jun</v>
      </c>
    </row>
    <row r="77" spans="1:7" x14ac:dyDescent="0.25">
      <c r="A77">
        <v>863</v>
      </c>
      <c r="B77" t="s">
        <v>164</v>
      </c>
      <c r="C77" vm="28">
        <v>45835</v>
      </c>
      <c r="D77" s="6" t="s">
        <v>2854</v>
      </c>
      <c r="E77" s="10">
        <v>15</v>
      </c>
      <c r="F77">
        <v>130.11000000000001</v>
      </c>
      <c r="G77" t="str">
        <f>TEXT(Table1[[#This Row],[Data Venc.]],"mmm")</f>
        <v>jun</v>
      </c>
    </row>
    <row r="78" spans="1:7" x14ac:dyDescent="0.25">
      <c r="A78">
        <v>1473</v>
      </c>
      <c r="B78" t="s">
        <v>309</v>
      </c>
      <c r="C78" vm="28">
        <v>45835</v>
      </c>
      <c r="D78" s="6" t="s">
        <v>2854</v>
      </c>
      <c r="E78" s="10">
        <v>15</v>
      </c>
      <c r="F78">
        <v>23.88</v>
      </c>
      <c r="G78" t="str">
        <f>TEXT(Table1[[#This Row],[Data Venc.]],"mmm")</f>
        <v>jun</v>
      </c>
    </row>
    <row r="79" spans="1:7" x14ac:dyDescent="0.25">
      <c r="A79">
        <v>1619</v>
      </c>
      <c r="B79" t="s">
        <v>333</v>
      </c>
      <c r="C79" vm="28">
        <v>45835</v>
      </c>
      <c r="D79" s="6" t="s">
        <v>2854</v>
      </c>
      <c r="E79" s="10">
        <v>15</v>
      </c>
      <c r="F79">
        <v>1334.39</v>
      </c>
      <c r="G79" t="str">
        <f>TEXT(Table1[[#This Row],[Data Venc.]],"mmm")</f>
        <v>jun</v>
      </c>
    </row>
    <row r="80" spans="1:7" x14ac:dyDescent="0.25">
      <c r="A80">
        <v>1667</v>
      </c>
      <c r="B80" t="s">
        <v>360</v>
      </c>
      <c r="C80" vm="28">
        <v>45835</v>
      </c>
      <c r="D80" s="6" t="s">
        <v>2854</v>
      </c>
      <c r="E80" s="10">
        <v>15</v>
      </c>
      <c r="F80">
        <v>299.51</v>
      </c>
      <c r="G80" t="str">
        <f>TEXT(Table1[[#This Row],[Data Venc.]],"mmm")</f>
        <v>jun</v>
      </c>
    </row>
    <row r="81" spans="1:7" x14ac:dyDescent="0.25">
      <c r="A81">
        <v>1749</v>
      </c>
      <c r="B81" t="s">
        <v>377</v>
      </c>
      <c r="C81" vm="28">
        <v>45835</v>
      </c>
      <c r="D81" s="6" t="s">
        <v>2854</v>
      </c>
      <c r="E81" s="10">
        <v>15</v>
      </c>
      <c r="F81">
        <v>263.7</v>
      </c>
      <c r="G81" t="str">
        <f>TEXT(Table1[[#This Row],[Data Venc.]],"mmm")</f>
        <v>jun</v>
      </c>
    </row>
    <row r="82" spans="1:7" x14ac:dyDescent="0.25">
      <c r="A82">
        <v>357</v>
      </c>
      <c r="B82" t="s">
        <v>1473</v>
      </c>
      <c r="C82" vm="29">
        <v>45836</v>
      </c>
      <c r="D82" s="6" t="s">
        <v>2854</v>
      </c>
      <c r="E82" s="10">
        <v>14</v>
      </c>
      <c r="F82">
        <v>90.75</v>
      </c>
      <c r="G82" t="str">
        <f>TEXT(Table1[[#This Row],[Data Venc.]],"mmm")</f>
        <v>jun</v>
      </c>
    </row>
    <row r="83" spans="1:7" x14ac:dyDescent="0.25">
      <c r="A83">
        <v>1668</v>
      </c>
      <c r="B83" t="s">
        <v>360</v>
      </c>
      <c r="C83" vm="29">
        <v>45836</v>
      </c>
      <c r="D83" s="6" t="s">
        <v>2854</v>
      </c>
      <c r="E83" s="10">
        <v>14</v>
      </c>
      <c r="F83">
        <v>35.630000000000003</v>
      </c>
      <c r="G83" t="str">
        <f>TEXT(Table1[[#This Row],[Data Venc.]],"mmm")</f>
        <v>jun</v>
      </c>
    </row>
    <row r="84" spans="1:7" x14ac:dyDescent="0.25">
      <c r="A84">
        <v>802</v>
      </c>
      <c r="B84" t="s">
        <v>145</v>
      </c>
      <c r="C84" vm="30">
        <v>45837</v>
      </c>
      <c r="D84" s="6" t="s">
        <v>2854</v>
      </c>
      <c r="E84" s="10">
        <v>13</v>
      </c>
      <c r="F84">
        <v>36.18</v>
      </c>
      <c r="G84" t="str">
        <f>TEXT(Table1[[#This Row],[Data Venc.]],"mmm")</f>
        <v>jun</v>
      </c>
    </row>
    <row r="85" spans="1:7" x14ac:dyDescent="0.25">
      <c r="A85">
        <v>1275</v>
      </c>
      <c r="B85" t="s">
        <v>250</v>
      </c>
      <c r="C85" vm="30">
        <v>45837</v>
      </c>
      <c r="D85" s="6" t="s">
        <v>2854</v>
      </c>
      <c r="E85" s="10">
        <v>13</v>
      </c>
      <c r="F85">
        <v>152.97999999999999</v>
      </c>
      <c r="G85" t="str">
        <f>TEXT(Table1[[#This Row],[Data Venc.]],"mmm")</f>
        <v>jun</v>
      </c>
    </row>
    <row r="86" spans="1:7" x14ac:dyDescent="0.25">
      <c r="A86">
        <v>1474</v>
      </c>
      <c r="B86" t="s">
        <v>309</v>
      </c>
      <c r="C86" vm="30">
        <v>45837</v>
      </c>
      <c r="D86" s="6" t="s">
        <v>2854</v>
      </c>
      <c r="E86" s="10">
        <v>13</v>
      </c>
      <c r="F86">
        <v>25.26</v>
      </c>
      <c r="G86" t="str">
        <f>TEXT(Table1[[#This Row],[Data Venc.]],"mmm")</f>
        <v>jun</v>
      </c>
    </row>
    <row r="87" spans="1:7" x14ac:dyDescent="0.25">
      <c r="A87">
        <v>1620</v>
      </c>
      <c r="B87" t="s">
        <v>333</v>
      </c>
      <c r="C87" vm="30">
        <v>45837</v>
      </c>
      <c r="D87" s="6" t="s">
        <v>2854</v>
      </c>
      <c r="E87" s="10">
        <v>13</v>
      </c>
      <c r="F87">
        <v>123.53</v>
      </c>
      <c r="G87" t="str">
        <f>TEXT(Table1[[#This Row],[Data Venc.]],"mmm")</f>
        <v>jun</v>
      </c>
    </row>
    <row r="88" spans="1:7" x14ac:dyDescent="0.25">
      <c r="A88">
        <v>318</v>
      </c>
      <c r="B88" t="s">
        <v>66</v>
      </c>
      <c r="C88" vm="31">
        <v>45840</v>
      </c>
      <c r="D88" s="6" t="s">
        <v>2854</v>
      </c>
      <c r="E88" s="10">
        <v>10</v>
      </c>
      <c r="F88">
        <v>41.93</v>
      </c>
      <c r="G88" t="str">
        <f>TEXT(Table1[[#This Row],[Data Venc.]],"mmm")</f>
        <v>jul</v>
      </c>
    </row>
    <row r="89" spans="1:7" x14ac:dyDescent="0.25">
      <c r="A89">
        <v>319</v>
      </c>
      <c r="B89" t="s">
        <v>66</v>
      </c>
      <c r="C89" vm="31">
        <v>45840</v>
      </c>
      <c r="D89" s="6" t="s">
        <v>2854</v>
      </c>
      <c r="E89" s="10">
        <v>10</v>
      </c>
      <c r="F89">
        <v>181.36</v>
      </c>
      <c r="G89" t="str">
        <f>TEXT(Table1[[#This Row],[Data Venc.]],"mmm")</f>
        <v>jul</v>
      </c>
    </row>
    <row r="90" spans="1:7" x14ac:dyDescent="0.25">
      <c r="A90">
        <v>320</v>
      </c>
      <c r="B90" t="s">
        <v>66</v>
      </c>
      <c r="C90" vm="31">
        <v>45840</v>
      </c>
      <c r="D90" s="6" t="s">
        <v>2854</v>
      </c>
      <c r="E90" s="10">
        <v>10</v>
      </c>
      <c r="F90">
        <v>116.43</v>
      </c>
      <c r="G90" t="str">
        <f>TEXT(Table1[[#This Row],[Data Venc.]],"mmm")</f>
        <v>jul</v>
      </c>
    </row>
    <row r="91" spans="1:7" x14ac:dyDescent="0.25">
      <c r="A91">
        <v>525</v>
      </c>
      <c r="B91" t="s">
        <v>102</v>
      </c>
      <c r="C91" vm="31">
        <v>45840</v>
      </c>
      <c r="D91" s="6" t="s">
        <v>2854</v>
      </c>
      <c r="E91" s="10">
        <v>10</v>
      </c>
      <c r="F91">
        <v>1050.23</v>
      </c>
      <c r="G91" t="str">
        <f>TEXT(Table1[[#This Row],[Data Venc.]],"mmm")</f>
        <v>jul</v>
      </c>
    </row>
    <row r="92" spans="1:7" x14ac:dyDescent="0.25">
      <c r="A92">
        <v>526</v>
      </c>
      <c r="B92" t="s">
        <v>102</v>
      </c>
      <c r="C92" vm="31">
        <v>45840</v>
      </c>
      <c r="D92" s="6" t="s">
        <v>2854</v>
      </c>
      <c r="E92" s="10">
        <v>10</v>
      </c>
      <c r="F92">
        <v>709.06</v>
      </c>
      <c r="G92" t="str">
        <f>TEXT(Table1[[#This Row],[Data Venc.]],"mmm")</f>
        <v>jul</v>
      </c>
    </row>
    <row r="93" spans="1:7" x14ac:dyDescent="0.25">
      <c r="A93">
        <v>527</v>
      </c>
      <c r="B93" t="s">
        <v>102</v>
      </c>
      <c r="C93" vm="31">
        <v>45840</v>
      </c>
      <c r="D93" s="6" t="s">
        <v>2854</v>
      </c>
      <c r="E93" s="10">
        <v>10</v>
      </c>
      <c r="F93">
        <v>1529.98</v>
      </c>
      <c r="G93" t="str">
        <f>TEXT(Table1[[#This Row],[Data Venc.]],"mmm")</f>
        <v>jul</v>
      </c>
    </row>
    <row r="94" spans="1:7" x14ac:dyDescent="0.25">
      <c r="A94">
        <v>1276</v>
      </c>
      <c r="B94" t="s">
        <v>250</v>
      </c>
      <c r="C94" vm="31">
        <v>45840</v>
      </c>
      <c r="D94" s="6" t="s">
        <v>2854</v>
      </c>
      <c r="E94" s="10">
        <v>10</v>
      </c>
      <c r="F94">
        <v>774.41</v>
      </c>
      <c r="G94" t="str">
        <f>TEXT(Table1[[#This Row],[Data Venc.]],"mmm")</f>
        <v>jul</v>
      </c>
    </row>
    <row r="95" spans="1:7" x14ac:dyDescent="0.25">
      <c r="A95">
        <v>1669</v>
      </c>
      <c r="B95" t="s">
        <v>360</v>
      </c>
      <c r="C95" vm="31">
        <v>45840</v>
      </c>
      <c r="D95" s="6" t="s">
        <v>2854</v>
      </c>
      <c r="E95" s="10">
        <v>10</v>
      </c>
      <c r="F95">
        <v>438.11</v>
      </c>
      <c r="G95" t="str">
        <f>TEXT(Table1[[#This Row],[Data Venc.]],"mmm")</f>
        <v>jul</v>
      </c>
    </row>
    <row r="96" spans="1:7" x14ac:dyDescent="0.25">
      <c r="A96">
        <v>1750</v>
      </c>
      <c r="B96" t="s">
        <v>377</v>
      </c>
      <c r="C96" vm="31">
        <v>45840</v>
      </c>
      <c r="D96" s="6" t="s">
        <v>2854</v>
      </c>
      <c r="E96" s="10">
        <v>10</v>
      </c>
      <c r="F96">
        <v>85.48</v>
      </c>
      <c r="G96" t="str">
        <f>TEXT(Table1[[#This Row],[Data Venc.]],"mmm")</f>
        <v>jul</v>
      </c>
    </row>
    <row r="97" spans="1:7" x14ac:dyDescent="0.25">
      <c r="A97">
        <v>1830</v>
      </c>
      <c r="B97" t="s">
        <v>415</v>
      </c>
      <c r="C97" vm="31">
        <v>45840</v>
      </c>
      <c r="D97" s="6" t="s">
        <v>2854</v>
      </c>
      <c r="E97" s="10">
        <v>10</v>
      </c>
      <c r="F97">
        <v>139.03</v>
      </c>
      <c r="G97" t="str">
        <f>TEXT(Table1[[#This Row],[Data Venc.]],"mmm")</f>
        <v>jul</v>
      </c>
    </row>
    <row r="98" spans="1:7" x14ac:dyDescent="0.25">
      <c r="A98">
        <v>528</v>
      </c>
      <c r="B98" t="s">
        <v>102</v>
      </c>
      <c r="C98" vm="32">
        <v>45841</v>
      </c>
      <c r="D98" s="6" t="s">
        <v>2854</v>
      </c>
      <c r="E98" s="10">
        <v>9</v>
      </c>
      <c r="F98">
        <v>31.31</v>
      </c>
      <c r="G98" t="str">
        <f>TEXT(Table1[[#This Row],[Data Venc.]],"mmm")</f>
        <v>jul</v>
      </c>
    </row>
    <row r="99" spans="1:7" x14ac:dyDescent="0.25">
      <c r="A99">
        <v>529</v>
      </c>
      <c r="B99" t="s">
        <v>102</v>
      </c>
      <c r="C99" vm="32">
        <v>45841</v>
      </c>
      <c r="D99" s="6" t="s">
        <v>2854</v>
      </c>
      <c r="E99" s="10">
        <v>9</v>
      </c>
      <c r="F99">
        <v>81.790000000000006</v>
      </c>
      <c r="G99" t="str">
        <f>TEXT(Table1[[#This Row],[Data Venc.]],"mmm")</f>
        <v>jul</v>
      </c>
    </row>
    <row r="100" spans="1:7" x14ac:dyDescent="0.25">
      <c r="A100">
        <v>530</v>
      </c>
      <c r="B100" t="s">
        <v>102</v>
      </c>
      <c r="C100" vm="32">
        <v>45841</v>
      </c>
      <c r="D100" s="6" t="s">
        <v>2854</v>
      </c>
      <c r="E100" s="10">
        <v>9</v>
      </c>
      <c r="F100">
        <v>435.62</v>
      </c>
      <c r="G100" t="str">
        <f>TEXT(Table1[[#This Row],[Data Venc.]],"mmm")</f>
        <v>jul</v>
      </c>
    </row>
    <row r="101" spans="1:7" x14ac:dyDescent="0.25">
      <c r="A101">
        <v>1831</v>
      </c>
      <c r="B101" t="s">
        <v>415</v>
      </c>
      <c r="C101" vm="32">
        <v>45841</v>
      </c>
      <c r="D101" s="6" t="s">
        <v>2854</v>
      </c>
      <c r="E101" s="10">
        <v>9</v>
      </c>
      <c r="F101">
        <v>89.31</v>
      </c>
      <c r="G101" t="str">
        <f>TEXT(Table1[[#This Row],[Data Venc.]],"mmm")</f>
        <v>jul</v>
      </c>
    </row>
    <row r="102" spans="1:7" x14ac:dyDescent="0.25">
      <c r="A102">
        <v>256</v>
      </c>
      <c r="B102" t="s">
        <v>56</v>
      </c>
      <c r="C102" vm="33">
        <v>45842</v>
      </c>
      <c r="D102" s="6" t="s">
        <v>2854</v>
      </c>
      <c r="E102" s="10">
        <v>8</v>
      </c>
      <c r="F102">
        <v>35.450000000000003</v>
      </c>
      <c r="G102" t="str">
        <f>TEXT(Table1[[#This Row],[Data Venc.]],"mmm")</f>
        <v>jul</v>
      </c>
    </row>
    <row r="103" spans="1:7" x14ac:dyDescent="0.25">
      <c r="A103">
        <v>321</v>
      </c>
      <c r="B103" t="s">
        <v>66</v>
      </c>
      <c r="C103" vm="33">
        <v>45842</v>
      </c>
      <c r="D103" s="6" t="s">
        <v>2854</v>
      </c>
      <c r="E103" s="10">
        <v>8</v>
      </c>
      <c r="F103">
        <v>142.59</v>
      </c>
      <c r="G103" t="str">
        <f>TEXT(Table1[[#This Row],[Data Venc.]],"mmm")</f>
        <v>jul</v>
      </c>
    </row>
    <row r="104" spans="1:7" x14ac:dyDescent="0.25">
      <c r="A104">
        <v>322</v>
      </c>
      <c r="B104" t="s">
        <v>66</v>
      </c>
      <c r="C104" vm="33">
        <v>45842</v>
      </c>
      <c r="D104" s="6" t="s">
        <v>2854</v>
      </c>
      <c r="E104" s="10">
        <v>8</v>
      </c>
      <c r="F104">
        <v>170.18</v>
      </c>
      <c r="G104" t="str">
        <f>TEXT(Table1[[#This Row],[Data Venc.]],"mmm")</f>
        <v>jul</v>
      </c>
    </row>
    <row r="105" spans="1:7" x14ac:dyDescent="0.25">
      <c r="A105">
        <v>532</v>
      </c>
      <c r="B105" t="s">
        <v>102</v>
      </c>
      <c r="C105" vm="33">
        <v>45842</v>
      </c>
      <c r="D105" s="6" t="s">
        <v>2854</v>
      </c>
      <c r="E105" s="10">
        <v>8</v>
      </c>
      <c r="F105">
        <v>355.68</v>
      </c>
      <c r="G105" t="str">
        <f>TEXT(Table1[[#This Row],[Data Venc.]],"mmm")</f>
        <v>jul</v>
      </c>
    </row>
    <row r="106" spans="1:7" x14ac:dyDescent="0.25">
      <c r="A106">
        <v>533</v>
      </c>
      <c r="B106" t="s">
        <v>102</v>
      </c>
      <c r="C106" vm="33">
        <v>45842</v>
      </c>
      <c r="D106" s="6" t="s">
        <v>2854</v>
      </c>
      <c r="E106" s="10">
        <v>8</v>
      </c>
      <c r="F106">
        <v>40.64</v>
      </c>
      <c r="G106" t="str">
        <f>TEXT(Table1[[#This Row],[Data Venc.]],"mmm")</f>
        <v>jul</v>
      </c>
    </row>
    <row r="107" spans="1:7" x14ac:dyDescent="0.25">
      <c r="A107">
        <v>534</v>
      </c>
      <c r="B107" t="s">
        <v>102</v>
      </c>
      <c r="C107" vm="33">
        <v>45842</v>
      </c>
      <c r="D107" s="6" t="s">
        <v>2854</v>
      </c>
      <c r="E107" s="10">
        <v>8</v>
      </c>
      <c r="F107">
        <v>122.03</v>
      </c>
      <c r="G107" t="str">
        <f>TEXT(Table1[[#This Row],[Data Venc.]],"mmm")</f>
        <v>jul</v>
      </c>
    </row>
    <row r="108" spans="1:7" x14ac:dyDescent="0.25">
      <c r="A108">
        <v>803</v>
      </c>
      <c r="B108" t="s">
        <v>145</v>
      </c>
      <c r="C108" vm="33">
        <v>45842</v>
      </c>
      <c r="D108" s="6" t="s">
        <v>2854</v>
      </c>
      <c r="E108" s="10">
        <v>8</v>
      </c>
      <c r="F108">
        <v>313.41000000000003</v>
      </c>
      <c r="G108" t="str">
        <f>TEXT(Table1[[#This Row],[Data Venc.]],"mmm")</f>
        <v>jul</v>
      </c>
    </row>
    <row r="109" spans="1:7" x14ac:dyDescent="0.25">
      <c r="A109">
        <v>864</v>
      </c>
      <c r="B109" t="s">
        <v>164</v>
      </c>
      <c r="C109" vm="33">
        <v>45842</v>
      </c>
      <c r="D109" s="6" t="s">
        <v>2854</v>
      </c>
      <c r="E109" s="10">
        <v>8</v>
      </c>
      <c r="F109">
        <v>69.91</v>
      </c>
      <c r="G109" t="str">
        <f>TEXT(Table1[[#This Row],[Data Venc.]],"mmm")</f>
        <v>jul</v>
      </c>
    </row>
    <row r="110" spans="1:7" x14ac:dyDescent="0.25">
      <c r="A110">
        <v>1118</v>
      </c>
      <c r="B110" t="s">
        <v>208</v>
      </c>
      <c r="C110" vm="33">
        <v>45842</v>
      </c>
      <c r="D110" s="6" t="s">
        <v>2854</v>
      </c>
      <c r="E110" s="10">
        <v>8</v>
      </c>
      <c r="F110">
        <v>62.78</v>
      </c>
      <c r="G110" t="str">
        <f>TEXT(Table1[[#This Row],[Data Venc.]],"mmm")</f>
        <v>jul</v>
      </c>
    </row>
    <row r="111" spans="1:7" x14ac:dyDescent="0.25">
      <c r="A111">
        <v>1151</v>
      </c>
      <c r="B111" t="s">
        <v>216</v>
      </c>
      <c r="C111" vm="33">
        <v>45842</v>
      </c>
      <c r="D111" s="6" t="s">
        <v>2854</v>
      </c>
      <c r="E111" s="10">
        <v>8</v>
      </c>
      <c r="F111">
        <v>297.8</v>
      </c>
      <c r="G111" t="str">
        <f>TEXT(Table1[[#This Row],[Data Venc.]],"mmm")</f>
        <v>jul</v>
      </c>
    </row>
    <row r="112" spans="1:7" x14ac:dyDescent="0.25">
      <c r="A112">
        <v>1163</v>
      </c>
      <c r="B112" t="s">
        <v>218</v>
      </c>
      <c r="C112" vm="33">
        <v>45842</v>
      </c>
      <c r="D112" s="6" t="s">
        <v>2854</v>
      </c>
      <c r="E112" s="10">
        <v>8</v>
      </c>
      <c r="F112">
        <v>119.85</v>
      </c>
      <c r="G112" t="str">
        <f>TEXT(Table1[[#This Row],[Data Venc.]],"mmm")</f>
        <v>jul</v>
      </c>
    </row>
    <row r="113" spans="1:7" x14ac:dyDescent="0.25">
      <c r="A113">
        <v>1178</v>
      </c>
      <c r="B113" t="s">
        <v>228</v>
      </c>
      <c r="C113" vm="33">
        <v>45842</v>
      </c>
      <c r="D113" s="6" t="s">
        <v>2854</v>
      </c>
      <c r="E113" s="10">
        <v>8</v>
      </c>
      <c r="F113">
        <v>159.24</v>
      </c>
      <c r="G113" t="str">
        <f>TEXT(Table1[[#This Row],[Data Venc.]],"mmm")</f>
        <v>jul</v>
      </c>
    </row>
    <row r="114" spans="1:7" x14ac:dyDescent="0.25">
      <c r="A114">
        <v>1277</v>
      </c>
      <c r="B114" t="s">
        <v>250</v>
      </c>
      <c r="C114" vm="33">
        <v>45842</v>
      </c>
      <c r="D114" s="6" t="s">
        <v>2854</v>
      </c>
      <c r="E114" s="10">
        <v>8</v>
      </c>
      <c r="F114">
        <v>813.56</v>
      </c>
      <c r="G114" t="str">
        <f>TEXT(Table1[[#This Row],[Data Venc.]],"mmm")</f>
        <v>jul</v>
      </c>
    </row>
    <row r="115" spans="1:7" x14ac:dyDescent="0.25">
      <c r="A115">
        <v>1621</v>
      </c>
      <c r="B115" t="s">
        <v>333</v>
      </c>
      <c r="C115" vm="33">
        <v>45842</v>
      </c>
      <c r="D115" s="6" t="s">
        <v>2854</v>
      </c>
      <c r="E115" s="10">
        <v>8</v>
      </c>
      <c r="F115">
        <v>984</v>
      </c>
      <c r="G115" t="str">
        <f>TEXT(Table1[[#This Row],[Data Venc.]],"mmm")</f>
        <v>jul</v>
      </c>
    </row>
    <row r="116" spans="1:7" x14ac:dyDescent="0.25">
      <c r="A116">
        <v>1671</v>
      </c>
      <c r="B116" t="s">
        <v>360</v>
      </c>
      <c r="C116" vm="33">
        <v>45842</v>
      </c>
      <c r="D116" s="6" t="s">
        <v>2854</v>
      </c>
      <c r="E116" s="10">
        <v>8</v>
      </c>
      <c r="F116">
        <v>105.66</v>
      </c>
      <c r="G116" t="str">
        <f>TEXT(Table1[[#This Row],[Data Venc.]],"mmm")</f>
        <v>jul</v>
      </c>
    </row>
    <row r="117" spans="1:7" x14ac:dyDescent="0.25">
      <c r="A117">
        <v>535</v>
      </c>
      <c r="B117" t="s">
        <v>102</v>
      </c>
      <c r="C117" vm="34">
        <v>45843</v>
      </c>
      <c r="D117" s="6" t="s">
        <v>2854</v>
      </c>
      <c r="E117" s="10">
        <v>7</v>
      </c>
      <c r="F117">
        <v>673.11</v>
      </c>
      <c r="G117" t="str">
        <f>TEXT(Table1[[#This Row],[Data Venc.]],"mmm")</f>
        <v>jul</v>
      </c>
    </row>
    <row r="118" spans="1:7" x14ac:dyDescent="0.25">
      <c r="A118">
        <v>536</v>
      </c>
      <c r="B118" t="s">
        <v>102</v>
      </c>
      <c r="C118" vm="34">
        <v>45843</v>
      </c>
      <c r="D118" s="6" t="s">
        <v>2854</v>
      </c>
      <c r="E118" s="10">
        <v>7</v>
      </c>
      <c r="F118">
        <v>78.400000000000006</v>
      </c>
      <c r="G118" t="str">
        <f>TEXT(Table1[[#This Row],[Data Venc.]],"mmm")</f>
        <v>jul</v>
      </c>
    </row>
    <row r="119" spans="1:7" x14ac:dyDescent="0.25">
      <c r="A119">
        <v>537</v>
      </c>
      <c r="B119" t="s">
        <v>102</v>
      </c>
      <c r="C119" vm="34">
        <v>45843</v>
      </c>
      <c r="D119" s="6" t="s">
        <v>2854</v>
      </c>
      <c r="E119" s="10">
        <v>7</v>
      </c>
      <c r="F119">
        <v>76.81</v>
      </c>
      <c r="G119" t="str">
        <f>TEXT(Table1[[#This Row],[Data Venc.]],"mmm")</f>
        <v>jul</v>
      </c>
    </row>
    <row r="120" spans="1:7" x14ac:dyDescent="0.25">
      <c r="A120">
        <v>1364</v>
      </c>
      <c r="B120" t="s">
        <v>274</v>
      </c>
      <c r="C120" vm="34">
        <v>45843</v>
      </c>
      <c r="D120" s="6" t="s">
        <v>2854</v>
      </c>
      <c r="E120" s="10">
        <v>7</v>
      </c>
      <c r="F120">
        <v>1504.08</v>
      </c>
      <c r="G120" t="str">
        <f>TEXT(Table1[[#This Row],[Data Venc.]],"mmm")</f>
        <v>jul</v>
      </c>
    </row>
    <row r="121" spans="1:7" x14ac:dyDescent="0.25">
      <c r="A121">
        <v>1462</v>
      </c>
      <c r="B121" t="s">
        <v>308</v>
      </c>
      <c r="C121" vm="34">
        <v>45843</v>
      </c>
      <c r="D121" s="6" t="s">
        <v>2854</v>
      </c>
      <c r="E121" s="10">
        <v>7</v>
      </c>
      <c r="F121">
        <v>1984.14</v>
      </c>
      <c r="G121" t="str">
        <f>TEXT(Table1[[#This Row],[Data Venc.]],"mmm")</f>
        <v>jul</v>
      </c>
    </row>
    <row r="122" spans="1:7" x14ac:dyDescent="0.25">
      <c r="A122">
        <v>1475</v>
      </c>
      <c r="B122" t="s">
        <v>309</v>
      </c>
      <c r="C122" vm="34">
        <v>45843</v>
      </c>
      <c r="D122" s="6" t="s">
        <v>2854</v>
      </c>
      <c r="E122" s="10">
        <v>7</v>
      </c>
      <c r="F122">
        <v>32.630000000000003</v>
      </c>
      <c r="G122" t="str">
        <f>TEXT(Table1[[#This Row],[Data Venc.]],"mmm")</f>
        <v>jul</v>
      </c>
    </row>
    <row r="123" spans="1:7" x14ac:dyDescent="0.25">
      <c r="A123">
        <v>539</v>
      </c>
      <c r="B123" t="s">
        <v>102</v>
      </c>
      <c r="C123" vm="35">
        <v>45844</v>
      </c>
      <c r="D123" s="6" t="s">
        <v>2854</v>
      </c>
      <c r="E123" s="10">
        <v>6</v>
      </c>
      <c r="F123">
        <v>431.78</v>
      </c>
      <c r="G123" t="str">
        <f>TEXT(Table1[[#This Row],[Data Venc.]],"mmm")</f>
        <v>jul</v>
      </c>
    </row>
    <row r="124" spans="1:7" x14ac:dyDescent="0.25">
      <c r="A124">
        <v>540</v>
      </c>
      <c r="B124" t="s">
        <v>102</v>
      </c>
      <c r="C124" vm="35">
        <v>45844</v>
      </c>
      <c r="D124" s="6" t="s">
        <v>2854</v>
      </c>
      <c r="E124" s="10">
        <v>6</v>
      </c>
      <c r="F124">
        <v>249.97</v>
      </c>
      <c r="G124" t="str">
        <f>TEXT(Table1[[#This Row],[Data Venc.]],"mmm")</f>
        <v>jul</v>
      </c>
    </row>
    <row r="125" spans="1:7" x14ac:dyDescent="0.25">
      <c r="A125">
        <v>541</v>
      </c>
      <c r="B125" t="s">
        <v>102</v>
      </c>
      <c r="C125" vm="35">
        <v>45844</v>
      </c>
      <c r="D125" s="6" t="s">
        <v>2854</v>
      </c>
      <c r="E125" s="10">
        <v>6</v>
      </c>
      <c r="F125">
        <v>659.16</v>
      </c>
      <c r="G125" t="str">
        <f>TEXT(Table1[[#This Row],[Data Venc.]],"mmm")</f>
        <v>jul</v>
      </c>
    </row>
    <row r="126" spans="1:7" x14ac:dyDescent="0.25">
      <c r="A126">
        <v>542</v>
      </c>
      <c r="B126" t="s">
        <v>102</v>
      </c>
      <c r="C126" vm="35">
        <v>45844</v>
      </c>
      <c r="D126" s="6" t="s">
        <v>2854</v>
      </c>
      <c r="E126" s="10">
        <v>6</v>
      </c>
      <c r="F126">
        <v>283.95</v>
      </c>
      <c r="G126" t="str">
        <f>TEXT(Table1[[#This Row],[Data Venc.]],"mmm")</f>
        <v>jul</v>
      </c>
    </row>
    <row r="127" spans="1:7" x14ac:dyDescent="0.25">
      <c r="A127">
        <v>853</v>
      </c>
      <c r="B127" t="s">
        <v>162</v>
      </c>
      <c r="C127" vm="35">
        <v>45844</v>
      </c>
      <c r="D127" s="6" t="s">
        <v>2854</v>
      </c>
      <c r="E127" s="10">
        <v>6</v>
      </c>
      <c r="F127">
        <v>985.01</v>
      </c>
      <c r="G127" t="str">
        <f>TEXT(Table1[[#This Row],[Data Venc.]],"mmm")</f>
        <v>jul</v>
      </c>
    </row>
    <row r="128" spans="1:7" x14ac:dyDescent="0.25">
      <c r="A128">
        <v>1146</v>
      </c>
      <c r="B128" t="s">
        <v>213</v>
      </c>
      <c r="C128" vm="35">
        <v>45844</v>
      </c>
      <c r="D128" s="6" t="s">
        <v>2854</v>
      </c>
      <c r="E128" s="10">
        <v>6</v>
      </c>
      <c r="F128">
        <v>322.45</v>
      </c>
      <c r="G128" t="str">
        <f>TEXT(Table1[[#This Row],[Data Venc.]],"mmm")</f>
        <v>jul</v>
      </c>
    </row>
    <row r="129" spans="1:7" x14ac:dyDescent="0.25">
      <c r="A129">
        <v>1365</v>
      </c>
      <c r="B129" t="s">
        <v>274</v>
      </c>
      <c r="C129" vm="35">
        <v>45844</v>
      </c>
      <c r="D129" s="6" t="s">
        <v>2854</v>
      </c>
      <c r="E129" s="10">
        <v>6</v>
      </c>
      <c r="F129">
        <v>218.74</v>
      </c>
      <c r="G129" t="str">
        <f>TEXT(Table1[[#This Row],[Data Venc.]],"mmm")</f>
        <v>jul</v>
      </c>
    </row>
    <row r="130" spans="1:7" x14ac:dyDescent="0.25">
      <c r="A130">
        <v>1622</v>
      </c>
      <c r="B130" t="s">
        <v>333</v>
      </c>
      <c r="C130" vm="35">
        <v>45844</v>
      </c>
      <c r="D130" s="6" t="s">
        <v>2854</v>
      </c>
      <c r="E130" s="10">
        <v>6</v>
      </c>
      <c r="F130">
        <v>327.61</v>
      </c>
      <c r="G130" t="str">
        <f>TEXT(Table1[[#This Row],[Data Venc.]],"mmm")</f>
        <v>jul</v>
      </c>
    </row>
    <row r="131" spans="1:7" x14ac:dyDescent="0.25">
      <c r="A131">
        <v>1623</v>
      </c>
      <c r="B131" t="s">
        <v>333</v>
      </c>
      <c r="C131" vm="35">
        <v>45844</v>
      </c>
      <c r="D131" s="6" t="s">
        <v>2854</v>
      </c>
      <c r="E131" s="10">
        <v>6</v>
      </c>
      <c r="F131">
        <v>238.69</v>
      </c>
      <c r="G131" t="str">
        <f>TEXT(Table1[[#This Row],[Data Venc.]],"mmm")</f>
        <v>jul</v>
      </c>
    </row>
    <row r="132" spans="1:7" x14ac:dyDescent="0.25">
      <c r="A132">
        <v>1672</v>
      </c>
      <c r="B132" t="s">
        <v>360</v>
      </c>
      <c r="C132" vm="35">
        <v>45844</v>
      </c>
      <c r="D132" s="6" t="s">
        <v>2854</v>
      </c>
      <c r="E132" s="10">
        <v>6</v>
      </c>
      <c r="F132">
        <v>250.32</v>
      </c>
      <c r="G132" t="str">
        <f>TEXT(Table1[[#This Row],[Data Venc.]],"mmm")</f>
        <v>jul</v>
      </c>
    </row>
    <row r="133" spans="1:7" x14ac:dyDescent="0.25">
      <c r="A133">
        <v>1751</v>
      </c>
      <c r="B133" t="s">
        <v>377</v>
      </c>
      <c r="C133" vm="35">
        <v>45844</v>
      </c>
      <c r="D133" s="6" t="s">
        <v>2854</v>
      </c>
      <c r="E133" s="10">
        <v>6</v>
      </c>
      <c r="F133">
        <v>343.34</v>
      </c>
      <c r="G133" t="str">
        <f>TEXT(Table1[[#This Row],[Data Venc.]],"mmm")</f>
        <v>jul</v>
      </c>
    </row>
    <row r="134" spans="1:7" x14ac:dyDescent="0.25">
      <c r="A134">
        <v>2018</v>
      </c>
      <c r="B134" t="s">
        <v>465</v>
      </c>
      <c r="C134" vm="36">
        <v>45737</v>
      </c>
      <c r="D134" s="6" t="s">
        <v>2855</v>
      </c>
      <c r="E134" s="10">
        <v>113</v>
      </c>
      <c r="F134">
        <v>32.24</v>
      </c>
      <c r="G134" t="str">
        <f>TEXT(Table1[[#This Row],[Data Venc.]],"mmm")</f>
        <v>mar</v>
      </c>
    </row>
    <row r="135" spans="1:7" x14ac:dyDescent="0.25">
      <c r="A135">
        <v>1735</v>
      </c>
      <c r="B135" t="s">
        <v>377</v>
      </c>
      <c r="C135" vm="37">
        <v>45742</v>
      </c>
      <c r="D135" s="6" t="s">
        <v>2855</v>
      </c>
      <c r="E135" s="10">
        <v>108</v>
      </c>
      <c r="F135">
        <v>275.13</v>
      </c>
      <c r="G135" t="str">
        <f>TEXT(Table1[[#This Row],[Data Venc.]],"mmm")</f>
        <v>mar</v>
      </c>
    </row>
    <row r="136" spans="1:7" x14ac:dyDescent="0.25">
      <c r="A136">
        <v>1736</v>
      </c>
      <c r="B136" t="s">
        <v>377</v>
      </c>
      <c r="C136" vm="38">
        <v>45744</v>
      </c>
      <c r="D136" s="6" t="s">
        <v>2855</v>
      </c>
      <c r="E136" s="10">
        <v>106</v>
      </c>
      <c r="F136">
        <v>288.82</v>
      </c>
      <c r="G136" t="str">
        <f>TEXT(Table1[[#This Row],[Data Venc.]],"mmm")</f>
        <v>mar</v>
      </c>
    </row>
    <row r="137" spans="1:7" x14ac:dyDescent="0.25">
      <c r="A137">
        <v>1737</v>
      </c>
      <c r="B137" t="s">
        <v>377</v>
      </c>
      <c r="C137" vm="39">
        <v>45746</v>
      </c>
      <c r="D137" s="6" t="s">
        <v>2855</v>
      </c>
      <c r="E137" s="10">
        <v>104</v>
      </c>
      <c r="F137">
        <v>100.77</v>
      </c>
      <c r="G137" t="str">
        <f>TEXT(Table1[[#This Row],[Data Venc.]],"mmm")</f>
        <v>mar</v>
      </c>
    </row>
    <row r="138" spans="1:7" x14ac:dyDescent="0.25">
      <c r="A138">
        <v>2082</v>
      </c>
      <c r="B138" t="s">
        <v>487</v>
      </c>
      <c r="C138" vm="39">
        <v>45746</v>
      </c>
      <c r="D138" s="6" t="s">
        <v>2855</v>
      </c>
      <c r="E138" s="10">
        <v>104</v>
      </c>
      <c r="F138">
        <v>226.85</v>
      </c>
      <c r="G138" t="str">
        <f>TEXT(Table1[[#This Row],[Data Venc.]],"mmm")</f>
        <v>mar</v>
      </c>
    </row>
    <row r="139" spans="1:7" x14ac:dyDescent="0.25">
      <c r="A139">
        <v>296</v>
      </c>
      <c r="B139" t="s">
        <v>59</v>
      </c>
      <c r="C139" vm="40">
        <v>45754</v>
      </c>
      <c r="D139" s="6" t="s">
        <v>2855</v>
      </c>
      <c r="E139" s="10">
        <v>96</v>
      </c>
      <c r="F139">
        <v>2723.42</v>
      </c>
      <c r="G139" t="str">
        <f>TEXT(Table1[[#This Row],[Data Venc.]],"mmm")</f>
        <v>abr</v>
      </c>
    </row>
    <row r="140" spans="1:7" x14ac:dyDescent="0.25">
      <c r="A140">
        <v>1209</v>
      </c>
      <c r="B140" t="s">
        <v>233</v>
      </c>
      <c r="C140" vm="41">
        <v>45758</v>
      </c>
      <c r="D140" s="6" t="s">
        <v>2855</v>
      </c>
      <c r="E140" s="10">
        <v>92</v>
      </c>
      <c r="F140">
        <v>19.079999999999998</v>
      </c>
      <c r="G140" t="str">
        <f>TEXT(Table1[[#This Row],[Data Venc.]],"mmm")</f>
        <v>abr</v>
      </c>
    </row>
    <row r="141" spans="1:7" x14ac:dyDescent="0.25">
      <c r="A141">
        <v>2083</v>
      </c>
      <c r="B141" t="s">
        <v>487</v>
      </c>
      <c r="C141" vm="41">
        <v>45758</v>
      </c>
      <c r="D141" s="6" t="s">
        <v>2855</v>
      </c>
      <c r="E141" s="10">
        <v>92</v>
      </c>
      <c r="F141">
        <v>134.19999999999999</v>
      </c>
      <c r="G141" t="str">
        <f>TEXT(Table1[[#This Row],[Data Venc.]],"mmm")</f>
        <v>abr</v>
      </c>
    </row>
    <row r="142" spans="1:7" x14ac:dyDescent="0.25">
      <c r="A142">
        <v>272</v>
      </c>
      <c r="B142" t="s">
        <v>59</v>
      </c>
      <c r="C142" vm="42">
        <v>45584</v>
      </c>
      <c r="D142" s="6" t="s">
        <v>2856</v>
      </c>
      <c r="E142" s="10">
        <v>266</v>
      </c>
      <c r="F142">
        <v>2261.6999999999998</v>
      </c>
      <c r="G142" t="str">
        <f>TEXT(Table1[[#This Row],[Data Venc.]],"mmm")</f>
        <v>out</v>
      </c>
    </row>
    <row r="143" spans="1:7" x14ac:dyDescent="0.25">
      <c r="A143">
        <v>273</v>
      </c>
      <c r="B143" t="s">
        <v>59</v>
      </c>
      <c r="C143" vm="43">
        <v>45585</v>
      </c>
      <c r="D143" s="6" t="s">
        <v>2856</v>
      </c>
      <c r="E143" s="10">
        <v>265</v>
      </c>
      <c r="F143">
        <v>206.64</v>
      </c>
      <c r="G143" t="str">
        <f>TEXT(Table1[[#This Row],[Data Venc.]],"mmm")</f>
        <v>out</v>
      </c>
    </row>
    <row r="144" spans="1:7" x14ac:dyDescent="0.25">
      <c r="A144">
        <v>1844</v>
      </c>
      <c r="B144" t="s">
        <v>421</v>
      </c>
      <c r="C144" vm="44">
        <v>45588</v>
      </c>
      <c r="D144" s="6" t="s">
        <v>2856</v>
      </c>
      <c r="E144" s="10">
        <v>262</v>
      </c>
      <c r="F144">
        <v>656.31</v>
      </c>
      <c r="G144" t="str">
        <f>TEXT(Table1[[#This Row],[Data Venc.]],"mmm")</f>
        <v>out</v>
      </c>
    </row>
    <row r="145" spans="1:7" x14ac:dyDescent="0.25">
      <c r="A145">
        <v>1845</v>
      </c>
      <c r="B145" t="s">
        <v>421</v>
      </c>
      <c r="C145" vm="45">
        <v>45591</v>
      </c>
      <c r="D145" s="6" t="s">
        <v>2856</v>
      </c>
      <c r="E145" s="10">
        <v>259</v>
      </c>
      <c r="F145">
        <v>268.94</v>
      </c>
      <c r="G145" t="str">
        <f>TEXT(Table1[[#This Row],[Data Venc.]],"mmm")</f>
        <v>out</v>
      </c>
    </row>
    <row r="146" spans="1:7" x14ac:dyDescent="0.25">
      <c r="A146">
        <v>274</v>
      </c>
      <c r="B146" t="s">
        <v>59</v>
      </c>
      <c r="C146" vm="46">
        <v>45595</v>
      </c>
      <c r="D146" s="6" t="s">
        <v>2856</v>
      </c>
      <c r="E146" s="10">
        <v>255</v>
      </c>
      <c r="F146">
        <v>2648.95</v>
      </c>
      <c r="G146" t="str">
        <f>TEXT(Table1[[#This Row],[Data Venc.]],"mmm")</f>
        <v>out</v>
      </c>
    </row>
    <row r="147" spans="1:7" x14ac:dyDescent="0.25">
      <c r="A147">
        <v>275</v>
      </c>
      <c r="B147" t="s">
        <v>59</v>
      </c>
      <c r="C147" vm="46">
        <v>45595</v>
      </c>
      <c r="D147" s="6" t="s">
        <v>2856</v>
      </c>
      <c r="E147" s="10">
        <v>255</v>
      </c>
      <c r="F147">
        <v>3262.2</v>
      </c>
      <c r="G147" t="str">
        <f>TEXT(Table1[[#This Row],[Data Venc.]],"mmm")</f>
        <v>out</v>
      </c>
    </row>
    <row r="148" spans="1:7" x14ac:dyDescent="0.25">
      <c r="A148">
        <v>276</v>
      </c>
      <c r="B148" t="s">
        <v>59</v>
      </c>
      <c r="C148" vm="46">
        <v>45595</v>
      </c>
      <c r="D148" s="6" t="s">
        <v>2856</v>
      </c>
      <c r="E148" s="10">
        <v>255</v>
      </c>
      <c r="F148">
        <v>22.76</v>
      </c>
      <c r="G148" t="str">
        <f>TEXT(Table1[[#This Row],[Data Venc.]],"mmm")</f>
        <v>out</v>
      </c>
    </row>
    <row r="149" spans="1:7" x14ac:dyDescent="0.25">
      <c r="A149">
        <v>1847</v>
      </c>
      <c r="B149" t="s">
        <v>421</v>
      </c>
      <c r="C149" vm="46">
        <v>45595</v>
      </c>
      <c r="D149" s="6" t="s">
        <v>2856</v>
      </c>
      <c r="E149" s="10">
        <v>255</v>
      </c>
      <c r="F149">
        <v>555.55999999999995</v>
      </c>
      <c r="G149" t="str">
        <f>TEXT(Table1[[#This Row],[Data Venc.]],"mmm")</f>
        <v>out</v>
      </c>
    </row>
    <row r="150" spans="1:7" x14ac:dyDescent="0.25">
      <c r="A150">
        <v>277</v>
      </c>
      <c r="B150" t="s">
        <v>59</v>
      </c>
      <c r="C150" vm="47">
        <v>45596</v>
      </c>
      <c r="D150" s="6" t="s">
        <v>2856</v>
      </c>
      <c r="E150" s="10">
        <v>254</v>
      </c>
      <c r="F150">
        <v>1174.21</v>
      </c>
      <c r="G150" t="str">
        <f>TEXT(Table1[[#This Row],[Data Venc.]],"mmm")</f>
        <v>out</v>
      </c>
    </row>
    <row r="151" spans="1:7" x14ac:dyDescent="0.25">
      <c r="A151">
        <v>1848</v>
      </c>
      <c r="B151" t="s">
        <v>421</v>
      </c>
      <c r="C151" vm="48">
        <v>45597</v>
      </c>
      <c r="D151" s="6" t="s">
        <v>2856</v>
      </c>
      <c r="E151" s="10">
        <v>253</v>
      </c>
      <c r="F151">
        <v>571.85</v>
      </c>
      <c r="G151" t="str">
        <f>TEXT(Table1[[#This Row],[Data Venc.]],"mmm")</f>
        <v>nov</v>
      </c>
    </row>
    <row r="152" spans="1:7" x14ac:dyDescent="0.25">
      <c r="A152">
        <v>1849</v>
      </c>
      <c r="B152" t="s">
        <v>421</v>
      </c>
      <c r="C152" vm="49">
        <v>45604</v>
      </c>
      <c r="D152" s="6" t="s">
        <v>2856</v>
      </c>
      <c r="E152" s="10">
        <v>246</v>
      </c>
      <c r="F152">
        <v>710.9</v>
      </c>
      <c r="G152" t="str">
        <f>TEXT(Table1[[#This Row],[Data Venc.]],"mmm")</f>
        <v>nov</v>
      </c>
    </row>
    <row r="153" spans="1:7" x14ac:dyDescent="0.25">
      <c r="A153">
        <v>1850</v>
      </c>
      <c r="B153" t="s">
        <v>421</v>
      </c>
      <c r="C153" vm="50">
        <v>45609</v>
      </c>
      <c r="D153" s="6" t="s">
        <v>2856</v>
      </c>
      <c r="E153" s="10">
        <v>241</v>
      </c>
      <c r="F153">
        <v>276.52</v>
      </c>
      <c r="G153" t="str">
        <f>TEXT(Table1[[#This Row],[Data Venc.]],"mmm")</f>
        <v>nov</v>
      </c>
    </row>
    <row r="154" spans="1:7" x14ac:dyDescent="0.25">
      <c r="A154">
        <v>1851</v>
      </c>
      <c r="B154" t="s">
        <v>421</v>
      </c>
      <c r="C154" vm="51">
        <v>45611</v>
      </c>
      <c r="D154" s="6" t="s">
        <v>2856</v>
      </c>
      <c r="E154" s="10">
        <v>239</v>
      </c>
      <c r="F154">
        <v>26.5</v>
      </c>
      <c r="G154" t="str">
        <f>TEXT(Table1[[#This Row],[Data Venc.]],"mmm")</f>
        <v>nov</v>
      </c>
    </row>
    <row r="155" spans="1:7" x14ac:dyDescent="0.25">
      <c r="A155">
        <v>1852</v>
      </c>
      <c r="B155" t="s">
        <v>421</v>
      </c>
      <c r="C155" vm="51">
        <v>45611</v>
      </c>
      <c r="D155" s="6" t="s">
        <v>2856</v>
      </c>
      <c r="E155" s="10">
        <v>239</v>
      </c>
      <c r="F155">
        <v>445.69</v>
      </c>
      <c r="G155" t="str">
        <f>TEXT(Table1[[#This Row],[Data Venc.]],"mmm")</f>
        <v>nov</v>
      </c>
    </row>
    <row r="156" spans="1:7" x14ac:dyDescent="0.25">
      <c r="A156">
        <v>278</v>
      </c>
      <c r="B156" t="s">
        <v>59</v>
      </c>
      <c r="C156" vm="52">
        <v>45612</v>
      </c>
      <c r="D156" s="6" t="s">
        <v>2856</v>
      </c>
      <c r="E156" s="10">
        <v>238</v>
      </c>
      <c r="F156">
        <v>3434.98</v>
      </c>
      <c r="G156" t="str">
        <f>TEXT(Table1[[#This Row],[Data Venc.]],"mmm")</f>
        <v>nov</v>
      </c>
    </row>
    <row r="157" spans="1:7" x14ac:dyDescent="0.25">
      <c r="A157">
        <v>1853</v>
      </c>
      <c r="B157" t="s">
        <v>421</v>
      </c>
      <c r="C157" vm="53">
        <v>45616</v>
      </c>
      <c r="D157" s="6" t="s">
        <v>2856</v>
      </c>
      <c r="E157" s="10">
        <v>234</v>
      </c>
      <c r="F157">
        <v>536.15</v>
      </c>
      <c r="G157" t="str">
        <f>TEXT(Table1[[#This Row],[Data Venc.]],"mmm")</f>
        <v>nov</v>
      </c>
    </row>
    <row r="158" spans="1:7" x14ac:dyDescent="0.25">
      <c r="A158">
        <v>1854</v>
      </c>
      <c r="B158" t="s">
        <v>421</v>
      </c>
      <c r="C158" vm="54">
        <v>45618</v>
      </c>
      <c r="D158" s="6" t="s">
        <v>2856</v>
      </c>
      <c r="E158" s="10">
        <v>232</v>
      </c>
      <c r="F158">
        <v>522.87</v>
      </c>
      <c r="G158" t="str">
        <f>TEXT(Table1[[#This Row],[Data Venc.]],"mmm")</f>
        <v>nov</v>
      </c>
    </row>
    <row r="159" spans="1:7" x14ac:dyDescent="0.25">
      <c r="A159">
        <v>279</v>
      </c>
      <c r="B159" t="s">
        <v>59</v>
      </c>
      <c r="C159" vm="55">
        <v>45619</v>
      </c>
      <c r="D159" s="6" t="s">
        <v>2856</v>
      </c>
      <c r="E159" s="10">
        <v>231</v>
      </c>
      <c r="F159">
        <v>789.28</v>
      </c>
      <c r="G159" t="str">
        <f>TEXT(Table1[[#This Row],[Data Venc.]],"mmm")</f>
        <v>nov</v>
      </c>
    </row>
    <row r="160" spans="1:7" x14ac:dyDescent="0.25">
      <c r="A160">
        <v>1963</v>
      </c>
      <c r="B160" t="s">
        <v>444</v>
      </c>
      <c r="C160" vm="56">
        <v>45623</v>
      </c>
      <c r="D160" s="6" t="s">
        <v>2856</v>
      </c>
      <c r="E160" s="10">
        <v>227</v>
      </c>
      <c r="F160">
        <v>31.8</v>
      </c>
      <c r="G160" t="str">
        <f>TEXT(Table1[[#This Row],[Data Venc.]],"mmm")</f>
        <v>nov</v>
      </c>
    </row>
    <row r="161" spans="1:7" x14ac:dyDescent="0.25">
      <c r="A161">
        <v>1964</v>
      </c>
      <c r="B161" t="s">
        <v>444</v>
      </c>
      <c r="C161" vm="56">
        <v>45623</v>
      </c>
      <c r="D161" s="6" t="s">
        <v>2856</v>
      </c>
      <c r="E161" s="10">
        <v>227</v>
      </c>
      <c r="F161">
        <v>146.47999999999999</v>
      </c>
      <c r="G161" t="str">
        <f>TEXT(Table1[[#This Row],[Data Venc.]],"mmm")</f>
        <v>nov</v>
      </c>
    </row>
    <row r="162" spans="1:7" x14ac:dyDescent="0.25">
      <c r="A162">
        <v>280</v>
      </c>
      <c r="B162" t="s">
        <v>59</v>
      </c>
      <c r="C162" vm="57">
        <v>45626</v>
      </c>
      <c r="D162" s="6" t="s">
        <v>2856</v>
      </c>
      <c r="E162" s="10">
        <v>224</v>
      </c>
      <c r="F162">
        <v>3031.75</v>
      </c>
      <c r="G162" t="str">
        <f>TEXT(Table1[[#This Row],[Data Venc.]],"mmm")</f>
        <v>nov</v>
      </c>
    </row>
    <row r="163" spans="1:7" x14ac:dyDescent="0.25">
      <c r="A163">
        <v>281</v>
      </c>
      <c r="B163" t="s">
        <v>59</v>
      </c>
      <c r="C163" vm="58">
        <v>45633</v>
      </c>
      <c r="D163" s="6" t="s">
        <v>2856</v>
      </c>
      <c r="E163" s="10">
        <v>217</v>
      </c>
      <c r="F163">
        <v>1458.61</v>
      </c>
      <c r="G163" t="str">
        <f>TEXT(Table1[[#This Row],[Data Venc.]],"mmm")</f>
        <v>dez</v>
      </c>
    </row>
    <row r="164" spans="1:7" x14ac:dyDescent="0.25">
      <c r="A164">
        <v>282</v>
      </c>
      <c r="B164" t="s">
        <v>59</v>
      </c>
      <c r="C164" vm="59">
        <v>45637</v>
      </c>
      <c r="D164" s="6" t="s">
        <v>2856</v>
      </c>
      <c r="E164" s="10">
        <v>213</v>
      </c>
      <c r="F164">
        <v>46.3</v>
      </c>
      <c r="G164" t="str">
        <f>TEXT(Table1[[#This Row],[Data Venc.]],"mmm")</f>
        <v>dez</v>
      </c>
    </row>
    <row r="165" spans="1:7" x14ac:dyDescent="0.25">
      <c r="A165">
        <v>885</v>
      </c>
      <c r="B165" t="s">
        <v>171</v>
      </c>
      <c r="C165" vm="60">
        <v>45667</v>
      </c>
      <c r="D165" s="6" t="s">
        <v>2856</v>
      </c>
      <c r="E165" s="10">
        <v>183</v>
      </c>
      <c r="F165">
        <v>43.46</v>
      </c>
      <c r="G165" t="str">
        <f>TEXT(Table1[[#This Row],[Data Venc.]],"mmm")</f>
        <v>jan</v>
      </c>
    </row>
    <row r="166" spans="1:7" x14ac:dyDescent="0.25">
      <c r="A166">
        <v>283</v>
      </c>
      <c r="B166" t="s">
        <v>59</v>
      </c>
      <c r="C166" vm="61">
        <v>45670</v>
      </c>
      <c r="D166" s="6" t="s">
        <v>2856</v>
      </c>
      <c r="E166" s="10">
        <v>180</v>
      </c>
      <c r="F166">
        <v>1624.13</v>
      </c>
      <c r="G166" t="str">
        <f>TEXT(Table1[[#This Row],[Data Venc.]],"mmm")</f>
        <v>jan</v>
      </c>
    </row>
    <row r="167" spans="1:7" x14ac:dyDescent="0.25">
      <c r="A167">
        <v>284</v>
      </c>
      <c r="B167" t="s">
        <v>59</v>
      </c>
      <c r="C167" vm="61">
        <v>45670</v>
      </c>
      <c r="D167" s="6" t="s">
        <v>2856</v>
      </c>
      <c r="E167" s="10">
        <v>180</v>
      </c>
      <c r="F167">
        <v>34.44</v>
      </c>
      <c r="G167" t="str">
        <f>TEXT(Table1[[#This Row],[Data Venc.]],"mmm")</f>
        <v>jan</v>
      </c>
    </row>
    <row r="168" spans="1:7" x14ac:dyDescent="0.25">
      <c r="A168">
        <v>285</v>
      </c>
      <c r="B168" t="s">
        <v>59</v>
      </c>
      <c r="C168" vm="62">
        <v>45677</v>
      </c>
      <c r="D168" s="6" t="s">
        <v>2856</v>
      </c>
      <c r="E168" s="10">
        <v>173</v>
      </c>
      <c r="F168">
        <v>796.17</v>
      </c>
      <c r="G168" t="str">
        <f>TEXT(Table1[[#This Row],[Data Venc.]],"mmm")</f>
        <v>jan</v>
      </c>
    </row>
    <row r="169" spans="1:7" x14ac:dyDescent="0.25">
      <c r="A169">
        <v>286</v>
      </c>
      <c r="B169" t="s">
        <v>59</v>
      </c>
      <c r="C169" vm="63">
        <v>45682</v>
      </c>
      <c r="D169" s="6" t="s">
        <v>2856</v>
      </c>
      <c r="E169" s="10">
        <v>168</v>
      </c>
      <c r="F169">
        <v>128.76</v>
      </c>
      <c r="G169" t="str">
        <f>TEXT(Table1[[#This Row],[Data Venc.]],"mmm")</f>
        <v>jan</v>
      </c>
    </row>
    <row r="170" spans="1:7" x14ac:dyDescent="0.25">
      <c r="A170">
        <v>288</v>
      </c>
      <c r="B170" t="s">
        <v>59</v>
      </c>
      <c r="C170" vm="64">
        <v>45684</v>
      </c>
      <c r="D170" s="6" t="s">
        <v>2856</v>
      </c>
      <c r="E170" s="10">
        <v>166</v>
      </c>
      <c r="F170">
        <v>1378.22</v>
      </c>
      <c r="G170" t="str">
        <f>TEXT(Table1[[#This Row],[Data Venc.]],"mmm")</f>
        <v>jan</v>
      </c>
    </row>
    <row r="171" spans="1:7" x14ac:dyDescent="0.25">
      <c r="A171">
        <v>289</v>
      </c>
      <c r="B171" t="s">
        <v>59</v>
      </c>
      <c r="C171" vm="65">
        <v>45698</v>
      </c>
      <c r="D171" s="6" t="s">
        <v>2856</v>
      </c>
      <c r="E171" s="10">
        <v>152</v>
      </c>
      <c r="F171">
        <v>2786.05</v>
      </c>
      <c r="G171" t="str">
        <f>TEXT(Table1[[#This Row],[Data Venc.]],"mmm")</f>
        <v>fev</v>
      </c>
    </row>
    <row r="172" spans="1:7" x14ac:dyDescent="0.25">
      <c r="A172">
        <v>291</v>
      </c>
      <c r="B172" t="s">
        <v>59</v>
      </c>
      <c r="C172" vm="66">
        <v>45699</v>
      </c>
      <c r="D172" s="6" t="s">
        <v>2856</v>
      </c>
      <c r="E172" s="10">
        <v>151</v>
      </c>
      <c r="F172">
        <v>463.82</v>
      </c>
      <c r="G172" t="str">
        <f>TEXT(Table1[[#This Row],[Data Venc.]],"mmm")</f>
        <v>fev</v>
      </c>
    </row>
    <row r="173" spans="1:7" x14ac:dyDescent="0.25">
      <c r="A173">
        <v>1965</v>
      </c>
      <c r="B173" t="s">
        <v>444</v>
      </c>
      <c r="C173" vm="67">
        <v>45700</v>
      </c>
      <c r="D173" s="6" t="s">
        <v>2856</v>
      </c>
      <c r="E173" s="10">
        <v>150</v>
      </c>
      <c r="F173">
        <v>264.67</v>
      </c>
      <c r="G173" t="str">
        <f>TEXT(Table1[[#This Row],[Data Venc.]],"mmm")</f>
        <v>fev</v>
      </c>
    </row>
    <row r="174" spans="1:7" x14ac:dyDescent="0.25">
      <c r="A174">
        <v>292</v>
      </c>
      <c r="B174" t="s">
        <v>59</v>
      </c>
      <c r="C174" vm="68">
        <v>45705</v>
      </c>
      <c r="D174" s="6" t="s">
        <v>2856</v>
      </c>
      <c r="E174" s="10">
        <v>145</v>
      </c>
      <c r="F174">
        <v>5396.05</v>
      </c>
      <c r="G174" t="str">
        <f>TEXT(Table1[[#This Row],[Data Venc.]],"mmm")</f>
        <v>fev</v>
      </c>
    </row>
    <row r="175" spans="1:7" x14ac:dyDescent="0.25">
      <c r="A175">
        <v>293</v>
      </c>
      <c r="B175" t="s">
        <v>59</v>
      </c>
      <c r="C175" vm="68">
        <v>45705</v>
      </c>
      <c r="D175" s="6" t="s">
        <v>2856</v>
      </c>
      <c r="E175" s="10">
        <v>145</v>
      </c>
      <c r="F175">
        <v>25.72</v>
      </c>
      <c r="G175" t="str">
        <f>TEXT(Table1[[#This Row],[Data Venc.]],"mmm")</f>
        <v>fev</v>
      </c>
    </row>
    <row r="176" spans="1:7" x14ac:dyDescent="0.25">
      <c r="A176">
        <v>1268</v>
      </c>
      <c r="B176" t="s">
        <v>250</v>
      </c>
      <c r="C176" vm="69">
        <v>45795</v>
      </c>
      <c r="D176" s="6" t="s">
        <v>2852</v>
      </c>
      <c r="E176" s="10">
        <v>55</v>
      </c>
      <c r="F176">
        <v>119.33</v>
      </c>
      <c r="G176" t="str">
        <f>TEXT(Table1[[#This Row],[Data Venc.]],"mmm")</f>
        <v>mai</v>
      </c>
    </row>
    <row r="177" spans="1:7" x14ac:dyDescent="0.25">
      <c r="A177">
        <v>295</v>
      </c>
      <c r="B177" t="s">
        <v>59</v>
      </c>
      <c r="C177" vm="70">
        <v>45731</v>
      </c>
      <c r="D177" s="6" t="s">
        <v>2855</v>
      </c>
      <c r="E177" s="10">
        <v>119</v>
      </c>
      <c r="F177">
        <v>2509.11</v>
      </c>
      <c r="G177" t="str">
        <f>TEXT(Table1[[#This Row],[Data Venc.]],"mmm")</f>
        <v>mar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2A51-750C-412C-8AEB-9E5997F0FF0A}">
  <dimension ref="A1:P37"/>
  <sheetViews>
    <sheetView tabSelected="1" topLeftCell="A2" workbookViewId="0">
      <selection activeCell="A2" sqref="A2:F37"/>
    </sheetView>
  </sheetViews>
  <sheetFormatPr defaultRowHeight="15" x14ac:dyDescent="0.25"/>
  <cols>
    <col min="1" max="1" width="7.28515625" customWidth="1"/>
    <col min="2" max="2" width="43.5703125" bestFit="1" customWidth="1"/>
    <col min="3" max="3" width="13.140625" customWidth="1"/>
    <col min="4" max="4" width="8.85546875" style="6"/>
    <col min="5" max="5" width="15.7109375" bestFit="1" customWidth="1"/>
    <col min="6" max="6" width="21" customWidth="1"/>
    <col min="7" max="7" width="31.42578125" customWidth="1"/>
    <col min="8" max="8" width="9.140625" bestFit="1" customWidth="1"/>
    <col min="9" max="9" width="35" bestFit="1" customWidth="1"/>
    <col min="11" max="11" width="8.85546875" style="6"/>
    <col min="12" max="12" width="15.7109375" bestFit="1" customWidth="1"/>
    <col min="13" max="13" width="33.7109375" bestFit="1" customWidth="1"/>
    <col min="15" max="15" width="50.7109375" bestFit="1" customWidth="1"/>
    <col min="16" max="16" width="13.5703125" bestFit="1" customWidth="1"/>
    <col min="17" max="17" width="30.7109375" bestFit="1" customWidth="1"/>
    <col min="19" max="19" width="6.140625" bestFit="1" customWidth="1"/>
    <col min="20" max="20" width="8" bestFit="1" customWidth="1"/>
    <col min="21" max="21" width="6.5703125" bestFit="1" customWidth="1"/>
    <col min="22" max="23" width="10.5703125" bestFit="1" customWidth="1"/>
    <col min="24" max="24" width="4.42578125" bestFit="1" customWidth="1"/>
    <col min="27" max="27" width="9.7109375" bestFit="1" customWidth="1"/>
    <col min="28" max="28" width="9.28515625" bestFit="1" customWidth="1"/>
    <col min="29" max="29" width="12.7109375" bestFit="1" customWidth="1"/>
    <col min="30" max="30" width="35.7109375" bestFit="1" customWidth="1"/>
  </cols>
  <sheetData>
    <row r="1" spans="1:16" x14ac:dyDescent="0.25">
      <c r="O1" t="e" cm="1" vm="71">
        <f t="array" ref="O1">_xlfn._xlws.PY(17,0)</f>
        <v>#VALUE!</v>
      </c>
    </row>
    <row r="2" spans="1:16" x14ac:dyDescent="0.25">
      <c r="A2" t="str" cm="1">
        <f t="array" ref="A2:G37">_xlfn._xlws.PY(18,0)</f>
        <v/>
      </c>
      <c r="B2" t="str">
        <v>Entidade</v>
      </c>
      <c r="C2" t="str">
        <v>Data Venc.</v>
      </c>
      <c r="D2" s="6" t="str">
        <v>Categoria</v>
      </c>
      <c r="E2" t="str">
        <v>Dias</v>
      </c>
      <c r="F2" t="str">
        <v>Valor Pendente</v>
      </c>
      <c r="G2" t="str">
        <v>Alert_Status</v>
      </c>
      <c r="H2" t="str" cm="1">
        <f t="array" ref="H2:M7">_xlfn._xlws.PY(19,0)</f>
        <v/>
      </c>
      <c r="I2" t="str">
        <v>Entidade</v>
      </c>
      <c r="J2" t="str">
        <v>Categoria</v>
      </c>
      <c r="K2" s="6" t="str">
        <v>Dias</v>
      </c>
      <c r="L2" t="str">
        <v>Valor Pendente</v>
      </c>
      <c r="M2" t="str">
        <v>Alert_Status</v>
      </c>
      <c r="P2" s="8"/>
    </row>
    <row r="3" spans="1:16" x14ac:dyDescent="0.25">
      <c r="A3">
        <v>306</v>
      </c>
      <c r="B3" t="str">
        <v>Reis &amp; Pacheco, Lda</v>
      </c>
      <c r="C3" vm="72">
        <v>45845</v>
      </c>
      <c r="D3" s="6" t="str">
        <v>1A5</v>
      </c>
      <c r="E3">
        <v>5</v>
      </c>
      <c r="F3">
        <v>4214.05</v>
      </c>
      <c r="G3" t="str">
        <v>Normal</v>
      </c>
      <c r="H3">
        <v>306</v>
      </c>
      <c r="I3" t="str">
        <v>Reis &amp; Pacheco, Lda</v>
      </c>
      <c r="J3" t="str">
        <v>1A5</v>
      </c>
      <c r="K3" s="6">
        <v>5</v>
      </c>
      <c r="L3">
        <v>4214.05</v>
      </c>
      <c r="M3" t="str">
        <v xml:space="preserve"> VERY LOW RISK - Will move to 6A30 soon</v>
      </c>
      <c r="P3" s="8"/>
    </row>
    <row r="4" spans="1:16" x14ac:dyDescent="0.25">
      <c r="A4">
        <v>1922</v>
      </c>
      <c r="B4" t="str">
        <v>Silva &amp; Carlos, Lda.</v>
      </c>
      <c r="C4" vm="72">
        <v>45845</v>
      </c>
      <c r="D4" s="6" t="str">
        <v>1A5</v>
      </c>
      <c r="E4">
        <v>5</v>
      </c>
      <c r="F4">
        <v>4323.37</v>
      </c>
      <c r="G4" t="str">
        <v>Normal</v>
      </c>
      <c r="H4">
        <v>1922</v>
      </c>
      <c r="I4" t="str">
        <v>Silva &amp; Carlos, Lda.</v>
      </c>
      <c r="J4" t="str">
        <v>1A5</v>
      </c>
      <c r="K4" s="6">
        <v>5</v>
      </c>
      <c r="L4">
        <v>4323.37</v>
      </c>
      <c r="M4" t="str">
        <v xml:space="preserve"> VERY LOW RISK - Will move to 6A30 soon</v>
      </c>
      <c r="P4" s="8"/>
    </row>
    <row r="5" spans="1:16" x14ac:dyDescent="0.25">
      <c r="A5">
        <v>779</v>
      </c>
      <c r="B5" t="str">
        <v>Macro-Frio, Comercio Internacional</v>
      </c>
      <c r="C5" vm="73">
        <v>45846</v>
      </c>
      <c r="D5" s="6" t="str">
        <v>1A5</v>
      </c>
      <c r="E5">
        <v>4</v>
      </c>
      <c r="F5">
        <v>366.71</v>
      </c>
      <c r="G5" t="str">
        <v>Normal</v>
      </c>
      <c r="H5">
        <v>779</v>
      </c>
      <c r="I5" t="str">
        <v>Macro-Frio, Comercio Internacional</v>
      </c>
      <c r="J5" t="str">
        <v>1A5</v>
      </c>
      <c r="K5" s="6">
        <v>4</v>
      </c>
      <c r="L5">
        <v>366.71</v>
      </c>
      <c r="M5" t="str">
        <v xml:space="preserve"> VERY LOW RISK - Will move to 6A30 soon</v>
      </c>
      <c r="P5" s="8"/>
    </row>
    <row r="6" spans="1:16" x14ac:dyDescent="0.25">
      <c r="A6">
        <v>780</v>
      </c>
      <c r="B6" t="str">
        <v>Macro-Frio, Comercio Internacional</v>
      </c>
      <c r="C6" vm="74">
        <v>45848</v>
      </c>
      <c r="D6" s="6" t="str">
        <v>1A5</v>
      </c>
      <c r="E6">
        <v>2</v>
      </c>
      <c r="F6">
        <v>646.35</v>
      </c>
      <c r="G6" t="str">
        <v>Normal</v>
      </c>
      <c r="H6">
        <v>1234</v>
      </c>
      <c r="I6" t="str">
        <v>Speedyfood Service Lda.</v>
      </c>
      <c r="J6" t="str">
        <v>31A60</v>
      </c>
      <c r="K6" s="6">
        <v>57</v>
      </c>
      <c r="L6">
        <v>713.34</v>
      </c>
      <c r="M6" t="str">
        <v>MODERATE RISK - Will move to 61A90 soon</v>
      </c>
      <c r="P6" s="8"/>
    </row>
    <row r="7" spans="1:16" x14ac:dyDescent="0.25">
      <c r="A7">
        <v>2142</v>
      </c>
      <c r="B7" t="str">
        <v>Campmar, Lda.</v>
      </c>
      <c r="C7" vm="75">
        <v>45800</v>
      </c>
      <c r="D7" s="6" t="str">
        <v>31A60</v>
      </c>
      <c r="E7">
        <v>50</v>
      </c>
      <c r="F7">
        <v>177.04</v>
      </c>
      <c r="G7" t="str">
        <v>Normal</v>
      </c>
      <c r="H7">
        <v>1917</v>
      </c>
      <c r="I7" t="str">
        <v>Silva &amp; Carlos, Lda.</v>
      </c>
      <c r="J7" t="str">
        <v>6A30</v>
      </c>
      <c r="K7" s="6">
        <v>26</v>
      </c>
      <c r="L7">
        <v>1840.36</v>
      </c>
      <c r="M7" t="str">
        <v>LOW RISK - Will move to 31A60 soon</v>
      </c>
      <c r="P7" s="8"/>
    </row>
    <row r="8" spans="1:16" x14ac:dyDescent="0.25">
      <c r="A8">
        <v>1913</v>
      </c>
      <c r="B8" t="str">
        <v>Silva &amp; Carlos, Lda.</v>
      </c>
      <c r="C8" vm="10">
        <v>45807</v>
      </c>
      <c r="D8" s="6" t="str">
        <v>31A60</v>
      </c>
      <c r="E8">
        <v>43</v>
      </c>
      <c r="F8">
        <v>6763.05</v>
      </c>
      <c r="G8" t="str">
        <v>Normal</v>
      </c>
      <c r="P8" s="8"/>
    </row>
    <row r="9" spans="1:16" x14ac:dyDescent="0.25">
      <c r="A9">
        <v>1914</v>
      </c>
      <c r="B9" t="str">
        <v>Silva &amp; Carlos, Lda.</v>
      </c>
      <c r="C9" vm="76">
        <v>45808</v>
      </c>
      <c r="D9" s="6" t="str">
        <v>31A60</v>
      </c>
      <c r="E9">
        <v>42</v>
      </c>
      <c r="F9">
        <v>764.69</v>
      </c>
      <c r="G9" t="str">
        <v>Normal</v>
      </c>
      <c r="O9" t="e" cm="1" vm="7">
        <f t="array" ref="O9">_xlfn._xlws.PY(20,0)</f>
        <v>#VALUE!</v>
      </c>
    </row>
    <row r="10" spans="1:16" x14ac:dyDescent="0.25">
      <c r="A10">
        <v>1915</v>
      </c>
      <c r="B10" t="str">
        <v>Silva &amp; Carlos, Lda.</v>
      </c>
      <c r="C10" vm="14">
        <v>45815</v>
      </c>
      <c r="D10" s="6" t="str">
        <v>31A60</v>
      </c>
      <c r="E10">
        <v>35</v>
      </c>
      <c r="F10">
        <v>3342.73</v>
      </c>
      <c r="G10" t="str">
        <v>Normal</v>
      </c>
    </row>
    <row r="11" spans="1:16" x14ac:dyDescent="0.25">
      <c r="A11">
        <v>2181</v>
      </c>
      <c r="B11" t="str">
        <v>Rissolaria Tradicional - Rosa Maria Oliveira Carvalho Lda.</v>
      </c>
      <c r="C11" vm="15">
        <v>45816</v>
      </c>
      <c r="D11" s="6" t="str">
        <v>31A60</v>
      </c>
      <c r="E11">
        <v>34</v>
      </c>
      <c r="F11">
        <v>389.66</v>
      </c>
      <c r="G11" t="str">
        <v>Normal</v>
      </c>
    </row>
    <row r="12" spans="1:16" x14ac:dyDescent="0.25">
      <c r="A12">
        <v>1916</v>
      </c>
      <c r="B12" t="str">
        <v>Silva &amp; Carlos, Lda.</v>
      </c>
      <c r="C12" vm="77">
        <v>45817</v>
      </c>
      <c r="D12" s="6" t="str">
        <v>31A60</v>
      </c>
      <c r="E12">
        <v>33</v>
      </c>
      <c r="F12">
        <v>726.95</v>
      </c>
      <c r="G12" t="str">
        <v>Normal</v>
      </c>
    </row>
    <row r="13" spans="1:16" x14ac:dyDescent="0.25">
      <c r="A13">
        <v>2141</v>
      </c>
      <c r="B13" t="str">
        <v>Campmar, Lda.</v>
      </c>
      <c r="C13" vm="78">
        <v>45777</v>
      </c>
      <c r="D13" s="6" t="str">
        <v>61A90</v>
      </c>
      <c r="E13">
        <v>73</v>
      </c>
      <c r="F13">
        <v>213.1</v>
      </c>
      <c r="G13" t="str">
        <v>Normal</v>
      </c>
    </row>
    <row r="14" spans="1:16" x14ac:dyDescent="0.25">
      <c r="A14">
        <v>2122</v>
      </c>
      <c r="B14" t="str">
        <v>Jupitergália, Lda</v>
      </c>
      <c r="C14" vm="24">
        <v>45828</v>
      </c>
      <c r="D14" s="6" t="str">
        <v>6A30</v>
      </c>
      <c r="E14">
        <v>22</v>
      </c>
      <c r="F14">
        <v>992.69</v>
      </c>
      <c r="G14" t="str">
        <v>Normal</v>
      </c>
    </row>
    <row r="15" spans="1:16" x14ac:dyDescent="0.25">
      <c r="A15">
        <v>1918</v>
      </c>
      <c r="B15" t="str">
        <v>Silva &amp; Carlos, Lda.</v>
      </c>
      <c r="C15" vm="79">
        <v>45829</v>
      </c>
      <c r="D15" s="6" t="str">
        <v>6A30</v>
      </c>
      <c r="E15">
        <v>21</v>
      </c>
      <c r="F15">
        <v>1571.66</v>
      </c>
      <c r="G15" t="str">
        <v>Normal</v>
      </c>
    </row>
    <row r="16" spans="1:16" x14ac:dyDescent="0.25">
      <c r="A16">
        <v>2182</v>
      </c>
      <c r="B16" t="str">
        <v>Rissolaria Tradicional - Rosa Maria Oliveira Carvalho Lda.</v>
      </c>
      <c r="C16" vm="25">
        <v>45830</v>
      </c>
      <c r="D16" s="6" t="str">
        <v>6A30</v>
      </c>
      <c r="E16">
        <v>20</v>
      </c>
      <c r="F16">
        <v>382.47</v>
      </c>
      <c r="G16" t="str">
        <v>Normal</v>
      </c>
    </row>
    <row r="17" spans="1:7" x14ac:dyDescent="0.25">
      <c r="A17">
        <v>778</v>
      </c>
      <c r="B17" t="str">
        <v>Macro-Frio, Comercio Internacional</v>
      </c>
      <c r="C17" vm="27">
        <v>45834</v>
      </c>
      <c r="D17" s="6" t="str">
        <v>6A30</v>
      </c>
      <c r="E17">
        <v>16</v>
      </c>
      <c r="F17">
        <v>21</v>
      </c>
      <c r="G17" t="str">
        <v>Normal</v>
      </c>
    </row>
    <row r="18" spans="1:7" x14ac:dyDescent="0.25">
      <c r="A18">
        <v>2063</v>
      </c>
      <c r="B18" t="str">
        <v>Segredos Ibéricos - Com. Distrib. Produtos Alimentares, Lda.</v>
      </c>
      <c r="C18" vm="27">
        <v>45834</v>
      </c>
      <c r="D18" s="6" t="str">
        <v>6A30</v>
      </c>
      <c r="E18">
        <v>16</v>
      </c>
      <c r="F18">
        <v>396.04</v>
      </c>
      <c r="G18" t="str">
        <v>Normal</v>
      </c>
    </row>
    <row r="19" spans="1:7" x14ac:dyDescent="0.25">
      <c r="A19">
        <v>2183</v>
      </c>
      <c r="B19" t="str">
        <v>Rissolaria Tradicional - Rosa Maria Oliveira Carvalho Lda.</v>
      </c>
      <c r="C19" vm="28">
        <v>45835</v>
      </c>
      <c r="D19" s="6" t="str">
        <v>6A30</v>
      </c>
      <c r="E19">
        <v>15</v>
      </c>
      <c r="F19">
        <v>309.31</v>
      </c>
      <c r="G19" t="str">
        <v>Normal</v>
      </c>
    </row>
    <row r="20" spans="1:7" x14ac:dyDescent="0.25">
      <c r="A20">
        <v>1920</v>
      </c>
      <c r="B20" t="str">
        <v>Silva &amp; Carlos, Lda.</v>
      </c>
      <c r="C20" vm="30">
        <v>45837</v>
      </c>
      <c r="D20" s="6" t="str">
        <v>6A30</v>
      </c>
      <c r="E20">
        <v>13</v>
      </c>
      <c r="F20">
        <v>4925.1000000000004</v>
      </c>
      <c r="G20" t="str">
        <v>Normal</v>
      </c>
    </row>
    <row r="21" spans="1:7" x14ac:dyDescent="0.25">
      <c r="A21">
        <v>1489</v>
      </c>
      <c r="B21" t="str">
        <v>Arcol, S.A.</v>
      </c>
      <c r="C21" vm="32">
        <v>45841</v>
      </c>
      <c r="D21" s="6" t="str">
        <v>6A30</v>
      </c>
      <c r="E21">
        <v>9</v>
      </c>
      <c r="F21">
        <v>808.13</v>
      </c>
      <c r="G21" t="str">
        <v>Normal</v>
      </c>
    </row>
    <row r="22" spans="1:7" x14ac:dyDescent="0.25">
      <c r="A22">
        <v>2184</v>
      </c>
      <c r="B22" t="str">
        <v>Rissolaria Tradicional - Rosa Maria Oliveira Carvalho Lda.</v>
      </c>
      <c r="C22" vm="32">
        <v>45841</v>
      </c>
      <c r="D22" s="6" t="str">
        <v>6A30</v>
      </c>
      <c r="E22">
        <v>9</v>
      </c>
      <c r="F22">
        <v>603.13</v>
      </c>
      <c r="G22" t="str">
        <v>Normal</v>
      </c>
    </row>
    <row r="23" spans="1:7" x14ac:dyDescent="0.25">
      <c r="A23">
        <v>2123</v>
      </c>
      <c r="B23" t="str">
        <v>Jupitergália, Lda</v>
      </c>
      <c r="C23" vm="33">
        <v>45842</v>
      </c>
      <c r="D23" s="6" t="str">
        <v>6A30</v>
      </c>
      <c r="E23">
        <v>8</v>
      </c>
      <c r="F23">
        <v>1008.07</v>
      </c>
      <c r="G23" t="str">
        <v>Normal</v>
      </c>
    </row>
    <row r="24" spans="1:7" x14ac:dyDescent="0.25">
      <c r="A24">
        <v>1921</v>
      </c>
      <c r="B24" t="str">
        <v>Silva &amp; Carlos, Lda.</v>
      </c>
      <c r="C24" vm="34">
        <v>45843</v>
      </c>
      <c r="D24" s="6" t="str">
        <v>6A30</v>
      </c>
      <c r="E24">
        <v>7</v>
      </c>
      <c r="F24">
        <v>4675.67</v>
      </c>
      <c r="G24" t="str">
        <v>Normal</v>
      </c>
    </row>
    <row r="25" spans="1:7" x14ac:dyDescent="0.25">
      <c r="A25">
        <v>2064</v>
      </c>
      <c r="B25" t="str">
        <v>Segredos Ibéricos - Com. Distrib. Produtos Alimentares, Lda.</v>
      </c>
      <c r="C25" vm="34">
        <v>45843</v>
      </c>
      <c r="D25" s="6" t="str">
        <v>6A30</v>
      </c>
      <c r="E25">
        <v>7</v>
      </c>
      <c r="F25">
        <v>765.47</v>
      </c>
      <c r="G25" t="str">
        <v>Normal</v>
      </c>
    </row>
    <row r="26" spans="1:7" x14ac:dyDescent="0.25">
      <c r="A26">
        <v>2045</v>
      </c>
      <c r="B26" t="str">
        <v>Oceanamesa, Lda.</v>
      </c>
      <c r="C26" vm="39">
        <v>45746</v>
      </c>
      <c r="D26" s="6" t="str">
        <v>91A120</v>
      </c>
      <c r="E26">
        <v>104</v>
      </c>
      <c r="F26">
        <v>233.77</v>
      </c>
      <c r="G26" t="str">
        <v>Normal</v>
      </c>
    </row>
    <row r="27" spans="1:7" x14ac:dyDescent="0.25">
      <c r="A27">
        <v>1878</v>
      </c>
      <c r="B27" t="str">
        <v>Eurocash 2 - Cash And Carry, Lda.</v>
      </c>
      <c r="C27" vm="80">
        <v>45406</v>
      </c>
      <c r="D27" s="6" t="str">
        <v>M120</v>
      </c>
      <c r="E27">
        <v>444</v>
      </c>
      <c r="F27">
        <v>597.29</v>
      </c>
      <c r="G27" t="str">
        <v>Normal</v>
      </c>
    </row>
    <row r="28" spans="1:7" x14ac:dyDescent="0.25">
      <c r="A28">
        <v>1879</v>
      </c>
      <c r="B28" t="str">
        <v>Eurocash 2 - Cash And Carry, Lda.</v>
      </c>
      <c r="C28" vm="80">
        <v>45406</v>
      </c>
      <c r="D28" s="6" t="str">
        <v>M120</v>
      </c>
      <c r="E28">
        <v>444</v>
      </c>
      <c r="F28">
        <v>591.72</v>
      </c>
      <c r="G28" t="str">
        <v>Normal</v>
      </c>
    </row>
    <row r="29" spans="1:7" x14ac:dyDescent="0.25">
      <c r="A29">
        <v>1880</v>
      </c>
      <c r="B29" t="str">
        <v>Eurocash 2 - Cash And Carry, Lda.</v>
      </c>
      <c r="C29" vm="81">
        <v>45419</v>
      </c>
      <c r="D29" s="6" t="str">
        <v>M120</v>
      </c>
      <c r="E29">
        <v>431</v>
      </c>
      <c r="F29">
        <v>599.27</v>
      </c>
      <c r="G29" t="str">
        <v>Normal</v>
      </c>
    </row>
    <row r="30" spans="1:7" x14ac:dyDescent="0.25">
      <c r="A30">
        <v>2049</v>
      </c>
      <c r="B30" t="str">
        <v>Firstmeat - Carnes e Produtos Alimentares, Lda.</v>
      </c>
      <c r="C30" vm="82">
        <v>45645</v>
      </c>
      <c r="D30" s="6" t="str">
        <v>M120</v>
      </c>
      <c r="E30">
        <v>205</v>
      </c>
      <c r="F30">
        <v>123.81</v>
      </c>
      <c r="G30" t="str">
        <v>Normal</v>
      </c>
    </row>
    <row r="31" spans="1:7" x14ac:dyDescent="0.25">
      <c r="A31">
        <v>2050</v>
      </c>
      <c r="B31" t="str">
        <v>Firstmeat - Carnes e Produtos Alimentares, Lda.</v>
      </c>
      <c r="C31" vm="83">
        <v>45674</v>
      </c>
      <c r="D31" s="6" t="str">
        <v>M120</v>
      </c>
      <c r="E31">
        <v>176</v>
      </c>
      <c r="F31">
        <v>3108.19</v>
      </c>
      <c r="G31" t="str">
        <v>Normal</v>
      </c>
    </row>
    <row r="32" spans="1:7" x14ac:dyDescent="0.25">
      <c r="A32">
        <v>2059</v>
      </c>
      <c r="B32" t="str">
        <v>Sabgal Foods, S.A.</v>
      </c>
      <c r="C32" vm="84">
        <v>45675</v>
      </c>
      <c r="D32" s="6" t="str">
        <v>M120</v>
      </c>
      <c r="E32">
        <v>175</v>
      </c>
      <c r="F32">
        <v>466.29</v>
      </c>
      <c r="G32" t="str">
        <v>Normal</v>
      </c>
    </row>
    <row r="33" spans="1:7" x14ac:dyDescent="0.25">
      <c r="A33">
        <v>2060</v>
      </c>
      <c r="B33" t="str">
        <v>Sabgal Foods, S.A.</v>
      </c>
      <c r="C33" vm="85">
        <v>45690</v>
      </c>
      <c r="D33" s="6" t="str">
        <v>M120</v>
      </c>
      <c r="E33">
        <v>160</v>
      </c>
      <c r="F33">
        <v>367.21</v>
      </c>
      <c r="G33" t="str">
        <v>Normal</v>
      </c>
    </row>
    <row r="34" spans="1:7" x14ac:dyDescent="0.25">
      <c r="A34">
        <v>2051</v>
      </c>
      <c r="B34" t="str">
        <v>Firstmeat - Carnes e Produtos Alimentares, Lda.</v>
      </c>
      <c r="C34" vm="86">
        <v>45695</v>
      </c>
      <c r="D34" s="6" t="str">
        <v>M120</v>
      </c>
      <c r="E34">
        <v>155</v>
      </c>
      <c r="F34">
        <v>24601.439999999999</v>
      </c>
      <c r="G34" t="str">
        <v>Normal</v>
      </c>
    </row>
    <row r="35" spans="1:7" x14ac:dyDescent="0.25">
      <c r="A35">
        <v>2061</v>
      </c>
      <c r="B35" t="str">
        <v>Sabgal Foods, S.A.</v>
      </c>
      <c r="C35" vm="87">
        <v>45697</v>
      </c>
      <c r="D35" s="6" t="str">
        <v>M120</v>
      </c>
      <c r="E35">
        <v>153</v>
      </c>
      <c r="F35">
        <v>222.6</v>
      </c>
      <c r="G35" t="str">
        <v>Normal</v>
      </c>
    </row>
    <row r="36" spans="1:7" x14ac:dyDescent="0.25">
      <c r="A36">
        <v>1234</v>
      </c>
      <c r="B36" t="str">
        <v>Speedyfood Service Lda.</v>
      </c>
      <c r="C36" vm="88">
        <v>45793</v>
      </c>
      <c r="D36" s="6" t="str">
        <v>31A60</v>
      </c>
      <c r="E36">
        <v>57</v>
      </c>
      <c r="F36">
        <v>713.34</v>
      </c>
      <c r="G36" t="str">
        <v>MODERATE RISK - Will move to 61A90 soon</v>
      </c>
    </row>
    <row r="37" spans="1:7" x14ac:dyDescent="0.25">
      <c r="A37">
        <v>1917</v>
      </c>
      <c r="B37" t="str">
        <v>Silva &amp; Carlos, Lda.</v>
      </c>
      <c r="C37" vm="89">
        <v>45824</v>
      </c>
      <c r="D37" s="6" t="str">
        <v>6A30</v>
      </c>
      <c r="E37">
        <v>26</v>
      </c>
      <c r="F37">
        <v>1840.36</v>
      </c>
      <c r="G37" t="str">
        <v>LOW RISK - Will move to 31A60 soon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3F0-2C22-43E4-A369-3E29AC6F160E}">
  <dimension ref="A2:O66"/>
  <sheetViews>
    <sheetView workbookViewId="0">
      <selection activeCell="G2" sqref="G2"/>
    </sheetView>
  </sheetViews>
  <sheetFormatPr defaultRowHeight="15" x14ac:dyDescent="0.25"/>
  <cols>
    <col min="1" max="1" width="7.7109375" customWidth="1"/>
    <col min="2" max="2" width="36.85546875" customWidth="1"/>
    <col min="4" max="4" width="7.28515625" style="6" customWidth="1"/>
    <col min="5" max="5" width="15.7109375" bestFit="1" customWidth="1"/>
    <col min="6" max="6" width="37" bestFit="1" customWidth="1"/>
    <col min="7" max="7" width="9.140625" bestFit="1" customWidth="1"/>
    <col min="8" max="8" width="32" bestFit="1" customWidth="1"/>
    <col min="10" max="10" width="4.42578125" style="6" bestFit="1" customWidth="1"/>
    <col min="11" max="11" width="15.7109375" bestFit="1" customWidth="1"/>
    <col min="12" max="12" width="37" bestFit="1" customWidth="1"/>
    <col min="14" max="14" width="31.7109375" bestFit="1" customWidth="1"/>
    <col min="15" max="15" width="11.85546875" bestFit="1" customWidth="1"/>
    <col min="17" max="17" width="11.28515625" bestFit="1" customWidth="1"/>
    <col min="18" max="18" width="11.85546875" bestFit="1" customWidth="1"/>
  </cols>
  <sheetData>
    <row r="2" spans="1:15" x14ac:dyDescent="0.25">
      <c r="A2" t="str" cm="1">
        <f t="array" ref="A2:F66">_xlfn._xlws.PY(21,0)</f>
        <v/>
      </c>
      <c r="B2" t="str">
        <v>Entidade</v>
      </c>
      <c r="C2" t="str">
        <v>Categoria</v>
      </c>
      <c r="D2" s="6" t="str">
        <v>Dias</v>
      </c>
      <c r="E2" t="str">
        <v>Valor Pendente</v>
      </c>
      <c r="F2" t="str">
        <v>Alert_Status</v>
      </c>
      <c r="G2" t="str" cm="1">
        <f t="array" ref="G2:L10">_xlfn._xlws.PY(22,0)</f>
        <v/>
      </c>
      <c r="H2" t="str">
        <v>Entidade</v>
      </c>
      <c r="I2" t="str">
        <v>Categoria</v>
      </c>
      <c r="J2" s="6" t="str">
        <v>Dias</v>
      </c>
      <c r="K2" t="str">
        <v>Valor Pendente</v>
      </c>
      <c r="L2" t="str">
        <v>Alert_Status</v>
      </c>
      <c r="N2" t="str" cm="1">
        <f t="array" ref="N2:O9">_xlfn._xlws.PY(23,0)</f>
        <v>Categoria</v>
      </c>
      <c r="O2" t="str">
        <v>proportion</v>
      </c>
    </row>
    <row r="3" spans="1:15" x14ac:dyDescent="0.25">
      <c r="A3">
        <v>178</v>
      </c>
      <c r="B3" t="str">
        <v>Carnes Nova Estrela, Lda.</v>
      </c>
      <c r="C3" t="str">
        <v>M120</v>
      </c>
      <c r="D3" s="6">
        <v>126</v>
      </c>
      <c r="E3">
        <v>97.61</v>
      </c>
      <c r="F3" t="str">
        <v>Normal</v>
      </c>
      <c r="G3">
        <v>195</v>
      </c>
      <c r="H3" t="str">
        <v>Talho Sanfinense, Lda</v>
      </c>
      <c r="I3" t="str">
        <v>1A5</v>
      </c>
      <c r="J3" s="6">
        <v>5</v>
      </c>
      <c r="K3">
        <v>897.49</v>
      </c>
      <c r="L3" t="str">
        <v xml:space="preserve"> VERY LOW RISK - Will move to 6A30 soon</v>
      </c>
      <c r="N3" t="str">
        <v>A VENCER</v>
      </c>
      <c r="O3" s="8">
        <v>0.61</v>
      </c>
    </row>
    <row r="4" spans="1:15" x14ac:dyDescent="0.25">
      <c r="A4">
        <v>2201</v>
      </c>
      <c r="B4" t="str">
        <v>Mafoods, S.L.</v>
      </c>
      <c r="C4" t="str">
        <v>M120</v>
      </c>
      <c r="D4" s="6">
        <v>142</v>
      </c>
      <c r="E4">
        <v>2820.4</v>
      </c>
      <c r="F4" t="str">
        <v>Normal</v>
      </c>
      <c r="G4">
        <v>102</v>
      </c>
      <c r="H4" t="str">
        <v>Super Talho Redentor, Lda.</v>
      </c>
      <c r="I4" t="str">
        <v>1A5</v>
      </c>
      <c r="J4" s="6">
        <v>3</v>
      </c>
      <c r="K4">
        <v>580.85</v>
      </c>
      <c r="L4" t="str">
        <v xml:space="preserve"> VERY LOW RISK - Will move to 6A30 soon</v>
      </c>
      <c r="N4" t="str">
        <v>6A30</v>
      </c>
      <c r="O4" s="8">
        <v>0.2</v>
      </c>
    </row>
    <row r="5" spans="1:15" x14ac:dyDescent="0.25">
      <c r="A5">
        <v>177</v>
      </c>
      <c r="B5" t="str">
        <v>Carnes Nova Estrela, Lda.</v>
      </c>
      <c r="C5" t="str">
        <v>M120</v>
      </c>
      <c r="D5" s="6">
        <v>164</v>
      </c>
      <c r="E5">
        <v>152.74</v>
      </c>
      <c r="F5" t="str">
        <v>Normal</v>
      </c>
      <c r="G5">
        <v>159</v>
      </c>
      <c r="H5" t="str">
        <v>Elpicarnes - Indústria Carnes, Lda.</v>
      </c>
      <c r="I5" t="str">
        <v>1A5</v>
      </c>
      <c r="J5" s="6">
        <v>3</v>
      </c>
      <c r="K5">
        <v>221.07</v>
      </c>
      <c r="L5" t="str">
        <v xml:space="preserve"> VERY LOW RISK - Will move to 6A30 soon</v>
      </c>
      <c r="N5" t="str">
        <v>M120</v>
      </c>
      <c r="O5" s="8">
        <v>0.08</v>
      </c>
    </row>
    <row r="6" spans="1:15" x14ac:dyDescent="0.25">
      <c r="A6">
        <v>176</v>
      </c>
      <c r="B6" t="str">
        <v>Carnes Nova Estrela, Lda.</v>
      </c>
      <c r="C6" t="str">
        <v>M120</v>
      </c>
      <c r="D6" s="6">
        <v>182</v>
      </c>
      <c r="E6">
        <v>39.299999999999997</v>
      </c>
      <c r="F6" t="str">
        <v>Normal</v>
      </c>
      <c r="G6">
        <v>1041</v>
      </c>
      <c r="H6" t="str">
        <v>Dominantexemplo Unipessoal, Lda</v>
      </c>
      <c r="I6" t="str">
        <v>1A5</v>
      </c>
      <c r="J6" s="6">
        <v>3</v>
      </c>
      <c r="K6">
        <v>124.91</v>
      </c>
      <c r="L6" t="str">
        <v xml:space="preserve"> VERY LOW RISK - Will move to 6A30 soon</v>
      </c>
      <c r="N6" t="str">
        <v>1A5</v>
      </c>
      <c r="O6" s="8">
        <v>0.06</v>
      </c>
    </row>
    <row r="7" spans="1:15" x14ac:dyDescent="0.25">
      <c r="A7">
        <v>175</v>
      </c>
      <c r="B7" t="str">
        <v>Carnes Nova Estrela, Lda.</v>
      </c>
      <c r="C7" t="str">
        <v>M120</v>
      </c>
      <c r="D7" s="6">
        <v>183</v>
      </c>
      <c r="E7">
        <v>105.94</v>
      </c>
      <c r="F7" t="str">
        <v>Normal</v>
      </c>
      <c r="G7">
        <v>354</v>
      </c>
      <c r="H7" t="str">
        <v>Globalmesa - Comercio Produtos</v>
      </c>
      <c r="I7" t="str">
        <v>31A60</v>
      </c>
      <c r="J7" s="6">
        <v>57</v>
      </c>
      <c r="K7">
        <v>305.11</v>
      </c>
      <c r="L7" t="str">
        <v>MODERATE RISK - Will move to 61A90 soon</v>
      </c>
      <c r="N7" t="str">
        <v>31A60</v>
      </c>
      <c r="O7" s="8">
        <v>0.04</v>
      </c>
    </row>
    <row r="8" spans="1:15" x14ac:dyDescent="0.25">
      <c r="A8">
        <v>173</v>
      </c>
      <c r="B8" t="str">
        <v>Carnes Nova Estrela, Lda.</v>
      </c>
      <c r="C8" t="str">
        <v>M120</v>
      </c>
      <c r="D8" s="6">
        <v>185</v>
      </c>
      <c r="E8">
        <v>243.96</v>
      </c>
      <c r="F8" t="str">
        <v>Normal</v>
      </c>
      <c r="G8">
        <v>152</v>
      </c>
      <c r="H8" t="str">
        <v>Elpicarnes - Indústria Carnes, Lda.</v>
      </c>
      <c r="I8" t="str">
        <v>6A30</v>
      </c>
      <c r="J8" s="6">
        <v>30</v>
      </c>
      <c r="K8">
        <v>171.03</v>
      </c>
      <c r="L8" t="str">
        <v>LOW RISK - Will move to 31A60 soon</v>
      </c>
      <c r="N8" t="str">
        <v>61A90</v>
      </c>
      <c r="O8" s="8">
        <v>0.01</v>
      </c>
    </row>
    <row r="9" spans="1:15" x14ac:dyDescent="0.25">
      <c r="A9">
        <v>172</v>
      </c>
      <c r="B9" t="str">
        <v>Carnes Nova Estrela, Lda.</v>
      </c>
      <c r="C9" t="str">
        <v>M120</v>
      </c>
      <c r="D9" s="6">
        <v>199</v>
      </c>
      <c r="E9">
        <v>64</v>
      </c>
      <c r="F9" t="str">
        <v>Normal</v>
      </c>
      <c r="G9">
        <v>153</v>
      </c>
      <c r="H9" t="str">
        <v>Elpicarnes - Indústria Carnes, Lda.</v>
      </c>
      <c r="I9" t="str">
        <v>6A30</v>
      </c>
      <c r="J9" s="6">
        <v>27</v>
      </c>
      <c r="K9">
        <v>114.67</v>
      </c>
      <c r="L9" t="str">
        <v>LOW RISK - Will move to 31A60 soon</v>
      </c>
      <c r="N9" t="str">
        <v>91A120</v>
      </c>
      <c r="O9" s="8">
        <v>0.01</v>
      </c>
    </row>
    <row r="10" spans="1:15" x14ac:dyDescent="0.25">
      <c r="A10">
        <v>2210</v>
      </c>
      <c r="B10" t="str">
        <v>Pps, Sa</v>
      </c>
      <c r="C10" t="str">
        <v>M120</v>
      </c>
      <c r="D10" s="6">
        <v>224</v>
      </c>
      <c r="E10">
        <v>83.9</v>
      </c>
      <c r="F10" t="str">
        <v>Normal</v>
      </c>
      <c r="G10">
        <v>194</v>
      </c>
      <c r="H10" t="str">
        <v>Talho Sanfinense, Lda</v>
      </c>
      <c r="I10" t="str">
        <v>6A30</v>
      </c>
      <c r="J10" s="6">
        <v>25</v>
      </c>
      <c r="K10">
        <v>895.24</v>
      </c>
      <c r="L10" t="str">
        <v>LOW RISK - Will move to 31A60 soon</v>
      </c>
    </row>
    <row r="11" spans="1:15" x14ac:dyDescent="0.25">
      <c r="A11">
        <v>2209</v>
      </c>
      <c r="B11" t="str">
        <v>Pps, Sa</v>
      </c>
      <c r="C11" t="str">
        <v>M120</v>
      </c>
      <c r="D11" s="6">
        <v>225</v>
      </c>
      <c r="E11">
        <v>127.49</v>
      </c>
      <c r="F11" t="str">
        <v>Normal</v>
      </c>
    </row>
    <row r="12" spans="1:15" x14ac:dyDescent="0.25">
      <c r="A12">
        <v>2208</v>
      </c>
      <c r="B12" t="str">
        <v>Pps, Sa</v>
      </c>
      <c r="C12" t="str">
        <v>M120</v>
      </c>
      <c r="D12" s="6">
        <v>226</v>
      </c>
      <c r="E12">
        <v>96.2</v>
      </c>
      <c r="F12" t="str">
        <v>Normal</v>
      </c>
    </row>
    <row r="13" spans="1:15" x14ac:dyDescent="0.25">
      <c r="A13">
        <v>2199</v>
      </c>
      <c r="B13" t="str">
        <v>Mafoods, S.L.</v>
      </c>
      <c r="C13" t="str">
        <v>M120</v>
      </c>
      <c r="D13" s="6">
        <v>247</v>
      </c>
      <c r="E13">
        <v>3471.6</v>
      </c>
      <c r="F13" t="str">
        <v>Normal</v>
      </c>
    </row>
    <row r="14" spans="1:15" x14ac:dyDescent="0.25">
      <c r="A14">
        <v>2206</v>
      </c>
      <c r="B14" t="str">
        <v>Pps, Sa</v>
      </c>
      <c r="C14" t="str">
        <v>M120</v>
      </c>
      <c r="D14" s="6">
        <v>374</v>
      </c>
      <c r="E14">
        <v>200</v>
      </c>
      <c r="F14" t="str">
        <v>Normal</v>
      </c>
      <c r="N14" t="e" cm="1" vm="90">
        <f t="array" ref="N14">_xlfn._xlws.PY(24,0)</f>
        <v>#VALUE!</v>
      </c>
    </row>
    <row r="15" spans="1:15" x14ac:dyDescent="0.25">
      <c r="A15">
        <v>2207</v>
      </c>
      <c r="B15" t="str">
        <v>Pps, Sa</v>
      </c>
      <c r="C15" t="str">
        <v>M120</v>
      </c>
      <c r="D15" s="6">
        <v>374</v>
      </c>
      <c r="E15">
        <v>51.14</v>
      </c>
      <c r="F15" t="str">
        <v>Normal</v>
      </c>
    </row>
    <row r="16" spans="1:15" x14ac:dyDescent="0.25">
      <c r="A16">
        <v>2203</v>
      </c>
      <c r="B16" t="str">
        <v>Aurora Manuela Carneiro Costa</v>
      </c>
      <c r="C16" t="str">
        <v>91A120</v>
      </c>
      <c r="D16" s="6">
        <v>96</v>
      </c>
      <c r="E16">
        <v>923.07</v>
      </c>
      <c r="F16" t="str">
        <v>Normal</v>
      </c>
    </row>
    <row r="17" spans="1:6" x14ac:dyDescent="0.25">
      <c r="A17">
        <v>684</v>
      </c>
      <c r="B17" t="str">
        <v>Amadeu Sá, Lda</v>
      </c>
      <c r="C17" t="str">
        <v>6A30</v>
      </c>
      <c r="D17" s="6">
        <v>6</v>
      </c>
      <c r="E17">
        <v>277.62</v>
      </c>
      <c r="F17" t="str">
        <v>Normal</v>
      </c>
    </row>
    <row r="18" spans="1:6" x14ac:dyDescent="0.25">
      <c r="A18">
        <v>821</v>
      </c>
      <c r="B18" t="str">
        <v>Casa Do Coucieiro Enchidos</v>
      </c>
      <c r="C18" t="str">
        <v>6A30</v>
      </c>
      <c r="D18" s="6">
        <v>6</v>
      </c>
      <c r="E18">
        <v>504.41</v>
      </c>
      <c r="F18" t="str">
        <v>Normal</v>
      </c>
    </row>
    <row r="19" spans="1:6" x14ac:dyDescent="0.25">
      <c r="A19">
        <v>69</v>
      </c>
      <c r="B19" t="str">
        <v>Agostinho &amp; Carneiro, Lda.</v>
      </c>
      <c r="C19" t="str">
        <v>6A30</v>
      </c>
      <c r="D19" s="6">
        <v>7</v>
      </c>
      <c r="E19">
        <v>557.66999999999996</v>
      </c>
      <c r="F19" t="str">
        <v>Normal</v>
      </c>
    </row>
    <row r="20" spans="1:6" x14ac:dyDescent="0.25">
      <c r="A20">
        <v>157</v>
      </c>
      <c r="B20" t="str">
        <v>Elpicarnes - Indústria Carnes, Lda.</v>
      </c>
      <c r="C20" t="str">
        <v>6A30</v>
      </c>
      <c r="D20" s="6">
        <v>7</v>
      </c>
      <c r="E20">
        <v>50.93</v>
      </c>
      <c r="F20" t="str">
        <v>Normal</v>
      </c>
    </row>
    <row r="21" spans="1:6" x14ac:dyDescent="0.25">
      <c r="A21">
        <v>1040</v>
      </c>
      <c r="B21" t="str">
        <v>Dominantexemplo Unipessoal, Lda</v>
      </c>
      <c r="C21" t="str">
        <v>6A30</v>
      </c>
      <c r="D21" s="6">
        <v>7</v>
      </c>
      <c r="E21">
        <v>1094.48</v>
      </c>
      <c r="F21" t="str">
        <v>Normal</v>
      </c>
    </row>
    <row r="22" spans="1:6" x14ac:dyDescent="0.25">
      <c r="A22">
        <v>1228</v>
      </c>
      <c r="B22" t="str">
        <v>Famaves - Comércio De Carnes, Lda</v>
      </c>
      <c r="C22" t="str">
        <v>6A30</v>
      </c>
      <c r="D22" s="6">
        <v>7</v>
      </c>
      <c r="E22">
        <v>35.68</v>
      </c>
      <c r="F22" t="str">
        <v>Normal</v>
      </c>
    </row>
    <row r="23" spans="1:6" x14ac:dyDescent="0.25">
      <c r="A23">
        <v>2217</v>
      </c>
      <c r="B23" t="str">
        <v>Pps, Sa</v>
      </c>
      <c r="C23" t="str">
        <v>6A30</v>
      </c>
      <c r="D23" s="6">
        <v>7</v>
      </c>
      <c r="E23">
        <v>102.6</v>
      </c>
      <c r="F23" t="str">
        <v>Normal</v>
      </c>
    </row>
    <row r="24" spans="1:6" x14ac:dyDescent="0.25">
      <c r="A24">
        <v>101</v>
      </c>
      <c r="B24" t="str">
        <v>Super Talho Redentor, Lda.</v>
      </c>
      <c r="C24" t="str">
        <v>6A30</v>
      </c>
      <c r="D24" s="6">
        <v>8</v>
      </c>
      <c r="E24">
        <v>545.74</v>
      </c>
      <c r="F24" t="str">
        <v>Normal</v>
      </c>
    </row>
    <row r="25" spans="1:6" x14ac:dyDescent="0.25">
      <c r="A25">
        <v>1227</v>
      </c>
      <c r="B25" t="str">
        <v>Famaves - Comércio De Carnes, Lda</v>
      </c>
      <c r="C25" t="str">
        <v>6A30</v>
      </c>
      <c r="D25" s="6">
        <v>8</v>
      </c>
      <c r="E25">
        <v>107.42</v>
      </c>
      <c r="F25" t="str">
        <v>Normal</v>
      </c>
    </row>
    <row r="26" spans="1:6" x14ac:dyDescent="0.25">
      <c r="A26">
        <v>1039</v>
      </c>
      <c r="B26" t="str">
        <v>Dominantexemplo Unipessoal, Lda</v>
      </c>
      <c r="C26" t="str">
        <v>6A30</v>
      </c>
      <c r="D26" s="6">
        <v>9</v>
      </c>
      <c r="E26">
        <v>359.29</v>
      </c>
      <c r="F26" t="str">
        <v>Normal</v>
      </c>
    </row>
    <row r="27" spans="1:6" x14ac:dyDescent="0.25">
      <c r="A27">
        <v>67</v>
      </c>
      <c r="B27" t="str">
        <v>Agostinho &amp; Carneiro, Lda.</v>
      </c>
      <c r="C27" t="str">
        <v>6A30</v>
      </c>
      <c r="D27" s="6">
        <v>10</v>
      </c>
      <c r="E27">
        <v>1367.46</v>
      </c>
      <c r="F27" t="str">
        <v>Normal</v>
      </c>
    </row>
    <row r="28" spans="1:6" x14ac:dyDescent="0.25">
      <c r="A28">
        <v>99</v>
      </c>
      <c r="B28" t="str">
        <v>Super Talho Redentor, Lda.</v>
      </c>
      <c r="C28" t="str">
        <v>6A30</v>
      </c>
      <c r="D28" s="6">
        <v>10</v>
      </c>
      <c r="E28">
        <v>726.92</v>
      </c>
      <c r="F28" t="str">
        <v>Normal</v>
      </c>
    </row>
    <row r="29" spans="1:6" x14ac:dyDescent="0.25">
      <c r="A29">
        <v>156</v>
      </c>
      <c r="B29" t="str">
        <v>Elpicarnes - Indústria Carnes, Lda.</v>
      </c>
      <c r="C29" t="str">
        <v>6A30</v>
      </c>
      <c r="D29" s="6">
        <v>10</v>
      </c>
      <c r="E29">
        <v>264.83999999999997</v>
      </c>
      <c r="F29" t="str">
        <v>Normal</v>
      </c>
    </row>
    <row r="30" spans="1:6" x14ac:dyDescent="0.25">
      <c r="A30">
        <v>683</v>
      </c>
      <c r="B30" t="str">
        <v>Amadeu Sá, Lda</v>
      </c>
      <c r="C30" t="str">
        <v>6A30</v>
      </c>
      <c r="D30" s="6">
        <v>10</v>
      </c>
      <c r="E30">
        <v>318.07</v>
      </c>
      <c r="F30" t="str">
        <v>Normal</v>
      </c>
    </row>
    <row r="31" spans="1:6" x14ac:dyDescent="0.25">
      <c r="A31">
        <v>1038</v>
      </c>
      <c r="B31" t="str">
        <v>Dominantexemplo Unipessoal, Lda</v>
      </c>
      <c r="C31" t="str">
        <v>6A30</v>
      </c>
      <c r="D31" s="6">
        <v>10</v>
      </c>
      <c r="E31">
        <v>685.36</v>
      </c>
      <c r="F31" t="str">
        <v>Normal</v>
      </c>
    </row>
    <row r="32" spans="1:6" x14ac:dyDescent="0.25">
      <c r="A32">
        <v>1219</v>
      </c>
      <c r="B32" t="str">
        <v>José Pereira</v>
      </c>
      <c r="C32" t="str">
        <v>6A30</v>
      </c>
      <c r="D32" s="6">
        <v>10</v>
      </c>
      <c r="E32">
        <v>326.48</v>
      </c>
      <c r="F32" t="str">
        <v>Normal</v>
      </c>
    </row>
    <row r="33" spans="1:6" x14ac:dyDescent="0.25">
      <c r="A33">
        <v>89</v>
      </c>
      <c r="B33" t="str">
        <v>Armindo Costa &amp; Filhos, Lda.</v>
      </c>
      <c r="C33" t="str">
        <v>6A30</v>
      </c>
      <c r="D33" s="6">
        <v>13</v>
      </c>
      <c r="E33">
        <v>87.67</v>
      </c>
      <c r="F33" t="str">
        <v>Normal</v>
      </c>
    </row>
    <row r="34" spans="1:6" x14ac:dyDescent="0.25">
      <c r="A34">
        <v>98</v>
      </c>
      <c r="B34" t="str">
        <v>Super Talho Redentor, Lda.</v>
      </c>
      <c r="C34" t="str">
        <v>6A30</v>
      </c>
      <c r="D34" s="6">
        <v>13</v>
      </c>
      <c r="E34">
        <v>270.86</v>
      </c>
      <c r="F34" t="str">
        <v>Normal</v>
      </c>
    </row>
    <row r="35" spans="1:6" x14ac:dyDescent="0.25">
      <c r="A35">
        <v>2216</v>
      </c>
      <c r="B35" t="str">
        <v>Pps, Sa</v>
      </c>
      <c r="C35" t="str">
        <v>6A30</v>
      </c>
      <c r="D35" s="6">
        <v>13</v>
      </c>
      <c r="E35">
        <v>113.4</v>
      </c>
      <c r="F35" t="str">
        <v>Normal</v>
      </c>
    </row>
    <row r="36" spans="1:6" x14ac:dyDescent="0.25">
      <c r="A36">
        <v>97</v>
      </c>
      <c r="B36" t="str">
        <v>Super Talho Redentor, Lda.</v>
      </c>
      <c r="C36" t="str">
        <v>6A30</v>
      </c>
      <c r="D36" s="6">
        <v>15</v>
      </c>
      <c r="E36">
        <v>910.84</v>
      </c>
      <c r="F36" t="str">
        <v>Normal</v>
      </c>
    </row>
    <row r="37" spans="1:6" x14ac:dyDescent="0.25">
      <c r="A37">
        <v>2214</v>
      </c>
      <c r="B37" t="str">
        <v>Pps, Sa</v>
      </c>
      <c r="C37" t="str">
        <v>6A30</v>
      </c>
      <c r="D37" s="6">
        <v>15</v>
      </c>
      <c r="E37">
        <v>97.2</v>
      </c>
      <c r="F37" t="str">
        <v>Normal</v>
      </c>
    </row>
    <row r="38" spans="1:6" x14ac:dyDescent="0.25">
      <c r="A38">
        <v>2215</v>
      </c>
      <c r="B38" t="str">
        <v>Pps, Sa</v>
      </c>
      <c r="C38" t="str">
        <v>6A30</v>
      </c>
      <c r="D38" s="6">
        <v>15</v>
      </c>
      <c r="E38">
        <v>32.4</v>
      </c>
      <c r="F38" t="str">
        <v>Normal</v>
      </c>
    </row>
    <row r="39" spans="1:6" x14ac:dyDescent="0.25">
      <c r="A39">
        <v>96</v>
      </c>
      <c r="B39" t="str">
        <v>Super Talho Redentor, Lda.</v>
      </c>
      <c r="C39" t="str">
        <v>6A30</v>
      </c>
      <c r="D39" s="6">
        <v>17</v>
      </c>
      <c r="E39">
        <v>879.99</v>
      </c>
      <c r="F39" t="str">
        <v>Normal</v>
      </c>
    </row>
    <row r="40" spans="1:6" x14ac:dyDescent="0.25">
      <c r="A40">
        <v>155</v>
      </c>
      <c r="B40" t="str">
        <v>Elpicarnes - Indústria Carnes, Lda.</v>
      </c>
      <c r="C40" t="str">
        <v>6A30</v>
      </c>
      <c r="D40" s="6">
        <v>17</v>
      </c>
      <c r="E40">
        <v>152.03</v>
      </c>
      <c r="F40" t="str">
        <v>Normal</v>
      </c>
    </row>
    <row r="41" spans="1:6" x14ac:dyDescent="0.25">
      <c r="A41">
        <v>1460</v>
      </c>
      <c r="B41" t="str">
        <v>Pastelaria E Pão Quente Miminho,Lda</v>
      </c>
      <c r="C41" t="str">
        <v>6A30</v>
      </c>
      <c r="D41" s="6">
        <v>17</v>
      </c>
      <c r="E41">
        <v>102.66</v>
      </c>
      <c r="F41" t="str">
        <v>Normal</v>
      </c>
    </row>
    <row r="42" spans="1:6" x14ac:dyDescent="0.25">
      <c r="A42">
        <v>95</v>
      </c>
      <c r="B42" t="str">
        <v>Super Talho Redentor, Lda.</v>
      </c>
      <c r="C42" t="str">
        <v>6A30</v>
      </c>
      <c r="D42" s="6">
        <v>20</v>
      </c>
      <c r="E42">
        <v>638.4</v>
      </c>
      <c r="F42" t="str">
        <v>Normal</v>
      </c>
    </row>
    <row r="43" spans="1:6" x14ac:dyDescent="0.25">
      <c r="A43">
        <v>2213</v>
      </c>
      <c r="B43" t="str">
        <v>Pps, Sa</v>
      </c>
      <c r="C43" t="str">
        <v>6A30</v>
      </c>
      <c r="D43" s="6">
        <v>20</v>
      </c>
      <c r="E43">
        <v>108</v>
      </c>
      <c r="F43" t="str">
        <v>Normal</v>
      </c>
    </row>
    <row r="44" spans="1:6" x14ac:dyDescent="0.25">
      <c r="A44">
        <v>154</v>
      </c>
      <c r="B44" t="str">
        <v>Elpicarnes - Indústria Carnes, Lda.</v>
      </c>
      <c r="C44" t="str">
        <v>6A30</v>
      </c>
      <c r="D44" s="6">
        <v>24</v>
      </c>
      <c r="E44">
        <v>144.9</v>
      </c>
      <c r="F44" t="str">
        <v>Normal</v>
      </c>
    </row>
    <row r="45" spans="1:6" x14ac:dyDescent="0.25">
      <c r="A45">
        <v>2212</v>
      </c>
      <c r="B45" t="str">
        <v>Pps, Sa</v>
      </c>
      <c r="C45" t="str">
        <v>6A30</v>
      </c>
      <c r="D45" s="6">
        <v>24</v>
      </c>
      <c r="E45">
        <v>81</v>
      </c>
      <c r="F45" t="str">
        <v>Normal</v>
      </c>
    </row>
    <row r="46" spans="1:6" x14ac:dyDescent="0.25">
      <c r="A46">
        <v>909</v>
      </c>
      <c r="B46" t="str">
        <v>Machado &amp; Guimarães, Lda</v>
      </c>
      <c r="C46" t="str">
        <v>61A90</v>
      </c>
      <c r="D46" s="6">
        <v>62</v>
      </c>
      <c r="E46">
        <v>44.24</v>
      </c>
      <c r="F46" t="str">
        <v>Normal</v>
      </c>
    </row>
    <row r="47" spans="1:6" x14ac:dyDescent="0.25">
      <c r="A47">
        <v>910</v>
      </c>
      <c r="B47" t="str">
        <v>Machado &amp; Guimarães, Lda</v>
      </c>
      <c r="C47" t="str">
        <v>61A90</v>
      </c>
      <c r="D47" s="6">
        <v>62</v>
      </c>
      <c r="E47">
        <v>32.020000000000003</v>
      </c>
      <c r="F47" t="str">
        <v>Normal</v>
      </c>
    </row>
    <row r="48" spans="1:6" x14ac:dyDescent="0.25">
      <c r="A48">
        <v>151</v>
      </c>
      <c r="B48" t="str">
        <v>Elpicarnes - Indústria Carnes, Lda.</v>
      </c>
      <c r="C48" t="str">
        <v>31A60</v>
      </c>
      <c r="D48" s="6">
        <v>37</v>
      </c>
      <c r="E48">
        <v>150.38</v>
      </c>
      <c r="F48" t="str">
        <v>Normal</v>
      </c>
    </row>
    <row r="49" spans="1:6" x14ac:dyDescent="0.25">
      <c r="A49">
        <v>150</v>
      </c>
      <c r="B49" t="str">
        <v>Elpicarnes - Indústria Carnes, Lda.</v>
      </c>
      <c r="C49" t="str">
        <v>31A60</v>
      </c>
      <c r="D49" s="6">
        <v>38</v>
      </c>
      <c r="E49">
        <v>112.21</v>
      </c>
      <c r="F49" t="str">
        <v>Normal</v>
      </c>
    </row>
    <row r="50" spans="1:6" x14ac:dyDescent="0.25">
      <c r="A50">
        <v>88</v>
      </c>
      <c r="B50" t="str">
        <v>Armindo Costa &amp; Filhos, Lda.</v>
      </c>
      <c r="C50" t="str">
        <v>31A60</v>
      </c>
      <c r="D50" s="6">
        <v>50</v>
      </c>
      <c r="E50">
        <v>519.91999999999996</v>
      </c>
      <c r="F50" t="str">
        <v>Normal</v>
      </c>
    </row>
    <row r="51" spans="1:6" x14ac:dyDescent="0.25">
      <c r="A51">
        <v>149</v>
      </c>
      <c r="B51" t="str">
        <v>Elpicarnes - Indústria Carnes, Lda.</v>
      </c>
      <c r="C51" t="str">
        <v>31A60</v>
      </c>
      <c r="D51" s="6">
        <v>51</v>
      </c>
      <c r="E51">
        <v>284.17</v>
      </c>
      <c r="F51" t="str">
        <v>Normal</v>
      </c>
    </row>
    <row r="52" spans="1:6" x14ac:dyDescent="0.25">
      <c r="A52">
        <v>1218</v>
      </c>
      <c r="B52" t="str">
        <v>José Pereira</v>
      </c>
      <c r="C52" t="str">
        <v>31A60</v>
      </c>
      <c r="D52" s="6">
        <v>51</v>
      </c>
      <c r="E52">
        <v>326.48</v>
      </c>
      <c r="F52" t="str">
        <v>Normal</v>
      </c>
    </row>
    <row r="53" spans="1:6" x14ac:dyDescent="0.25">
      <c r="A53">
        <v>71</v>
      </c>
      <c r="B53" t="str">
        <v>Agostinho &amp; Carneiro, Lda.</v>
      </c>
      <c r="C53" t="str">
        <v>1A5</v>
      </c>
      <c r="D53" s="6">
        <v>1</v>
      </c>
      <c r="E53">
        <v>878.45</v>
      </c>
      <c r="F53" t="str">
        <v>Normal</v>
      </c>
    </row>
    <row r="54" spans="1:6" x14ac:dyDescent="0.25">
      <c r="A54">
        <v>103</v>
      </c>
      <c r="B54" t="str">
        <v>Super Talho Redentor, Lda.</v>
      </c>
      <c r="C54" t="str">
        <v>1A5</v>
      </c>
      <c r="D54" s="6">
        <v>1</v>
      </c>
      <c r="E54">
        <v>1187.4100000000001</v>
      </c>
      <c r="F54" t="str">
        <v>Normal</v>
      </c>
    </row>
    <row r="55" spans="1:6" x14ac:dyDescent="0.25">
      <c r="A55">
        <v>160</v>
      </c>
      <c r="B55" t="str">
        <v>Elpicarnes - Indústria Carnes, Lda.</v>
      </c>
      <c r="C55" t="str">
        <v>1A5</v>
      </c>
      <c r="D55" s="6">
        <v>1</v>
      </c>
      <c r="E55">
        <v>33.47</v>
      </c>
      <c r="F55" t="str">
        <v>Normal</v>
      </c>
    </row>
    <row r="56" spans="1:6" x14ac:dyDescent="0.25">
      <c r="A56">
        <v>685</v>
      </c>
      <c r="B56" t="str">
        <v>Amadeu Sá, Lda</v>
      </c>
      <c r="C56" t="str">
        <v>1A5</v>
      </c>
      <c r="D56" s="6">
        <v>1</v>
      </c>
      <c r="E56">
        <v>254.08</v>
      </c>
      <c r="F56" t="str">
        <v>Normal</v>
      </c>
    </row>
    <row r="57" spans="1:6" x14ac:dyDescent="0.25">
      <c r="A57">
        <v>2036</v>
      </c>
      <c r="B57" t="str">
        <v>Talho Mestre, LDA</v>
      </c>
      <c r="C57" t="str">
        <v>1A5</v>
      </c>
      <c r="D57" s="6">
        <v>1</v>
      </c>
      <c r="E57">
        <v>158.38</v>
      </c>
      <c r="F57" t="str">
        <v>Normal</v>
      </c>
    </row>
    <row r="58" spans="1:6" x14ac:dyDescent="0.25">
      <c r="A58">
        <v>2218</v>
      </c>
      <c r="B58" t="str">
        <v>Pps, Sa</v>
      </c>
      <c r="C58" t="str">
        <v>1A5</v>
      </c>
      <c r="D58" s="6">
        <v>1</v>
      </c>
      <c r="E58">
        <v>124.2</v>
      </c>
      <c r="F58" t="str">
        <v>Normal</v>
      </c>
    </row>
    <row r="59" spans="1:6" x14ac:dyDescent="0.25">
      <c r="A59">
        <v>102</v>
      </c>
      <c r="B59" t="str">
        <v>Super Talho Redentor, Lda.</v>
      </c>
      <c r="C59" t="str">
        <v>1A5</v>
      </c>
      <c r="D59" s="6">
        <v>3</v>
      </c>
      <c r="E59">
        <v>580.85</v>
      </c>
      <c r="F59" t="str">
        <v>Normal</v>
      </c>
    </row>
    <row r="60" spans="1:6" x14ac:dyDescent="0.25">
      <c r="A60">
        <v>159</v>
      </c>
      <c r="B60" t="str">
        <v>Elpicarnes - Indústria Carnes, Lda.</v>
      </c>
      <c r="C60" t="str">
        <v>1A5</v>
      </c>
      <c r="D60" s="6">
        <v>3</v>
      </c>
      <c r="E60">
        <v>221.07</v>
      </c>
      <c r="F60" t="str">
        <v>Normal</v>
      </c>
    </row>
    <row r="61" spans="1:6" x14ac:dyDescent="0.25">
      <c r="A61">
        <v>1041</v>
      </c>
      <c r="B61" t="str">
        <v>Dominantexemplo Unipessoal, Lda</v>
      </c>
      <c r="C61" t="str">
        <v>1A5</v>
      </c>
      <c r="D61" s="6">
        <v>3</v>
      </c>
      <c r="E61">
        <v>124.91</v>
      </c>
      <c r="F61" t="str">
        <v>Normal</v>
      </c>
    </row>
    <row r="62" spans="1:6" x14ac:dyDescent="0.25">
      <c r="A62">
        <v>195</v>
      </c>
      <c r="B62" t="str">
        <v>Talho Sanfinense, Lda</v>
      </c>
      <c r="C62" t="str">
        <v>1A5</v>
      </c>
      <c r="D62" s="6">
        <v>5</v>
      </c>
      <c r="E62">
        <v>897.49</v>
      </c>
      <c r="F62" t="str">
        <v>Normal</v>
      </c>
    </row>
    <row r="63" spans="1:6" x14ac:dyDescent="0.25">
      <c r="A63">
        <v>354</v>
      </c>
      <c r="B63" t="str">
        <v>Globalmesa - Comercio Produtos</v>
      </c>
      <c r="C63" t="str">
        <v>31A60</v>
      </c>
      <c r="D63" s="6">
        <v>57</v>
      </c>
      <c r="E63">
        <v>305.11</v>
      </c>
      <c r="F63" t="str">
        <v>MODERATE RISK - Will move to 61A90 soon</v>
      </c>
    </row>
    <row r="64" spans="1:6" x14ac:dyDescent="0.25">
      <c r="A64">
        <v>194</v>
      </c>
      <c r="B64" t="str">
        <v>Talho Sanfinense, Lda</v>
      </c>
      <c r="C64" t="str">
        <v>6A30</v>
      </c>
      <c r="D64" s="6">
        <v>25</v>
      </c>
      <c r="E64">
        <v>895.24</v>
      </c>
      <c r="F64" t="str">
        <v>LOW RISK - Will move to 31A60 soon</v>
      </c>
    </row>
    <row r="65" spans="1:6" x14ac:dyDescent="0.25">
      <c r="A65">
        <v>153</v>
      </c>
      <c r="B65" t="str">
        <v>Elpicarnes - Indústria Carnes, Lda.</v>
      </c>
      <c r="C65" t="str">
        <v>6A30</v>
      </c>
      <c r="D65" s="6">
        <v>27</v>
      </c>
      <c r="E65">
        <v>114.67</v>
      </c>
      <c r="F65" t="str">
        <v>LOW RISK - Will move to 31A60 soon</v>
      </c>
    </row>
    <row r="66" spans="1:6" x14ac:dyDescent="0.25">
      <c r="A66">
        <v>152</v>
      </c>
      <c r="B66" t="str">
        <v>Elpicarnes - Indústria Carnes, Lda.</v>
      </c>
      <c r="C66" t="str">
        <v>6A30</v>
      </c>
      <c r="D66" s="6">
        <v>30</v>
      </c>
      <c r="E66">
        <v>171.03</v>
      </c>
      <c r="F66" t="str">
        <v>LOW RISK - Will move to 31A60 soon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C6B-F1CE-43AE-9F04-69BDD218E684}">
  <dimension ref="A2:O172"/>
  <sheetViews>
    <sheetView workbookViewId="0">
      <selection activeCell="G2" sqref="G2"/>
    </sheetView>
  </sheetViews>
  <sheetFormatPr defaultRowHeight="15" x14ac:dyDescent="0.25"/>
  <cols>
    <col min="1" max="1" width="9.140625" bestFit="1" customWidth="1"/>
    <col min="2" max="2" width="43.5703125" bestFit="1" customWidth="1"/>
    <col min="4" max="4" width="4.42578125" style="6" bestFit="1" customWidth="1"/>
    <col min="5" max="5" width="15.7109375" bestFit="1" customWidth="1"/>
    <col min="6" max="6" width="37" bestFit="1" customWidth="1"/>
    <col min="7" max="7" width="9.140625" bestFit="1" customWidth="1"/>
    <col min="8" max="8" width="32.85546875" bestFit="1" customWidth="1"/>
    <col min="10" max="10" width="4.42578125" style="6" bestFit="1" customWidth="1"/>
    <col min="11" max="11" width="13.5703125" bestFit="1" customWidth="1"/>
    <col min="12" max="12" width="37" bestFit="1" customWidth="1"/>
    <col min="14" max="14" width="35.42578125" bestFit="1" customWidth="1"/>
    <col min="15" max="15" width="13.5703125" bestFit="1" customWidth="1"/>
  </cols>
  <sheetData>
    <row r="2" spans="1:15" x14ac:dyDescent="0.25">
      <c r="A2" t="str" cm="1">
        <f t="array" ref="A2:F172">_xlfn._xlws.PY(25,0)</f>
        <v/>
      </c>
      <c r="B2" t="str">
        <v>Entidade</v>
      </c>
      <c r="C2" t="str">
        <v>Categoria</v>
      </c>
      <c r="D2" s="6" t="str">
        <v>Dias</v>
      </c>
      <c r="E2" t="str">
        <v>Valor Pendente</v>
      </c>
      <c r="F2" t="str">
        <v>Alert_Status</v>
      </c>
      <c r="G2" t="str" cm="1">
        <f t="array" ref="G2:L26">_xlfn._xlws.PY(26,0)</f>
        <v/>
      </c>
      <c r="H2" t="str">
        <v>Entidade</v>
      </c>
      <c r="I2" t="str">
        <v>Categoria</v>
      </c>
      <c r="J2" s="6" t="str">
        <v>Dias</v>
      </c>
      <c r="K2" t="str">
        <v>Valor Pendente</v>
      </c>
      <c r="L2" t="str">
        <v>Alert_Status</v>
      </c>
      <c r="N2" t="str" cm="1">
        <f t="array" ref="N2:O9">_xlfn._xlws.PY(27,0)</f>
        <v>Categoria</v>
      </c>
      <c r="O2" t="str">
        <v>proportion</v>
      </c>
    </row>
    <row r="3" spans="1:15" x14ac:dyDescent="0.25">
      <c r="A3">
        <v>3</v>
      </c>
      <c r="B3" t="str">
        <v>Costa &amp; Silva, Lda.</v>
      </c>
      <c r="C3" t="str">
        <v>1A5</v>
      </c>
      <c r="D3" s="6">
        <v>3</v>
      </c>
      <c r="E3">
        <v>1075.3</v>
      </c>
      <c r="F3" t="str">
        <v>Normal</v>
      </c>
      <c r="G3">
        <v>3</v>
      </c>
      <c r="H3" t="str">
        <v>Costa &amp; Silva, Lda.</v>
      </c>
      <c r="I3" t="str">
        <v>1A5</v>
      </c>
      <c r="J3" s="6">
        <v>3</v>
      </c>
      <c r="K3">
        <v>1075.3</v>
      </c>
      <c r="L3" t="str">
        <v xml:space="preserve"> VERY LOW RISK - Will move to 6A30 soon</v>
      </c>
      <c r="N3" t="str">
        <v>A VENCER</v>
      </c>
      <c r="O3" s="8">
        <v>0.51</v>
      </c>
    </row>
    <row r="4" spans="1:15" x14ac:dyDescent="0.25">
      <c r="A4">
        <v>215</v>
      </c>
      <c r="B4" t="str">
        <v>Ribeiro &amp; Vasconcelos, Lda.</v>
      </c>
      <c r="C4" t="str">
        <v>1A5</v>
      </c>
      <c r="D4" s="6">
        <v>3</v>
      </c>
      <c r="E4">
        <v>117.55</v>
      </c>
      <c r="F4" t="str">
        <v>Normal</v>
      </c>
      <c r="G4">
        <v>215</v>
      </c>
      <c r="H4" t="str">
        <v>Ribeiro &amp; Vasconcelos, Lda.</v>
      </c>
      <c r="I4" t="str">
        <v>1A5</v>
      </c>
      <c r="J4" s="6">
        <v>3</v>
      </c>
      <c r="K4">
        <v>117.55</v>
      </c>
      <c r="L4" t="str">
        <v xml:space="preserve"> VERY LOW RISK - Will move to 6A30 soon</v>
      </c>
      <c r="N4" t="str">
        <v>6A30</v>
      </c>
      <c r="O4" s="8">
        <v>0.21</v>
      </c>
    </row>
    <row r="5" spans="1:15" x14ac:dyDescent="0.25">
      <c r="A5">
        <v>216</v>
      </c>
      <c r="B5" t="str">
        <v>Ribeiro &amp; Vasconcelos, Lda.</v>
      </c>
      <c r="C5" t="str">
        <v>1A5</v>
      </c>
      <c r="D5" s="6">
        <v>3</v>
      </c>
      <c r="E5">
        <v>319.68</v>
      </c>
      <c r="F5" t="str">
        <v>Normal</v>
      </c>
      <c r="G5">
        <v>216</v>
      </c>
      <c r="H5" t="str">
        <v>Ribeiro &amp; Vasconcelos, Lda.</v>
      </c>
      <c r="I5" t="str">
        <v>1A5</v>
      </c>
      <c r="J5" s="6">
        <v>3</v>
      </c>
      <c r="K5">
        <v>319.68</v>
      </c>
      <c r="L5" t="str">
        <v xml:space="preserve"> VERY LOW RISK - Will move to 6A30 soon</v>
      </c>
      <c r="N5" t="str">
        <v>M120</v>
      </c>
      <c r="O5" s="8">
        <v>0.15</v>
      </c>
    </row>
    <row r="6" spans="1:15" x14ac:dyDescent="0.25">
      <c r="A6">
        <v>241</v>
      </c>
      <c r="B6" t="str">
        <v>Solcarn, Lda.</v>
      </c>
      <c r="C6" t="str">
        <v>1A5</v>
      </c>
      <c r="D6" s="6">
        <v>3</v>
      </c>
      <c r="E6">
        <v>717.32</v>
      </c>
      <c r="F6" t="str">
        <v>Normal</v>
      </c>
      <c r="G6">
        <v>241</v>
      </c>
      <c r="H6" t="str">
        <v>Solcarn, Lda.</v>
      </c>
      <c r="I6" t="str">
        <v>1A5</v>
      </c>
      <c r="J6" s="6">
        <v>3</v>
      </c>
      <c r="K6">
        <v>717.32</v>
      </c>
      <c r="L6" t="str">
        <v xml:space="preserve"> VERY LOW RISK - Will move to 6A30 soon</v>
      </c>
      <c r="N6" t="str">
        <v>1A5</v>
      </c>
      <c r="O6" s="8">
        <v>0.05</v>
      </c>
    </row>
    <row r="7" spans="1:15" x14ac:dyDescent="0.25">
      <c r="A7">
        <v>425</v>
      </c>
      <c r="B7" t="str">
        <v>Talho Carnes Do Campo, Unip. Lda</v>
      </c>
      <c r="C7" t="str">
        <v>1A5</v>
      </c>
      <c r="D7" s="6">
        <v>3</v>
      </c>
      <c r="E7">
        <v>116.21</v>
      </c>
      <c r="F7" t="str">
        <v>Normal</v>
      </c>
      <c r="G7">
        <v>425</v>
      </c>
      <c r="H7" t="str">
        <v>Talho Carnes Do Campo, Unip. Lda</v>
      </c>
      <c r="I7" t="str">
        <v>1A5</v>
      </c>
      <c r="J7" s="6">
        <v>3</v>
      </c>
      <c r="K7">
        <v>116.21</v>
      </c>
      <c r="L7" t="str">
        <v xml:space="preserve"> VERY LOW RISK - Will move to 6A30 soon</v>
      </c>
      <c r="N7" t="str">
        <v>31A60</v>
      </c>
      <c r="O7" s="8">
        <v>0.04</v>
      </c>
    </row>
    <row r="8" spans="1:15" x14ac:dyDescent="0.25">
      <c r="A8">
        <v>513</v>
      </c>
      <c r="B8" t="str">
        <v>Superfafe - Supermercados, Lda</v>
      </c>
      <c r="C8" t="str">
        <v>1A5</v>
      </c>
      <c r="D8" s="6">
        <v>3</v>
      </c>
      <c r="E8">
        <v>219.96</v>
      </c>
      <c r="F8" t="str">
        <v>Normal</v>
      </c>
      <c r="G8">
        <v>513</v>
      </c>
      <c r="H8" t="str">
        <v>Superfafe - Supermercados, Lda</v>
      </c>
      <c r="I8" t="str">
        <v>1A5</v>
      </c>
      <c r="J8" s="6">
        <v>3</v>
      </c>
      <c r="K8">
        <v>219.96</v>
      </c>
      <c r="L8" t="str">
        <v xml:space="preserve"> VERY LOW RISK - Will move to 6A30 soon</v>
      </c>
      <c r="N8" t="str">
        <v>91A120</v>
      </c>
      <c r="O8" s="8">
        <v>0.02</v>
      </c>
    </row>
    <row r="9" spans="1:15" x14ac:dyDescent="0.25">
      <c r="A9">
        <v>838</v>
      </c>
      <c r="B9" t="str">
        <v>Tendênciapetecivel - Unipessoal,Lda</v>
      </c>
      <c r="C9" t="str">
        <v>1A5</v>
      </c>
      <c r="D9" s="6">
        <v>3</v>
      </c>
      <c r="E9">
        <v>338.89</v>
      </c>
      <c r="F9" t="str">
        <v>Normal</v>
      </c>
      <c r="G9">
        <v>838</v>
      </c>
      <c r="H9" t="str">
        <v>Tendênciapetecivel - Unipessoal,Lda</v>
      </c>
      <c r="I9" t="str">
        <v>1A5</v>
      </c>
      <c r="J9" s="6">
        <v>3</v>
      </c>
      <c r="K9">
        <v>338.89</v>
      </c>
      <c r="L9" t="str">
        <v xml:space="preserve"> VERY LOW RISK - Will move to 6A30 soon</v>
      </c>
      <c r="N9" t="str">
        <v>61A90</v>
      </c>
      <c r="O9" s="8">
        <v>0.02</v>
      </c>
    </row>
    <row r="10" spans="1:15" x14ac:dyDescent="0.25">
      <c r="A10">
        <v>976</v>
      </c>
      <c r="B10" t="str">
        <v>Ritmos Do Passado - Unipessoal,Lda</v>
      </c>
      <c r="C10" t="str">
        <v>1A5</v>
      </c>
      <c r="D10" s="6">
        <v>3</v>
      </c>
      <c r="E10">
        <v>113.6</v>
      </c>
      <c r="F10" t="str">
        <v>Normal</v>
      </c>
      <c r="G10">
        <v>976</v>
      </c>
      <c r="H10" t="str">
        <v>Ritmos Do Passado - Unipessoal,Lda</v>
      </c>
      <c r="I10" t="str">
        <v>1A5</v>
      </c>
      <c r="J10" s="6">
        <v>3</v>
      </c>
      <c r="K10">
        <v>113.6</v>
      </c>
      <c r="L10" t="str">
        <v xml:space="preserve"> VERY LOW RISK - Will move to 6A30 soon</v>
      </c>
    </row>
    <row r="11" spans="1:15" x14ac:dyDescent="0.25">
      <c r="A11">
        <v>1133</v>
      </c>
      <c r="B11" t="str">
        <v>Oliveira &amp; Novais, Lda</v>
      </c>
      <c r="C11" t="str">
        <v>1A5</v>
      </c>
      <c r="D11" s="6">
        <v>3</v>
      </c>
      <c r="E11">
        <v>380.47</v>
      </c>
      <c r="F11" t="str">
        <v>Normal</v>
      </c>
      <c r="G11">
        <v>1133</v>
      </c>
      <c r="H11" t="str">
        <v>Oliveira &amp; Novais, Lda</v>
      </c>
      <c r="I11" t="str">
        <v>1A5</v>
      </c>
      <c r="J11" s="6">
        <v>3</v>
      </c>
      <c r="K11">
        <v>380.47</v>
      </c>
      <c r="L11" t="str">
        <v xml:space="preserve"> VERY LOW RISK - Will move to 6A30 soon</v>
      </c>
    </row>
    <row r="12" spans="1:15" x14ac:dyDescent="0.25">
      <c r="A12">
        <v>1688</v>
      </c>
      <c r="B12" t="str">
        <v>Nelson Pereira &amp; Filha, Lda</v>
      </c>
      <c r="C12" t="str">
        <v>1A5</v>
      </c>
      <c r="D12" s="6">
        <v>3</v>
      </c>
      <c r="E12">
        <v>279.38</v>
      </c>
      <c r="F12" t="str">
        <v>Normal</v>
      </c>
      <c r="G12">
        <v>1688</v>
      </c>
      <c r="H12" t="str">
        <v>Nelson Pereira &amp; Filha, Lda</v>
      </c>
      <c r="I12" t="str">
        <v>1A5</v>
      </c>
      <c r="J12" s="6">
        <v>3</v>
      </c>
      <c r="K12">
        <v>279.38</v>
      </c>
      <c r="L12" t="str">
        <v xml:space="preserve"> VERY LOW RISK - Will move to 6A30 soon</v>
      </c>
    </row>
    <row r="13" spans="1:15" x14ac:dyDescent="0.25">
      <c r="A13">
        <v>1949</v>
      </c>
      <c r="B13" t="str">
        <v>César Freitas E Daniela Pinto, Lda</v>
      </c>
      <c r="C13" t="str">
        <v>1A5</v>
      </c>
      <c r="D13" s="6">
        <v>3</v>
      </c>
      <c r="E13">
        <v>159.75</v>
      </c>
      <c r="F13" t="str">
        <v>Normal</v>
      </c>
      <c r="G13">
        <v>1949</v>
      </c>
      <c r="H13" t="str">
        <v>César Freitas E Daniela Pinto, Lda</v>
      </c>
      <c r="I13" t="str">
        <v>1A5</v>
      </c>
      <c r="J13" s="6">
        <v>3</v>
      </c>
      <c r="K13">
        <v>159.75</v>
      </c>
      <c r="L13" t="str">
        <v xml:space="preserve"> VERY LOW RISK - Will move to 6A30 soon</v>
      </c>
    </row>
    <row r="14" spans="1:15" x14ac:dyDescent="0.25">
      <c r="A14">
        <v>1870</v>
      </c>
      <c r="B14" t="str">
        <v>Oliveira, Leite &amp; Filhos, Lda</v>
      </c>
      <c r="C14" t="str">
        <v>1A5</v>
      </c>
      <c r="D14" s="6">
        <v>2</v>
      </c>
      <c r="E14">
        <v>162.03</v>
      </c>
      <c r="F14" t="str">
        <v>Normal</v>
      </c>
      <c r="G14">
        <v>1679</v>
      </c>
      <c r="H14" t="str">
        <v>Nelson Pereira &amp; Filha, Lda</v>
      </c>
      <c r="I14" t="str">
        <v>31A60</v>
      </c>
      <c r="J14" s="6">
        <v>59</v>
      </c>
      <c r="K14">
        <v>577.74</v>
      </c>
      <c r="L14" t="str">
        <v>MODERATE RISK - Will move to 61A90 soon</v>
      </c>
      <c r="N14" t="e" cm="1" vm="90">
        <f t="array" ref="N14">_xlfn._xlws.PY(28,0)</f>
        <v>#VALUE!</v>
      </c>
    </row>
    <row r="15" spans="1:15" x14ac:dyDescent="0.25">
      <c r="A15">
        <v>4</v>
      </c>
      <c r="B15" t="str">
        <v>Costa &amp; Silva, Lda.</v>
      </c>
      <c r="C15" t="str">
        <v>1A5</v>
      </c>
      <c r="D15" s="6">
        <v>1</v>
      </c>
      <c r="E15">
        <v>474.64</v>
      </c>
      <c r="F15" t="str">
        <v>Normal</v>
      </c>
      <c r="G15">
        <v>1680</v>
      </c>
      <c r="H15" t="str">
        <v>Nelson Pereira &amp; Filha, Lda</v>
      </c>
      <c r="I15" t="str">
        <v>31A60</v>
      </c>
      <c r="J15" s="6">
        <v>56</v>
      </c>
      <c r="K15">
        <v>213.99</v>
      </c>
      <c r="L15" t="str">
        <v>MODERATE RISK - Will move to 61A90 soon</v>
      </c>
    </row>
    <row r="16" spans="1:15" x14ac:dyDescent="0.25">
      <c r="A16">
        <v>217</v>
      </c>
      <c r="B16" t="str">
        <v>Ribeiro &amp; Vasconcelos, Lda.</v>
      </c>
      <c r="C16" t="str">
        <v>1A5</v>
      </c>
      <c r="D16" s="6">
        <v>1</v>
      </c>
      <c r="E16">
        <v>35.58</v>
      </c>
      <c r="F16" t="str">
        <v>Normal</v>
      </c>
      <c r="G16">
        <v>2135</v>
      </c>
      <c r="H16" t="str">
        <v>Diogo Manuel Vaz Magalhães</v>
      </c>
      <c r="I16" t="str">
        <v>61A90</v>
      </c>
      <c r="J16" s="6">
        <v>87</v>
      </c>
      <c r="K16">
        <v>153.52000000000001</v>
      </c>
      <c r="L16" t="str">
        <v>HIGH RISK - Will move to 91A120 soon</v>
      </c>
    </row>
    <row r="17" spans="1:12" x14ac:dyDescent="0.25">
      <c r="A17">
        <v>359</v>
      </c>
      <c r="B17" t="str">
        <v>Talho Cornélia, Lda</v>
      </c>
      <c r="C17" t="str">
        <v>1A5</v>
      </c>
      <c r="D17" s="6">
        <v>1</v>
      </c>
      <c r="E17">
        <v>183.06</v>
      </c>
      <c r="F17" t="str">
        <v>Normal</v>
      </c>
      <c r="G17">
        <v>830</v>
      </c>
      <c r="H17" t="str">
        <v>Tendênciapetecivel - Unipessoal,Lda</v>
      </c>
      <c r="I17" t="str">
        <v>6A30</v>
      </c>
      <c r="J17" s="6">
        <v>30</v>
      </c>
      <c r="K17">
        <v>336.8</v>
      </c>
      <c r="L17" t="str">
        <v>LOW RISK - Will move to 31A60 soon</v>
      </c>
    </row>
    <row r="18" spans="1:12" x14ac:dyDescent="0.25">
      <c r="A18">
        <v>1413</v>
      </c>
      <c r="B18" t="str">
        <v>Futuro Combativo Unipessoal, Lda.</v>
      </c>
      <c r="C18" t="str">
        <v>1A5</v>
      </c>
      <c r="D18" s="6">
        <v>1</v>
      </c>
      <c r="E18">
        <v>339.25</v>
      </c>
      <c r="F18" t="str">
        <v>Normal</v>
      </c>
      <c r="G18">
        <v>912</v>
      </c>
      <c r="H18" t="str">
        <v>Congelados Douro Sul, Lda.</v>
      </c>
      <c r="I18" t="str">
        <v>6A30</v>
      </c>
      <c r="J18" s="6">
        <v>30</v>
      </c>
      <c r="K18">
        <v>356.11</v>
      </c>
      <c r="L18" t="str">
        <v>LOW RISK - Will move to 31A60 soon</v>
      </c>
    </row>
    <row r="19" spans="1:12" x14ac:dyDescent="0.25">
      <c r="A19">
        <v>2138</v>
      </c>
      <c r="B19" t="str">
        <v>Diogo Manuel Vaz Magalhães</v>
      </c>
      <c r="C19" t="str">
        <v>31A60</v>
      </c>
      <c r="D19" s="6">
        <v>52</v>
      </c>
      <c r="E19">
        <v>165.34</v>
      </c>
      <c r="F19" t="str">
        <v>Normal</v>
      </c>
      <c r="G19">
        <v>1127</v>
      </c>
      <c r="H19" t="str">
        <v>Oliveira &amp; Novais, Lda</v>
      </c>
      <c r="I19" t="str">
        <v>6A30</v>
      </c>
      <c r="J19" s="6">
        <v>30</v>
      </c>
      <c r="K19">
        <v>194.19</v>
      </c>
      <c r="L19" t="str">
        <v>LOW RISK - Will move to 31A60 soon</v>
      </c>
    </row>
    <row r="20" spans="1:12" x14ac:dyDescent="0.25">
      <c r="A20">
        <v>1681</v>
      </c>
      <c r="B20" t="str">
        <v>Nelson Pereira &amp; Filha, Lda</v>
      </c>
      <c r="C20" t="str">
        <v>31A60</v>
      </c>
      <c r="D20" s="6">
        <v>49</v>
      </c>
      <c r="E20">
        <v>147.62</v>
      </c>
      <c r="F20" t="str">
        <v>Normal</v>
      </c>
      <c r="G20">
        <v>1684</v>
      </c>
      <c r="H20" t="str">
        <v>Nelson Pereira &amp; Filha, Lda</v>
      </c>
      <c r="I20" t="str">
        <v>6A30</v>
      </c>
      <c r="J20" s="6">
        <v>28</v>
      </c>
      <c r="K20">
        <v>400.97</v>
      </c>
      <c r="L20" t="str">
        <v>LOW RISK - Will move to 31A60 soon</v>
      </c>
    </row>
    <row r="21" spans="1:12" x14ac:dyDescent="0.25">
      <c r="A21">
        <v>2139</v>
      </c>
      <c r="B21" t="str">
        <v>Diogo Manuel Vaz Magalhães</v>
      </c>
      <c r="C21" t="str">
        <v>31A60</v>
      </c>
      <c r="D21" s="6">
        <v>42</v>
      </c>
      <c r="E21">
        <v>117.93</v>
      </c>
      <c r="F21" t="str">
        <v>Normal</v>
      </c>
      <c r="G21">
        <v>1940</v>
      </c>
      <c r="H21" t="str">
        <v>César Freitas E Daniela Pinto, Lda</v>
      </c>
      <c r="I21" t="str">
        <v>6A30</v>
      </c>
      <c r="J21" s="6">
        <v>28</v>
      </c>
      <c r="K21">
        <v>556.78</v>
      </c>
      <c r="L21" t="str">
        <v>LOW RISK - Will move to 31A60 soon</v>
      </c>
    </row>
    <row r="22" spans="1:12" x14ac:dyDescent="0.25">
      <c r="A22">
        <v>1124</v>
      </c>
      <c r="B22" t="str">
        <v>Oliveira &amp; Novais, Lda</v>
      </c>
      <c r="C22" t="str">
        <v>31A60</v>
      </c>
      <c r="D22" s="6">
        <v>41</v>
      </c>
      <c r="E22">
        <v>163.85</v>
      </c>
      <c r="F22" t="str">
        <v>Normal</v>
      </c>
      <c r="G22">
        <v>728</v>
      </c>
      <c r="H22" t="str">
        <v>Preço Maravilha Alimentar, Lda</v>
      </c>
      <c r="I22" t="str">
        <v>6A30</v>
      </c>
      <c r="J22" s="6">
        <v>27</v>
      </c>
      <c r="K22">
        <v>290.23</v>
      </c>
      <c r="L22" t="str">
        <v>LOW RISK - Will move to 31A60 soon</v>
      </c>
    </row>
    <row r="23" spans="1:12" x14ac:dyDescent="0.25">
      <c r="A23">
        <v>1682</v>
      </c>
      <c r="B23" t="str">
        <v>Nelson Pereira &amp; Filha, Lda</v>
      </c>
      <c r="C23" t="str">
        <v>31A60</v>
      </c>
      <c r="D23" s="6">
        <v>41</v>
      </c>
      <c r="E23">
        <v>315.93</v>
      </c>
      <c r="F23" t="str">
        <v>Normal</v>
      </c>
      <c r="G23">
        <v>831</v>
      </c>
      <c r="H23" t="str">
        <v>Tendênciapetecivel - Unipessoal,Lda</v>
      </c>
      <c r="I23" t="str">
        <v>6A30</v>
      </c>
      <c r="J23" s="6">
        <v>27</v>
      </c>
      <c r="K23">
        <v>493.84</v>
      </c>
      <c r="L23" t="str">
        <v>LOW RISK - Will move to 31A60 soon</v>
      </c>
    </row>
    <row r="24" spans="1:12" x14ac:dyDescent="0.25">
      <c r="A24">
        <v>1125</v>
      </c>
      <c r="B24" t="str">
        <v>Oliveira &amp; Novais, Lda</v>
      </c>
      <c r="C24" t="str">
        <v>31A60</v>
      </c>
      <c r="D24" s="6">
        <v>37</v>
      </c>
      <c r="E24">
        <v>486.54</v>
      </c>
      <c r="F24" t="str">
        <v>Normal</v>
      </c>
      <c r="G24">
        <v>1128</v>
      </c>
      <c r="H24" t="str">
        <v>Oliveira &amp; Novais, Lda</v>
      </c>
      <c r="I24" t="str">
        <v>6A30</v>
      </c>
      <c r="J24" s="6">
        <v>27</v>
      </c>
      <c r="K24">
        <v>61.98</v>
      </c>
      <c r="L24" t="str">
        <v>LOW RISK - Will move to 31A60 soon</v>
      </c>
    </row>
    <row r="25" spans="1:12" x14ac:dyDescent="0.25">
      <c r="A25">
        <v>727</v>
      </c>
      <c r="B25" t="str">
        <v>Preço Maravilha Alimentar, Lda</v>
      </c>
      <c r="C25" t="str">
        <v>31A60</v>
      </c>
      <c r="D25" s="6">
        <v>36</v>
      </c>
      <c r="E25">
        <v>147.56</v>
      </c>
      <c r="F25" t="str">
        <v>Normal</v>
      </c>
      <c r="G25">
        <v>1193</v>
      </c>
      <c r="H25" t="str">
        <v>José Pereira &amp; Cunha, Lda</v>
      </c>
      <c r="I25" t="str">
        <v>6A30</v>
      </c>
      <c r="J25" s="6">
        <v>27</v>
      </c>
      <c r="K25">
        <v>144.37</v>
      </c>
      <c r="L25" t="str">
        <v>LOW RISK - Will move to 31A60 soon</v>
      </c>
    </row>
    <row r="26" spans="1:12" x14ac:dyDescent="0.25">
      <c r="A26">
        <v>1683</v>
      </c>
      <c r="B26" t="str">
        <v>Nelson Pereira &amp; Filha, Lda</v>
      </c>
      <c r="C26" t="str">
        <v>31A60</v>
      </c>
      <c r="D26" s="6">
        <v>35</v>
      </c>
      <c r="E26">
        <v>279.98</v>
      </c>
      <c r="F26" t="str">
        <v>Normal</v>
      </c>
      <c r="G26">
        <v>1402</v>
      </c>
      <c r="H26" t="str">
        <v>Aroma Pomposo Unipessoal, Lda.</v>
      </c>
      <c r="I26" t="str">
        <v>91A120</v>
      </c>
      <c r="J26" s="6">
        <v>118</v>
      </c>
      <c r="K26">
        <v>113.95</v>
      </c>
      <c r="L26" t="str">
        <v>CRITICAL - Will move to &gt;120 soon</v>
      </c>
    </row>
    <row r="27" spans="1:12" x14ac:dyDescent="0.25">
      <c r="A27">
        <v>2140</v>
      </c>
      <c r="B27" t="str">
        <v>Diogo Manuel Vaz Magalhães</v>
      </c>
      <c r="C27" t="str">
        <v>31A60</v>
      </c>
      <c r="D27" s="6">
        <v>35</v>
      </c>
      <c r="E27">
        <v>286.39999999999998</v>
      </c>
      <c r="F27" t="str">
        <v>Normal</v>
      </c>
    </row>
    <row r="28" spans="1:12" x14ac:dyDescent="0.25">
      <c r="A28">
        <v>829</v>
      </c>
      <c r="B28" t="str">
        <v>Tendênciapetecivel - Unipessoal,Lda</v>
      </c>
      <c r="C28" t="str">
        <v>31A60</v>
      </c>
      <c r="D28" s="6">
        <v>34</v>
      </c>
      <c r="E28">
        <v>779.91</v>
      </c>
      <c r="F28" t="str">
        <v>Normal</v>
      </c>
    </row>
    <row r="29" spans="1:12" x14ac:dyDescent="0.25">
      <c r="A29">
        <v>1126</v>
      </c>
      <c r="B29" t="str">
        <v>Oliveira &amp; Novais, Lda</v>
      </c>
      <c r="C29" t="str">
        <v>31A60</v>
      </c>
      <c r="D29" s="6">
        <v>34</v>
      </c>
      <c r="E29">
        <v>63.89</v>
      </c>
      <c r="F29" t="str">
        <v>Normal</v>
      </c>
    </row>
    <row r="30" spans="1:12" x14ac:dyDescent="0.25">
      <c r="A30">
        <v>313</v>
      </c>
      <c r="B30" t="str">
        <v>Silva Costa &amp; Fernandes, Lda</v>
      </c>
      <c r="C30" t="str">
        <v>61A90</v>
      </c>
      <c r="D30" s="6">
        <v>84</v>
      </c>
      <c r="E30">
        <v>357.07</v>
      </c>
      <c r="F30" t="str">
        <v>Normal</v>
      </c>
    </row>
    <row r="31" spans="1:12" x14ac:dyDescent="0.25">
      <c r="A31">
        <v>2136</v>
      </c>
      <c r="B31" t="str">
        <v>Diogo Manuel Vaz Magalhães</v>
      </c>
      <c r="C31" t="str">
        <v>61A90</v>
      </c>
      <c r="D31" s="6">
        <v>84</v>
      </c>
      <c r="E31">
        <v>89.73</v>
      </c>
      <c r="F31" t="str">
        <v>Normal</v>
      </c>
    </row>
    <row r="32" spans="1:12" x14ac:dyDescent="0.25">
      <c r="A32">
        <v>2137</v>
      </c>
      <c r="B32" t="str">
        <v>Diogo Manuel Vaz Magalhães</v>
      </c>
      <c r="C32" t="str">
        <v>61A90</v>
      </c>
      <c r="D32" s="6">
        <v>80</v>
      </c>
      <c r="E32">
        <v>155.36000000000001</v>
      </c>
      <c r="F32" t="str">
        <v>Normal</v>
      </c>
    </row>
    <row r="33" spans="1:6" x14ac:dyDescent="0.25">
      <c r="A33">
        <v>314</v>
      </c>
      <c r="B33" t="str">
        <v>Silva Costa &amp; Fernandes, Lda</v>
      </c>
      <c r="C33" t="str">
        <v>61A90</v>
      </c>
      <c r="D33" s="6">
        <v>77</v>
      </c>
      <c r="E33">
        <v>281.37</v>
      </c>
      <c r="F33" t="str">
        <v>Normal</v>
      </c>
    </row>
    <row r="34" spans="1:6" x14ac:dyDescent="0.25">
      <c r="A34">
        <v>315</v>
      </c>
      <c r="B34" t="str">
        <v>Silva Costa &amp; Fernandes, Lda</v>
      </c>
      <c r="C34" t="str">
        <v>61A90</v>
      </c>
      <c r="D34" s="6">
        <v>70</v>
      </c>
      <c r="E34">
        <v>326.22000000000003</v>
      </c>
      <c r="F34" t="str">
        <v>Normal</v>
      </c>
    </row>
    <row r="35" spans="1:6" x14ac:dyDescent="0.25">
      <c r="A35">
        <v>1690</v>
      </c>
      <c r="B35" t="str">
        <v>Alberto,Manuel &amp; Ribeiro, Lda</v>
      </c>
      <c r="C35" t="str">
        <v>61A90</v>
      </c>
      <c r="D35" s="6">
        <v>65</v>
      </c>
      <c r="E35">
        <v>223.27</v>
      </c>
      <c r="F35" t="str">
        <v>Normal</v>
      </c>
    </row>
    <row r="36" spans="1:6" x14ac:dyDescent="0.25">
      <c r="A36">
        <v>1685</v>
      </c>
      <c r="B36" t="str">
        <v>Nelson Pereira &amp; Filha, Lda</v>
      </c>
      <c r="C36" t="str">
        <v>6A30</v>
      </c>
      <c r="D36" s="6">
        <v>24</v>
      </c>
      <c r="E36">
        <v>322.75</v>
      </c>
      <c r="F36" t="str">
        <v>Normal</v>
      </c>
    </row>
    <row r="37" spans="1:6" x14ac:dyDescent="0.25">
      <c r="A37">
        <v>832</v>
      </c>
      <c r="B37" t="str">
        <v>Tendênciapetecivel - Unipessoal,Lda</v>
      </c>
      <c r="C37" t="str">
        <v>6A30</v>
      </c>
      <c r="D37" s="6">
        <v>23</v>
      </c>
      <c r="E37">
        <v>356</v>
      </c>
      <c r="F37" t="str">
        <v>Normal</v>
      </c>
    </row>
    <row r="38" spans="1:6" x14ac:dyDescent="0.25">
      <c r="A38">
        <v>1056</v>
      </c>
      <c r="B38" t="str">
        <v>Sagrada Frescura-Comércio De</v>
      </c>
      <c r="C38" t="str">
        <v>6A30</v>
      </c>
      <c r="D38" s="6">
        <v>23</v>
      </c>
      <c r="E38">
        <v>303.45</v>
      </c>
      <c r="F38" t="str">
        <v>Normal</v>
      </c>
    </row>
    <row r="39" spans="1:6" x14ac:dyDescent="0.25">
      <c r="A39">
        <v>1129</v>
      </c>
      <c r="B39" t="str">
        <v>Oliveira &amp; Novais, Lda</v>
      </c>
      <c r="C39" t="str">
        <v>6A30</v>
      </c>
      <c r="D39" s="6">
        <v>23</v>
      </c>
      <c r="E39">
        <v>441.57</v>
      </c>
      <c r="F39" t="str">
        <v>Normal</v>
      </c>
    </row>
    <row r="40" spans="1:6" x14ac:dyDescent="0.25">
      <c r="A40">
        <v>1941</v>
      </c>
      <c r="B40" t="str">
        <v>César Freitas E Daniela Pinto, Lda</v>
      </c>
      <c r="C40" t="str">
        <v>6A30</v>
      </c>
      <c r="D40" s="6">
        <v>23</v>
      </c>
      <c r="E40">
        <v>478.66</v>
      </c>
      <c r="F40" t="str">
        <v>Normal</v>
      </c>
    </row>
    <row r="41" spans="1:6" x14ac:dyDescent="0.25">
      <c r="A41">
        <v>1942</v>
      </c>
      <c r="B41" t="str">
        <v>César Freitas E Daniela Pinto, Lda</v>
      </c>
      <c r="C41" t="str">
        <v>6A30</v>
      </c>
      <c r="D41" s="6">
        <v>23</v>
      </c>
      <c r="E41">
        <v>254.7</v>
      </c>
      <c r="F41" t="str">
        <v>Normal</v>
      </c>
    </row>
    <row r="42" spans="1:6" x14ac:dyDescent="0.25">
      <c r="A42">
        <v>1510</v>
      </c>
      <c r="B42" t="str">
        <v>Paulo Ricardo Miranda Moreira</v>
      </c>
      <c r="C42" t="str">
        <v>6A30</v>
      </c>
      <c r="D42" s="6">
        <v>21</v>
      </c>
      <c r="E42">
        <v>257.5</v>
      </c>
      <c r="F42" t="str">
        <v>Normal</v>
      </c>
    </row>
    <row r="43" spans="1:6" x14ac:dyDescent="0.25">
      <c r="A43">
        <v>1927</v>
      </c>
      <c r="B43" t="str">
        <v>Joel Ricardo Milão Machado</v>
      </c>
      <c r="C43" t="str">
        <v>6A30</v>
      </c>
      <c r="D43" s="6">
        <v>21</v>
      </c>
      <c r="E43">
        <v>139.07</v>
      </c>
      <c r="F43" t="str">
        <v>Normal</v>
      </c>
    </row>
    <row r="44" spans="1:6" x14ac:dyDescent="0.25">
      <c r="A44">
        <v>1944</v>
      </c>
      <c r="B44" t="str">
        <v>César Freitas E Daniela Pinto, Lda</v>
      </c>
      <c r="C44" t="str">
        <v>6A30</v>
      </c>
      <c r="D44" s="6">
        <v>21</v>
      </c>
      <c r="E44">
        <v>119.28</v>
      </c>
      <c r="F44" t="str">
        <v>Normal</v>
      </c>
    </row>
    <row r="45" spans="1:6" x14ac:dyDescent="0.25">
      <c r="A45">
        <v>833</v>
      </c>
      <c r="B45" t="str">
        <v>Tendênciapetecivel - Unipessoal,Lda</v>
      </c>
      <c r="C45" t="str">
        <v>6A30</v>
      </c>
      <c r="D45" s="6">
        <v>20</v>
      </c>
      <c r="E45">
        <v>497.68</v>
      </c>
      <c r="F45" t="str">
        <v>Normal</v>
      </c>
    </row>
    <row r="46" spans="1:6" x14ac:dyDescent="0.25">
      <c r="A46">
        <v>1057</v>
      </c>
      <c r="B46" t="str">
        <v>Sagrada Frescura-Comércio De</v>
      </c>
      <c r="C46" t="str">
        <v>6A30</v>
      </c>
      <c r="D46" s="6">
        <v>20</v>
      </c>
      <c r="E46">
        <v>568.41</v>
      </c>
      <c r="F46" t="str">
        <v>Normal</v>
      </c>
    </row>
    <row r="47" spans="1:6" x14ac:dyDescent="0.25">
      <c r="A47">
        <v>1194</v>
      </c>
      <c r="B47" t="str">
        <v>José Pereira &amp; Cunha, Lda</v>
      </c>
      <c r="C47" t="str">
        <v>6A30</v>
      </c>
      <c r="D47" s="6">
        <v>20</v>
      </c>
      <c r="E47">
        <v>83.22</v>
      </c>
      <c r="F47" t="str">
        <v>Normal</v>
      </c>
    </row>
    <row r="48" spans="1:6" x14ac:dyDescent="0.25">
      <c r="A48">
        <v>1405</v>
      </c>
      <c r="B48" t="str">
        <v>Futuro Combativo Unipessoal, Lda.</v>
      </c>
      <c r="C48" t="str">
        <v>6A30</v>
      </c>
      <c r="D48" s="6">
        <v>20</v>
      </c>
      <c r="E48">
        <v>556.9</v>
      </c>
      <c r="F48" t="str">
        <v>Normal</v>
      </c>
    </row>
    <row r="49" spans="1:6" x14ac:dyDescent="0.25">
      <c r="A49">
        <v>1406</v>
      </c>
      <c r="B49" t="str">
        <v>Futuro Combativo Unipessoal, Lda.</v>
      </c>
      <c r="C49" t="str">
        <v>6A30</v>
      </c>
      <c r="D49" s="6">
        <v>17</v>
      </c>
      <c r="E49">
        <v>434.27</v>
      </c>
      <c r="F49" t="str">
        <v>Normal</v>
      </c>
    </row>
    <row r="50" spans="1:6" x14ac:dyDescent="0.25">
      <c r="A50">
        <v>1686</v>
      </c>
      <c r="B50" t="str">
        <v>Nelson Pereira &amp; Filha, Lda</v>
      </c>
      <c r="C50" t="str">
        <v>6A30</v>
      </c>
      <c r="D50" s="6">
        <v>17</v>
      </c>
      <c r="E50">
        <v>407.85</v>
      </c>
      <c r="F50" t="str">
        <v>Normal</v>
      </c>
    </row>
    <row r="51" spans="1:6" x14ac:dyDescent="0.25">
      <c r="A51">
        <v>834</v>
      </c>
      <c r="B51" t="str">
        <v>Tendênciapetecivel - Unipessoal,Lda</v>
      </c>
      <c r="C51" t="str">
        <v>6A30</v>
      </c>
      <c r="D51" s="6">
        <v>16</v>
      </c>
      <c r="E51">
        <v>368.11</v>
      </c>
      <c r="F51" t="str">
        <v>Normal</v>
      </c>
    </row>
    <row r="52" spans="1:6" x14ac:dyDescent="0.25">
      <c r="A52">
        <v>913</v>
      </c>
      <c r="B52" t="str">
        <v>Congelados Douro Sul, Lda.</v>
      </c>
      <c r="C52" t="str">
        <v>6A30</v>
      </c>
      <c r="D52" s="6">
        <v>16</v>
      </c>
      <c r="E52">
        <v>166</v>
      </c>
      <c r="F52" t="str">
        <v>Normal</v>
      </c>
    </row>
    <row r="53" spans="1:6" x14ac:dyDescent="0.25">
      <c r="A53">
        <v>1130</v>
      </c>
      <c r="B53" t="str">
        <v>Oliveira &amp; Novais, Lda</v>
      </c>
      <c r="C53" t="str">
        <v>6A30</v>
      </c>
      <c r="D53" s="6">
        <v>16</v>
      </c>
      <c r="E53">
        <v>407.18</v>
      </c>
      <c r="F53" t="str">
        <v>Normal</v>
      </c>
    </row>
    <row r="54" spans="1:6" x14ac:dyDescent="0.25">
      <c r="A54">
        <v>1928</v>
      </c>
      <c r="B54" t="str">
        <v>Joel Ricardo Milão Machado</v>
      </c>
      <c r="C54" t="str">
        <v>6A30</v>
      </c>
      <c r="D54" s="6">
        <v>16</v>
      </c>
      <c r="E54">
        <v>313.29000000000002</v>
      </c>
      <c r="F54" t="str">
        <v>Normal</v>
      </c>
    </row>
    <row r="55" spans="1:6" x14ac:dyDescent="0.25">
      <c r="A55">
        <v>1945</v>
      </c>
      <c r="B55" t="str">
        <v>César Freitas E Daniela Pinto, Lda</v>
      </c>
      <c r="C55" t="str">
        <v>6A30</v>
      </c>
      <c r="D55" s="6">
        <v>16</v>
      </c>
      <c r="E55">
        <v>230.9</v>
      </c>
      <c r="F55" t="str">
        <v>Normal</v>
      </c>
    </row>
    <row r="56" spans="1:6" x14ac:dyDescent="0.25">
      <c r="A56">
        <v>1058</v>
      </c>
      <c r="B56" t="str">
        <v>Sagrada Frescura-Comércio De</v>
      </c>
      <c r="C56" t="str">
        <v>6A30</v>
      </c>
      <c r="D56" s="6">
        <v>15</v>
      </c>
      <c r="E56">
        <v>218.58</v>
      </c>
      <c r="F56" t="str">
        <v>Normal</v>
      </c>
    </row>
    <row r="57" spans="1:6" x14ac:dyDescent="0.25">
      <c r="A57">
        <v>1407</v>
      </c>
      <c r="B57" t="str">
        <v>Futuro Combativo Unipessoal, Lda.</v>
      </c>
      <c r="C57" t="str">
        <v>6A30</v>
      </c>
      <c r="D57" s="6">
        <v>15</v>
      </c>
      <c r="E57">
        <v>242.8</v>
      </c>
      <c r="F57" t="str">
        <v>Normal</v>
      </c>
    </row>
    <row r="58" spans="1:6" x14ac:dyDescent="0.25">
      <c r="A58">
        <v>1408</v>
      </c>
      <c r="B58" t="str">
        <v>Futuro Combativo Unipessoal, Lda.</v>
      </c>
      <c r="C58" t="str">
        <v>6A30</v>
      </c>
      <c r="D58" s="6">
        <v>15</v>
      </c>
      <c r="E58">
        <v>361.4</v>
      </c>
      <c r="F58" t="str">
        <v>Normal</v>
      </c>
    </row>
    <row r="59" spans="1:6" x14ac:dyDescent="0.25">
      <c r="A59">
        <v>1409</v>
      </c>
      <c r="B59" t="str">
        <v>Futuro Combativo Unipessoal, Lda.</v>
      </c>
      <c r="C59" t="str">
        <v>6A30</v>
      </c>
      <c r="D59" s="6">
        <v>14</v>
      </c>
      <c r="E59">
        <v>12.72</v>
      </c>
      <c r="F59" t="str">
        <v>Normal</v>
      </c>
    </row>
    <row r="60" spans="1:6" x14ac:dyDescent="0.25">
      <c r="A60">
        <v>1511</v>
      </c>
      <c r="B60" t="str">
        <v>Paulo Ricardo Miranda Moreira</v>
      </c>
      <c r="C60" t="str">
        <v>6A30</v>
      </c>
      <c r="D60" s="6">
        <v>14</v>
      </c>
      <c r="E60">
        <v>189.66</v>
      </c>
      <c r="F60" t="str">
        <v>Normal</v>
      </c>
    </row>
    <row r="61" spans="1:6" x14ac:dyDescent="0.25">
      <c r="A61">
        <v>1946</v>
      </c>
      <c r="B61" t="str">
        <v>César Freitas E Daniela Pinto, Lda</v>
      </c>
      <c r="C61" t="str">
        <v>6A30</v>
      </c>
      <c r="D61" s="6">
        <v>14</v>
      </c>
      <c r="E61">
        <v>1032.75</v>
      </c>
      <c r="F61" t="str">
        <v>Normal</v>
      </c>
    </row>
    <row r="62" spans="1:6" x14ac:dyDescent="0.25">
      <c r="A62">
        <v>730</v>
      </c>
      <c r="B62" t="str">
        <v>Preço Maravilha Alimentar, Lda</v>
      </c>
      <c r="C62" t="str">
        <v>6A30</v>
      </c>
      <c r="D62" s="6">
        <v>13</v>
      </c>
      <c r="E62">
        <v>356.87</v>
      </c>
      <c r="F62" t="str">
        <v>Normal</v>
      </c>
    </row>
    <row r="63" spans="1:6" x14ac:dyDescent="0.25">
      <c r="A63">
        <v>835</v>
      </c>
      <c r="B63" t="str">
        <v>Tendênciapetecivel - Unipessoal,Lda</v>
      </c>
      <c r="C63" t="str">
        <v>6A30</v>
      </c>
      <c r="D63" s="6">
        <v>13</v>
      </c>
      <c r="E63">
        <v>574.63</v>
      </c>
      <c r="F63" t="str">
        <v>Normal</v>
      </c>
    </row>
    <row r="64" spans="1:6" x14ac:dyDescent="0.25">
      <c r="A64">
        <v>1059</v>
      </c>
      <c r="B64" t="str">
        <v>Sagrada Frescura-Comércio De</v>
      </c>
      <c r="C64" t="str">
        <v>6A30</v>
      </c>
      <c r="D64" s="6">
        <v>13</v>
      </c>
      <c r="E64">
        <v>254.72</v>
      </c>
      <c r="F64" t="str">
        <v>Normal</v>
      </c>
    </row>
    <row r="65" spans="1:6" x14ac:dyDescent="0.25">
      <c r="A65">
        <v>1131</v>
      </c>
      <c r="B65" t="str">
        <v>Oliveira &amp; Novais, Lda</v>
      </c>
      <c r="C65" t="str">
        <v>6A30</v>
      </c>
      <c r="D65" s="6">
        <v>13</v>
      </c>
      <c r="E65">
        <v>65.989999999999995</v>
      </c>
      <c r="F65" t="str">
        <v>Normal</v>
      </c>
    </row>
    <row r="66" spans="1:6" x14ac:dyDescent="0.25">
      <c r="A66">
        <v>1195</v>
      </c>
      <c r="B66" t="str">
        <v>José Pereira &amp; Cunha, Lda</v>
      </c>
      <c r="C66" t="str">
        <v>6A30</v>
      </c>
      <c r="D66" s="6">
        <v>13</v>
      </c>
      <c r="E66">
        <v>83.03</v>
      </c>
      <c r="F66" t="str">
        <v>Normal</v>
      </c>
    </row>
    <row r="67" spans="1:6" x14ac:dyDescent="0.25">
      <c r="A67">
        <v>1319</v>
      </c>
      <c r="B67" t="str">
        <v>Época Emergente, Lda</v>
      </c>
      <c r="C67" t="str">
        <v>6A30</v>
      </c>
      <c r="D67" s="6">
        <v>13</v>
      </c>
      <c r="E67">
        <v>224.63</v>
      </c>
      <c r="F67" t="str">
        <v>Normal</v>
      </c>
    </row>
    <row r="68" spans="1:6" x14ac:dyDescent="0.25">
      <c r="A68">
        <v>1410</v>
      </c>
      <c r="B68" t="str">
        <v>Futuro Combativo Unipessoal, Lda.</v>
      </c>
      <c r="C68" t="str">
        <v>6A30</v>
      </c>
      <c r="D68" s="6">
        <v>13</v>
      </c>
      <c r="E68">
        <v>419.36</v>
      </c>
      <c r="F68" t="str">
        <v>Normal</v>
      </c>
    </row>
    <row r="69" spans="1:6" x14ac:dyDescent="0.25">
      <c r="A69">
        <v>2228</v>
      </c>
      <c r="B69" t="str">
        <v>Moncho E Hijos Industrias Carbicas,</v>
      </c>
      <c r="C69" t="str">
        <v>6A30</v>
      </c>
      <c r="D69" s="6">
        <v>13</v>
      </c>
      <c r="E69">
        <v>2932.67</v>
      </c>
      <c r="F69" t="str">
        <v>Normal</v>
      </c>
    </row>
    <row r="70" spans="1:6" x14ac:dyDescent="0.25">
      <c r="A70">
        <v>0</v>
      </c>
      <c r="B70" t="str">
        <v>Costa &amp; Silva, Lda.</v>
      </c>
      <c r="C70" t="str">
        <v>6A30</v>
      </c>
      <c r="D70" s="6">
        <v>10</v>
      </c>
      <c r="E70">
        <v>721.14</v>
      </c>
      <c r="F70" t="str">
        <v>Normal</v>
      </c>
    </row>
    <row r="71" spans="1:6" x14ac:dyDescent="0.25">
      <c r="A71">
        <v>240</v>
      </c>
      <c r="B71" t="str">
        <v>Solcarn, Lda.</v>
      </c>
      <c r="C71" t="str">
        <v>6A30</v>
      </c>
      <c r="D71" s="6">
        <v>10</v>
      </c>
      <c r="E71">
        <v>201.83</v>
      </c>
      <c r="F71" t="str">
        <v>Normal</v>
      </c>
    </row>
    <row r="72" spans="1:6" x14ac:dyDescent="0.25">
      <c r="A72">
        <v>396</v>
      </c>
      <c r="B72" t="str">
        <v>Distrifelgueiras Supermercado, Lda</v>
      </c>
      <c r="C72" t="str">
        <v>6A30</v>
      </c>
      <c r="D72" s="6">
        <v>10</v>
      </c>
      <c r="E72">
        <v>288.77999999999997</v>
      </c>
      <c r="F72" t="str">
        <v>Normal</v>
      </c>
    </row>
    <row r="73" spans="1:6" x14ac:dyDescent="0.25">
      <c r="A73">
        <v>648</v>
      </c>
      <c r="B73" t="str">
        <v>Maria Do Céu De Oliveira Meireles</v>
      </c>
      <c r="C73" t="str">
        <v>6A30</v>
      </c>
      <c r="D73" s="6">
        <v>10</v>
      </c>
      <c r="E73">
        <v>162.1</v>
      </c>
      <c r="F73" t="str">
        <v>Normal</v>
      </c>
    </row>
    <row r="74" spans="1:6" x14ac:dyDescent="0.25">
      <c r="A74">
        <v>424</v>
      </c>
      <c r="B74" t="str">
        <v>Talho Carnes Do Campo, Unip. Lda</v>
      </c>
      <c r="C74" t="str">
        <v>6A30</v>
      </c>
      <c r="D74" s="6">
        <v>9</v>
      </c>
      <c r="E74">
        <v>227.3</v>
      </c>
      <c r="F74" t="str">
        <v>Normal</v>
      </c>
    </row>
    <row r="75" spans="1:6" x14ac:dyDescent="0.25">
      <c r="A75">
        <v>493</v>
      </c>
      <c r="B75" t="str">
        <v>Superguimarães - Supermercados, Lda</v>
      </c>
      <c r="C75" t="str">
        <v>6A30</v>
      </c>
      <c r="D75" s="6">
        <v>9</v>
      </c>
      <c r="E75">
        <v>389.57</v>
      </c>
      <c r="F75" t="str">
        <v>Normal</v>
      </c>
    </row>
    <row r="76" spans="1:6" x14ac:dyDescent="0.25">
      <c r="A76">
        <v>510</v>
      </c>
      <c r="B76" t="str">
        <v>Superfafe - Supermercados, Lda</v>
      </c>
      <c r="C76" t="str">
        <v>6A30</v>
      </c>
      <c r="D76" s="6">
        <v>9</v>
      </c>
      <c r="E76">
        <v>138.94999999999999</v>
      </c>
      <c r="F76" t="str">
        <v>Normal</v>
      </c>
    </row>
    <row r="77" spans="1:6" x14ac:dyDescent="0.25">
      <c r="A77">
        <v>511</v>
      </c>
      <c r="B77" t="str">
        <v>Superfafe - Supermercados, Lda</v>
      </c>
      <c r="C77" t="str">
        <v>6A30</v>
      </c>
      <c r="D77" s="6">
        <v>9</v>
      </c>
      <c r="E77">
        <v>202.68</v>
      </c>
      <c r="F77" t="str">
        <v>Normal</v>
      </c>
    </row>
    <row r="78" spans="1:6" x14ac:dyDescent="0.25">
      <c r="A78">
        <v>836</v>
      </c>
      <c r="B78" t="str">
        <v>Tendênciapetecivel - Unipessoal,Lda</v>
      </c>
      <c r="C78" t="str">
        <v>6A30</v>
      </c>
      <c r="D78" s="6">
        <v>9</v>
      </c>
      <c r="E78">
        <v>394.41</v>
      </c>
      <c r="F78" t="str">
        <v>Normal</v>
      </c>
    </row>
    <row r="79" spans="1:6" x14ac:dyDescent="0.25">
      <c r="A79">
        <v>1132</v>
      </c>
      <c r="B79" t="str">
        <v>Oliveira &amp; Novais, Lda</v>
      </c>
      <c r="C79" t="str">
        <v>6A30</v>
      </c>
      <c r="D79" s="6">
        <v>9</v>
      </c>
      <c r="E79">
        <v>433.5</v>
      </c>
      <c r="F79" t="str">
        <v>Normal</v>
      </c>
    </row>
    <row r="80" spans="1:6" x14ac:dyDescent="0.25">
      <c r="A80">
        <v>1929</v>
      </c>
      <c r="B80" t="str">
        <v>Joel Ricardo Milão Machado</v>
      </c>
      <c r="C80" t="str">
        <v>6A30</v>
      </c>
      <c r="D80" s="6">
        <v>9</v>
      </c>
      <c r="E80">
        <v>414.86</v>
      </c>
      <c r="F80" t="str">
        <v>Normal</v>
      </c>
    </row>
    <row r="81" spans="1:6" x14ac:dyDescent="0.25">
      <c r="A81">
        <v>1947</v>
      </c>
      <c r="B81" t="str">
        <v>César Freitas E Daniela Pinto, Lda</v>
      </c>
      <c r="C81" t="str">
        <v>6A30</v>
      </c>
      <c r="D81" s="6">
        <v>9</v>
      </c>
      <c r="E81">
        <v>576.04999999999995</v>
      </c>
      <c r="F81" t="str">
        <v>Normal</v>
      </c>
    </row>
    <row r="82" spans="1:6" x14ac:dyDescent="0.25">
      <c r="A82">
        <v>2094</v>
      </c>
      <c r="B82" t="str">
        <v>FILIPE VARELA LOPES, UNIPESSOAL LDA</v>
      </c>
      <c r="C82" t="str">
        <v>6A30</v>
      </c>
      <c r="D82" s="6">
        <v>9</v>
      </c>
      <c r="E82">
        <v>148.94</v>
      </c>
      <c r="F82" t="str">
        <v>Normal</v>
      </c>
    </row>
    <row r="83" spans="1:6" x14ac:dyDescent="0.25">
      <c r="A83">
        <v>1</v>
      </c>
      <c r="B83" t="str">
        <v>Costa &amp; Silva, Lda.</v>
      </c>
      <c r="C83" t="str">
        <v>6A30</v>
      </c>
      <c r="D83" s="6">
        <v>8</v>
      </c>
      <c r="E83">
        <v>886.62</v>
      </c>
      <c r="F83" t="str">
        <v>Normal</v>
      </c>
    </row>
    <row r="84" spans="1:6" x14ac:dyDescent="0.25">
      <c r="A84">
        <v>1411</v>
      </c>
      <c r="B84" t="str">
        <v>Futuro Combativo Unipessoal, Lda.</v>
      </c>
      <c r="C84" t="str">
        <v>6A30</v>
      </c>
      <c r="D84" s="6">
        <v>8</v>
      </c>
      <c r="E84">
        <v>307.54000000000002</v>
      </c>
      <c r="F84" t="str">
        <v>Normal</v>
      </c>
    </row>
    <row r="85" spans="1:6" x14ac:dyDescent="0.25">
      <c r="A85">
        <v>649</v>
      </c>
      <c r="B85" t="str">
        <v>Maria Do Céu De Oliveira Meireles</v>
      </c>
      <c r="C85" t="str">
        <v>6A30</v>
      </c>
      <c r="D85" s="6">
        <v>7</v>
      </c>
      <c r="E85">
        <v>301.18</v>
      </c>
      <c r="F85" t="str">
        <v>Normal</v>
      </c>
    </row>
    <row r="86" spans="1:6" x14ac:dyDescent="0.25">
      <c r="A86">
        <v>1687</v>
      </c>
      <c r="B86" t="str">
        <v>Nelson Pereira &amp; Filha, Lda</v>
      </c>
      <c r="C86" t="str">
        <v>6A30</v>
      </c>
      <c r="D86" s="6">
        <v>7</v>
      </c>
      <c r="E86">
        <v>133.82</v>
      </c>
      <c r="F86" t="str">
        <v>Normal</v>
      </c>
    </row>
    <row r="87" spans="1:6" x14ac:dyDescent="0.25">
      <c r="A87">
        <v>1930</v>
      </c>
      <c r="B87" t="str">
        <v>Joel Ricardo Milão Machado</v>
      </c>
      <c r="C87" t="str">
        <v>6A30</v>
      </c>
      <c r="D87" s="6">
        <v>7</v>
      </c>
      <c r="E87">
        <v>401.13</v>
      </c>
      <c r="F87" t="str">
        <v>Normal</v>
      </c>
    </row>
    <row r="88" spans="1:6" x14ac:dyDescent="0.25">
      <c r="A88">
        <v>1948</v>
      </c>
      <c r="B88" t="str">
        <v>César Freitas E Daniela Pinto, Lda</v>
      </c>
      <c r="C88" t="str">
        <v>6A30</v>
      </c>
      <c r="D88" s="6">
        <v>7</v>
      </c>
      <c r="E88">
        <v>739.53</v>
      </c>
      <c r="F88" t="str">
        <v>Normal</v>
      </c>
    </row>
    <row r="89" spans="1:6" x14ac:dyDescent="0.25">
      <c r="A89">
        <v>2095</v>
      </c>
      <c r="B89" t="str">
        <v>FILIPE VARELA LOPES, UNIPESSOAL LDA</v>
      </c>
      <c r="C89" t="str">
        <v>6A30</v>
      </c>
      <c r="D89" s="6">
        <v>7</v>
      </c>
      <c r="E89">
        <v>57.58</v>
      </c>
      <c r="F89" t="str">
        <v>Normal</v>
      </c>
    </row>
    <row r="90" spans="1:6" x14ac:dyDescent="0.25">
      <c r="A90">
        <v>2</v>
      </c>
      <c r="B90" t="str">
        <v>Costa &amp; Silva, Lda.</v>
      </c>
      <c r="C90" t="str">
        <v>6A30</v>
      </c>
      <c r="D90" s="6">
        <v>6</v>
      </c>
      <c r="E90">
        <v>603.62</v>
      </c>
      <c r="F90" t="str">
        <v>Normal</v>
      </c>
    </row>
    <row r="91" spans="1:6" x14ac:dyDescent="0.25">
      <c r="A91">
        <v>495</v>
      </c>
      <c r="B91" t="str">
        <v>Superguimarães - Supermercados, Lda</v>
      </c>
      <c r="C91" t="str">
        <v>6A30</v>
      </c>
      <c r="D91" s="6">
        <v>6</v>
      </c>
      <c r="E91">
        <v>267.66000000000003</v>
      </c>
      <c r="F91" t="str">
        <v>Normal</v>
      </c>
    </row>
    <row r="92" spans="1:6" x14ac:dyDescent="0.25">
      <c r="A92">
        <v>512</v>
      </c>
      <c r="B92" t="str">
        <v>Superfafe - Supermercados, Lda</v>
      </c>
      <c r="C92" t="str">
        <v>6A30</v>
      </c>
      <c r="D92" s="6">
        <v>6</v>
      </c>
      <c r="E92">
        <v>531.76</v>
      </c>
      <c r="F92" t="str">
        <v>Normal</v>
      </c>
    </row>
    <row r="93" spans="1:6" x14ac:dyDescent="0.25">
      <c r="A93">
        <v>732</v>
      </c>
      <c r="B93" t="str">
        <v>Preço Maravilha Alimentar, Lda</v>
      </c>
      <c r="C93" t="str">
        <v>6A30</v>
      </c>
      <c r="D93" s="6">
        <v>6</v>
      </c>
      <c r="E93">
        <v>152.85</v>
      </c>
      <c r="F93" t="str">
        <v>Normal</v>
      </c>
    </row>
    <row r="94" spans="1:6" x14ac:dyDescent="0.25">
      <c r="A94">
        <v>837</v>
      </c>
      <c r="B94" t="str">
        <v>Tendênciapetecivel - Unipessoal,Lda</v>
      </c>
      <c r="C94" t="str">
        <v>6A30</v>
      </c>
      <c r="D94" s="6">
        <v>6</v>
      </c>
      <c r="E94">
        <v>394.79</v>
      </c>
      <c r="F94" t="str">
        <v>Normal</v>
      </c>
    </row>
    <row r="95" spans="1:6" x14ac:dyDescent="0.25">
      <c r="A95">
        <v>1196</v>
      </c>
      <c r="B95" t="str">
        <v>José Pereira &amp; Cunha, Lda</v>
      </c>
      <c r="C95" t="str">
        <v>6A30</v>
      </c>
      <c r="D95" s="6">
        <v>6</v>
      </c>
      <c r="E95">
        <v>78.33</v>
      </c>
      <c r="F95" t="str">
        <v>Normal</v>
      </c>
    </row>
    <row r="96" spans="1:6" x14ac:dyDescent="0.25">
      <c r="A96">
        <v>1412</v>
      </c>
      <c r="B96" t="str">
        <v>Futuro Combativo Unipessoal, Lda.</v>
      </c>
      <c r="C96" t="str">
        <v>6A30</v>
      </c>
      <c r="D96" s="6">
        <v>6</v>
      </c>
      <c r="E96">
        <v>611.59</v>
      </c>
      <c r="F96" t="str">
        <v>Normal</v>
      </c>
    </row>
    <row r="97" spans="1:6" x14ac:dyDescent="0.25">
      <c r="A97">
        <v>1512</v>
      </c>
      <c r="B97" t="str">
        <v>Paulo Ricardo Miranda Moreira</v>
      </c>
      <c r="C97" t="str">
        <v>6A30</v>
      </c>
      <c r="D97" s="6">
        <v>6</v>
      </c>
      <c r="E97">
        <v>112.6</v>
      </c>
      <c r="F97" t="str">
        <v>Normal</v>
      </c>
    </row>
    <row r="98" spans="1:6" x14ac:dyDescent="0.25">
      <c r="A98">
        <v>1513</v>
      </c>
      <c r="B98" t="str">
        <v>Paulo Ricardo Miranda Moreira</v>
      </c>
      <c r="C98" t="str">
        <v>6A30</v>
      </c>
      <c r="D98" s="6">
        <v>6</v>
      </c>
      <c r="E98">
        <v>59.84</v>
      </c>
      <c r="F98" t="str">
        <v>Normal</v>
      </c>
    </row>
    <row r="99" spans="1:6" x14ac:dyDescent="0.25">
      <c r="A99">
        <v>2230</v>
      </c>
      <c r="B99" t="str">
        <v>Moncho E Hijos Industrias Carbicas,</v>
      </c>
      <c r="C99" t="str">
        <v>6A30</v>
      </c>
      <c r="D99" s="6">
        <v>6</v>
      </c>
      <c r="E99">
        <v>2299.2800000000002</v>
      </c>
      <c r="F99" t="str">
        <v>Normal</v>
      </c>
    </row>
    <row r="100" spans="1:6" x14ac:dyDescent="0.25">
      <c r="A100">
        <v>1403</v>
      </c>
      <c r="B100" t="str">
        <v>Aroma Pomposo Unipessoal, Lda.</v>
      </c>
      <c r="C100" t="str">
        <v>91A120</v>
      </c>
      <c r="D100" s="6">
        <v>114</v>
      </c>
      <c r="E100">
        <v>270.94</v>
      </c>
      <c r="F100" t="str">
        <v>Normal</v>
      </c>
    </row>
    <row r="101" spans="1:6" x14ac:dyDescent="0.25">
      <c r="A101">
        <v>1404</v>
      </c>
      <c r="B101" t="str">
        <v>Aroma Pomposo Unipessoal, Lda.</v>
      </c>
      <c r="C101" t="str">
        <v>91A120</v>
      </c>
      <c r="D101" s="6">
        <v>114</v>
      </c>
      <c r="E101">
        <v>1034.3900000000001</v>
      </c>
      <c r="F101" t="str">
        <v>Normal</v>
      </c>
    </row>
    <row r="102" spans="1:6" x14ac:dyDescent="0.25">
      <c r="A102">
        <v>312</v>
      </c>
      <c r="B102" t="str">
        <v>Silva Costa &amp; Fernandes, Lda</v>
      </c>
      <c r="C102" t="str">
        <v>91A120</v>
      </c>
      <c r="D102" s="6">
        <v>112</v>
      </c>
      <c r="E102">
        <v>250.1</v>
      </c>
      <c r="F102" t="str">
        <v>Normal</v>
      </c>
    </row>
    <row r="103" spans="1:6" x14ac:dyDescent="0.25">
      <c r="A103">
        <v>2133</v>
      </c>
      <c r="B103" t="str">
        <v>Diogo Manuel Vaz Magalhães</v>
      </c>
      <c r="C103" t="str">
        <v>91A120</v>
      </c>
      <c r="D103" s="6">
        <v>94</v>
      </c>
      <c r="E103">
        <v>140.56</v>
      </c>
      <c r="F103" t="str">
        <v>Normal</v>
      </c>
    </row>
    <row r="104" spans="1:6" x14ac:dyDescent="0.25">
      <c r="A104">
        <v>1689</v>
      </c>
      <c r="B104" t="str">
        <v>Alberto,Manuel &amp; Ribeiro, Lda</v>
      </c>
      <c r="C104" t="str">
        <v>91A120</v>
      </c>
      <c r="D104" s="6">
        <v>93</v>
      </c>
      <c r="E104">
        <v>391.63</v>
      </c>
      <c r="F104" t="str">
        <v>Normal</v>
      </c>
    </row>
    <row r="105" spans="1:6" x14ac:dyDescent="0.25">
      <c r="A105">
        <v>2134</v>
      </c>
      <c r="B105" t="str">
        <v>Diogo Manuel Vaz Magalhães</v>
      </c>
      <c r="C105" t="str">
        <v>91A120</v>
      </c>
      <c r="D105" s="6">
        <v>91</v>
      </c>
      <c r="E105">
        <v>74.63</v>
      </c>
      <c r="F105" t="str">
        <v>Normal</v>
      </c>
    </row>
    <row r="106" spans="1:6" x14ac:dyDescent="0.25">
      <c r="A106">
        <v>1518</v>
      </c>
      <c r="B106" t="str">
        <v>Utilidade Veloz Unipessoal,Lda</v>
      </c>
      <c r="C106" t="str">
        <v>M120</v>
      </c>
      <c r="D106" s="6">
        <v>372</v>
      </c>
      <c r="E106">
        <v>7.54</v>
      </c>
      <c r="F106" t="str">
        <v>Normal</v>
      </c>
    </row>
    <row r="107" spans="1:6" x14ac:dyDescent="0.25">
      <c r="A107">
        <v>1519</v>
      </c>
      <c r="B107" t="str">
        <v>Utilidade Veloz Unipessoal,Lda</v>
      </c>
      <c r="C107" t="str">
        <v>M120</v>
      </c>
      <c r="D107" s="6">
        <v>358</v>
      </c>
      <c r="E107">
        <v>4.92</v>
      </c>
      <c r="F107" t="str">
        <v>Normal</v>
      </c>
    </row>
    <row r="108" spans="1:6" x14ac:dyDescent="0.25">
      <c r="A108">
        <v>1520</v>
      </c>
      <c r="B108" t="str">
        <v>Utilidade Veloz Unipessoal,Lda</v>
      </c>
      <c r="C108" t="str">
        <v>M120</v>
      </c>
      <c r="D108" s="6">
        <v>329</v>
      </c>
      <c r="E108">
        <v>166.2</v>
      </c>
      <c r="F108" t="str">
        <v>Normal</v>
      </c>
    </row>
    <row r="109" spans="1:6" x14ac:dyDescent="0.25">
      <c r="A109">
        <v>1298</v>
      </c>
      <c r="B109" t="str">
        <v>Supermercados J.C. Oliveira,</v>
      </c>
      <c r="C109" t="str">
        <v>M120</v>
      </c>
      <c r="D109" s="6">
        <v>328</v>
      </c>
      <c r="E109">
        <v>12.8</v>
      </c>
      <c r="F109" t="str">
        <v>Normal</v>
      </c>
    </row>
    <row r="110" spans="1:6" x14ac:dyDescent="0.25">
      <c r="A110">
        <v>1521</v>
      </c>
      <c r="B110" t="str">
        <v>Utilidade Veloz Unipessoal,Lda</v>
      </c>
      <c r="C110" t="str">
        <v>M120</v>
      </c>
      <c r="D110" s="6">
        <v>322</v>
      </c>
      <c r="E110">
        <v>258.7</v>
      </c>
      <c r="F110" t="str">
        <v>Normal</v>
      </c>
    </row>
    <row r="111" spans="1:6" x14ac:dyDescent="0.25">
      <c r="A111">
        <v>1522</v>
      </c>
      <c r="B111" t="str">
        <v>Utilidade Veloz Unipessoal,Lda</v>
      </c>
      <c r="C111" t="str">
        <v>M120</v>
      </c>
      <c r="D111" s="6">
        <v>315</v>
      </c>
      <c r="E111">
        <v>222.71</v>
      </c>
      <c r="F111" t="str">
        <v>Normal</v>
      </c>
    </row>
    <row r="112" spans="1:6" x14ac:dyDescent="0.25">
      <c r="A112">
        <v>2009</v>
      </c>
      <c r="B112" t="str">
        <v>Beira-Lamego, Lda</v>
      </c>
      <c r="C112" t="str">
        <v>M120</v>
      </c>
      <c r="D112" s="6">
        <v>281</v>
      </c>
      <c r="E112">
        <v>5909.71</v>
      </c>
      <c r="F112" t="str">
        <v>Normal</v>
      </c>
    </row>
    <row r="113" spans="1:6" x14ac:dyDescent="0.25">
      <c r="A113">
        <v>1299</v>
      </c>
      <c r="B113" t="str">
        <v>Supermercados J.C. Oliveira,</v>
      </c>
      <c r="C113" t="str">
        <v>M120</v>
      </c>
      <c r="D113" s="6">
        <v>275</v>
      </c>
      <c r="E113">
        <v>275.3</v>
      </c>
      <c r="F113" t="str">
        <v>Normal</v>
      </c>
    </row>
    <row r="114" spans="1:6" x14ac:dyDescent="0.25">
      <c r="A114">
        <v>1077</v>
      </c>
      <c r="B114" t="str">
        <v>Comércio De Carnes Tourão Unip.,Lda</v>
      </c>
      <c r="C114" t="str">
        <v>M120</v>
      </c>
      <c r="D114" s="6">
        <v>268</v>
      </c>
      <c r="E114">
        <v>10.91</v>
      </c>
      <c r="F114" t="str">
        <v>Normal</v>
      </c>
    </row>
    <row r="115" spans="1:6" x14ac:dyDescent="0.25">
      <c r="A115">
        <v>2010</v>
      </c>
      <c r="B115" t="str">
        <v>Sinonimovalor-Talhos E Supermercado</v>
      </c>
      <c r="C115" t="str">
        <v>M120</v>
      </c>
      <c r="D115" s="6">
        <v>267</v>
      </c>
      <c r="E115">
        <v>292.51</v>
      </c>
      <c r="F115" t="str">
        <v>Normal</v>
      </c>
    </row>
    <row r="116" spans="1:6" x14ac:dyDescent="0.25">
      <c r="A116">
        <v>1523</v>
      </c>
      <c r="B116" t="str">
        <v>Utilidade Veloz Unipessoal,Lda</v>
      </c>
      <c r="C116" t="str">
        <v>M120</v>
      </c>
      <c r="D116" s="6">
        <v>266</v>
      </c>
      <c r="E116">
        <v>230.23</v>
      </c>
      <c r="F116" t="str">
        <v>Normal</v>
      </c>
    </row>
    <row r="117" spans="1:6" x14ac:dyDescent="0.25">
      <c r="A117">
        <v>944</v>
      </c>
      <c r="B117" t="str">
        <v>Sinonimovalor-Talhos E Supermercado</v>
      </c>
      <c r="C117" t="str">
        <v>M120</v>
      </c>
      <c r="D117" s="6">
        <v>260</v>
      </c>
      <c r="E117">
        <v>501.57</v>
      </c>
      <c r="F117" t="str">
        <v>Normal</v>
      </c>
    </row>
    <row r="118" spans="1:6" x14ac:dyDescent="0.25">
      <c r="A118">
        <v>945</v>
      </c>
      <c r="B118" t="str">
        <v>Sinonimovalor-Talhos E Supermercado</v>
      </c>
      <c r="C118" t="str">
        <v>M120</v>
      </c>
      <c r="D118" s="6">
        <v>259</v>
      </c>
      <c r="E118">
        <v>282.33</v>
      </c>
      <c r="F118" t="str">
        <v>Normal</v>
      </c>
    </row>
    <row r="119" spans="1:6" x14ac:dyDescent="0.25">
      <c r="A119">
        <v>1524</v>
      </c>
      <c r="B119" t="str">
        <v>Utilidade Veloz Unipessoal,Lda</v>
      </c>
      <c r="C119" t="str">
        <v>M120</v>
      </c>
      <c r="D119" s="6">
        <v>259</v>
      </c>
      <c r="E119">
        <v>138.11000000000001</v>
      </c>
      <c r="F119" t="str">
        <v>Normal</v>
      </c>
    </row>
    <row r="120" spans="1:6" x14ac:dyDescent="0.25">
      <c r="A120">
        <v>947</v>
      </c>
      <c r="B120" t="str">
        <v>Sinonimovalor-Talhos E Supermercado</v>
      </c>
      <c r="C120" t="str">
        <v>M120</v>
      </c>
      <c r="D120" s="6">
        <v>252</v>
      </c>
      <c r="E120">
        <v>1120.28</v>
      </c>
      <c r="F120" t="str">
        <v>Normal</v>
      </c>
    </row>
    <row r="121" spans="1:6" x14ac:dyDescent="0.25">
      <c r="A121">
        <v>948</v>
      </c>
      <c r="B121" t="str">
        <v>Sinonimovalor-Talhos E Supermercado</v>
      </c>
      <c r="C121" t="str">
        <v>M120</v>
      </c>
      <c r="D121" s="6">
        <v>252</v>
      </c>
      <c r="E121">
        <v>57.67</v>
      </c>
      <c r="F121" t="str">
        <v>Normal</v>
      </c>
    </row>
    <row r="122" spans="1:6" x14ac:dyDescent="0.25">
      <c r="A122">
        <v>949</v>
      </c>
      <c r="B122" t="str">
        <v>Sinonimovalor-Talhos E Supermercado</v>
      </c>
      <c r="C122" t="str">
        <v>M120</v>
      </c>
      <c r="D122" s="6">
        <v>251</v>
      </c>
      <c r="E122">
        <v>301.74</v>
      </c>
      <c r="F122" t="str">
        <v>Normal</v>
      </c>
    </row>
    <row r="123" spans="1:6" x14ac:dyDescent="0.25">
      <c r="A123">
        <v>950</v>
      </c>
      <c r="B123" t="str">
        <v>Sinonimovalor-Talhos E Supermercado</v>
      </c>
      <c r="C123" t="str">
        <v>M120</v>
      </c>
      <c r="D123" s="6">
        <v>246</v>
      </c>
      <c r="E123">
        <v>758.25</v>
      </c>
      <c r="F123" t="str">
        <v>Normal</v>
      </c>
    </row>
    <row r="124" spans="1:6" x14ac:dyDescent="0.25">
      <c r="A124">
        <v>951</v>
      </c>
      <c r="B124" t="str">
        <v>Sinonimovalor-Talhos E Supermercado</v>
      </c>
      <c r="C124" t="str">
        <v>M120</v>
      </c>
      <c r="D124" s="6">
        <v>246</v>
      </c>
      <c r="E124">
        <v>29.15</v>
      </c>
      <c r="F124" t="str">
        <v>Normal</v>
      </c>
    </row>
    <row r="125" spans="1:6" x14ac:dyDescent="0.25">
      <c r="A125">
        <v>2011</v>
      </c>
      <c r="B125" t="str">
        <v>Sinonimovalor-Talhos E Supermercado</v>
      </c>
      <c r="C125" t="str">
        <v>M120</v>
      </c>
      <c r="D125" s="6">
        <v>246</v>
      </c>
      <c r="E125">
        <v>507.96</v>
      </c>
      <c r="F125" t="str">
        <v>Normal</v>
      </c>
    </row>
    <row r="126" spans="1:6" x14ac:dyDescent="0.25">
      <c r="A126">
        <v>2012</v>
      </c>
      <c r="B126" t="str">
        <v>Sinonimovalor-Talhos E Supermercado</v>
      </c>
      <c r="C126" t="str">
        <v>M120</v>
      </c>
      <c r="D126" s="6">
        <v>245</v>
      </c>
      <c r="E126">
        <v>201.07</v>
      </c>
      <c r="F126" t="str">
        <v>Normal</v>
      </c>
    </row>
    <row r="127" spans="1:6" x14ac:dyDescent="0.25">
      <c r="A127">
        <v>952</v>
      </c>
      <c r="B127" t="str">
        <v>Sinonimovalor-Talhos E Supermercado</v>
      </c>
      <c r="C127" t="str">
        <v>M120</v>
      </c>
      <c r="D127" s="6">
        <v>244</v>
      </c>
      <c r="E127">
        <v>328.79</v>
      </c>
      <c r="F127" t="str">
        <v>Normal</v>
      </c>
    </row>
    <row r="128" spans="1:6" x14ac:dyDescent="0.25">
      <c r="A128">
        <v>953</v>
      </c>
      <c r="B128" t="str">
        <v>Sinonimovalor-Talhos E Supermercado</v>
      </c>
      <c r="C128" t="str">
        <v>M120</v>
      </c>
      <c r="D128" s="6">
        <v>238</v>
      </c>
      <c r="E128">
        <v>858.25</v>
      </c>
      <c r="F128" t="str">
        <v>Normal</v>
      </c>
    </row>
    <row r="129" spans="1:6" x14ac:dyDescent="0.25">
      <c r="A129">
        <v>954</v>
      </c>
      <c r="B129" t="str">
        <v>Sinonimovalor-Talhos E Supermercado</v>
      </c>
      <c r="C129" t="str">
        <v>M120</v>
      </c>
      <c r="D129" s="6">
        <v>237</v>
      </c>
      <c r="E129">
        <v>266.19</v>
      </c>
      <c r="F129" t="str">
        <v>Normal</v>
      </c>
    </row>
    <row r="130" spans="1:6" x14ac:dyDescent="0.25">
      <c r="A130">
        <v>955</v>
      </c>
      <c r="B130" t="str">
        <v>Sinonimovalor-Talhos E Supermercado</v>
      </c>
      <c r="C130" t="str">
        <v>M120</v>
      </c>
      <c r="D130" s="6">
        <v>231</v>
      </c>
      <c r="E130">
        <v>1118.7</v>
      </c>
      <c r="F130" t="str">
        <v>Normal</v>
      </c>
    </row>
    <row r="131" spans="1:6" x14ac:dyDescent="0.25">
      <c r="A131">
        <v>956</v>
      </c>
      <c r="B131" t="str">
        <v>Sinonimovalor-Talhos E Supermercado</v>
      </c>
      <c r="C131" t="str">
        <v>M120</v>
      </c>
      <c r="D131" s="6">
        <v>230</v>
      </c>
      <c r="E131">
        <v>365.37</v>
      </c>
      <c r="F131" t="str">
        <v>Normal</v>
      </c>
    </row>
    <row r="132" spans="1:6" x14ac:dyDescent="0.25">
      <c r="A132">
        <v>2032</v>
      </c>
      <c r="B132" t="str">
        <v>Narrativa Gulosa, Lda</v>
      </c>
      <c r="C132" t="str">
        <v>M120</v>
      </c>
      <c r="D132" s="6">
        <v>226</v>
      </c>
      <c r="E132">
        <v>292.16000000000003</v>
      </c>
      <c r="F132" t="str">
        <v>Normal</v>
      </c>
    </row>
    <row r="133" spans="1:6" x14ac:dyDescent="0.25">
      <c r="A133">
        <v>957</v>
      </c>
      <c r="B133" t="str">
        <v>Sinonimovalor-Talhos E Supermercado</v>
      </c>
      <c r="C133" t="str">
        <v>M120</v>
      </c>
      <c r="D133" s="6">
        <v>225</v>
      </c>
      <c r="E133">
        <v>1035.3599999999999</v>
      </c>
      <c r="F133" t="str">
        <v>Normal</v>
      </c>
    </row>
    <row r="134" spans="1:6" x14ac:dyDescent="0.25">
      <c r="A134">
        <v>958</v>
      </c>
      <c r="B134" t="str">
        <v>Sinonimovalor-Talhos E Supermercado</v>
      </c>
      <c r="C134" t="str">
        <v>M120</v>
      </c>
      <c r="D134" s="6">
        <v>224</v>
      </c>
      <c r="E134">
        <v>47.81</v>
      </c>
      <c r="F134" t="str">
        <v>Normal</v>
      </c>
    </row>
    <row r="135" spans="1:6" x14ac:dyDescent="0.25">
      <c r="A135">
        <v>2033</v>
      </c>
      <c r="B135" t="str">
        <v>Narrativa Gulosa, Lda</v>
      </c>
      <c r="C135" t="str">
        <v>M120</v>
      </c>
      <c r="D135" s="6">
        <v>221</v>
      </c>
      <c r="E135">
        <v>76.03</v>
      </c>
      <c r="F135" t="str">
        <v>Normal</v>
      </c>
    </row>
    <row r="136" spans="1:6" x14ac:dyDescent="0.25">
      <c r="A136">
        <v>1300</v>
      </c>
      <c r="B136" t="str">
        <v>Supermercados J.C. Oliveira,</v>
      </c>
      <c r="C136" t="str">
        <v>M120</v>
      </c>
      <c r="D136" s="6">
        <v>219</v>
      </c>
      <c r="E136">
        <v>242.91</v>
      </c>
      <c r="F136" t="str">
        <v>Normal</v>
      </c>
    </row>
    <row r="137" spans="1:6" x14ac:dyDescent="0.25">
      <c r="A137">
        <v>959</v>
      </c>
      <c r="B137" t="str">
        <v>Sinonimovalor-Talhos E Supermercado</v>
      </c>
      <c r="C137" t="str">
        <v>M120</v>
      </c>
      <c r="D137" s="6">
        <v>217</v>
      </c>
      <c r="E137">
        <v>1274.8399999999999</v>
      </c>
      <c r="F137" t="str">
        <v>Normal</v>
      </c>
    </row>
    <row r="138" spans="1:6" x14ac:dyDescent="0.25">
      <c r="A138">
        <v>2034</v>
      </c>
      <c r="B138" t="str">
        <v>Narrativa Gulosa, Lda</v>
      </c>
      <c r="C138" t="str">
        <v>M120</v>
      </c>
      <c r="D138" s="6">
        <v>212</v>
      </c>
      <c r="E138">
        <v>49.71</v>
      </c>
      <c r="F138" t="str">
        <v>Normal</v>
      </c>
    </row>
    <row r="139" spans="1:6" x14ac:dyDescent="0.25">
      <c r="A139">
        <v>960</v>
      </c>
      <c r="B139" t="str">
        <v>Sinonimovalor-Talhos E Supermercado</v>
      </c>
      <c r="C139" t="str">
        <v>M120</v>
      </c>
      <c r="D139" s="6">
        <v>211</v>
      </c>
      <c r="E139">
        <v>191.2</v>
      </c>
      <c r="F139" t="str">
        <v>Normal</v>
      </c>
    </row>
    <row r="140" spans="1:6" x14ac:dyDescent="0.25">
      <c r="A140">
        <v>2013</v>
      </c>
      <c r="B140" t="str">
        <v>Sinonimovalor-Talhos E Supermercado</v>
      </c>
      <c r="C140" t="str">
        <v>M120</v>
      </c>
      <c r="D140" s="6">
        <v>211</v>
      </c>
      <c r="E140">
        <v>1146.93</v>
      </c>
      <c r="F140" t="str">
        <v>Normal</v>
      </c>
    </row>
    <row r="141" spans="1:6" x14ac:dyDescent="0.25">
      <c r="A141">
        <v>961</v>
      </c>
      <c r="B141" t="str">
        <v>Sinonimovalor-Talhos E Supermercado</v>
      </c>
      <c r="C141" t="str">
        <v>M120</v>
      </c>
      <c r="D141" s="6">
        <v>210</v>
      </c>
      <c r="E141">
        <v>924.54</v>
      </c>
      <c r="F141" t="str">
        <v>Normal</v>
      </c>
    </row>
    <row r="142" spans="1:6" x14ac:dyDescent="0.25">
      <c r="A142">
        <v>962</v>
      </c>
      <c r="B142" t="str">
        <v>Sinonimovalor-Talhos E Supermercado</v>
      </c>
      <c r="C142" t="str">
        <v>M120</v>
      </c>
      <c r="D142" s="6">
        <v>209</v>
      </c>
      <c r="E142">
        <v>78.19</v>
      </c>
      <c r="F142" t="str">
        <v>Normal</v>
      </c>
    </row>
    <row r="143" spans="1:6" x14ac:dyDescent="0.25">
      <c r="A143">
        <v>963</v>
      </c>
      <c r="B143" t="str">
        <v>Sinonimovalor-Talhos E Supermercado</v>
      </c>
      <c r="C143" t="str">
        <v>M120</v>
      </c>
      <c r="D143" s="6">
        <v>209</v>
      </c>
      <c r="E143">
        <v>23.85</v>
      </c>
      <c r="F143" t="str">
        <v>Normal</v>
      </c>
    </row>
    <row r="144" spans="1:6" x14ac:dyDescent="0.25">
      <c r="A144">
        <v>964</v>
      </c>
      <c r="B144" t="str">
        <v>Sinonimovalor-Talhos E Supermercado</v>
      </c>
      <c r="C144" t="str">
        <v>M120</v>
      </c>
      <c r="D144" s="6">
        <v>203</v>
      </c>
      <c r="E144">
        <v>1002.2</v>
      </c>
      <c r="F144" t="str">
        <v>Normal</v>
      </c>
    </row>
    <row r="145" spans="1:6" x14ac:dyDescent="0.25">
      <c r="A145">
        <v>965</v>
      </c>
      <c r="B145" t="str">
        <v>Sinonimovalor-Talhos E Supermercado</v>
      </c>
      <c r="C145" t="str">
        <v>M120</v>
      </c>
      <c r="D145" s="6">
        <v>202</v>
      </c>
      <c r="E145">
        <v>74.41</v>
      </c>
      <c r="F145" t="str">
        <v>Normal</v>
      </c>
    </row>
    <row r="146" spans="1:6" x14ac:dyDescent="0.25">
      <c r="A146">
        <v>966</v>
      </c>
      <c r="B146" t="str">
        <v>Sinonimovalor-Talhos E Supermercado</v>
      </c>
      <c r="C146" t="str">
        <v>M120</v>
      </c>
      <c r="D146" s="6">
        <v>196</v>
      </c>
      <c r="E146">
        <v>661.97</v>
      </c>
      <c r="F146" t="str">
        <v>Normal</v>
      </c>
    </row>
    <row r="147" spans="1:6" x14ac:dyDescent="0.25">
      <c r="A147">
        <v>967</v>
      </c>
      <c r="B147" t="str">
        <v>Sinonimovalor-Talhos E Supermercado</v>
      </c>
      <c r="C147" t="str">
        <v>M120</v>
      </c>
      <c r="D147" s="6">
        <v>189</v>
      </c>
      <c r="E147">
        <v>970.66</v>
      </c>
      <c r="F147" t="str">
        <v>Normal</v>
      </c>
    </row>
    <row r="148" spans="1:6" x14ac:dyDescent="0.25">
      <c r="A148">
        <v>968</v>
      </c>
      <c r="B148" t="str">
        <v>Sinonimovalor-Talhos E Supermercado</v>
      </c>
      <c r="C148" t="str">
        <v>M120</v>
      </c>
      <c r="D148" s="6">
        <v>188</v>
      </c>
      <c r="E148">
        <v>173.89</v>
      </c>
      <c r="F148" t="str">
        <v>Normal</v>
      </c>
    </row>
    <row r="149" spans="1:6" x14ac:dyDescent="0.25">
      <c r="A149">
        <v>1734</v>
      </c>
      <c r="B149" t="str">
        <v>Melro Brincalhão Unip.,Lda</v>
      </c>
      <c r="C149" t="str">
        <v>M120</v>
      </c>
      <c r="D149" s="6">
        <v>185</v>
      </c>
      <c r="E149">
        <v>149.02000000000001</v>
      </c>
      <c r="F149" t="str">
        <v>Normal</v>
      </c>
    </row>
    <row r="150" spans="1:6" x14ac:dyDescent="0.25">
      <c r="A150">
        <v>969</v>
      </c>
      <c r="B150" t="str">
        <v>Sinonimovalor-Talhos E Supermercado</v>
      </c>
      <c r="C150" t="str">
        <v>M120</v>
      </c>
      <c r="D150" s="6">
        <v>183</v>
      </c>
      <c r="E150">
        <v>476.07</v>
      </c>
      <c r="F150" t="str">
        <v>Normal</v>
      </c>
    </row>
    <row r="151" spans="1:6" x14ac:dyDescent="0.25">
      <c r="A151">
        <v>970</v>
      </c>
      <c r="B151" t="str">
        <v>Sinonimovalor-Talhos E Supermercado</v>
      </c>
      <c r="C151" t="str">
        <v>M120</v>
      </c>
      <c r="D151" s="6">
        <v>181</v>
      </c>
      <c r="E151">
        <v>751.33</v>
      </c>
      <c r="F151" t="str">
        <v>Normal</v>
      </c>
    </row>
    <row r="152" spans="1:6" x14ac:dyDescent="0.25">
      <c r="A152">
        <v>308</v>
      </c>
      <c r="B152" t="str">
        <v>Silva Costa &amp; Fernandes, Lda</v>
      </c>
      <c r="C152" t="str">
        <v>M120</v>
      </c>
      <c r="D152" s="6">
        <v>154</v>
      </c>
      <c r="E152">
        <v>500</v>
      </c>
      <c r="F152" t="str">
        <v>Normal</v>
      </c>
    </row>
    <row r="153" spans="1:6" x14ac:dyDescent="0.25">
      <c r="A153">
        <v>309</v>
      </c>
      <c r="B153" t="str">
        <v>Silva Costa &amp; Fernandes, Lda</v>
      </c>
      <c r="C153" t="str">
        <v>M120</v>
      </c>
      <c r="D153" s="6">
        <v>147</v>
      </c>
      <c r="E153">
        <v>240.19</v>
      </c>
      <c r="F153" t="str">
        <v>Normal</v>
      </c>
    </row>
    <row r="154" spans="1:6" x14ac:dyDescent="0.25">
      <c r="A154">
        <v>316</v>
      </c>
      <c r="B154" t="str">
        <v>Carlos Alberto Sousa Magalhães</v>
      </c>
      <c r="C154" t="str">
        <v>M120</v>
      </c>
      <c r="D154" s="6">
        <v>146</v>
      </c>
      <c r="E154">
        <v>194.52</v>
      </c>
      <c r="F154" t="str">
        <v>Normal</v>
      </c>
    </row>
    <row r="155" spans="1:6" x14ac:dyDescent="0.25">
      <c r="A155">
        <v>317</v>
      </c>
      <c r="B155" t="str">
        <v>Carlos Alberto Sousa Magalhães</v>
      </c>
      <c r="C155" t="str">
        <v>M120</v>
      </c>
      <c r="D155" s="6">
        <v>142</v>
      </c>
      <c r="E155">
        <v>714.57</v>
      </c>
      <c r="F155" t="str">
        <v>Normal</v>
      </c>
    </row>
    <row r="156" spans="1:6" x14ac:dyDescent="0.25">
      <c r="A156">
        <v>310</v>
      </c>
      <c r="B156" t="str">
        <v>Silva Costa &amp; Fernandes, Lda</v>
      </c>
      <c r="C156" t="str">
        <v>M120</v>
      </c>
      <c r="D156" s="6">
        <v>133</v>
      </c>
      <c r="E156">
        <v>451.6</v>
      </c>
      <c r="F156" t="str">
        <v>Normal</v>
      </c>
    </row>
    <row r="157" spans="1:6" x14ac:dyDescent="0.25">
      <c r="A157">
        <v>1401</v>
      </c>
      <c r="B157" t="str">
        <v>Aroma Pomposo Unipessoal, Lda.</v>
      </c>
      <c r="C157" t="str">
        <v>M120</v>
      </c>
      <c r="D157" s="6">
        <v>128</v>
      </c>
      <c r="E157">
        <v>331.56</v>
      </c>
      <c r="F157" t="str">
        <v>Normal</v>
      </c>
    </row>
    <row r="158" spans="1:6" x14ac:dyDescent="0.25">
      <c r="A158">
        <v>311</v>
      </c>
      <c r="B158" t="str">
        <v>Silva Costa &amp; Fernandes, Lda</v>
      </c>
      <c r="C158" t="str">
        <v>M120</v>
      </c>
      <c r="D158" s="6">
        <v>126</v>
      </c>
      <c r="E158">
        <v>304.07</v>
      </c>
      <c r="F158" t="str">
        <v>Normal</v>
      </c>
    </row>
    <row r="159" spans="1:6" x14ac:dyDescent="0.25">
      <c r="A159">
        <v>1678</v>
      </c>
      <c r="B159" t="str">
        <v>Nelson Pereira &amp; Filha, Lda</v>
      </c>
      <c r="C159" t="str">
        <v>M120</v>
      </c>
      <c r="D159" s="6">
        <v>122</v>
      </c>
      <c r="E159">
        <v>47.44</v>
      </c>
      <c r="F159" t="str">
        <v>Normal</v>
      </c>
    </row>
    <row r="160" spans="1:6" x14ac:dyDescent="0.25">
      <c r="A160">
        <v>1679</v>
      </c>
      <c r="B160" t="str">
        <v>Nelson Pereira &amp; Filha, Lda</v>
      </c>
      <c r="C160" t="str">
        <v>31A60</v>
      </c>
      <c r="D160" s="6">
        <v>59</v>
      </c>
      <c r="E160">
        <v>577.74</v>
      </c>
      <c r="F160" t="str">
        <v>MODERATE RISK - Will move to 61A90 soon</v>
      </c>
    </row>
    <row r="161" spans="1:6" x14ac:dyDescent="0.25">
      <c r="A161">
        <v>1680</v>
      </c>
      <c r="B161" t="str">
        <v>Nelson Pereira &amp; Filha, Lda</v>
      </c>
      <c r="C161" t="str">
        <v>31A60</v>
      </c>
      <c r="D161" s="6">
        <v>56</v>
      </c>
      <c r="E161">
        <v>213.99</v>
      </c>
      <c r="F161" t="str">
        <v>MODERATE RISK - Will move to 61A90 soon</v>
      </c>
    </row>
    <row r="162" spans="1:6" x14ac:dyDescent="0.25">
      <c r="A162">
        <v>830</v>
      </c>
      <c r="B162" t="str">
        <v>Tendênciapetecivel - Unipessoal,Lda</v>
      </c>
      <c r="C162" t="str">
        <v>6A30</v>
      </c>
      <c r="D162" s="6">
        <v>30</v>
      </c>
      <c r="E162">
        <v>336.8</v>
      </c>
      <c r="F162" t="str">
        <v>LOW RISK - Will move to 31A60 soon</v>
      </c>
    </row>
    <row r="163" spans="1:6" x14ac:dyDescent="0.25">
      <c r="A163">
        <v>912</v>
      </c>
      <c r="B163" t="str">
        <v>Congelados Douro Sul, Lda.</v>
      </c>
      <c r="C163" t="str">
        <v>6A30</v>
      </c>
      <c r="D163" s="6">
        <v>30</v>
      </c>
      <c r="E163">
        <v>356.11</v>
      </c>
      <c r="F163" t="str">
        <v>LOW RISK - Will move to 31A60 soon</v>
      </c>
    </row>
    <row r="164" spans="1:6" x14ac:dyDescent="0.25">
      <c r="A164">
        <v>1127</v>
      </c>
      <c r="B164" t="str">
        <v>Oliveira &amp; Novais, Lda</v>
      </c>
      <c r="C164" t="str">
        <v>6A30</v>
      </c>
      <c r="D164" s="6">
        <v>30</v>
      </c>
      <c r="E164">
        <v>194.19</v>
      </c>
      <c r="F164" t="str">
        <v>LOW RISK - Will move to 31A60 soon</v>
      </c>
    </row>
    <row r="165" spans="1:6" x14ac:dyDescent="0.25">
      <c r="A165">
        <v>1684</v>
      </c>
      <c r="B165" t="str">
        <v>Nelson Pereira &amp; Filha, Lda</v>
      </c>
      <c r="C165" t="str">
        <v>6A30</v>
      </c>
      <c r="D165" s="6">
        <v>28</v>
      </c>
      <c r="E165">
        <v>400.97</v>
      </c>
      <c r="F165" t="str">
        <v>LOW RISK - Will move to 31A60 soon</v>
      </c>
    </row>
    <row r="166" spans="1:6" x14ac:dyDescent="0.25">
      <c r="A166">
        <v>1940</v>
      </c>
      <c r="B166" t="str">
        <v>César Freitas E Daniela Pinto, Lda</v>
      </c>
      <c r="C166" t="str">
        <v>6A30</v>
      </c>
      <c r="D166" s="6">
        <v>28</v>
      </c>
      <c r="E166">
        <v>556.78</v>
      </c>
      <c r="F166" t="str">
        <v>LOW RISK - Will move to 31A60 soon</v>
      </c>
    </row>
    <row r="167" spans="1:6" x14ac:dyDescent="0.25">
      <c r="A167">
        <v>728</v>
      </c>
      <c r="B167" t="str">
        <v>Preço Maravilha Alimentar, Lda</v>
      </c>
      <c r="C167" t="str">
        <v>6A30</v>
      </c>
      <c r="D167" s="6">
        <v>27</v>
      </c>
      <c r="E167">
        <v>290.23</v>
      </c>
      <c r="F167" t="str">
        <v>LOW RISK - Will move to 31A60 soon</v>
      </c>
    </row>
    <row r="168" spans="1:6" x14ac:dyDescent="0.25">
      <c r="A168">
        <v>831</v>
      </c>
      <c r="B168" t="str">
        <v>Tendênciapetecivel - Unipessoal,Lda</v>
      </c>
      <c r="C168" t="str">
        <v>6A30</v>
      </c>
      <c r="D168" s="6">
        <v>27</v>
      </c>
      <c r="E168">
        <v>493.84</v>
      </c>
      <c r="F168" t="str">
        <v>LOW RISK - Will move to 31A60 soon</v>
      </c>
    </row>
    <row r="169" spans="1:6" x14ac:dyDescent="0.25">
      <c r="A169">
        <v>1128</v>
      </c>
      <c r="B169" t="str">
        <v>Oliveira &amp; Novais, Lda</v>
      </c>
      <c r="C169" t="str">
        <v>6A30</v>
      </c>
      <c r="D169" s="6">
        <v>27</v>
      </c>
      <c r="E169">
        <v>61.98</v>
      </c>
      <c r="F169" t="str">
        <v>LOW RISK - Will move to 31A60 soon</v>
      </c>
    </row>
    <row r="170" spans="1:6" x14ac:dyDescent="0.25">
      <c r="A170">
        <v>1193</v>
      </c>
      <c r="B170" t="str">
        <v>José Pereira &amp; Cunha, Lda</v>
      </c>
      <c r="C170" t="str">
        <v>6A30</v>
      </c>
      <c r="D170" s="6">
        <v>27</v>
      </c>
      <c r="E170">
        <v>144.37</v>
      </c>
      <c r="F170" t="str">
        <v>LOW RISK - Will move to 31A60 soon</v>
      </c>
    </row>
    <row r="171" spans="1:6" x14ac:dyDescent="0.25">
      <c r="A171">
        <v>2135</v>
      </c>
      <c r="B171" t="str">
        <v>Diogo Manuel Vaz Magalhães</v>
      </c>
      <c r="C171" t="str">
        <v>61A90</v>
      </c>
      <c r="D171" s="6">
        <v>87</v>
      </c>
      <c r="E171">
        <v>153.52000000000001</v>
      </c>
      <c r="F171" t="str">
        <v>HIGH RISK - Will move to 91A120 soon</v>
      </c>
    </row>
    <row r="172" spans="1:6" x14ac:dyDescent="0.25">
      <c r="A172">
        <v>1402</v>
      </c>
      <c r="B172" t="str">
        <v>Aroma Pomposo Unipessoal, Lda.</v>
      </c>
      <c r="C172" t="str">
        <v>91A120</v>
      </c>
      <c r="D172" s="6">
        <v>118</v>
      </c>
      <c r="E172">
        <v>113.95</v>
      </c>
      <c r="F172" t="str"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836-C3DE-46AF-AC25-D5AE46B70B2A}">
  <dimension ref="A2:N177"/>
  <sheetViews>
    <sheetView workbookViewId="0">
      <selection activeCell="G2" sqref="G2"/>
    </sheetView>
  </sheetViews>
  <sheetFormatPr defaultRowHeight="15" x14ac:dyDescent="0.25"/>
  <cols>
    <col min="1" max="1" width="9.140625" bestFit="1" customWidth="1"/>
    <col min="2" max="2" width="43.5703125" bestFit="1" customWidth="1"/>
    <col min="4" max="4" width="8.85546875" style="6"/>
    <col min="5" max="5" width="15.7109375" bestFit="1" customWidth="1"/>
    <col min="6" max="6" width="19.28515625" customWidth="1"/>
    <col min="7" max="7" width="9.140625" bestFit="1" customWidth="1"/>
    <col min="8" max="8" width="35" bestFit="1" customWidth="1"/>
    <col min="10" max="10" width="8.85546875" style="6"/>
    <col min="11" max="11" width="15.7109375" bestFit="1" customWidth="1"/>
    <col min="12" max="12" width="16.42578125" customWidth="1"/>
    <col min="13" max="13" width="9.140625" bestFit="1" customWidth="1"/>
  </cols>
  <sheetData>
    <row r="2" spans="1:14" x14ac:dyDescent="0.25">
      <c r="A2" t="str" cm="1">
        <f t="array" ref="A2:F177">_xlfn._xlws.PY(29,0)</f>
        <v/>
      </c>
      <c r="B2" t="str">
        <v>Entidade</v>
      </c>
      <c r="C2" t="str">
        <v>Categoria</v>
      </c>
      <c r="D2" s="6" t="str">
        <v>Dias</v>
      </c>
      <c r="E2" t="str">
        <v>Valor Pendente</v>
      </c>
      <c r="F2" t="str">
        <v>Alert_Status</v>
      </c>
      <c r="G2" t="str" cm="1">
        <f t="array" ref="G2:K2">_xlfn._xlws.PY(30,0)</f>
        <v>Entidade</v>
      </c>
      <c r="H2" t="str">
        <v>Categoria</v>
      </c>
      <c r="I2" t="str">
        <v>Dias</v>
      </c>
      <c r="J2" s="6" t="str">
        <v>Valor Pendente</v>
      </c>
      <c r="K2" t="str">
        <v>Alert_Status</v>
      </c>
      <c r="M2" t="str" cm="1">
        <f t="array" ref="M2:N4">_xlfn._xlws.PY(31,0)</f>
        <v>Categoria</v>
      </c>
      <c r="N2" t="str">
        <v>proportion</v>
      </c>
    </row>
    <row r="3" spans="1:14" x14ac:dyDescent="0.25">
      <c r="A3">
        <v>1726</v>
      </c>
      <c r="B3" t="str">
        <v>João Paulo Silva Ribeiro Unip.,Lda</v>
      </c>
      <c r="C3" t="str">
        <v>6A30</v>
      </c>
      <c r="D3" s="6">
        <v>17</v>
      </c>
      <c r="E3">
        <v>7.38</v>
      </c>
      <c r="F3" t="str">
        <v>Normal</v>
      </c>
      <c r="M3" t="str">
        <v>M120</v>
      </c>
      <c r="N3" s="8">
        <v>0.99</v>
      </c>
    </row>
    <row r="4" spans="1:14" x14ac:dyDescent="0.25">
      <c r="A4">
        <v>664</v>
      </c>
      <c r="B4" t="str">
        <v>P. Castro &amp; Silva, Lda</v>
      </c>
      <c r="C4" t="str">
        <v>M120</v>
      </c>
      <c r="D4" s="6">
        <v>556</v>
      </c>
      <c r="E4">
        <v>640.66999999999996</v>
      </c>
      <c r="F4" t="str">
        <v>Normal</v>
      </c>
      <c r="M4" t="str">
        <v>6A30</v>
      </c>
      <c r="N4">
        <v>0.01</v>
      </c>
    </row>
    <row r="5" spans="1:14" x14ac:dyDescent="0.25">
      <c r="A5">
        <v>1637</v>
      </c>
      <c r="B5" t="str">
        <v>José Agostinho Castro Martins</v>
      </c>
      <c r="C5" t="str">
        <v>M120</v>
      </c>
      <c r="D5" s="6">
        <v>554</v>
      </c>
      <c r="E5">
        <v>249.67</v>
      </c>
      <c r="F5" t="str">
        <v>Normal</v>
      </c>
    </row>
    <row r="6" spans="1:14" x14ac:dyDescent="0.25">
      <c r="A6">
        <v>665</v>
      </c>
      <c r="B6" t="str">
        <v>P. Castro &amp; Silva, Lda</v>
      </c>
      <c r="C6" t="str">
        <v>M120</v>
      </c>
      <c r="D6" s="6">
        <v>551</v>
      </c>
      <c r="E6">
        <v>415.94</v>
      </c>
      <c r="F6" t="str">
        <v>Normal</v>
      </c>
    </row>
    <row r="7" spans="1:14" x14ac:dyDescent="0.25">
      <c r="A7">
        <v>1638</v>
      </c>
      <c r="B7" t="str">
        <v>José Agostinho Castro Martins</v>
      </c>
      <c r="C7" t="str">
        <v>M120</v>
      </c>
      <c r="D7" s="6">
        <v>550</v>
      </c>
      <c r="E7">
        <v>230.37</v>
      </c>
      <c r="F7" t="str">
        <v>Normal</v>
      </c>
    </row>
    <row r="8" spans="1:14" x14ac:dyDescent="0.25">
      <c r="A8">
        <v>666</v>
      </c>
      <c r="B8" t="str">
        <v>P. Castro &amp; Silva, Lda</v>
      </c>
      <c r="C8" t="str">
        <v>M120</v>
      </c>
      <c r="D8" s="6">
        <v>549</v>
      </c>
      <c r="E8">
        <v>509.33</v>
      </c>
      <c r="F8" t="str">
        <v>Normal</v>
      </c>
    </row>
    <row r="9" spans="1:14" x14ac:dyDescent="0.25">
      <c r="A9">
        <v>667</v>
      </c>
      <c r="B9" t="str">
        <v>P. Castro &amp; Silva, Lda</v>
      </c>
      <c r="C9" t="str">
        <v>M120</v>
      </c>
      <c r="D9" s="6">
        <v>544</v>
      </c>
      <c r="E9">
        <v>248.84</v>
      </c>
      <c r="F9" t="str">
        <v>Normal</v>
      </c>
    </row>
    <row r="10" spans="1:14" x14ac:dyDescent="0.25">
      <c r="A10">
        <v>1639</v>
      </c>
      <c r="B10" t="str">
        <v>José Agostinho Castro Martins</v>
      </c>
      <c r="C10" t="str">
        <v>M120</v>
      </c>
      <c r="D10" s="6">
        <v>543</v>
      </c>
      <c r="E10">
        <v>262.27999999999997</v>
      </c>
      <c r="F10" t="str">
        <v>Normal</v>
      </c>
    </row>
    <row r="11" spans="1:14" x14ac:dyDescent="0.25">
      <c r="A11">
        <v>668</v>
      </c>
      <c r="B11" t="str">
        <v>P. Castro &amp; Silva, Lda</v>
      </c>
      <c r="C11" t="str">
        <v>M120</v>
      </c>
      <c r="D11" s="6">
        <v>542</v>
      </c>
      <c r="E11">
        <v>529.79999999999995</v>
      </c>
      <c r="F11" t="str">
        <v>Normal</v>
      </c>
    </row>
    <row r="12" spans="1:14" x14ac:dyDescent="0.25">
      <c r="A12">
        <v>669</v>
      </c>
      <c r="B12" t="str">
        <v>P. Castro &amp; Silva, Lda</v>
      </c>
      <c r="C12" t="str">
        <v>M120</v>
      </c>
      <c r="D12" s="6">
        <v>537</v>
      </c>
      <c r="E12">
        <v>326.14999999999998</v>
      </c>
      <c r="F12" t="str">
        <v>Normal</v>
      </c>
    </row>
    <row r="13" spans="1:14" x14ac:dyDescent="0.25">
      <c r="A13">
        <v>1640</v>
      </c>
      <c r="B13" t="str">
        <v>José Agostinho Castro Martins</v>
      </c>
      <c r="C13" t="str">
        <v>M120</v>
      </c>
      <c r="D13" s="6">
        <v>536</v>
      </c>
      <c r="E13">
        <v>233.05</v>
      </c>
      <c r="F13" t="str">
        <v>Normal</v>
      </c>
    </row>
    <row r="14" spans="1:14" x14ac:dyDescent="0.25">
      <c r="A14">
        <v>670</v>
      </c>
      <c r="B14" t="str">
        <v>P. Castro &amp; Silva, Lda</v>
      </c>
      <c r="C14" t="str">
        <v>M120</v>
      </c>
      <c r="D14" s="6">
        <v>535</v>
      </c>
      <c r="E14">
        <v>128.44999999999999</v>
      </c>
      <c r="F14" t="str">
        <v>Normal</v>
      </c>
    </row>
    <row r="15" spans="1:14" x14ac:dyDescent="0.25">
      <c r="A15">
        <v>671</v>
      </c>
      <c r="B15" t="str">
        <v>P. Castro &amp; Silva, Lda</v>
      </c>
      <c r="C15" t="str">
        <v>M120</v>
      </c>
      <c r="D15" s="6">
        <v>535</v>
      </c>
      <c r="E15">
        <v>420.28</v>
      </c>
      <c r="F15" t="str">
        <v>Normal</v>
      </c>
    </row>
    <row r="16" spans="1:14" x14ac:dyDescent="0.25">
      <c r="A16">
        <v>1646</v>
      </c>
      <c r="B16" t="str">
        <v>Joaquim Oliveira Mendes</v>
      </c>
      <c r="C16" t="str">
        <v>M120</v>
      </c>
      <c r="D16" s="6">
        <v>533</v>
      </c>
      <c r="E16">
        <v>393.57</v>
      </c>
      <c r="F16" t="str">
        <v>Normal</v>
      </c>
    </row>
    <row r="17" spans="1:6" x14ac:dyDescent="0.25">
      <c r="A17">
        <v>673</v>
      </c>
      <c r="B17" t="str">
        <v>P. Castro &amp; Silva, Lda</v>
      </c>
      <c r="C17" t="str">
        <v>M120</v>
      </c>
      <c r="D17" s="6">
        <v>530</v>
      </c>
      <c r="E17">
        <v>360.85</v>
      </c>
      <c r="F17" t="str">
        <v>Normal</v>
      </c>
    </row>
    <row r="18" spans="1:6" x14ac:dyDescent="0.25">
      <c r="A18">
        <v>1641</v>
      </c>
      <c r="B18" t="str">
        <v>José Agostinho Castro Martins</v>
      </c>
      <c r="C18" t="str">
        <v>M120</v>
      </c>
      <c r="D18" s="6">
        <v>529</v>
      </c>
      <c r="E18">
        <v>227.69</v>
      </c>
      <c r="F18" t="str">
        <v>Normal</v>
      </c>
    </row>
    <row r="19" spans="1:6" x14ac:dyDescent="0.25">
      <c r="A19">
        <v>674</v>
      </c>
      <c r="B19" t="str">
        <v>P. Castro &amp; Silva, Lda</v>
      </c>
      <c r="C19" t="str">
        <v>M120</v>
      </c>
      <c r="D19" s="6">
        <v>527</v>
      </c>
      <c r="E19">
        <v>512.03</v>
      </c>
      <c r="F19" t="str">
        <v>Normal</v>
      </c>
    </row>
    <row r="20" spans="1:6" x14ac:dyDescent="0.25">
      <c r="A20">
        <v>1647</v>
      </c>
      <c r="B20" t="str">
        <v>Joaquim Oliveira Mendes</v>
      </c>
      <c r="C20" t="str">
        <v>M120</v>
      </c>
      <c r="D20" s="6">
        <v>526</v>
      </c>
      <c r="E20">
        <v>462.03</v>
      </c>
      <c r="F20" t="str">
        <v>Normal</v>
      </c>
    </row>
    <row r="21" spans="1:6" x14ac:dyDescent="0.25">
      <c r="A21">
        <v>675</v>
      </c>
      <c r="B21" t="str">
        <v>P. Castro &amp; Silva, Lda</v>
      </c>
      <c r="C21" t="str">
        <v>M120</v>
      </c>
      <c r="D21" s="6">
        <v>523</v>
      </c>
      <c r="E21">
        <v>818.3</v>
      </c>
      <c r="F21" t="str">
        <v>Normal</v>
      </c>
    </row>
    <row r="22" spans="1:6" x14ac:dyDescent="0.25">
      <c r="A22">
        <v>1642</v>
      </c>
      <c r="B22" t="str">
        <v>José Agostinho Castro Martins</v>
      </c>
      <c r="C22" t="str">
        <v>M120</v>
      </c>
      <c r="D22" s="6">
        <v>522</v>
      </c>
      <c r="E22">
        <v>218.3</v>
      </c>
      <c r="F22" t="str">
        <v>Normal</v>
      </c>
    </row>
    <row r="23" spans="1:6" x14ac:dyDescent="0.25">
      <c r="A23">
        <v>676</v>
      </c>
      <c r="B23" t="str">
        <v>P. Castro &amp; Silva, Lda</v>
      </c>
      <c r="C23" t="str">
        <v>M120</v>
      </c>
      <c r="D23" s="6">
        <v>521</v>
      </c>
      <c r="E23">
        <v>260.89</v>
      </c>
      <c r="F23" t="str">
        <v>Normal</v>
      </c>
    </row>
    <row r="24" spans="1:6" x14ac:dyDescent="0.25">
      <c r="A24">
        <v>1648</v>
      </c>
      <c r="B24" t="str">
        <v>Joaquim Oliveira Mendes</v>
      </c>
      <c r="C24" t="str">
        <v>M120</v>
      </c>
      <c r="D24" s="6">
        <v>519</v>
      </c>
      <c r="E24">
        <v>420.86</v>
      </c>
      <c r="F24" t="str">
        <v>Normal</v>
      </c>
    </row>
    <row r="25" spans="1:6" x14ac:dyDescent="0.25">
      <c r="A25">
        <v>1643</v>
      </c>
      <c r="B25" t="str">
        <v>José Agostinho Castro Martins</v>
      </c>
      <c r="C25" t="str">
        <v>M120</v>
      </c>
      <c r="D25" s="6">
        <v>516</v>
      </c>
      <c r="E25">
        <v>231.92</v>
      </c>
      <c r="F25" t="str">
        <v>Normal</v>
      </c>
    </row>
    <row r="26" spans="1:6" x14ac:dyDescent="0.25">
      <c r="A26">
        <v>1833</v>
      </c>
      <c r="B26" t="str">
        <v>Traditionpoint Unipessoal, Lda</v>
      </c>
      <c r="C26" t="str">
        <v>M120</v>
      </c>
      <c r="D26" s="6">
        <v>516</v>
      </c>
      <c r="E26">
        <v>327.08</v>
      </c>
      <c r="F26" t="str">
        <v>Normal</v>
      </c>
    </row>
    <row r="27" spans="1:6" x14ac:dyDescent="0.25">
      <c r="A27">
        <v>677</v>
      </c>
      <c r="B27" t="str">
        <v>P. Castro &amp; Silva, Lda</v>
      </c>
      <c r="C27" t="str">
        <v>M120</v>
      </c>
      <c r="D27" s="6">
        <v>514</v>
      </c>
      <c r="E27">
        <v>688.37</v>
      </c>
      <c r="F27" t="str">
        <v>Normal</v>
      </c>
    </row>
    <row r="28" spans="1:6" x14ac:dyDescent="0.25">
      <c r="A28">
        <v>1649</v>
      </c>
      <c r="B28" t="str">
        <v>Joaquim Oliveira Mendes</v>
      </c>
      <c r="C28" t="str">
        <v>M120</v>
      </c>
      <c r="D28" s="6">
        <v>512</v>
      </c>
      <c r="E28">
        <v>487.52</v>
      </c>
      <c r="F28" t="str">
        <v>Normal</v>
      </c>
    </row>
    <row r="29" spans="1:6" x14ac:dyDescent="0.25">
      <c r="A29">
        <v>679</v>
      </c>
      <c r="B29" t="str">
        <v>P. Castro &amp; Silva, Lda</v>
      </c>
      <c r="C29" t="str">
        <v>M120</v>
      </c>
      <c r="D29" s="6">
        <v>509</v>
      </c>
      <c r="E29">
        <v>28.51</v>
      </c>
      <c r="F29" t="str">
        <v>Normal</v>
      </c>
    </row>
    <row r="30" spans="1:6" x14ac:dyDescent="0.25">
      <c r="A30">
        <v>1650</v>
      </c>
      <c r="B30" t="str">
        <v>Joaquim Oliveira Mendes</v>
      </c>
      <c r="C30" t="str">
        <v>M120</v>
      </c>
      <c r="D30" s="6">
        <v>507</v>
      </c>
      <c r="E30">
        <v>370.23</v>
      </c>
      <c r="F30" t="str">
        <v>Normal</v>
      </c>
    </row>
    <row r="31" spans="1:6" x14ac:dyDescent="0.25">
      <c r="A31">
        <v>1834</v>
      </c>
      <c r="B31" t="str">
        <v>Traditionpoint Unipessoal, Lda</v>
      </c>
      <c r="C31" t="str">
        <v>M120</v>
      </c>
      <c r="D31" s="6">
        <v>507</v>
      </c>
      <c r="E31">
        <v>285.37</v>
      </c>
      <c r="F31" t="str">
        <v>Normal</v>
      </c>
    </row>
    <row r="32" spans="1:6" x14ac:dyDescent="0.25">
      <c r="A32">
        <v>1728</v>
      </c>
      <c r="B32" t="str">
        <v>Quilos Exóticos, Lda</v>
      </c>
      <c r="C32" t="str">
        <v>M120</v>
      </c>
      <c r="D32" s="6">
        <v>506</v>
      </c>
      <c r="E32">
        <v>329</v>
      </c>
      <c r="F32" t="str">
        <v>Normal</v>
      </c>
    </row>
    <row r="33" spans="1:6" x14ac:dyDescent="0.25">
      <c r="A33">
        <v>1169</v>
      </c>
      <c r="B33" t="str">
        <v>Talho Estrela Do Norte Unip.,Lda</v>
      </c>
      <c r="C33" t="str">
        <v>M120</v>
      </c>
      <c r="D33" s="6">
        <v>505</v>
      </c>
      <c r="E33">
        <v>1518.74</v>
      </c>
      <c r="F33" t="str">
        <v>Normal</v>
      </c>
    </row>
    <row r="34" spans="1:6" x14ac:dyDescent="0.25">
      <c r="A34">
        <v>1651</v>
      </c>
      <c r="B34" t="str">
        <v>Joaquim Oliveira Mendes</v>
      </c>
      <c r="C34" t="str">
        <v>M120</v>
      </c>
      <c r="D34" s="6">
        <v>505</v>
      </c>
      <c r="E34">
        <v>631.41999999999996</v>
      </c>
      <c r="F34" t="str">
        <v>Normal</v>
      </c>
    </row>
    <row r="35" spans="1:6" x14ac:dyDescent="0.25">
      <c r="A35">
        <v>1170</v>
      </c>
      <c r="B35" t="str">
        <v>Talho Estrela Do Norte Unip.,Lda</v>
      </c>
      <c r="C35" t="str">
        <v>M120</v>
      </c>
      <c r="D35" s="6">
        <v>503</v>
      </c>
      <c r="E35">
        <v>221.94</v>
      </c>
      <c r="F35" t="str">
        <v>Normal</v>
      </c>
    </row>
    <row r="36" spans="1:6" x14ac:dyDescent="0.25">
      <c r="A36">
        <v>1644</v>
      </c>
      <c r="B36" t="str">
        <v>José Agostinho Castro Martins</v>
      </c>
      <c r="C36" t="str">
        <v>M120</v>
      </c>
      <c r="D36" s="6">
        <v>500</v>
      </c>
      <c r="E36">
        <v>28.41</v>
      </c>
      <c r="F36" t="str">
        <v>Normal</v>
      </c>
    </row>
    <row r="37" spans="1:6" x14ac:dyDescent="0.25">
      <c r="A37">
        <v>1835</v>
      </c>
      <c r="B37" t="str">
        <v>Traditionpoint Unipessoal, Lda</v>
      </c>
      <c r="C37" t="str">
        <v>M120</v>
      </c>
      <c r="D37" s="6">
        <v>500</v>
      </c>
      <c r="E37">
        <v>617.12</v>
      </c>
      <c r="F37" t="str">
        <v>Normal</v>
      </c>
    </row>
    <row r="38" spans="1:6" x14ac:dyDescent="0.25">
      <c r="A38">
        <v>1652</v>
      </c>
      <c r="B38" t="str">
        <v>Joaquim Oliveira Mendes</v>
      </c>
      <c r="C38" t="str">
        <v>M120</v>
      </c>
      <c r="D38" s="6">
        <v>498</v>
      </c>
      <c r="E38">
        <v>533.65</v>
      </c>
      <c r="F38" t="str">
        <v>Normal</v>
      </c>
    </row>
    <row r="39" spans="1:6" x14ac:dyDescent="0.25">
      <c r="A39">
        <v>1645</v>
      </c>
      <c r="B39" t="str">
        <v>José Agostinho Castro Martins</v>
      </c>
      <c r="C39" t="str">
        <v>M120</v>
      </c>
      <c r="D39" s="6">
        <v>494</v>
      </c>
      <c r="E39">
        <v>262.77</v>
      </c>
      <c r="F39" t="str">
        <v>Normal</v>
      </c>
    </row>
    <row r="40" spans="1:6" x14ac:dyDescent="0.25">
      <c r="A40">
        <v>1653</v>
      </c>
      <c r="B40" t="str">
        <v>Joaquim Oliveira Mendes</v>
      </c>
      <c r="C40" t="str">
        <v>M120</v>
      </c>
      <c r="D40" s="6">
        <v>493</v>
      </c>
      <c r="E40">
        <v>285.92</v>
      </c>
      <c r="F40" t="str">
        <v>Normal</v>
      </c>
    </row>
    <row r="41" spans="1:6" x14ac:dyDescent="0.25">
      <c r="A41">
        <v>1836</v>
      </c>
      <c r="B41" t="str">
        <v>Traditionpoint Unipessoal, Lda</v>
      </c>
      <c r="C41" t="str">
        <v>M120</v>
      </c>
      <c r="D41" s="6">
        <v>493</v>
      </c>
      <c r="E41">
        <v>386.84</v>
      </c>
      <c r="F41" t="str">
        <v>Normal</v>
      </c>
    </row>
    <row r="42" spans="1:6" x14ac:dyDescent="0.25">
      <c r="A42">
        <v>1730</v>
      </c>
      <c r="B42" t="str">
        <v>Quilos Exóticos, Lda</v>
      </c>
      <c r="C42" t="str">
        <v>M120</v>
      </c>
      <c r="D42" s="6">
        <v>492</v>
      </c>
      <c r="E42">
        <v>17.649999999999999</v>
      </c>
      <c r="F42" t="str">
        <v>Normal</v>
      </c>
    </row>
    <row r="43" spans="1:6" x14ac:dyDescent="0.25">
      <c r="A43">
        <v>1731</v>
      </c>
      <c r="B43" t="str">
        <v>Quilos Exóticos, Lda</v>
      </c>
      <c r="C43" t="str">
        <v>M120</v>
      </c>
      <c r="D43" s="6">
        <v>492</v>
      </c>
      <c r="E43">
        <v>239.07</v>
      </c>
      <c r="F43" t="str">
        <v>Normal</v>
      </c>
    </row>
    <row r="44" spans="1:6" x14ac:dyDescent="0.25">
      <c r="A44">
        <v>1171</v>
      </c>
      <c r="B44" t="str">
        <v>Talho Estrela Do Norte Unip.,Lda</v>
      </c>
      <c r="C44" t="str">
        <v>M120</v>
      </c>
      <c r="D44" s="6">
        <v>491</v>
      </c>
      <c r="E44">
        <v>2118.5300000000002</v>
      </c>
      <c r="F44" t="str">
        <v>Normal</v>
      </c>
    </row>
    <row r="45" spans="1:6" x14ac:dyDescent="0.25">
      <c r="A45">
        <v>1655</v>
      </c>
      <c r="B45" t="str">
        <v>Joaquim Oliveira Mendes</v>
      </c>
      <c r="C45" t="str">
        <v>M120</v>
      </c>
      <c r="D45" s="6">
        <v>491</v>
      </c>
      <c r="E45">
        <v>260.5</v>
      </c>
      <c r="F45" t="str">
        <v>Normal</v>
      </c>
    </row>
    <row r="46" spans="1:6" x14ac:dyDescent="0.25">
      <c r="A46">
        <v>1172</v>
      </c>
      <c r="B46" t="str">
        <v>Talho Estrela Do Norte Unip.,Lda</v>
      </c>
      <c r="C46" t="str">
        <v>M120</v>
      </c>
      <c r="D46" s="6">
        <v>489</v>
      </c>
      <c r="E46">
        <v>471.49</v>
      </c>
      <c r="F46" t="str">
        <v>Normal</v>
      </c>
    </row>
    <row r="47" spans="1:6" x14ac:dyDescent="0.25">
      <c r="A47">
        <v>1305</v>
      </c>
      <c r="B47" t="str">
        <v>Servibarreiras-Comércio E Serviços</v>
      </c>
      <c r="C47" t="str">
        <v>M120</v>
      </c>
      <c r="D47" s="6">
        <v>486</v>
      </c>
      <c r="E47">
        <v>76.72</v>
      </c>
      <c r="F47" t="str">
        <v>Normal</v>
      </c>
    </row>
    <row r="48" spans="1:6" x14ac:dyDescent="0.25">
      <c r="A48">
        <v>1656</v>
      </c>
      <c r="B48" t="str">
        <v>Joaquim Oliveira Mendes</v>
      </c>
      <c r="C48" t="str">
        <v>M120</v>
      </c>
      <c r="D48" s="6">
        <v>486</v>
      </c>
      <c r="E48">
        <v>291.89999999999998</v>
      </c>
      <c r="F48" t="str">
        <v>Normal</v>
      </c>
    </row>
    <row r="49" spans="1:6" x14ac:dyDescent="0.25">
      <c r="A49">
        <v>1732</v>
      </c>
      <c r="B49" t="str">
        <v>Quilos Exóticos, Lda</v>
      </c>
      <c r="C49" t="str">
        <v>M120</v>
      </c>
      <c r="D49" s="6">
        <v>485</v>
      </c>
      <c r="E49">
        <v>251.27</v>
      </c>
      <c r="F49" t="str">
        <v>Normal</v>
      </c>
    </row>
    <row r="50" spans="1:6" x14ac:dyDescent="0.25">
      <c r="A50">
        <v>1173</v>
      </c>
      <c r="B50" t="str">
        <v>Talho Estrela Do Norte Unip.,Lda</v>
      </c>
      <c r="C50" t="str">
        <v>M120</v>
      </c>
      <c r="D50" s="6">
        <v>484</v>
      </c>
      <c r="E50">
        <v>1312.27</v>
      </c>
      <c r="F50" t="str">
        <v>Normal</v>
      </c>
    </row>
    <row r="51" spans="1:6" x14ac:dyDescent="0.25">
      <c r="A51">
        <v>1657</v>
      </c>
      <c r="B51" t="str">
        <v>Joaquim Oliveira Mendes</v>
      </c>
      <c r="C51" t="str">
        <v>M120</v>
      </c>
      <c r="D51" s="6">
        <v>484</v>
      </c>
      <c r="E51">
        <v>372.52</v>
      </c>
      <c r="F51" t="str">
        <v>Normal</v>
      </c>
    </row>
    <row r="52" spans="1:6" x14ac:dyDescent="0.25">
      <c r="A52">
        <v>1658</v>
      </c>
      <c r="B52" t="str">
        <v>Joaquim Oliveira Mendes</v>
      </c>
      <c r="C52" t="str">
        <v>M120</v>
      </c>
      <c r="D52" s="6">
        <v>479</v>
      </c>
      <c r="E52">
        <v>174.71</v>
      </c>
      <c r="F52" t="str">
        <v>Normal</v>
      </c>
    </row>
    <row r="53" spans="1:6" x14ac:dyDescent="0.25">
      <c r="A53">
        <v>1733</v>
      </c>
      <c r="B53" t="str">
        <v>Quilos Exóticos, Lda</v>
      </c>
      <c r="C53" t="str">
        <v>M120</v>
      </c>
      <c r="D53" s="6">
        <v>478</v>
      </c>
      <c r="E53">
        <v>334</v>
      </c>
      <c r="F53" t="str">
        <v>Normal</v>
      </c>
    </row>
    <row r="54" spans="1:6" x14ac:dyDescent="0.25">
      <c r="A54">
        <v>1174</v>
      </c>
      <c r="B54" t="str">
        <v>Talho Estrela Do Norte Unip.,Lda</v>
      </c>
      <c r="C54" t="str">
        <v>M120</v>
      </c>
      <c r="D54" s="6">
        <v>477</v>
      </c>
      <c r="E54">
        <v>1681.83</v>
      </c>
      <c r="F54" t="str">
        <v>Normal</v>
      </c>
    </row>
    <row r="55" spans="1:6" x14ac:dyDescent="0.25">
      <c r="A55">
        <v>1659</v>
      </c>
      <c r="B55" t="str">
        <v>Joaquim Oliveira Mendes</v>
      </c>
      <c r="C55" t="str">
        <v>M120</v>
      </c>
      <c r="D55" s="6">
        <v>477</v>
      </c>
      <c r="E55">
        <v>458.5</v>
      </c>
      <c r="F55" t="str">
        <v>Normal</v>
      </c>
    </row>
    <row r="56" spans="1:6" x14ac:dyDescent="0.25">
      <c r="A56">
        <v>1790</v>
      </c>
      <c r="B56" t="str">
        <v>Barbosa Ferreira &amp; Moreira Samp Lda</v>
      </c>
      <c r="C56" t="str">
        <v>M120</v>
      </c>
      <c r="D56" s="6">
        <v>477</v>
      </c>
      <c r="E56">
        <v>448.09</v>
      </c>
      <c r="F56" t="str">
        <v>Normal</v>
      </c>
    </row>
    <row r="57" spans="1:6" x14ac:dyDescent="0.25">
      <c r="A57">
        <v>1791</v>
      </c>
      <c r="B57" t="str">
        <v>Barbosa Ferreira &amp; Moreira Samp Lda</v>
      </c>
      <c r="C57" t="str">
        <v>M120</v>
      </c>
      <c r="D57" s="6">
        <v>472</v>
      </c>
      <c r="E57">
        <v>1381.62</v>
      </c>
      <c r="F57" t="str">
        <v>Normal</v>
      </c>
    </row>
    <row r="58" spans="1:6" x14ac:dyDescent="0.25">
      <c r="A58">
        <v>1175</v>
      </c>
      <c r="B58" t="str">
        <v>Talho Estrela Do Norte Unip.,Lda</v>
      </c>
      <c r="C58" t="str">
        <v>M120</v>
      </c>
      <c r="D58" s="6">
        <v>470</v>
      </c>
      <c r="E58">
        <v>2061.3200000000002</v>
      </c>
      <c r="F58" t="str">
        <v>Normal</v>
      </c>
    </row>
    <row r="59" spans="1:6" x14ac:dyDescent="0.25">
      <c r="A59">
        <v>1793</v>
      </c>
      <c r="B59" t="str">
        <v>Barbosa Ferreira &amp; Moreira Samp Lda</v>
      </c>
      <c r="C59" t="str">
        <v>M120</v>
      </c>
      <c r="D59" s="6">
        <v>465</v>
      </c>
      <c r="E59">
        <v>975.49</v>
      </c>
      <c r="F59" t="str">
        <v>Normal</v>
      </c>
    </row>
    <row r="60" spans="1:6" x14ac:dyDescent="0.25">
      <c r="A60">
        <v>1794</v>
      </c>
      <c r="B60" t="str">
        <v>Barbosa Ferreira &amp; Moreira Samp Lda</v>
      </c>
      <c r="C60" t="str">
        <v>M120</v>
      </c>
      <c r="D60" s="6">
        <v>465</v>
      </c>
      <c r="E60">
        <v>34.340000000000003</v>
      </c>
      <c r="F60" t="str">
        <v>Normal</v>
      </c>
    </row>
    <row r="61" spans="1:6" x14ac:dyDescent="0.25">
      <c r="A61">
        <v>1176</v>
      </c>
      <c r="B61" t="str">
        <v>Talho Estrela Do Norte Unip.,Lda</v>
      </c>
      <c r="C61" t="str">
        <v>M120</v>
      </c>
      <c r="D61" s="6">
        <v>463</v>
      </c>
      <c r="E61">
        <v>1420.72</v>
      </c>
      <c r="F61" t="str">
        <v>Normal</v>
      </c>
    </row>
    <row r="62" spans="1:6" x14ac:dyDescent="0.25">
      <c r="A62">
        <v>1795</v>
      </c>
      <c r="B62" t="str">
        <v>Barbosa Ferreira &amp; Moreira Samp Lda</v>
      </c>
      <c r="C62" t="str">
        <v>M120</v>
      </c>
      <c r="D62" s="6">
        <v>458</v>
      </c>
      <c r="E62">
        <v>1067.46</v>
      </c>
      <c r="F62" t="str">
        <v>Normal</v>
      </c>
    </row>
    <row r="63" spans="1:6" x14ac:dyDescent="0.25">
      <c r="A63">
        <v>1797</v>
      </c>
      <c r="B63" t="str">
        <v>Barbosa Ferreira &amp; Moreira Samp Lda</v>
      </c>
      <c r="C63" t="str">
        <v>M120</v>
      </c>
      <c r="D63" s="6">
        <v>458</v>
      </c>
      <c r="E63">
        <v>23.32</v>
      </c>
      <c r="F63" t="str">
        <v>Normal</v>
      </c>
    </row>
    <row r="64" spans="1:6" x14ac:dyDescent="0.25">
      <c r="A64">
        <v>1445</v>
      </c>
      <c r="B64" t="str">
        <v>Rui Manuel Sousa Unip.,Lda</v>
      </c>
      <c r="C64" t="str">
        <v>M120</v>
      </c>
      <c r="D64" s="6">
        <v>448</v>
      </c>
      <c r="E64">
        <v>384.93</v>
      </c>
      <c r="F64" t="str">
        <v>Normal</v>
      </c>
    </row>
    <row r="65" spans="1:6" x14ac:dyDescent="0.25">
      <c r="A65">
        <v>1446</v>
      </c>
      <c r="B65" t="str">
        <v>Rui Manuel Sousa Unip.,Lda</v>
      </c>
      <c r="C65" t="str">
        <v>M120</v>
      </c>
      <c r="D65" s="6">
        <v>443</v>
      </c>
      <c r="E65">
        <v>1352.23</v>
      </c>
      <c r="F65" t="str">
        <v>Normal</v>
      </c>
    </row>
    <row r="66" spans="1:6" x14ac:dyDescent="0.25">
      <c r="A66">
        <v>1798</v>
      </c>
      <c r="B66" t="str">
        <v>Barbosa Ferreira &amp; Moreira Samp Lda</v>
      </c>
      <c r="C66" t="str">
        <v>M120</v>
      </c>
      <c r="D66" s="6">
        <v>442</v>
      </c>
      <c r="E66">
        <v>244.22</v>
      </c>
      <c r="F66" t="str">
        <v>Normal</v>
      </c>
    </row>
    <row r="67" spans="1:6" x14ac:dyDescent="0.25">
      <c r="A67">
        <v>1799</v>
      </c>
      <c r="B67" t="str">
        <v>Barbosa Ferreira &amp; Moreira Samp Lda</v>
      </c>
      <c r="C67" t="str">
        <v>M120</v>
      </c>
      <c r="D67" s="6">
        <v>442</v>
      </c>
      <c r="E67">
        <v>21.2</v>
      </c>
      <c r="F67" t="str">
        <v>Normal</v>
      </c>
    </row>
    <row r="68" spans="1:6" x14ac:dyDescent="0.25">
      <c r="A68">
        <v>1448</v>
      </c>
      <c r="B68" t="str">
        <v>Rui Manuel Sousa Unip.,Lda</v>
      </c>
      <c r="C68" t="str">
        <v>M120</v>
      </c>
      <c r="D68" s="6">
        <v>441</v>
      </c>
      <c r="E68">
        <v>320.7</v>
      </c>
      <c r="F68" t="str">
        <v>Normal</v>
      </c>
    </row>
    <row r="69" spans="1:6" x14ac:dyDescent="0.25">
      <c r="A69">
        <v>1449</v>
      </c>
      <c r="B69" t="str">
        <v>Rui Manuel Sousa Unip.,Lda</v>
      </c>
      <c r="C69" t="str">
        <v>M120</v>
      </c>
      <c r="D69" s="6">
        <v>440</v>
      </c>
      <c r="E69">
        <v>317.35000000000002</v>
      </c>
      <c r="F69" t="str">
        <v>Normal</v>
      </c>
    </row>
    <row r="70" spans="1:6" x14ac:dyDescent="0.25">
      <c r="A70">
        <v>1800</v>
      </c>
      <c r="B70" t="str">
        <v>Barbosa Ferreira &amp; Moreira Samp Lda</v>
      </c>
      <c r="C70" t="str">
        <v>M120</v>
      </c>
      <c r="D70" s="6">
        <v>440</v>
      </c>
      <c r="E70">
        <v>579.98</v>
      </c>
      <c r="F70" t="str">
        <v>Normal</v>
      </c>
    </row>
    <row r="71" spans="1:6" x14ac:dyDescent="0.25">
      <c r="A71">
        <v>1450</v>
      </c>
      <c r="B71" t="str">
        <v>Rui Manuel Sousa Unip.,Lda</v>
      </c>
      <c r="C71" t="str">
        <v>M120</v>
      </c>
      <c r="D71" s="6">
        <v>436</v>
      </c>
      <c r="E71">
        <v>393.14</v>
      </c>
      <c r="F71" t="str">
        <v>Normal</v>
      </c>
    </row>
    <row r="72" spans="1:6" x14ac:dyDescent="0.25">
      <c r="A72">
        <v>1451</v>
      </c>
      <c r="B72" t="str">
        <v>Rui Manuel Sousa Unip.,Lda</v>
      </c>
      <c r="C72" t="str">
        <v>M120</v>
      </c>
      <c r="D72" s="6">
        <v>436</v>
      </c>
      <c r="E72">
        <v>987.06</v>
      </c>
      <c r="F72" t="str">
        <v>Normal</v>
      </c>
    </row>
    <row r="73" spans="1:6" x14ac:dyDescent="0.25">
      <c r="A73">
        <v>1801</v>
      </c>
      <c r="B73" t="str">
        <v>Barbosa Ferreira &amp; Moreira Samp Lda</v>
      </c>
      <c r="C73" t="str">
        <v>M120</v>
      </c>
      <c r="D73" s="6">
        <v>435</v>
      </c>
      <c r="E73">
        <v>860.69</v>
      </c>
      <c r="F73" t="str">
        <v>Normal</v>
      </c>
    </row>
    <row r="74" spans="1:6" x14ac:dyDescent="0.25">
      <c r="A74">
        <v>1803</v>
      </c>
      <c r="B74" t="str">
        <v>Barbosa Ferreira &amp; Moreira Samp Lda</v>
      </c>
      <c r="C74" t="str">
        <v>M120</v>
      </c>
      <c r="D74" s="6">
        <v>435</v>
      </c>
      <c r="E74">
        <v>8.9</v>
      </c>
      <c r="F74" t="str">
        <v>Normal</v>
      </c>
    </row>
    <row r="75" spans="1:6" x14ac:dyDescent="0.25">
      <c r="A75">
        <v>1452</v>
      </c>
      <c r="B75" t="str">
        <v>Rui Manuel Sousa Unip.,Lda</v>
      </c>
      <c r="C75" t="str">
        <v>M120</v>
      </c>
      <c r="D75" s="6">
        <v>434</v>
      </c>
      <c r="E75">
        <v>492.79</v>
      </c>
      <c r="F75" t="str">
        <v>Normal</v>
      </c>
    </row>
    <row r="76" spans="1:6" x14ac:dyDescent="0.25">
      <c r="A76">
        <v>1454</v>
      </c>
      <c r="B76" t="str">
        <v>Rui Manuel Sousa Unip.,Lda</v>
      </c>
      <c r="C76" t="str">
        <v>M120</v>
      </c>
      <c r="D76" s="6">
        <v>433</v>
      </c>
      <c r="E76">
        <v>369.55</v>
      </c>
      <c r="F76" t="str">
        <v>Normal</v>
      </c>
    </row>
    <row r="77" spans="1:6" x14ac:dyDescent="0.25">
      <c r="A77">
        <v>1804</v>
      </c>
      <c r="B77" t="str">
        <v>Barbosa Ferreira &amp; Moreira Samp Lda</v>
      </c>
      <c r="C77" t="str">
        <v>M120</v>
      </c>
      <c r="D77" s="6">
        <v>433</v>
      </c>
      <c r="E77">
        <v>284.16000000000003</v>
      </c>
      <c r="F77" t="str">
        <v>Normal</v>
      </c>
    </row>
    <row r="78" spans="1:6" x14ac:dyDescent="0.25">
      <c r="A78">
        <v>1455</v>
      </c>
      <c r="B78" t="str">
        <v>Rui Manuel Sousa Unip.,Lda</v>
      </c>
      <c r="C78" t="str">
        <v>M120</v>
      </c>
      <c r="D78" s="6">
        <v>428</v>
      </c>
      <c r="E78">
        <v>416.22</v>
      </c>
      <c r="F78" t="str">
        <v>Normal</v>
      </c>
    </row>
    <row r="79" spans="1:6" x14ac:dyDescent="0.25">
      <c r="A79">
        <v>1805</v>
      </c>
      <c r="B79" t="str">
        <v>Barbosa Ferreira &amp; Moreira Samp Lda</v>
      </c>
      <c r="C79" t="str">
        <v>M120</v>
      </c>
      <c r="D79" s="6">
        <v>428</v>
      </c>
      <c r="E79">
        <v>809.56</v>
      </c>
      <c r="F79" t="str">
        <v>Normal</v>
      </c>
    </row>
    <row r="80" spans="1:6" x14ac:dyDescent="0.25">
      <c r="A80">
        <v>1456</v>
      </c>
      <c r="B80" t="str">
        <v>Rui Manuel Sousa Unip.,Lda</v>
      </c>
      <c r="C80" t="str">
        <v>M120</v>
      </c>
      <c r="D80" s="6">
        <v>426</v>
      </c>
      <c r="E80">
        <v>732.56</v>
      </c>
      <c r="F80" t="str">
        <v>Normal</v>
      </c>
    </row>
    <row r="81" spans="1:6" x14ac:dyDescent="0.25">
      <c r="A81">
        <v>1806</v>
      </c>
      <c r="B81" t="str">
        <v>Barbosa Ferreira &amp; Moreira Samp Lda</v>
      </c>
      <c r="C81" t="str">
        <v>M120</v>
      </c>
      <c r="D81" s="6">
        <v>426</v>
      </c>
      <c r="E81">
        <v>241.85</v>
      </c>
      <c r="F81" t="str">
        <v>Normal</v>
      </c>
    </row>
    <row r="82" spans="1:6" x14ac:dyDescent="0.25">
      <c r="A82">
        <v>1525</v>
      </c>
      <c r="B82" t="str">
        <v>Título Recheado - Talho, Lda</v>
      </c>
      <c r="C82" t="str">
        <v>M120</v>
      </c>
      <c r="D82" s="6">
        <v>422</v>
      </c>
      <c r="E82">
        <v>652.66</v>
      </c>
      <c r="F82" t="str">
        <v>Normal</v>
      </c>
    </row>
    <row r="83" spans="1:6" x14ac:dyDescent="0.25">
      <c r="A83">
        <v>1306</v>
      </c>
      <c r="B83" t="str">
        <v>Servibarreiras-Comércio E Serviços</v>
      </c>
      <c r="C83" t="str">
        <v>M120</v>
      </c>
      <c r="D83" s="6">
        <v>421</v>
      </c>
      <c r="E83">
        <v>504.83</v>
      </c>
      <c r="F83" t="str">
        <v>Normal</v>
      </c>
    </row>
    <row r="84" spans="1:6" x14ac:dyDescent="0.25">
      <c r="A84">
        <v>1457</v>
      </c>
      <c r="B84" t="str">
        <v>Rui Manuel Sousa Unip.,Lda</v>
      </c>
      <c r="C84" t="str">
        <v>M120</v>
      </c>
      <c r="D84" s="6">
        <v>421</v>
      </c>
      <c r="E84">
        <v>339.5</v>
      </c>
      <c r="F84" t="str">
        <v>Normal</v>
      </c>
    </row>
    <row r="85" spans="1:6" x14ac:dyDescent="0.25">
      <c r="A85">
        <v>1807</v>
      </c>
      <c r="B85" t="str">
        <v>Barbosa Ferreira &amp; Moreira Samp Lda</v>
      </c>
      <c r="C85" t="str">
        <v>M120</v>
      </c>
      <c r="D85" s="6">
        <v>421</v>
      </c>
      <c r="E85">
        <v>1198.26</v>
      </c>
      <c r="F85" t="str">
        <v>Normal</v>
      </c>
    </row>
    <row r="86" spans="1:6" x14ac:dyDescent="0.25">
      <c r="A86">
        <v>1810</v>
      </c>
      <c r="B86" t="str">
        <v>Barbosa Ferreira &amp; Moreira Samp Lda</v>
      </c>
      <c r="C86" t="str">
        <v>M120</v>
      </c>
      <c r="D86" s="6">
        <v>421</v>
      </c>
      <c r="E86">
        <v>34.340000000000003</v>
      </c>
      <c r="F86" t="str">
        <v>Normal</v>
      </c>
    </row>
    <row r="87" spans="1:6" x14ac:dyDescent="0.25">
      <c r="A87">
        <v>1458</v>
      </c>
      <c r="B87" t="str">
        <v>Rui Manuel Sousa Unip.,Lda</v>
      </c>
      <c r="C87" t="str">
        <v>M120</v>
      </c>
      <c r="D87" s="6">
        <v>414</v>
      </c>
      <c r="E87">
        <v>148.75</v>
      </c>
      <c r="F87" t="str">
        <v>Normal</v>
      </c>
    </row>
    <row r="88" spans="1:6" x14ac:dyDescent="0.25">
      <c r="A88">
        <v>1811</v>
      </c>
      <c r="B88" t="str">
        <v>Barbosa Ferreira &amp; Moreira Samp Lda</v>
      </c>
      <c r="C88" t="str">
        <v>M120</v>
      </c>
      <c r="D88" s="6">
        <v>414</v>
      </c>
      <c r="E88">
        <v>839.88</v>
      </c>
      <c r="F88" t="str">
        <v>Normal</v>
      </c>
    </row>
    <row r="89" spans="1:6" x14ac:dyDescent="0.25">
      <c r="A89">
        <v>1812</v>
      </c>
      <c r="B89" t="str">
        <v>Barbosa Ferreira &amp; Moreira Samp Lda</v>
      </c>
      <c r="C89" t="str">
        <v>M120</v>
      </c>
      <c r="D89" s="6">
        <v>414</v>
      </c>
      <c r="E89">
        <v>29.68</v>
      </c>
      <c r="F89" t="str">
        <v>Normal</v>
      </c>
    </row>
    <row r="90" spans="1:6" x14ac:dyDescent="0.25">
      <c r="A90">
        <v>1814</v>
      </c>
      <c r="B90" t="str">
        <v>Barbosa Ferreira &amp; Moreira Samp Lda</v>
      </c>
      <c r="C90" t="str">
        <v>M120</v>
      </c>
      <c r="D90" s="6">
        <v>408</v>
      </c>
      <c r="E90">
        <v>550.83000000000004</v>
      </c>
      <c r="F90" t="str">
        <v>Normal</v>
      </c>
    </row>
    <row r="91" spans="1:6" x14ac:dyDescent="0.25">
      <c r="A91">
        <v>1815</v>
      </c>
      <c r="B91" t="str">
        <v>Barbosa Ferreira &amp; Moreira Samp Lda</v>
      </c>
      <c r="C91" t="str">
        <v>M120</v>
      </c>
      <c r="D91" s="6">
        <v>405</v>
      </c>
      <c r="E91">
        <v>258.37</v>
      </c>
      <c r="F91" t="str">
        <v>Normal</v>
      </c>
    </row>
    <row r="92" spans="1:6" x14ac:dyDescent="0.25">
      <c r="A92">
        <v>1816</v>
      </c>
      <c r="B92" t="str">
        <v>Barbosa Ferreira &amp; Moreira Samp Lda</v>
      </c>
      <c r="C92" t="str">
        <v>M120</v>
      </c>
      <c r="D92" s="6">
        <v>405</v>
      </c>
      <c r="E92">
        <v>20.14</v>
      </c>
      <c r="F92" t="str">
        <v>Normal</v>
      </c>
    </row>
    <row r="93" spans="1:6" x14ac:dyDescent="0.25">
      <c r="A93">
        <v>1307</v>
      </c>
      <c r="B93" t="str">
        <v>Servibarreiras-Comércio E Serviços</v>
      </c>
      <c r="C93" t="str">
        <v>M120</v>
      </c>
      <c r="D93" s="6">
        <v>402</v>
      </c>
      <c r="E93">
        <v>1039.74</v>
      </c>
      <c r="F93" t="str">
        <v>Normal</v>
      </c>
    </row>
    <row r="94" spans="1:6" x14ac:dyDescent="0.25">
      <c r="A94">
        <v>1997</v>
      </c>
      <c r="B94" t="str">
        <v>Joana Vanessa Teixeira Pereira</v>
      </c>
      <c r="C94" t="str">
        <v>M120</v>
      </c>
      <c r="D94" s="6">
        <v>401</v>
      </c>
      <c r="E94">
        <v>840.65</v>
      </c>
      <c r="F94" t="str">
        <v>Normal</v>
      </c>
    </row>
    <row r="95" spans="1:6" x14ac:dyDescent="0.25">
      <c r="A95">
        <v>1308</v>
      </c>
      <c r="B95" t="str">
        <v>Servibarreiras-Comércio E Serviços</v>
      </c>
      <c r="C95" t="str">
        <v>M120</v>
      </c>
      <c r="D95" s="6">
        <v>400</v>
      </c>
      <c r="E95">
        <v>739.42</v>
      </c>
      <c r="F95" t="str">
        <v>Normal</v>
      </c>
    </row>
    <row r="96" spans="1:6" x14ac:dyDescent="0.25">
      <c r="A96">
        <v>1817</v>
      </c>
      <c r="B96" t="str">
        <v>Barbosa Ferreira &amp; Moreira Samp Lda</v>
      </c>
      <c r="C96" t="str">
        <v>M120</v>
      </c>
      <c r="D96" s="6">
        <v>400</v>
      </c>
      <c r="E96">
        <v>846.12</v>
      </c>
      <c r="F96" t="str">
        <v>Normal</v>
      </c>
    </row>
    <row r="97" spans="1:6" x14ac:dyDescent="0.25">
      <c r="A97">
        <v>1998</v>
      </c>
      <c r="B97" t="str">
        <v>Joana Vanessa Teixeira Pereira</v>
      </c>
      <c r="C97" t="str">
        <v>M120</v>
      </c>
      <c r="D97" s="6">
        <v>399</v>
      </c>
      <c r="E97">
        <v>756.44</v>
      </c>
      <c r="F97" t="str">
        <v>Normal</v>
      </c>
    </row>
    <row r="98" spans="1:6" x14ac:dyDescent="0.25">
      <c r="A98">
        <v>1818</v>
      </c>
      <c r="B98" t="str">
        <v>Barbosa Ferreira &amp; Moreira Samp Lda</v>
      </c>
      <c r="C98" t="str">
        <v>M120</v>
      </c>
      <c r="D98" s="6">
        <v>398</v>
      </c>
      <c r="E98">
        <v>246.34</v>
      </c>
      <c r="F98" t="str">
        <v>Normal</v>
      </c>
    </row>
    <row r="99" spans="1:6" x14ac:dyDescent="0.25">
      <c r="A99">
        <v>1819</v>
      </c>
      <c r="B99" t="str">
        <v>Barbosa Ferreira &amp; Moreira Samp Lda</v>
      </c>
      <c r="C99" t="str">
        <v>M120</v>
      </c>
      <c r="D99" s="6">
        <v>398</v>
      </c>
      <c r="E99">
        <v>243.61</v>
      </c>
      <c r="F99" t="str">
        <v>Normal</v>
      </c>
    </row>
    <row r="100" spans="1:6" x14ac:dyDescent="0.25">
      <c r="A100">
        <v>1309</v>
      </c>
      <c r="B100" t="str">
        <v>Servibarreiras-Comércio E Serviços</v>
      </c>
      <c r="C100" t="str">
        <v>M120</v>
      </c>
      <c r="D100" s="6">
        <v>395</v>
      </c>
      <c r="E100">
        <v>810.6</v>
      </c>
      <c r="F100" t="str">
        <v>Normal</v>
      </c>
    </row>
    <row r="101" spans="1:6" x14ac:dyDescent="0.25">
      <c r="A101">
        <v>1820</v>
      </c>
      <c r="B101" t="str">
        <v>Barbosa Ferreira &amp; Moreira Samp Lda</v>
      </c>
      <c r="C101" t="str">
        <v>M120</v>
      </c>
      <c r="D101" s="6">
        <v>391</v>
      </c>
      <c r="E101">
        <v>522.75</v>
      </c>
      <c r="F101" t="str">
        <v>Normal</v>
      </c>
    </row>
    <row r="102" spans="1:6" x14ac:dyDescent="0.25">
      <c r="A102">
        <v>1310</v>
      </c>
      <c r="B102" t="str">
        <v>Servibarreiras-Comércio E Serviços</v>
      </c>
      <c r="C102" t="str">
        <v>M120</v>
      </c>
      <c r="D102" s="6">
        <v>388</v>
      </c>
      <c r="E102">
        <v>858.71</v>
      </c>
      <c r="F102" t="str">
        <v>Normal</v>
      </c>
    </row>
    <row r="103" spans="1:6" x14ac:dyDescent="0.25">
      <c r="A103">
        <v>1526</v>
      </c>
      <c r="B103" t="str">
        <v>Título Recheado - Talho, Lda</v>
      </c>
      <c r="C103" t="str">
        <v>M120</v>
      </c>
      <c r="D103" s="6">
        <v>387</v>
      </c>
      <c r="E103">
        <v>683.25</v>
      </c>
      <c r="F103" t="str">
        <v>Normal</v>
      </c>
    </row>
    <row r="104" spans="1:6" x14ac:dyDescent="0.25">
      <c r="A104">
        <v>1311</v>
      </c>
      <c r="B104" t="str">
        <v>Servibarreiras-Comércio E Serviços</v>
      </c>
      <c r="C104" t="str">
        <v>M120</v>
      </c>
      <c r="D104" s="6">
        <v>386</v>
      </c>
      <c r="E104">
        <v>727.32</v>
      </c>
      <c r="F104" t="str">
        <v>Normal</v>
      </c>
    </row>
    <row r="105" spans="1:6" x14ac:dyDescent="0.25">
      <c r="A105">
        <v>1312</v>
      </c>
      <c r="B105" t="str">
        <v>Servibarreiras-Comércio E Serviços</v>
      </c>
      <c r="C105" t="str">
        <v>M120</v>
      </c>
      <c r="D105" s="6">
        <v>381</v>
      </c>
      <c r="E105">
        <v>40.74</v>
      </c>
      <c r="F105" t="str">
        <v>Normal</v>
      </c>
    </row>
    <row r="106" spans="1:6" x14ac:dyDescent="0.25">
      <c r="A106">
        <v>1313</v>
      </c>
      <c r="B106" t="str">
        <v>Servibarreiras-Comércio E Serviços</v>
      </c>
      <c r="C106" t="str">
        <v>M120</v>
      </c>
      <c r="D106" s="6">
        <v>381</v>
      </c>
      <c r="E106">
        <v>700.72</v>
      </c>
      <c r="F106" t="str">
        <v>Normal</v>
      </c>
    </row>
    <row r="107" spans="1:6" x14ac:dyDescent="0.25">
      <c r="A107">
        <v>1528</v>
      </c>
      <c r="B107" t="str">
        <v>Título Recheado - Talho, Lda</v>
      </c>
      <c r="C107" t="str">
        <v>M120</v>
      </c>
      <c r="D107" s="6">
        <v>381</v>
      </c>
      <c r="E107">
        <v>38.56</v>
      </c>
      <c r="F107" t="str">
        <v>Normal</v>
      </c>
    </row>
    <row r="108" spans="1:6" x14ac:dyDescent="0.25">
      <c r="A108">
        <v>1529</v>
      </c>
      <c r="B108" t="str">
        <v>Título Recheado - Talho, Lda</v>
      </c>
      <c r="C108" t="str">
        <v>M120</v>
      </c>
      <c r="D108" s="6">
        <v>380</v>
      </c>
      <c r="E108">
        <v>810.86</v>
      </c>
      <c r="F108" t="str">
        <v>Normal</v>
      </c>
    </row>
    <row r="109" spans="1:6" x14ac:dyDescent="0.25">
      <c r="A109">
        <v>1314</v>
      </c>
      <c r="B109" t="str">
        <v>Servibarreiras-Comércio E Serviços</v>
      </c>
      <c r="C109" t="str">
        <v>M120</v>
      </c>
      <c r="D109" s="6">
        <v>374</v>
      </c>
      <c r="E109">
        <v>1101.82</v>
      </c>
      <c r="F109" t="str">
        <v>Normal</v>
      </c>
    </row>
    <row r="110" spans="1:6" x14ac:dyDescent="0.25">
      <c r="A110">
        <v>1530</v>
      </c>
      <c r="B110" t="str">
        <v>Título Recheado - Talho, Lda</v>
      </c>
      <c r="C110" t="str">
        <v>M120</v>
      </c>
      <c r="D110" s="6">
        <v>373</v>
      </c>
      <c r="E110">
        <v>570.34</v>
      </c>
      <c r="F110" t="str">
        <v>Normal</v>
      </c>
    </row>
    <row r="111" spans="1:6" x14ac:dyDescent="0.25">
      <c r="A111">
        <v>1315</v>
      </c>
      <c r="B111" t="str">
        <v>Servibarreiras-Comércio E Serviços</v>
      </c>
      <c r="C111" t="str">
        <v>M120</v>
      </c>
      <c r="D111" s="6">
        <v>372</v>
      </c>
      <c r="E111">
        <v>406.74</v>
      </c>
      <c r="F111" t="str">
        <v>Normal</v>
      </c>
    </row>
    <row r="112" spans="1:6" x14ac:dyDescent="0.25">
      <c r="A112">
        <v>1316</v>
      </c>
      <c r="B112" t="str">
        <v>Servibarreiras-Comércio E Serviços</v>
      </c>
      <c r="C112" t="str">
        <v>M120</v>
      </c>
      <c r="D112" s="6">
        <v>367</v>
      </c>
      <c r="E112">
        <v>845.74</v>
      </c>
      <c r="F112" t="str">
        <v>Normal</v>
      </c>
    </row>
    <row r="113" spans="1:6" x14ac:dyDescent="0.25">
      <c r="A113">
        <v>1531</v>
      </c>
      <c r="B113" t="str">
        <v>Título Recheado - Talho, Lda</v>
      </c>
      <c r="C113" t="str">
        <v>M120</v>
      </c>
      <c r="D113" s="6">
        <v>366</v>
      </c>
      <c r="E113">
        <v>534.62</v>
      </c>
      <c r="F113" t="str">
        <v>Normal</v>
      </c>
    </row>
    <row r="114" spans="1:6" x14ac:dyDescent="0.25">
      <c r="A114">
        <v>1317</v>
      </c>
      <c r="B114" t="str">
        <v>Servibarreiras-Comércio E Serviços</v>
      </c>
      <c r="C114" t="str">
        <v>M120</v>
      </c>
      <c r="D114" s="6">
        <v>365</v>
      </c>
      <c r="E114">
        <v>239.32</v>
      </c>
      <c r="F114" t="str">
        <v>Normal</v>
      </c>
    </row>
    <row r="115" spans="1:6" x14ac:dyDescent="0.25">
      <c r="A115">
        <v>1692</v>
      </c>
      <c r="B115" t="str">
        <v>João Paulo Silva Ribeiro Unip.,Lda</v>
      </c>
      <c r="C115" t="str">
        <v>M120</v>
      </c>
      <c r="D115" s="6">
        <v>364</v>
      </c>
      <c r="E115">
        <v>1145.4000000000001</v>
      </c>
      <c r="F115" t="str">
        <v>Normal</v>
      </c>
    </row>
    <row r="116" spans="1:6" x14ac:dyDescent="0.25">
      <c r="A116">
        <v>1693</v>
      </c>
      <c r="B116" t="str">
        <v>João Paulo Silva Ribeiro Unip.,Lda</v>
      </c>
      <c r="C116" t="str">
        <v>M120</v>
      </c>
      <c r="D116" s="6">
        <v>360</v>
      </c>
      <c r="E116">
        <v>533.66</v>
      </c>
      <c r="F116" t="str">
        <v>Normal</v>
      </c>
    </row>
    <row r="117" spans="1:6" x14ac:dyDescent="0.25">
      <c r="A117">
        <v>1533</v>
      </c>
      <c r="B117" t="str">
        <v>Título Recheado - Talho, Lda</v>
      </c>
      <c r="C117" t="str">
        <v>M120</v>
      </c>
      <c r="D117" s="6">
        <v>359</v>
      </c>
      <c r="E117">
        <v>812.82</v>
      </c>
      <c r="F117" t="str">
        <v>Normal</v>
      </c>
    </row>
    <row r="118" spans="1:6" x14ac:dyDescent="0.25">
      <c r="A118">
        <v>883</v>
      </c>
      <c r="B118" t="str">
        <v>Carnes Maiatas, Lda</v>
      </c>
      <c r="C118" t="str">
        <v>M120</v>
      </c>
      <c r="D118" s="6">
        <v>357</v>
      </c>
      <c r="E118">
        <v>325.42</v>
      </c>
      <c r="F118" t="str">
        <v>Normal</v>
      </c>
    </row>
    <row r="119" spans="1:6" x14ac:dyDescent="0.25">
      <c r="A119">
        <v>1506</v>
      </c>
      <c r="B119" t="str">
        <v>Carnes Gadira, Lda</v>
      </c>
      <c r="C119" t="str">
        <v>M120</v>
      </c>
      <c r="D119" s="6">
        <v>357</v>
      </c>
      <c r="E119">
        <v>557.08000000000004</v>
      </c>
      <c r="F119" t="str">
        <v>Normal</v>
      </c>
    </row>
    <row r="120" spans="1:6" x14ac:dyDescent="0.25">
      <c r="A120">
        <v>1694</v>
      </c>
      <c r="B120" t="str">
        <v>João Paulo Silva Ribeiro Unip.,Lda</v>
      </c>
      <c r="C120" t="str">
        <v>M120</v>
      </c>
      <c r="D120" s="6">
        <v>357</v>
      </c>
      <c r="E120">
        <v>1478.5</v>
      </c>
      <c r="F120" t="str">
        <v>Normal</v>
      </c>
    </row>
    <row r="121" spans="1:6" x14ac:dyDescent="0.25">
      <c r="A121">
        <v>1535</v>
      </c>
      <c r="B121" t="str">
        <v>Título Recheado - Talho, Lda</v>
      </c>
      <c r="C121" t="str">
        <v>M120</v>
      </c>
      <c r="D121" s="6">
        <v>352</v>
      </c>
      <c r="E121">
        <v>738.3</v>
      </c>
      <c r="F121" t="str">
        <v>Normal</v>
      </c>
    </row>
    <row r="122" spans="1:6" x14ac:dyDescent="0.25">
      <c r="A122">
        <v>1536</v>
      </c>
      <c r="B122" t="str">
        <v>Título Recheado - Talho, Lda</v>
      </c>
      <c r="C122" t="str">
        <v>M120</v>
      </c>
      <c r="D122" s="6">
        <v>352</v>
      </c>
      <c r="E122">
        <v>742.86</v>
      </c>
      <c r="F122" t="str">
        <v>Normal</v>
      </c>
    </row>
    <row r="123" spans="1:6" x14ac:dyDescent="0.25">
      <c r="A123">
        <v>1696</v>
      </c>
      <c r="B123" t="str">
        <v>João Paulo Silva Ribeiro Unip.,Lda</v>
      </c>
      <c r="C123" t="str">
        <v>M120</v>
      </c>
      <c r="D123" s="6">
        <v>350</v>
      </c>
      <c r="E123">
        <v>1458.09</v>
      </c>
      <c r="F123" t="str">
        <v>Normal</v>
      </c>
    </row>
    <row r="124" spans="1:6" x14ac:dyDescent="0.25">
      <c r="A124">
        <v>1697</v>
      </c>
      <c r="B124" t="str">
        <v>João Paulo Silva Ribeiro Unip.,Lda</v>
      </c>
      <c r="C124" t="str">
        <v>M120</v>
      </c>
      <c r="D124" s="6">
        <v>346</v>
      </c>
      <c r="E124">
        <v>446.09</v>
      </c>
      <c r="F124" t="str">
        <v>Normal</v>
      </c>
    </row>
    <row r="125" spans="1:6" x14ac:dyDescent="0.25">
      <c r="A125">
        <v>1537</v>
      </c>
      <c r="B125" t="str">
        <v>Título Recheado - Talho, Lda</v>
      </c>
      <c r="C125" t="str">
        <v>M120</v>
      </c>
      <c r="D125" s="6">
        <v>345</v>
      </c>
      <c r="E125">
        <v>522.28</v>
      </c>
      <c r="F125" t="str">
        <v>Normal</v>
      </c>
    </row>
    <row r="126" spans="1:6" x14ac:dyDescent="0.25">
      <c r="A126">
        <v>1698</v>
      </c>
      <c r="B126" t="str">
        <v>João Paulo Silva Ribeiro Unip.,Lda</v>
      </c>
      <c r="C126" t="str">
        <v>M120</v>
      </c>
      <c r="D126" s="6">
        <v>343</v>
      </c>
      <c r="E126">
        <v>339.47</v>
      </c>
      <c r="F126" t="str">
        <v>Normal</v>
      </c>
    </row>
    <row r="127" spans="1:6" x14ac:dyDescent="0.25">
      <c r="A127">
        <v>1699</v>
      </c>
      <c r="B127" t="str">
        <v>João Paulo Silva Ribeiro Unip.,Lda</v>
      </c>
      <c r="C127" t="str">
        <v>M120</v>
      </c>
      <c r="D127" s="6">
        <v>342</v>
      </c>
      <c r="E127">
        <v>663.58</v>
      </c>
      <c r="F127" t="str">
        <v>Normal</v>
      </c>
    </row>
    <row r="128" spans="1:6" x14ac:dyDescent="0.25">
      <c r="A128">
        <v>1700</v>
      </c>
      <c r="B128" t="str">
        <v>João Paulo Silva Ribeiro Unip.,Lda</v>
      </c>
      <c r="C128" t="str">
        <v>M120</v>
      </c>
      <c r="D128" s="6">
        <v>339</v>
      </c>
      <c r="E128">
        <v>369.26</v>
      </c>
      <c r="F128" t="str">
        <v>Normal</v>
      </c>
    </row>
    <row r="129" spans="1:6" x14ac:dyDescent="0.25">
      <c r="A129">
        <v>1701</v>
      </c>
      <c r="B129" t="str">
        <v>João Paulo Silva Ribeiro Unip.,Lda</v>
      </c>
      <c r="C129" t="str">
        <v>M120</v>
      </c>
      <c r="D129" s="6">
        <v>339</v>
      </c>
      <c r="E129">
        <v>23.85</v>
      </c>
      <c r="F129" t="str">
        <v>Normal</v>
      </c>
    </row>
    <row r="130" spans="1:6" x14ac:dyDescent="0.25">
      <c r="A130">
        <v>1538</v>
      </c>
      <c r="B130" t="str">
        <v>Título Recheado - Talho, Lda</v>
      </c>
      <c r="C130" t="str">
        <v>M120</v>
      </c>
      <c r="D130" s="6">
        <v>338</v>
      </c>
      <c r="E130">
        <v>600.01</v>
      </c>
      <c r="F130" t="str">
        <v>Normal</v>
      </c>
    </row>
    <row r="131" spans="1:6" x14ac:dyDescent="0.25">
      <c r="A131">
        <v>1702</v>
      </c>
      <c r="B131" t="str">
        <v>João Paulo Silva Ribeiro Unip.,Lda</v>
      </c>
      <c r="C131" t="str">
        <v>M120</v>
      </c>
      <c r="D131" s="6">
        <v>336</v>
      </c>
      <c r="E131">
        <v>1234.1099999999999</v>
      </c>
      <c r="F131" t="str">
        <v>Normal</v>
      </c>
    </row>
    <row r="132" spans="1:6" x14ac:dyDescent="0.25">
      <c r="A132">
        <v>1703</v>
      </c>
      <c r="B132" t="str">
        <v>João Paulo Silva Ribeiro Unip.,Lda</v>
      </c>
      <c r="C132" t="str">
        <v>M120</v>
      </c>
      <c r="D132" s="6">
        <v>335</v>
      </c>
      <c r="E132">
        <v>151.81</v>
      </c>
      <c r="F132" t="str">
        <v>Normal</v>
      </c>
    </row>
    <row r="133" spans="1:6" x14ac:dyDescent="0.25">
      <c r="A133">
        <v>1704</v>
      </c>
      <c r="B133" t="str">
        <v>João Paulo Silva Ribeiro Unip.,Lda</v>
      </c>
      <c r="C133" t="str">
        <v>M120</v>
      </c>
      <c r="D133" s="6">
        <v>332</v>
      </c>
      <c r="E133">
        <v>642.67999999999995</v>
      </c>
      <c r="F133" t="str">
        <v>Normal</v>
      </c>
    </row>
    <row r="134" spans="1:6" x14ac:dyDescent="0.25">
      <c r="A134">
        <v>1539</v>
      </c>
      <c r="B134" t="str">
        <v>Título Recheado - Talho, Lda</v>
      </c>
      <c r="C134" t="str">
        <v>M120</v>
      </c>
      <c r="D134" s="6">
        <v>331</v>
      </c>
      <c r="E134">
        <v>542.08000000000004</v>
      </c>
      <c r="F134" t="str">
        <v>Normal</v>
      </c>
    </row>
    <row r="135" spans="1:6" x14ac:dyDescent="0.25">
      <c r="A135">
        <v>1318</v>
      </c>
      <c r="B135" t="str">
        <v>Servibarreiras-Comércio E Serviços</v>
      </c>
      <c r="C135" t="str">
        <v>M120</v>
      </c>
      <c r="D135" s="6">
        <v>330</v>
      </c>
      <c r="E135">
        <v>999.6</v>
      </c>
      <c r="F135" t="str">
        <v>Normal</v>
      </c>
    </row>
    <row r="136" spans="1:6" x14ac:dyDescent="0.25">
      <c r="A136">
        <v>1705</v>
      </c>
      <c r="B136" t="str">
        <v>João Paulo Silva Ribeiro Unip.,Lda</v>
      </c>
      <c r="C136" t="str">
        <v>M120</v>
      </c>
      <c r="D136" s="6">
        <v>329</v>
      </c>
      <c r="E136">
        <v>863.11</v>
      </c>
      <c r="F136" t="str">
        <v>Normal</v>
      </c>
    </row>
    <row r="137" spans="1:6" x14ac:dyDescent="0.25">
      <c r="A137">
        <v>1706</v>
      </c>
      <c r="B137" t="str">
        <v>João Paulo Silva Ribeiro Unip.,Lda</v>
      </c>
      <c r="C137" t="str">
        <v>M120</v>
      </c>
      <c r="D137" s="6">
        <v>326</v>
      </c>
      <c r="E137">
        <v>25.86</v>
      </c>
      <c r="F137" t="str">
        <v>Normal</v>
      </c>
    </row>
    <row r="138" spans="1:6" x14ac:dyDescent="0.25">
      <c r="A138">
        <v>1707</v>
      </c>
      <c r="B138" t="str">
        <v>João Paulo Silva Ribeiro Unip.,Lda</v>
      </c>
      <c r="C138" t="str">
        <v>M120</v>
      </c>
      <c r="D138" s="6">
        <v>325</v>
      </c>
      <c r="E138">
        <v>720.95</v>
      </c>
      <c r="F138" t="str">
        <v>Normal</v>
      </c>
    </row>
    <row r="139" spans="1:6" x14ac:dyDescent="0.25">
      <c r="A139">
        <v>1540</v>
      </c>
      <c r="B139" t="str">
        <v>Título Recheado - Talho, Lda</v>
      </c>
      <c r="C139" t="str">
        <v>M120</v>
      </c>
      <c r="D139" s="6">
        <v>324</v>
      </c>
      <c r="E139">
        <v>501.46</v>
      </c>
      <c r="F139" t="str">
        <v>Normal</v>
      </c>
    </row>
    <row r="140" spans="1:6" x14ac:dyDescent="0.25">
      <c r="A140">
        <v>1507</v>
      </c>
      <c r="B140" t="str">
        <v>Carnes Gadira, Lda</v>
      </c>
      <c r="C140" t="str">
        <v>M120</v>
      </c>
      <c r="D140" s="6">
        <v>322</v>
      </c>
      <c r="E140">
        <v>368.73</v>
      </c>
      <c r="F140" t="str">
        <v>Normal</v>
      </c>
    </row>
    <row r="141" spans="1:6" x14ac:dyDescent="0.25">
      <c r="A141">
        <v>1708</v>
      </c>
      <c r="B141" t="str">
        <v>João Paulo Silva Ribeiro Unip.,Lda</v>
      </c>
      <c r="C141" t="str">
        <v>M120</v>
      </c>
      <c r="D141" s="6">
        <v>322</v>
      </c>
      <c r="E141">
        <v>1124.29</v>
      </c>
      <c r="F141" t="str">
        <v>Normal</v>
      </c>
    </row>
    <row r="142" spans="1:6" x14ac:dyDescent="0.25">
      <c r="A142">
        <v>1709</v>
      </c>
      <c r="B142" t="str">
        <v>João Paulo Silva Ribeiro Unip.,Lda</v>
      </c>
      <c r="C142" t="str">
        <v>M120</v>
      </c>
      <c r="D142" s="6">
        <v>322</v>
      </c>
      <c r="E142">
        <v>19.079999999999998</v>
      </c>
      <c r="F142" t="str">
        <v>Normal</v>
      </c>
    </row>
    <row r="143" spans="1:6" x14ac:dyDescent="0.25">
      <c r="A143">
        <v>1710</v>
      </c>
      <c r="B143" t="str">
        <v>João Paulo Silva Ribeiro Unip.,Lda</v>
      </c>
      <c r="C143" t="str">
        <v>M120</v>
      </c>
      <c r="D143" s="6">
        <v>318</v>
      </c>
      <c r="E143">
        <v>528.11</v>
      </c>
      <c r="F143" t="str">
        <v>Normal</v>
      </c>
    </row>
    <row r="144" spans="1:6" x14ac:dyDescent="0.25">
      <c r="A144">
        <v>1541</v>
      </c>
      <c r="B144" t="str">
        <v>Título Recheado - Talho, Lda</v>
      </c>
      <c r="C144" t="str">
        <v>M120</v>
      </c>
      <c r="D144" s="6">
        <v>317</v>
      </c>
      <c r="E144">
        <v>349.04</v>
      </c>
      <c r="F144" t="str">
        <v>Normal</v>
      </c>
    </row>
    <row r="145" spans="1:6" x14ac:dyDescent="0.25">
      <c r="A145">
        <v>1543</v>
      </c>
      <c r="B145" t="str">
        <v>Título Recheado - Talho, Lda</v>
      </c>
      <c r="C145" t="str">
        <v>M120</v>
      </c>
      <c r="D145" s="6">
        <v>315</v>
      </c>
      <c r="E145">
        <v>293.86</v>
      </c>
      <c r="F145" t="str">
        <v>Normal</v>
      </c>
    </row>
    <row r="146" spans="1:6" x14ac:dyDescent="0.25">
      <c r="A146">
        <v>1712</v>
      </c>
      <c r="B146" t="str">
        <v>João Paulo Silva Ribeiro Unip.,Lda</v>
      </c>
      <c r="C146" t="str">
        <v>M120</v>
      </c>
      <c r="D146" s="6">
        <v>315</v>
      </c>
      <c r="E146">
        <v>194.88</v>
      </c>
      <c r="F146" t="str">
        <v>Normal</v>
      </c>
    </row>
    <row r="147" spans="1:6" x14ac:dyDescent="0.25">
      <c r="A147">
        <v>1713</v>
      </c>
      <c r="B147" t="str">
        <v>João Paulo Silva Ribeiro Unip.,Lda</v>
      </c>
      <c r="C147" t="str">
        <v>M120</v>
      </c>
      <c r="D147" s="6">
        <v>315</v>
      </c>
      <c r="E147">
        <v>734.02</v>
      </c>
      <c r="F147" t="str">
        <v>Normal</v>
      </c>
    </row>
    <row r="148" spans="1:6" x14ac:dyDescent="0.25">
      <c r="A148">
        <v>1715</v>
      </c>
      <c r="B148" t="str">
        <v>João Paulo Silva Ribeiro Unip.,Lda</v>
      </c>
      <c r="C148" t="str">
        <v>M120</v>
      </c>
      <c r="D148" s="6">
        <v>314</v>
      </c>
      <c r="E148">
        <v>47.61</v>
      </c>
      <c r="F148" t="str">
        <v>Normal</v>
      </c>
    </row>
    <row r="149" spans="1:6" x14ac:dyDescent="0.25">
      <c r="A149">
        <v>1717</v>
      </c>
      <c r="B149" t="str">
        <v>João Paulo Silva Ribeiro Unip.,Lda</v>
      </c>
      <c r="C149" t="str">
        <v>M120</v>
      </c>
      <c r="D149" s="6">
        <v>311</v>
      </c>
      <c r="E149">
        <v>436.53</v>
      </c>
      <c r="F149" t="str">
        <v>Normal</v>
      </c>
    </row>
    <row r="150" spans="1:6" x14ac:dyDescent="0.25">
      <c r="A150">
        <v>1544</v>
      </c>
      <c r="B150" t="str">
        <v>Título Recheado - Talho, Lda</v>
      </c>
      <c r="C150" t="str">
        <v>M120</v>
      </c>
      <c r="D150" s="6">
        <v>310</v>
      </c>
      <c r="E150">
        <v>641.37</v>
      </c>
      <c r="F150" t="str">
        <v>Normal</v>
      </c>
    </row>
    <row r="151" spans="1:6" x14ac:dyDescent="0.25">
      <c r="A151">
        <v>1508</v>
      </c>
      <c r="B151" t="str">
        <v>Carnes Gadira, Lda</v>
      </c>
      <c r="C151" t="str">
        <v>M120</v>
      </c>
      <c r="D151" s="6">
        <v>308</v>
      </c>
      <c r="E151">
        <v>325.08999999999997</v>
      </c>
      <c r="F151" t="str">
        <v>Normal</v>
      </c>
    </row>
    <row r="152" spans="1:6" x14ac:dyDescent="0.25">
      <c r="A152">
        <v>1719</v>
      </c>
      <c r="B152" t="str">
        <v>João Paulo Silva Ribeiro Unip.,Lda</v>
      </c>
      <c r="C152" t="str">
        <v>M120</v>
      </c>
      <c r="D152" s="6">
        <v>308</v>
      </c>
      <c r="E152">
        <v>1260.6400000000001</v>
      </c>
      <c r="F152" t="str">
        <v>Normal</v>
      </c>
    </row>
    <row r="153" spans="1:6" x14ac:dyDescent="0.25">
      <c r="A153">
        <v>1720</v>
      </c>
      <c r="B153" t="str">
        <v>João Paulo Silva Ribeiro Unip.,Lda</v>
      </c>
      <c r="C153" t="str">
        <v>M120</v>
      </c>
      <c r="D153" s="6">
        <v>308</v>
      </c>
      <c r="E153">
        <v>15.58</v>
      </c>
      <c r="F153" t="str">
        <v>Normal</v>
      </c>
    </row>
    <row r="154" spans="1:6" x14ac:dyDescent="0.25">
      <c r="A154">
        <v>1721</v>
      </c>
      <c r="B154" t="str">
        <v>João Paulo Silva Ribeiro Unip.,Lda</v>
      </c>
      <c r="C154" t="str">
        <v>M120</v>
      </c>
      <c r="D154" s="6">
        <v>304</v>
      </c>
      <c r="E154">
        <v>508.56</v>
      </c>
      <c r="F154" t="str">
        <v>Normal</v>
      </c>
    </row>
    <row r="155" spans="1:6" x14ac:dyDescent="0.25">
      <c r="A155">
        <v>1545</v>
      </c>
      <c r="B155" t="str">
        <v>Título Recheado - Talho, Lda</v>
      </c>
      <c r="C155" t="str">
        <v>M120</v>
      </c>
      <c r="D155" s="6">
        <v>303</v>
      </c>
      <c r="E155">
        <v>704.85</v>
      </c>
      <c r="F155" t="str">
        <v>Normal</v>
      </c>
    </row>
    <row r="156" spans="1:6" x14ac:dyDescent="0.25">
      <c r="A156">
        <v>1722</v>
      </c>
      <c r="B156" t="str">
        <v>João Paulo Silva Ribeiro Unip.,Lda</v>
      </c>
      <c r="C156" t="str">
        <v>M120</v>
      </c>
      <c r="D156" s="6">
        <v>303</v>
      </c>
      <c r="E156">
        <v>394.33</v>
      </c>
      <c r="F156" t="str">
        <v>Normal</v>
      </c>
    </row>
    <row r="157" spans="1:6" x14ac:dyDescent="0.25">
      <c r="A157">
        <v>1724</v>
      </c>
      <c r="B157" t="str">
        <v>João Paulo Silva Ribeiro Unip.,Lda</v>
      </c>
      <c r="C157" t="str">
        <v>M120</v>
      </c>
      <c r="D157" s="6">
        <v>300</v>
      </c>
      <c r="E157">
        <v>1322.84</v>
      </c>
      <c r="F157" t="str">
        <v>Normal</v>
      </c>
    </row>
    <row r="158" spans="1:6" x14ac:dyDescent="0.25">
      <c r="A158">
        <v>1969</v>
      </c>
      <c r="B158" t="str">
        <v>Gaveto Dos Paladares Unip.,Lda</v>
      </c>
      <c r="C158" t="str">
        <v>M120</v>
      </c>
      <c r="D158" s="6">
        <v>233</v>
      </c>
      <c r="E158">
        <v>980.96</v>
      </c>
      <c r="F158" t="str">
        <v>Normal</v>
      </c>
    </row>
    <row r="159" spans="1:6" x14ac:dyDescent="0.25">
      <c r="A159">
        <v>1970</v>
      </c>
      <c r="B159" t="str">
        <v>Gaveto Dos Paladares Unip.,Lda</v>
      </c>
      <c r="C159" t="str">
        <v>M120</v>
      </c>
      <c r="D159" s="6">
        <v>232</v>
      </c>
      <c r="E159">
        <v>350.46</v>
      </c>
      <c r="F159" t="str">
        <v>Normal</v>
      </c>
    </row>
    <row r="160" spans="1:6" x14ac:dyDescent="0.25">
      <c r="A160">
        <v>1971</v>
      </c>
      <c r="B160" t="str">
        <v>Gaveto Dos Paladares Unip.,Lda</v>
      </c>
      <c r="C160" t="str">
        <v>M120</v>
      </c>
      <c r="D160" s="6">
        <v>229</v>
      </c>
      <c r="E160">
        <v>364.92</v>
      </c>
      <c r="F160" t="str">
        <v>Normal</v>
      </c>
    </row>
    <row r="161" spans="1:6" x14ac:dyDescent="0.25">
      <c r="A161">
        <v>1972</v>
      </c>
      <c r="B161" t="str">
        <v>Gaveto Dos Paladares Unip.,Lda</v>
      </c>
      <c r="C161" t="str">
        <v>M120</v>
      </c>
      <c r="D161" s="6">
        <v>228</v>
      </c>
      <c r="E161">
        <v>522.33000000000004</v>
      </c>
      <c r="F161" t="str">
        <v>Normal</v>
      </c>
    </row>
    <row r="162" spans="1:6" x14ac:dyDescent="0.25">
      <c r="A162">
        <v>1973</v>
      </c>
      <c r="B162" t="str">
        <v>Gaveto Dos Paladares Unip.,Lda</v>
      </c>
      <c r="C162" t="str">
        <v>M120</v>
      </c>
      <c r="D162" s="6">
        <v>226</v>
      </c>
      <c r="E162">
        <v>714.91</v>
      </c>
      <c r="F162" t="str">
        <v>Normal</v>
      </c>
    </row>
    <row r="163" spans="1:6" x14ac:dyDescent="0.25">
      <c r="A163">
        <v>1974</v>
      </c>
      <c r="B163" t="str">
        <v>Gaveto Dos Paladares Unip.,Lda</v>
      </c>
      <c r="C163" t="str">
        <v>M120</v>
      </c>
      <c r="D163" s="6">
        <v>225</v>
      </c>
      <c r="E163">
        <v>377.9</v>
      </c>
      <c r="F163" t="str">
        <v>Normal</v>
      </c>
    </row>
    <row r="164" spans="1:6" x14ac:dyDescent="0.25">
      <c r="A164">
        <v>1975</v>
      </c>
      <c r="B164" t="str">
        <v>Gaveto Dos Paladares Unip.,Lda</v>
      </c>
      <c r="C164" t="str">
        <v>M120</v>
      </c>
      <c r="D164" s="6">
        <v>220</v>
      </c>
      <c r="E164">
        <v>1266.22</v>
      </c>
      <c r="F164" t="str">
        <v>Normal</v>
      </c>
    </row>
    <row r="165" spans="1:6" x14ac:dyDescent="0.25">
      <c r="A165">
        <v>1976</v>
      </c>
      <c r="B165" t="str">
        <v>Gaveto Dos Paladares Unip.,Lda</v>
      </c>
      <c r="C165" t="str">
        <v>M120</v>
      </c>
      <c r="D165" s="6">
        <v>219</v>
      </c>
      <c r="E165">
        <v>506.5</v>
      </c>
      <c r="F165" t="str">
        <v>Normal</v>
      </c>
    </row>
    <row r="166" spans="1:6" x14ac:dyDescent="0.25">
      <c r="A166">
        <v>1977</v>
      </c>
      <c r="B166" t="str">
        <v>Gaveto Dos Paladares Unip.,Lda</v>
      </c>
      <c r="C166" t="str">
        <v>M120</v>
      </c>
      <c r="D166" s="6">
        <v>215</v>
      </c>
      <c r="E166">
        <v>646.92999999999995</v>
      </c>
      <c r="F166" t="str">
        <v>Normal</v>
      </c>
    </row>
    <row r="167" spans="1:6" x14ac:dyDescent="0.25">
      <c r="A167">
        <v>1978</v>
      </c>
      <c r="B167" t="str">
        <v>Gaveto Dos Paladares Unip.,Lda</v>
      </c>
      <c r="C167" t="str">
        <v>M120</v>
      </c>
      <c r="D167" s="6">
        <v>212</v>
      </c>
      <c r="E167">
        <v>1042.23</v>
      </c>
      <c r="F167" t="str">
        <v>Normal</v>
      </c>
    </row>
    <row r="168" spans="1:6" x14ac:dyDescent="0.25">
      <c r="A168">
        <v>1979</v>
      </c>
      <c r="B168" t="str">
        <v>Gaveto Dos Paladares Unip.,Lda</v>
      </c>
      <c r="C168" t="str">
        <v>M120</v>
      </c>
      <c r="D168" s="6">
        <v>211</v>
      </c>
      <c r="E168">
        <v>128.13999999999999</v>
      </c>
      <c r="F168" t="str">
        <v>Normal</v>
      </c>
    </row>
    <row r="169" spans="1:6" x14ac:dyDescent="0.25">
      <c r="A169">
        <v>1980</v>
      </c>
      <c r="B169" t="str">
        <v>Gaveto Dos Paladares Unip.,Lda</v>
      </c>
      <c r="C169" t="str">
        <v>M120</v>
      </c>
      <c r="D169" s="6">
        <v>207</v>
      </c>
      <c r="E169">
        <v>371.94</v>
      </c>
      <c r="F169" t="str">
        <v>Normal</v>
      </c>
    </row>
    <row r="170" spans="1:6" x14ac:dyDescent="0.25">
      <c r="A170">
        <v>1981</v>
      </c>
      <c r="B170" t="str">
        <v>Gaveto Dos Paladares Unip.,Lda</v>
      </c>
      <c r="C170" t="str">
        <v>M120</v>
      </c>
      <c r="D170" s="6">
        <v>206</v>
      </c>
      <c r="E170">
        <v>810.19</v>
      </c>
      <c r="F170" t="str">
        <v>Normal</v>
      </c>
    </row>
    <row r="171" spans="1:6" x14ac:dyDescent="0.25">
      <c r="A171">
        <v>1982</v>
      </c>
      <c r="B171" t="str">
        <v>Gaveto Dos Paladares Unip.,Lda</v>
      </c>
      <c r="C171" t="str">
        <v>M120</v>
      </c>
      <c r="D171" s="6">
        <v>204</v>
      </c>
      <c r="E171">
        <v>421.74</v>
      </c>
      <c r="F171" t="str">
        <v>Normal</v>
      </c>
    </row>
    <row r="172" spans="1:6" x14ac:dyDescent="0.25">
      <c r="A172">
        <v>1984</v>
      </c>
      <c r="B172" t="str">
        <v>Gaveto Dos Paladares Unip.,Lda</v>
      </c>
      <c r="C172" t="str">
        <v>M120</v>
      </c>
      <c r="D172" s="6">
        <v>199</v>
      </c>
      <c r="E172">
        <v>1476.63</v>
      </c>
      <c r="F172" t="str">
        <v>Normal</v>
      </c>
    </row>
    <row r="173" spans="1:6" x14ac:dyDescent="0.25">
      <c r="A173">
        <v>1985</v>
      </c>
      <c r="B173" t="str">
        <v>Gaveto Dos Paladares Unip.,Lda</v>
      </c>
      <c r="C173" t="str">
        <v>M120</v>
      </c>
      <c r="D173" s="6">
        <v>198</v>
      </c>
      <c r="E173">
        <v>850.56</v>
      </c>
      <c r="F173" t="str">
        <v>Normal</v>
      </c>
    </row>
    <row r="174" spans="1:6" x14ac:dyDescent="0.25">
      <c r="A174">
        <v>1986</v>
      </c>
      <c r="B174" t="str">
        <v>Gaveto Dos Paladares Unip.,Lda</v>
      </c>
      <c r="C174" t="str">
        <v>M120</v>
      </c>
      <c r="D174" s="6">
        <v>170</v>
      </c>
      <c r="E174">
        <v>232.31</v>
      </c>
      <c r="F174" t="str">
        <v>Normal</v>
      </c>
    </row>
    <row r="175" spans="1:6" x14ac:dyDescent="0.25">
      <c r="A175">
        <v>1987</v>
      </c>
      <c r="B175" t="str">
        <v>Gaveto Dos Paladares Unip.,Lda</v>
      </c>
      <c r="C175" t="str">
        <v>M120</v>
      </c>
      <c r="D175" s="6">
        <v>165</v>
      </c>
      <c r="E175">
        <v>331.78</v>
      </c>
      <c r="F175" t="str">
        <v>Normal</v>
      </c>
    </row>
    <row r="176" spans="1:6" x14ac:dyDescent="0.25">
      <c r="A176">
        <v>1988</v>
      </c>
      <c r="B176" t="str">
        <v>Gaveto Dos Paladares Unip.,Lda</v>
      </c>
      <c r="C176" t="str">
        <v>M120</v>
      </c>
      <c r="D176" s="6">
        <v>165</v>
      </c>
      <c r="E176">
        <v>51.99</v>
      </c>
      <c r="F176" t="str">
        <v>Normal</v>
      </c>
    </row>
    <row r="177" spans="1:6" x14ac:dyDescent="0.25">
      <c r="A177">
        <v>1989</v>
      </c>
      <c r="B177" t="str">
        <v>Gaveto Dos Paladares Unip.,Lda</v>
      </c>
      <c r="C177" t="str">
        <v>M120</v>
      </c>
      <c r="D177" s="6">
        <v>164</v>
      </c>
      <c r="E177">
        <v>388.08</v>
      </c>
      <c r="F177" t="str">
        <v>Normal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D26B-7933-4206-A205-2E695E058FB6}">
  <dimension ref="A2:O154"/>
  <sheetViews>
    <sheetView workbookViewId="0">
      <selection activeCell="G2" sqref="G2"/>
    </sheetView>
  </sheetViews>
  <sheetFormatPr defaultRowHeight="15" x14ac:dyDescent="0.25"/>
  <cols>
    <col min="1" max="1" width="9.42578125" bestFit="1" customWidth="1"/>
    <col min="2" max="2" width="39.42578125" customWidth="1"/>
    <col min="4" max="4" width="7" style="6" customWidth="1"/>
    <col min="5" max="5" width="15.7109375" bestFit="1" customWidth="1"/>
    <col min="6" max="6" width="37" bestFit="1" customWidth="1"/>
    <col min="7" max="7" width="9.140625" bestFit="1" customWidth="1"/>
    <col min="8" max="8" width="40" bestFit="1" customWidth="1"/>
    <col min="9" max="9" width="11" bestFit="1" customWidth="1"/>
    <col min="10" max="10" width="6.5703125" style="6" bestFit="1" customWidth="1"/>
    <col min="11" max="11" width="15.7109375" bestFit="1" customWidth="1"/>
    <col min="12" max="12" width="34.7109375" bestFit="1" customWidth="1"/>
    <col min="14" max="14" width="37.85546875" bestFit="1" customWidth="1"/>
    <col min="15" max="15" width="13.5703125" bestFit="1" customWidth="1"/>
  </cols>
  <sheetData>
    <row r="2" spans="1:15" x14ac:dyDescent="0.25">
      <c r="A2" t="str" cm="1">
        <f t="array" ref="A2:F154">_xlfn._xlws.PY(32,0)</f>
        <v/>
      </c>
      <c r="B2" t="str">
        <v>Entidade</v>
      </c>
      <c r="C2" t="str">
        <v>Categoria</v>
      </c>
      <c r="D2" s="6" t="str">
        <v>Dias</v>
      </c>
      <c r="E2" t="str">
        <v>Valor Pendente</v>
      </c>
      <c r="F2" t="str">
        <v>Alert_Status</v>
      </c>
      <c r="G2" t="str" cm="1">
        <f t="array" ref="G2:L21">_xlfn._xlws.PY(33,0)</f>
        <v/>
      </c>
      <c r="H2" t="str">
        <v>Entidade</v>
      </c>
      <c r="I2" t="str">
        <v>Categoria</v>
      </c>
      <c r="J2" s="6" t="str">
        <v>Dias</v>
      </c>
      <c r="K2" t="str">
        <v>Valor Pendente</v>
      </c>
      <c r="L2" t="str">
        <v>Alert_Status</v>
      </c>
      <c r="N2" t="str" cm="1">
        <f t="array" ref="N2:O8">_xlfn._xlws.PY(34,0)</f>
        <v>Categoria</v>
      </c>
      <c r="O2" t="str">
        <v>proportion</v>
      </c>
    </row>
    <row r="3" spans="1:15" x14ac:dyDescent="0.25">
      <c r="A3">
        <v>1161</v>
      </c>
      <c r="B3" t="str">
        <v>Talho Estádio - Comércio De Carnes, Lda.</v>
      </c>
      <c r="C3" t="str">
        <v>1A5</v>
      </c>
      <c r="D3" s="6">
        <v>3</v>
      </c>
      <c r="E3">
        <v>79.38</v>
      </c>
      <c r="F3" t="str">
        <v>Normal</v>
      </c>
      <c r="G3">
        <v>1161</v>
      </c>
      <c r="H3" t="str">
        <v>Talho Estádio - Comércio De Carnes, Lda.</v>
      </c>
      <c r="I3" t="str">
        <v>1A5</v>
      </c>
      <c r="J3" s="6">
        <v>3</v>
      </c>
      <c r="K3">
        <v>79.38</v>
      </c>
      <c r="L3" t="str">
        <v xml:space="preserve"> VERY LOW RISK - Will move to 6A30 soon</v>
      </c>
      <c r="N3" t="str">
        <v>M120</v>
      </c>
      <c r="O3" s="8">
        <v>0.35</v>
      </c>
    </row>
    <row r="4" spans="1:15" x14ac:dyDescent="0.25">
      <c r="A4">
        <v>1581</v>
      </c>
      <c r="B4" t="str">
        <v>Sandro Rafael Pereira Maia Unip,Lda</v>
      </c>
      <c r="C4" t="str">
        <v>1A5</v>
      </c>
      <c r="D4" s="6">
        <v>2</v>
      </c>
      <c r="E4">
        <v>1000</v>
      </c>
      <c r="F4" t="str">
        <v>Normal</v>
      </c>
      <c r="G4">
        <v>1138</v>
      </c>
      <c r="H4" t="str">
        <v>João Beleza Prod. Alimentares, Lda</v>
      </c>
      <c r="I4" t="str">
        <v>31A60</v>
      </c>
      <c r="J4" s="6">
        <v>58</v>
      </c>
      <c r="K4">
        <v>873.24</v>
      </c>
      <c r="L4" t="str">
        <v>MODERATE RISK - Will move to 61A90 soon</v>
      </c>
      <c r="N4" t="str">
        <v>6A30</v>
      </c>
      <c r="O4" s="8">
        <v>0.3</v>
      </c>
    </row>
    <row r="5" spans="1:15" x14ac:dyDescent="0.25">
      <c r="A5">
        <v>208</v>
      </c>
      <c r="B5" t="str">
        <v>Albino Sousa E Silva</v>
      </c>
      <c r="C5" t="str">
        <v>1A5</v>
      </c>
      <c r="D5" s="6">
        <v>1</v>
      </c>
      <c r="E5">
        <v>62.51</v>
      </c>
      <c r="F5" t="str">
        <v>Normal</v>
      </c>
      <c r="G5">
        <v>1596</v>
      </c>
      <c r="H5" t="str">
        <v>Carnes Pnr Unip., Lda</v>
      </c>
      <c r="I5" t="str">
        <v>31A60</v>
      </c>
      <c r="J5" s="6">
        <v>57</v>
      </c>
      <c r="K5">
        <v>1254.4000000000001</v>
      </c>
      <c r="L5" t="str">
        <v>MODERATE RISK - Will move to 61A90 soon</v>
      </c>
      <c r="N5" t="str">
        <v>31A60</v>
      </c>
      <c r="O5" s="8">
        <v>0.13</v>
      </c>
    </row>
    <row r="6" spans="1:15" x14ac:dyDescent="0.25">
      <c r="A6">
        <v>657</v>
      </c>
      <c r="B6" t="str">
        <v>Selecção Do Êxito,Lda</v>
      </c>
      <c r="C6" t="str">
        <v>1A5</v>
      </c>
      <c r="D6" s="6">
        <v>1</v>
      </c>
      <c r="E6">
        <v>442.17</v>
      </c>
      <c r="F6" t="str">
        <v>Normal</v>
      </c>
      <c r="G6">
        <v>1580</v>
      </c>
      <c r="H6" t="str">
        <v>Sandro Rafael Pereira Maia Unip,Lda</v>
      </c>
      <c r="I6" t="str">
        <v>61A90</v>
      </c>
      <c r="J6" s="6">
        <v>90</v>
      </c>
      <c r="K6">
        <v>87.76</v>
      </c>
      <c r="L6" t="str">
        <v>HIGH RISK - Will move to 91A120 soon</v>
      </c>
      <c r="N6" t="str">
        <v>91A120</v>
      </c>
      <c r="O6" s="8">
        <v>0.1</v>
      </c>
    </row>
    <row r="7" spans="1:15" x14ac:dyDescent="0.25">
      <c r="A7">
        <v>1498</v>
      </c>
      <c r="B7" t="str">
        <v>Armando Filipe De Sousa Barbosa</v>
      </c>
      <c r="C7" t="str">
        <v>1A5</v>
      </c>
      <c r="D7" s="6">
        <v>1</v>
      </c>
      <c r="E7">
        <v>276.01</v>
      </c>
      <c r="F7" t="str">
        <v>Normal</v>
      </c>
      <c r="G7">
        <v>1587</v>
      </c>
      <c r="H7" t="str">
        <v>Carnes Pnr Unip., Lda</v>
      </c>
      <c r="I7" t="str">
        <v>61A90</v>
      </c>
      <c r="J7" s="6">
        <v>90</v>
      </c>
      <c r="K7">
        <v>1142.43</v>
      </c>
      <c r="L7" t="str">
        <v>HIGH RISK - Will move to 91A120 soon</v>
      </c>
      <c r="N7" t="str">
        <v>61A90</v>
      </c>
      <c r="O7" s="8">
        <v>7.0000000000000007E-2</v>
      </c>
    </row>
    <row r="8" spans="1:15" x14ac:dyDescent="0.25">
      <c r="A8">
        <v>1607</v>
      </c>
      <c r="B8" t="str">
        <v>Carnes Pnr Unip., Lda</v>
      </c>
      <c r="C8" t="str">
        <v>1A5</v>
      </c>
      <c r="D8" s="6">
        <v>1</v>
      </c>
      <c r="E8">
        <v>975.75</v>
      </c>
      <c r="F8" t="str">
        <v>Normal</v>
      </c>
      <c r="G8">
        <v>2079</v>
      </c>
      <c r="H8" t="str">
        <v>Fumeiros Sousa Viana - Unipessoal, Lda.</v>
      </c>
      <c r="I8" t="str">
        <v>61A90</v>
      </c>
      <c r="J8" s="6">
        <v>88</v>
      </c>
      <c r="K8">
        <v>326.52</v>
      </c>
      <c r="L8" t="str">
        <v>HIGH RISK - Will move to 91A120 soon</v>
      </c>
      <c r="N8" t="str">
        <v>1A5</v>
      </c>
      <c r="O8" s="8">
        <v>0.06</v>
      </c>
    </row>
    <row r="9" spans="1:15" x14ac:dyDescent="0.25">
      <c r="A9">
        <v>2070</v>
      </c>
      <c r="B9" t="str">
        <v>Paulo Jorge T. Moreira (Talho Srª Candeias)</v>
      </c>
      <c r="C9" t="str">
        <v>1A5</v>
      </c>
      <c r="D9" s="6">
        <v>1</v>
      </c>
      <c r="E9">
        <v>309.58</v>
      </c>
      <c r="F9" t="str">
        <v>Normal</v>
      </c>
      <c r="G9">
        <v>1588</v>
      </c>
      <c r="H9" t="str">
        <v>Carnes Pnr Unip., Lda</v>
      </c>
      <c r="I9" t="str">
        <v>61A90</v>
      </c>
      <c r="J9" s="6">
        <v>85</v>
      </c>
      <c r="K9">
        <v>524.29999999999995</v>
      </c>
      <c r="L9" t="str">
        <v>HIGH RISK - Will move to 91A120 soon</v>
      </c>
    </row>
    <row r="10" spans="1:15" x14ac:dyDescent="0.25">
      <c r="A10">
        <v>2103</v>
      </c>
      <c r="B10" t="str">
        <v>Talho Nelima - Pereira &amp; Filhos, Lda.</v>
      </c>
      <c r="C10" t="str">
        <v>1A5</v>
      </c>
      <c r="D10" s="6">
        <v>1</v>
      </c>
      <c r="E10">
        <v>80.87</v>
      </c>
      <c r="F10" t="str">
        <v>Normal</v>
      </c>
      <c r="G10">
        <v>2084</v>
      </c>
      <c r="H10" t="str">
        <v>Talho F.M. &amp; Almeida, Lda.</v>
      </c>
      <c r="I10" t="str">
        <v>61A90</v>
      </c>
      <c r="J10" s="6">
        <v>85</v>
      </c>
      <c r="K10">
        <v>20.84</v>
      </c>
      <c r="L10" t="str">
        <v>HIGH RISK - Will move to 91A120 soon</v>
      </c>
    </row>
    <row r="11" spans="1:15" x14ac:dyDescent="0.25">
      <c r="A11">
        <v>2149</v>
      </c>
      <c r="B11" t="str">
        <v>Casa do Aido - Unipessoal, Lda.</v>
      </c>
      <c r="C11" t="str">
        <v>1A5</v>
      </c>
      <c r="D11" s="6">
        <v>1</v>
      </c>
      <c r="E11">
        <v>1707.61</v>
      </c>
      <c r="F11" t="str">
        <v>Normal</v>
      </c>
      <c r="G11">
        <v>1031</v>
      </c>
      <c r="H11" t="str">
        <v>Ricardo Alexandre Martins Teixeira</v>
      </c>
      <c r="I11" t="str">
        <v>6A30</v>
      </c>
      <c r="J11" s="6">
        <v>30</v>
      </c>
      <c r="K11">
        <v>337.27</v>
      </c>
      <c r="L11" t="str">
        <v>LOW RISK - Will move to 31A60 soon</v>
      </c>
    </row>
    <row r="12" spans="1:15" x14ac:dyDescent="0.25">
      <c r="A12">
        <v>1597</v>
      </c>
      <c r="B12" t="str">
        <v>Carnes Pnr Unip., Lda</v>
      </c>
      <c r="C12" t="str">
        <v>31A60</v>
      </c>
      <c r="D12" s="6">
        <v>50</v>
      </c>
      <c r="E12">
        <v>1004.34</v>
      </c>
      <c r="F12" t="str">
        <v>Normal</v>
      </c>
      <c r="G12">
        <v>2089</v>
      </c>
      <c r="H12" t="str">
        <v>Super Talho do Sardão - Unipessoal, Lda.</v>
      </c>
      <c r="I12" t="str">
        <v>6A30</v>
      </c>
      <c r="J12" s="6">
        <v>30</v>
      </c>
      <c r="K12">
        <v>432.52</v>
      </c>
      <c r="L12" t="str">
        <v>LOW RISK - Will move to 31A60 soon</v>
      </c>
    </row>
    <row r="13" spans="1:15" x14ac:dyDescent="0.25">
      <c r="A13">
        <v>1598</v>
      </c>
      <c r="B13" t="str">
        <v>Carnes Pnr Unip., Lda</v>
      </c>
      <c r="C13" t="str">
        <v>31A60</v>
      </c>
      <c r="D13" s="6">
        <v>49</v>
      </c>
      <c r="E13">
        <v>263.54000000000002</v>
      </c>
      <c r="F13" t="str">
        <v>Normal</v>
      </c>
      <c r="G13">
        <v>201</v>
      </c>
      <c r="H13" t="str">
        <v>Albino Sousa E Silva</v>
      </c>
      <c r="I13" t="str">
        <v>6A30</v>
      </c>
      <c r="J13" s="6">
        <v>29</v>
      </c>
      <c r="K13">
        <v>137.46</v>
      </c>
      <c r="L13" t="str">
        <v>LOW RISK - Will move to 31A60 soon</v>
      </c>
      <c r="N13" t="e" cm="1" vm="90">
        <f t="array" ref="N13">_xlfn._xlws.PY(35,0)</f>
        <v>#VALUE!</v>
      </c>
    </row>
    <row r="14" spans="1:15" x14ac:dyDescent="0.25">
      <c r="A14">
        <v>1890</v>
      </c>
      <c r="B14" t="str">
        <v>T.S.J. Unip., Lda</v>
      </c>
      <c r="C14" t="str">
        <v>31A60</v>
      </c>
      <c r="D14" s="6">
        <v>45</v>
      </c>
      <c r="E14">
        <v>875.87</v>
      </c>
      <c r="F14" t="str">
        <v>Normal</v>
      </c>
      <c r="G14">
        <v>1139</v>
      </c>
      <c r="H14" t="str">
        <v>João Beleza Prod. Alimentares, Lda</v>
      </c>
      <c r="I14" t="str">
        <v>6A30</v>
      </c>
      <c r="J14" s="6">
        <v>28</v>
      </c>
      <c r="K14">
        <v>325.24</v>
      </c>
      <c r="L14" t="str">
        <v>LOW RISK - Will move to 31A60 soon</v>
      </c>
    </row>
    <row r="15" spans="1:15" x14ac:dyDescent="0.25">
      <c r="A15">
        <v>1891</v>
      </c>
      <c r="B15" t="str">
        <v>T.S.J. Unip., Lda</v>
      </c>
      <c r="C15" t="str">
        <v>31A60</v>
      </c>
      <c r="D15" s="6">
        <v>45</v>
      </c>
      <c r="E15">
        <v>833.18</v>
      </c>
      <c r="F15" t="str">
        <v>Normal</v>
      </c>
      <c r="G15">
        <v>2065</v>
      </c>
      <c r="H15" t="str">
        <v>Paulo Jorge T. Moreira (Talho Srª Candeias)</v>
      </c>
      <c r="I15" t="str">
        <v>6A30</v>
      </c>
      <c r="J15" s="6">
        <v>28</v>
      </c>
      <c r="K15">
        <v>263.51</v>
      </c>
      <c r="L15" t="str">
        <v>LOW RISK - Will move to 31A60 soon</v>
      </c>
    </row>
    <row r="16" spans="1:15" x14ac:dyDescent="0.25">
      <c r="A16">
        <v>1599</v>
      </c>
      <c r="B16" t="str">
        <v>Carnes Pnr Unip., Lda</v>
      </c>
      <c r="C16" t="str">
        <v>31A60</v>
      </c>
      <c r="D16" s="6">
        <v>43</v>
      </c>
      <c r="E16">
        <v>820.59</v>
      </c>
      <c r="F16" t="str">
        <v>Normal</v>
      </c>
      <c r="G16">
        <v>1602</v>
      </c>
      <c r="H16" t="str">
        <v>Carnes Pnr Unip., Lda</v>
      </c>
      <c r="I16" t="str">
        <v>6A30</v>
      </c>
      <c r="J16" s="6">
        <v>27</v>
      </c>
      <c r="K16">
        <v>917.36</v>
      </c>
      <c r="L16" t="str">
        <v>LOW RISK - Will move to 31A60 soon</v>
      </c>
    </row>
    <row r="17" spans="1:12" x14ac:dyDescent="0.25">
      <c r="A17">
        <v>1892</v>
      </c>
      <c r="B17" t="str">
        <v>T.S.J. Unip., Lda</v>
      </c>
      <c r="C17" t="str">
        <v>31A60</v>
      </c>
      <c r="D17" s="6">
        <v>43</v>
      </c>
      <c r="E17">
        <v>395.51</v>
      </c>
      <c r="F17" t="str">
        <v>Normal</v>
      </c>
      <c r="G17">
        <v>1572</v>
      </c>
      <c r="H17" t="str">
        <v>Sandro Rafael Pereira Maia Unip,Lda</v>
      </c>
      <c r="I17" t="str">
        <v>91A120</v>
      </c>
      <c r="J17" s="6">
        <v>120</v>
      </c>
      <c r="K17">
        <v>694.57</v>
      </c>
      <c r="L17" t="str">
        <v>CRITICAL - Will move to &gt;120 soon</v>
      </c>
    </row>
    <row r="18" spans="1:12" x14ac:dyDescent="0.25">
      <c r="A18">
        <v>2146</v>
      </c>
      <c r="B18" t="str">
        <v>Casa do Aido - Unipessoal, Lda.</v>
      </c>
      <c r="C18" t="str">
        <v>31A60</v>
      </c>
      <c r="D18" s="6">
        <v>43</v>
      </c>
      <c r="E18">
        <v>1137.46</v>
      </c>
      <c r="F18" t="str">
        <v>Normal</v>
      </c>
      <c r="G18">
        <v>1573</v>
      </c>
      <c r="H18" t="str">
        <v>Sandro Rafael Pereira Maia Unip,Lda</v>
      </c>
      <c r="I18" t="str">
        <v>91A120</v>
      </c>
      <c r="J18" s="6">
        <v>120</v>
      </c>
      <c r="K18">
        <v>19.5</v>
      </c>
      <c r="L18" t="str">
        <v>CRITICAL - Will move to &gt;120 soon</v>
      </c>
    </row>
    <row r="19" spans="1:12" x14ac:dyDescent="0.25">
      <c r="A19">
        <v>1893</v>
      </c>
      <c r="B19" t="str">
        <v>T.S.J. Unip., Lda</v>
      </c>
      <c r="C19" t="str">
        <v>31A60</v>
      </c>
      <c r="D19" s="6">
        <v>38</v>
      </c>
      <c r="E19">
        <v>93.01</v>
      </c>
      <c r="F19" t="str">
        <v>Normal</v>
      </c>
      <c r="G19">
        <v>1574</v>
      </c>
      <c r="H19" t="str">
        <v>Sandro Rafael Pereira Maia Unip,Lda</v>
      </c>
      <c r="I19" t="str">
        <v>91A120</v>
      </c>
      <c r="J19" s="6">
        <v>118</v>
      </c>
      <c r="K19">
        <v>374.8</v>
      </c>
      <c r="L19" t="str">
        <v>CRITICAL - Will move to &gt;120 soon</v>
      </c>
    </row>
    <row r="20" spans="1:12" x14ac:dyDescent="0.25">
      <c r="A20">
        <v>1030</v>
      </c>
      <c r="B20" t="str">
        <v>Ricardo Alexandre Martins Teixeira</v>
      </c>
      <c r="C20" t="str">
        <v>31A60</v>
      </c>
      <c r="D20" s="6">
        <v>37</v>
      </c>
      <c r="E20">
        <v>327.02</v>
      </c>
      <c r="F20" t="str">
        <v>Normal</v>
      </c>
      <c r="G20">
        <v>1582</v>
      </c>
      <c r="H20" t="str">
        <v>Carnes Pnr Unip., Lda</v>
      </c>
      <c r="I20" t="str">
        <v>91A120</v>
      </c>
      <c r="J20" s="6">
        <v>118</v>
      </c>
      <c r="K20">
        <v>633.61</v>
      </c>
      <c r="L20" t="str">
        <v>CRITICAL - Will move to &gt;120 soon</v>
      </c>
    </row>
    <row r="21" spans="1:12" x14ac:dyDescent="0.25">
      <c r="A21">
        <v>1894</v>
      </c>
      <c r="B21" t="str">
        <v>T.S.J. Unip., Lda</v>
      </c>
      <c r="C21" t="str">
        <v>31A60</v>
      </c>
      <c r="D21" s="6">
        <v>37</v>
      </c>
      <c r="E21">
        <v>777.01</v>
      </c>
      <c r="F21" t="str">
        <v>Normal</v>
      </c>
      <c r="G21">
        <v>2004</v>
      </c>
      <c r="H21" t="str">
        <v>PEDRO PACHECO BRANDÃO UNIP.,LDA</v>
      </c>
      <c r="I21" t="str">
        <v>91A120</v>
      </c>
      <c r="J21" s="6">
        <v>115</v>
      </c>
      <c r="K21">
        <v>475.38</v>
      </c>
      <c r="L21" t="str">
        <v>CRITICAL - Will move to &gt;120 soon</v>
      </c>
    </row>
    <row r="22" spans="1:12" x14ac:dyDescent="0.25">
      <c r="A22">
        <v>1895</v>
      </c>
      <c r="B22" t="str">
        <v>T.S.J. Unip., Lda</v>
      </c>
      <c r="C22" t="str">
        <v>31A60</v>
      </c>
      <c r="D22" s="6">
        <v>37</v>
      </c>
      <c r="E22">
        <v>807.52</v>
      </c>
      <c r="F22" t="str">
        <v>Normal</v>
      </c>
    </row>
    <row r="23" spans="1:12" x14ac:dyDescent="0.25">
      <c r="A23">
        <v>653</v>
      </c>
      <c r="B23" t="str">
        <v>Selecção Do Êxito,Lda</v>
      </c>
      <c r="C23" t="str">
        <v>31A60</v>
      </c>
      <c r="D23" s="6">
        <v>36</v>
      </c>
      <c r="E23">
        <v>140.97</v>
      </c>
      <c r="F23" t="str">
        <v>Normal</v>
      </c>
    </row>
    <row r="24" spans="1:12" x14ac:dyDescent="0.25">
      <c r="A24">
        <v>810</v>
      </c>
      <c r="B24" t="str">
        <v>Rui Manuel Antunes Da Silva</v>
      </c>
      <c r="C24" t="str">
        <v>31A60</v>
      </c>
      <c r="D24" s="6">
        <v>36</v>
      </c>
      <c r="E24">
        <v>290.42</v>
      </c>
      <c r="F24" t="str">
        <v>Normal</v>
      </c>
    </row>
    <row r="25" spans="1:12" x14ac:dyDescent="0.25">
      <c r="A25">
        <v>1600</v>
      </c>
      <c r="B25" t="str">
        <v>Carnes Pnr Unip., Lda</v>
      </c>
      <c r="C25" t="str">
        <v>31A60</v>
      </c>
      <c r="D25" s="6">
        <v>36</v>
      </c>
      <c r="E25">
        <v>664.49</v>
      </c>
      <c r="F25" t="str">
        <v>Normal</v>
      </c>
    </row>
    <row r="26" spans="1:12" x14ac:dyDescent="0.25">
      <c r="A26">
        <v>2052</v>
      </c>
      <c r="B26" t="str">
        <v>Talho Sequeiros - Soc. Unipessoal, Lda.</v>
      </c>
      <c r="C26" t="str">
        <v>31A60</v>
      </c>
      <c r="D26" s="6">
        <v>36</v>
      </c>
      <c r="E26">
        <v>34.130000000000003</v>
      </c>
      <c r="F26" t="str">
        <v>Normal</v>
      </c>
    </row>
    <row r="27" spans="1:12" x14ac:dyDescent="0.25">
      <c r="A27">
        <v>654</v>
      </c>
      <c r="B27" t="str">
        <v>Selecção Do Êxito,Lda</v>
      </c>
      <c r="C27" t="str">
        <v>31A60</v>
      </c>
      <c r="D27" s="6">
        <v>34</v>
      </c>
      <c r="E27">
        <v>64.319999999999993</v>
      </c>
      <c r="F27" t="str">
        <v>Normal</v>
      </c>
    </row>
    <row r="28" spans="1:12" x14ac:dyDescent="0.25">
      <c r="A28">
        <v>1601</v>
      </c>
      <c r="B28" t="str">
        <v>Carnes Pnr Unip., Lda</v>
      </c>
      <c r="C28" t="str">
        <v>31A60</v>
      </c>
      <c r="D28" s="6">
        <v>34</v>
      </c>
      <c r="E28">
        <v>556.16</v>
      </c>
      <c r="F28" t="str">
        <v>Normal</v>
      </c>
    </row>
    <row r="29" spans="1:12" x14ac:dyDescent="0.25">
      <c r="A29">
        <v>1897</v>
      </c>
      <c r="B29" t="str">
        <v>T.S.J. Unip., Lda</v>
      </c>
      <c r="C29" t="str">
        <v>31A60</v>
      </c>
      <c r="D29" s="6">
        <v>31</v>
      </c>
      <c r="E29">
        <v>1009.59</v>
      </c>
      <c r="F29" t="str">
        <v>Normal</v>
      </c>
    </row>
    <row r="30" spans="1:12" x14ac:dyDescent="0.25">
      <c r="A30">
        <v>1589</v>
      </c>
      <c r="B30" t="str">
        <v>Carnes Pnr Unip., Lda</v>
      </c>
      <c r="C30" t="str">
        <v>61A90</v>
      </c>
      <c r="D30" s="6">
        <v>83</v>
      </c>
      <c r="E30">
        <v>503.93</v>
      </c>
      <c r="F30" t="str">
        <v>Normal</v>
      </c>
    </row>
    <row r="31" spans="1:12" x14ac:dyDescent="0.25">
      <c r="A31">
        <v>1590</v>
      </c>
      <c r="B31" t="str">
        <v>Carnes Pnr Unip., Lda</v>
      </c>
      <c r="C31" t="str">
        <v>61A90</v>
      </c>
      <c r="D31" s="6">
        <v>76</v>
      </c>
      <c r="E31">
        <v>854.19</v>
      </c>
      <c r="F31" t="str">
        <v>Normal</v>
      </c>
    </row>
    <row r="32" spans="1:12" x14ac:dyDescent="0.25">
      <c r="A32">
        <v>1591</v>
      </c>
      <c r="B32" t="str">
        <v>Carnes Pnr Unip., Lda</v>
      </c>
      <c r="C32" t="str">
        <v>61A90</v>
      </c>
      <c r="D32" s="6">
        <v>69</v>
      </c>
      <c r="E32">
        <v>965.58</v>
      </c>
      <c r="F32" t="str">
        <v>Normal</v>
      </c>
    </row>
    <row r="33" spans="1:6" x14ac:dyDescent="0.25">
      <c r="A33">
        <v>1593</v>
      </c>
      <c r="B33" t="str">
        <v>Carnes Pnr Unip., Lda</v>
      </c>
      <c r="C33" t="str">
        <v>61A90</v>
      </c>
      <c r="D33" s="6">
        <v>64</v>
      </c>
      <c r="E33">
        <v>661.05</v>
      </c>
      <c r="F33" t="str">
        <v>Normal</v>
      </c>
    </row>
    <row r="34" spans="1:6" x14ac:dyDescent="0.25">
      <c r="A34">
        <v>1594</v>
      </c>
      <c r="B34" t="str">
        <v>Carnes Pnr Unip., Lda</v>
      </c>
      <c r="C34" t="str">
        <v>61A90</v>
      </c>
      <c r="D34" s="6">
        <v>64</v>
      </c>
      <c r="E34">
        <v>455.28</v>
      </c>
      <c r="F34" t="str">
        <v>Normal</v>
      </c>
    </row>
    <row r="35" spans="1:6" x14ac:dyDescent="0.25">
      <c r="A35">
        <v>1032</v>
      </c>
      <c r="B35" t="str">
        <v>Ricardo Alexandre Martins Teixeira</v>
      </c>
      <c r="C35" t="str">
        <v>6A30</v>
      </c>
      <c r="D35" s="6">
        <v>23</v>
      </c>
      <c r="E35">
        <v>448.28</v>
      </c>
      <c r="F35" t="str">
        <v>Normal</v>
      </c>
    </row>
    <row r="36" spans="1:6" x14ac:dyDescent="0.25">
      <c r="A36">
        <v>2088</v>
      </c>
      <c r="B36" t="str">
        <v>Correia Coelho &amp; Almeida Coelho, Lda.</v>
      </c>
      <c r="C36" t="str">
        <v>6A30</v>
      </c>
      <c r="D36" s="6">
        <v>23</v>
      </c>
      <c r="E36">
        <v>4.84</v>
      </c>
      <c r="F36" t="str">
        <v>Normal</v>
      </c>
    </row>
    <row r="37" spans="1:6" x14ac:dyDescent="0.25">
      <c r="A37">
        <v>2090</v>
      </c>
      <c r="B37" t="str">
        <v>Super Talho do Sardão - Unipessoal, Lda.</v>
      </c>
      <c r="C37" t="str">
        <v>6A30</v>
      </c>
      <c r="D37" s="6">
        <v>23</v>
      </c>
      <c r="E37">
        <v>302.58</v>
      </c>
      <c r="F37" t="str">
        <v>Normal</v>
      </c>
    </row>
    <row r="38" spans="1:6" x14ac:dyDescent="0.25">
      <c r="A38">
        <v>202</v>
      </c>
      <c r="B38" t="str">
        <v>Albino Sousa E Silva</v>
      </c>
      <c r="C38" t="str">
        <v>6A30</v>
      </c>
      <c r="D38" s="6">
        <v>22</v>
      </c>
      <c r="E38">
        <v>53.82</v>
      </c>
      <c r="F38" t="str">
        <v>Normal</v>
      </c>
    </row>
    <row r="39" spans="1:6" x14ac:dyDescent="0.25">
      <c r="A39">
        <v>1603</v>
      </c>
      <c r="B39" t="str">
        <v>Carnes Pnr Unip., Lda</v>
      </c>
      <c r="C39" t="str">
        <v>6A30</v>
      </c>
      <c r="D39" s="6">
        <v>22</v>
      </c>
      <c r="E39">
        <v>801.17</v>
      </c>
      <c r="F39" t="str">
        <v>Normal</v>
      </c>
    </row>
    <row r="40" spans="1:6" x14ac:dyDescent="0.25">
      <c r="A40">
        <v>1634</v>
      </c>
      <c r="B40" t="str">
        <v>Metade Gulosa, Lda</v>
      </c>
      <c r="C40" t="str">
        <v>6A30</v>
      </c>
      <c r="D40" s="6">
        <v>22</v>
      </c>
      <c r="E40">
        <v>895.27</v>
      </c>
      <c r="F40" t="str">
        <v>Normal</v>
      </c>
    </row>
    <row r="41" spans="1:6" x14ac:dyDescent="0.25">
      <c r="A41">
        <v>2053</v>
      </c>
      <c r="B41" t="str">
        <v>Talho Sequeiros - Soc. Unipessoal, Lda.</v>
      </c>
      <c r="C41" t="str">
        <v>6A30</v>
      </c>
      <c r="D41" s="6">
        <v>22</v>
      </c>
      <c r="E41">
        <v>26.99</v>
      </c>
      <c r="F41" t="str">
        <v>Normal</v>
      </c>
    </row>
    <row r="42" spans="1:6" x14ac:dyDescent="0.25">
      <c r="A42">
        <v>2066</v>
      </c>
      <c r="B42" t="str">
        <v>Paulo Jorge T. Moreira (Talho Srª Candeias)</v>
      </c>
      <c r="C42" t="str">
        <v>6A30</v>
      </c>
      <c r="D42" s="6">
        <v>22</v>
      </c>
      <c r="E42">
        <v>499.21</v>
      </c>
      <c r="F42" t="str">
        <v>Normal</v>
      </c>
    </row>
    <row r="43" spans="1:6" x14ac:dyDescent="0.25">
      <c r="A43">
        <v>2147</v>
      </c>
      <c r="B43" t="str">
        <v>Casa do Aido - Unipessoal, Lda.</v>
      </c>
      <c r="C43" t="str">
        <v>6A30</v>
      </c>
      <c r="D43" s="6">
        <v>22</v>
      </c>
      <c r="E43">
        <v>914.63</v>
      </c>
      <c r="F43" t="str">
        <v>Normal</v>
      </c>
    </row>
    <row r="44" spans="1:6" x14ac:dyDescent="0.25">
      <c r="A44">
        <v>203</v>
      </c>
      <c r="B44" t="str">
        <v>Albino Sousa E Silva</v>
      </c>
      <c r="C44" t="str">
        <v>6A30</v>
      </c>
      <c r="D44" s="6">
        <v>21</v>
      </c>
      <c r="E44">
        <v>50.49</v>
      </c>
      <c r="F44" t="str">
        <v>Normal</v>
      </c>
    </row>
    <row r="45" spans="1:6" x14ac:dyDescent="0.25">
      <c r="A45">
        <v>1604</v>
      </c>
      <c r="B45" t="str">
        <v>Carnes Pnr Unip., Lda</v>
      </c>
      <c r="C45" t="str">
        <v>6A30</v>
      </c>
      <c r="D45" s="6">
        <v>20</v>
      </c>
      <c r="E45">
        <v>724.49</v>
      </c>
      <c r="F45" t="str">
        <v>Normal</v>
      </c>
    </row>
    <row r="46" spans="1:6" x14ac:dyDescent="0.25">
      <c r="A46">
        <v>2067</v>
      </c>
      <c r="B46" t="str">
        <v>Paulo Jorge T. Moreira (Talho Srª Candeias)</v>
      </c>
      <c r="C46" t="str">
        <v>6A30</v>
      </c>
      <c r="D46" s="6">
        <v>20</v>
      </c>
      <c r="E46">
        <v>53.65</v>
      </c>
      <c r="F46" t="str">
        <v>Normal</v>
      </c>
    </row>
    <row r="47" spans="1:6" x14ac:dyDescent="0.25">
      <c r="A47">
        <v>1898</v>
      </c>
      <c r="B47" t="str">
        <v>T.S.J. Unip., Lda</v>
      </c>
      <c r="C47" t="str">
        <v>6A30</v>
      </c>
      <c r="D47" s="6">
        <v>17</v>
      </c>
      <c r="E47">
        <v>811.01</v>
      </c>
      <c r="F47" t="str">
        <v>Normal</v>
      </c>
    </row>
    <row r="48" spans="1:6" x14ac:dyDescent="0.25">
      <c r="A48">
        <v>479</v>
      </c>
      <c r="B48" t="str">
        <v>Talho Concorrência - Comércio De Carnes Unipessoal, Lda</v>
      </c>
      <c r="C48" t="str">
        <v>6A30</v>
      </c>
      <c r="D48" s="6">
        <v>16</v>
      </c>
      <c r="E48">
        <v>202.87</v>
      </c>
      <c r="F48" t="str">
        <v>Normal</v>
      </c>
    </row>
    <row r="49" spans="1:6" x14ac:dyDescent="0.25">
      <c r="A49">
        <v>1033</v>
      </c>
      <c r="B49" t="str">
        <v>Ricardo Alexandre Martins Teixeira</v>
      </c>
      <c r="C49" t="str">
        <v>6A30</v>
      </c>
      <c r="D49" s="6">
        <v>16</v>
      </c>
      <c r="E49">
        <v>367.27</v>
      </c>
      <c r="F49" t="str">
        <v>Normal</v>
      </c>
    </row>
    <row r="50" spans="1:6" x14ac:dyDescent="0.25">
      <c r="A50">
        <v>1249</v>
      </c>
      <c r="B50" t="str">
        <v>Maria Celeste Ferreira &amp; Ferreira, Lda.</v>
      </c>
      <c r="C50" t="str">
        <v>6A30</v>
      </c>
      <c r="D50" s="6">
        <v>16</v>
      </c>
      <c r="E50">
        <v>669.77</v>
      </c>
      <c r="F50" t="str">
        <v>Normal</v>
      </c>
    </row>
    <row r="51" spans="1:6" x14ac:dyDescent="0.25">
      <c r="A51">
        <v>2143</v>
      </c>
      <c r="B51" t="str">
        <v>Daniel Cunha - Unipessoal, Lda.</v>
      </c>
      <c r="C51" t="str">
        <v>6A30</v>
      </c>
      <c r="D51" s="6">
        <v>16</v>
      </c>
      <c r="E51">
        <v>296.99</v>
      </c>
      <c r="F51" t="str">
        <v>Normal</v>
      </c>
    </row>
    <row r="52" spans="1:6" x14ac:dyDescent="0.25">
      <c r="A52">
        <v>204</v>
      </c>
      <c r="B52" t="str">
        <v>Albino Sousa E Silva</v>
      </c>
      <c r="C52" t="str">
        <v>6A30</v>
      </c>
      <c r="D52" s="6">
        <v>15</v>
      </c>
      <c r="E52">
        <v>101.57</v>
      </c>
      <c r="F52" t="str">
        <v>Normal</v>
      </c>
    </row>
    <row r="53" spans="1:6" x14ac:dyDescent="0.25">
      <c r="A53">
        <v>655</v>
      </c>
      <c r="B53" t="str">
        <v>Selecção Do Êxito,Lda</v>
      </c>
      <c r="C53" t="str">
        <v>6A30</v>
      </c>
      <c r="D53" s="6">
        <v>15</v>
      </c>
      <c r="E53">
        <v>397.75</v>
      </c>
      <c r="F53" t="str">
        <v>Normal</v>
      </c>
    </row>
    <row r="54" spans="1:6" x14ac:dyDescent="0.25">
      <c r="A54">
        <v>2068</v>
      </c>
      <c r="B54" t="str">
        <v>Paulo Jorge T. Moreira (Talho Srª Candeias)</v>
      </c>
      <c r="C54" t="str">
        <v>6A30</v>
      </c>
      <c r="D54" s="6">
        <v>15</v>
      </c>
      <c r="E54">
        <v>279.77</v>
      </c>
      <c r="F54" t="str">
        <v>Normal</v>
      </c>
    </row>
    <row r="55" spans="1:6" x14ac:dyDescent="0.25">
      <c r="A55">
        <v>205</v>
      </c>
      <c r="B55" t="str">
        <v>Albino Sousa E Silva</v>
      </c>
      <c r="C55" t="str">
        <v>6A30</v>
      </c>
      <c r="D55" s="6">
        <v>14</v>
      </c>
      <c r="E55">
        <v>40.15</v>
      </c>
      <c r="F55" t="str">
        <v>Normal</v>
      </c>
    </row>
    <row r="56" spans="1:6" x14ac:dyDescent="0.25">
      <c r="A56">
        <v>2144</v>
      </c>
      <c r="B56" t="str">
        <v>Daniel Cunha - Unipessoal, Lda.</v>
      </c>
      <c r="C56" t="str">
        <v>6A30</v>
      </c>
      <c r="D56" s="6">
        <v>14</v>
      </c>
      <c r="E56">
        <v>98.34</v>
      </c>
      <c r="F56" t="str">
        <v>Normal</v>
      </c>
    </row>
    <row r="57" spans="1:6" x14ac:dyDescent="0.25">
      <c r="A57">
        <v>1605</v>
      </c>
      <c r="B57" t="str">
        <v>Carnes Pnr Unip., Lda</v>
      </c>
      <c r="C57" t="str">
        <v>6A30</v>
      </c>
      <c r="D57" s="6">
        <v>13</v>
      </c>
      <c r="E57">
        <v>812.97</v>
      </c>
      <c r="F57" t="str">
        <v>Normal</v>
      </c>
    </row>
    <row r="58" spans="1:6" x14ac:dyDescent="0.25">
      <c r="A58">
        <v>715</v>
      </c>
      <c r="B58" t="str">
        <v>Carla Nazaré &amp; Jorge Mesquita,Lda</v>
      </c>
      <c r="C58" t="str">
        <v>6A30</v>
      </c>
      <c r="D58" s="6">
        <v>9</v>
      </c>
      <c r="E58">
        <v>588.15</v>
      </c>
      <c r="F58" t="str">
        <v>Normal</v>
      </c>
    </row>
    <row r="59" spans="1:6" x14ac:dyDescent="0.25">
      <c r="A59">
        <v>1034</v>
      </c>
      <c r="B59" t="str">
        <v>Ricardo Alexandre Martins Teixeira</v>
      </c>
      <c r="C59" t="str">
        <v>6A30</v>
      </c>
      <c r="D59" s="6">
        <v>9</v>
      </c>
      <c r="E59">
        <v>389.41</v>
      </c>
      <c r="F59" t="str">
        <v>Normal</v>
      </c>
    </row>
    <row r="60" spans="1:6" x14ac:dyDescent="0.25">
      <c r="A60">
        <v>1691</v>
      </c>
      <c r="B60" t="str">
        <v>Jpa - Carnes De Cucujães, Lda</v>
      </c>
      <c r="C60" t="str">
        <v>6A30</v>
      </c>
      <c r="D60" s="6">
        <v>9</v>
      </c>
      <c r="E60">
        <v>395.94</v>
      </c>
      <c r="F60" t="str">
        <v>Normal</v>
      </c>
    </row>
    <row r="61" spans="1:6" x14ac:dyDescent="0.25">
      <c r="A61">
        <v>1935</v>
      </c>
      <c r="B61" t="str">
        <v>Nuno Alexandre B. Maia Unip., Lda</v>
      </c>
      <c r="C61" t="str">
        <v>6A30</v>
      </c>
      <c r="D61" s="6">
        <v>9</v>
      </c>
      <c r="E61">
        <v>540.98</v>
      </c>
      <c r="F61" t="str">
        <v>Normal</v>
      </c>
    </row>
    <row r="62" spans="1:6" x14ac:dyDescent="0.25">
      <c r="A62">
        <v>207</v>
      </c>
      <c r="B62" t="str">
        <v>Albino Sousa E Silva</v>
      </c>
      <c r="C62" t="str">
        <v>6A30</v>
      </c>
      <c r="D62" s="6">
        <v>8</v>
      </c>
      <c r="E62">
        <v>150.69999999999999</v>
      </c>
      <c r="F62" t="str">
        <v>Normal</v>
      </c>
    </row>
    <row r="63" spans="1:6" x14ac:dyDescent="0.25">
      <c r="A63">
        <v>231</v>
      </c>
      <c r="B63" t="str">
        <v>Justino Ferreira &amp; Pinheiro - Unipessoal, Lda.</v>
      </c>
      <c r="C63" t="str">
        <v>6A30</v>
      </c>
      <c r="D63" s="6">
        <v>8</v>
      </c>
      <c r="E63">
        <v>173.04</v>
      </c>
      <c r="F63" t="str">
        <v>Normal</v>
      </c>
    </row>
    <row r="64" spans="1:6" x14ac:dyDescent="0.25">
      <c r="A64">
        <v>656</v>
      </c>
      <c r="B64" t="str">
        <v>Selecção Do Êxito,Lda</v>
      </c>
      <c r="C64" t="str">
        <v>6A30</v>
      </c>
      <c r="D64" s="6">
        <v>8</v>
      </c>
      <c r="E64">
        <v>377.84</v>
      </c>
      <c r="F64" t="str">
        <v>Normal</v>
      </c>
    </row>
    <row r="65" spans="1:6" x14ac:dyDescent="0.25">
      <c r="A65">
        <v>2054</v>
      </c>
      <c r="B65" t="str">
        <v>Talho Sequeiros - Soc. Unipessoal, Lda.</v>
      </c>
      <c r="C65" t="str">
        <v>6A30</v>
      </c>
      <c r="D65" s="6">
        <v>8</v>
      </c>
      <c r="E65">
        <v>33.700000000000003</v>
      </c>
      <c r="F65" t="str">
        <v>Normal</v>
      </c>
    </row>
    <row r="66" spans="1:6" x14ac:dyDescent="0.25">
      <c r="A66">
        <v>2069</v>
      </c>
      <c r="B66" t="str">
        <v>Paulo Jorge T. Moreira (Talho Srª Candeias)</v>
      </c>
      <c r="C66" t="str">
        <v>6A30</v>
      </c>
      <c r="D66" s="6">
        <v>8</v>
      </c>
      <c r="E66">
        <v>292.06</v>
      </c>
      <c r="F66" t="str">
        <v>Normal</v>
      </c>
    </row>
    <row r="67" spans="1:6" x14ac:dyDescent="0.25">
      <c r="A67">
        <v>699</v>
      </c>
      <c r="B67" t="str">
        <v>Mpmurtosa Supermercados Unip.Lda</v>
      </c>
      <c r="C67" t="str">
        <v>6A30</v>
      </c>
      <c r="D67" s="6">
        <v>7</v>
      </c>
      <c r="E67">
        <v>433.87</v>
      </c>
      <c r="F67" t="str">
        <v>Normal</v>
      </c>
    </row>
    <row r="68" spans="1:6" x14ac:dyDescent="0.25">
      <c r="A68">
        <v>1250</v>
      </c>
      <c r="B68" t="str">
        <v>Maria Celeste Ferreira &amp; Ferreira, Lda.</v>
      </c>
      <c r="C68" t="str">
        <v>6A30</v>
      </c>
      <c r="D68" s="6">
        <v>7</v>
      </c>
      <c r="E68">
        <v>837.69</v>
      </c>
      <c r="F68" t="str">
        <v>Normal</v>
      </c>
    </row>
    <row r="69" spans="1:6" x14ac:dyDescent="0.25">
      <c r="A69">
        <v>2091</v>
      </c>
      <c r="B69" t="str">
        <v>Super Talho do Sardão - Unipessoal, Lda.</v>
      </c>
      <c r="C69" t="str">
        <v>6A30</v>
      </c>
      <c r="D69" s="6">
        <v>7</v>
      </c>
      <c r="E69">
        <v>554.03</v>
      </c>
      <c r="F69" t="str">
        <v>Normal</v>
      </c>
    </row>
    <row r="70" spans="1:6" x14ac:dyDescent="0.25">
      <c r="A70">
        <v>232</v>
      </c>
      <c r="B70" t="str">
        <v>Justino Ferreira &amp; Pinheiro - Unipessoal, Lda.</v>
      </c>
      <c r="C70" t="str">
        <v>6A30</v>
      </c>
      <c r="D70" s="6">
        <v>6</v>
      </c>
      <c r="E70">
        <v>492.92</v>
      </c>
      <c r="F70" t="str">
        <v>Normal</v>
      </c>
    </row>
    <row r="71" spans="1:6" x14ac:dyDescent="0.25">
      <c r="A71">
        <v>1140</v>
      </c>
      <c r="B71" t="str">
        <v>Super - Talho Por Do Sol, Lda.</v>
      </c>
      <c r="C71" t="str">
        <v>6A30</v>
      </c>
      <c r="D71" s="6">
        <v>6</v>
      </c>
      <c r="E71">
        <v>265.83</v>
      </c>
      <c r="F71" t="str">
        <v>Normal</v>
      </c>
    </row>
    <row r="72" spans="1:6" x14ac:dyDescent="0.25">
      <c r="A72">
        <v>1606</v>
      </c>
      <c r="B72" t="str">
        <v>Carnes Pnr Unip., Lda</v>
      </c>
      <c r="C72" t="str">
        <v>6A30</v>
      </c>
      <c r="D72" s="6">
        <v>6</v>
      </c>
      <c r="E72">
        <v>929.61</v>
      </c>
      <c r="F72" t="str">
        <v>Normal</v>
      </c>
    </row>
    <row r="73" spans="1:6" x14ac:dyDescent="0.25">
      <c r="A73">
        <v>2125</v>
      </c>
      <c r="B73" t="str">
        <v>Francisco José Teixeira</v>
      </c>
      <c r="C73" t="str">
        <v>6A30</v>
      </c>
      <c r="D73" s="6">
        <v>6</v>
      </c>
      <c r="E73">
        <v>115.46</v>
      </c>
      <c r="F73" t="str">
        <v>Normal</v>
      </c>
    </row>
    <row r="74" spans="1:6" x14ac:dyDescent="0.25">
      <c r="A74">
        <v>1575</v>
      </c>
      <c r="B74" t="str">
        <v>Sandro Rafael Pereira Maia Unip,Lda</v>
      </c>
      <c r="C74" t="str">
        <v>91A120</v>
      </c>
      <c r="D74" s="6">
        <v>113</v>
      </c>
      <c r="E74">
        <v>405.93</v>
      </c>
      <c r="F74" t="str">
        <v>Normal</v>
      </c>
    </row>
    <row r="75" spans="1:6" x14ac:dyDescent="0.25">
      <c r="A75">
        <v>1576</v>
      </c>
      <c r="B75" t="str">
        <v>Sandro Rafael Pereira Maia Unip,Lda</v>
      </c>
      <c r="C75" t="str">
        <v>91A120</v>
      </c>
      <c r="D75" s="6">
        <v>111</v>
      </c>
      <c r="E75">
        <v>593.80999999999995</v>
      </c>
      <c r="F75" t="str">
        <v>Normal</v>
      </c>
    </row>
    <row r="76" spans="1:6" x14ac:dyDescent="0.25">
      <c r="A76">
        <v>1583</v>
      </c>
      <c r="B76" t="str">
        <v>Carnes Pnr Unip., Lda</v>
      </c>
      <c r="C76" t="str">
        <v>91A120</v>
      </c>
      <c r="D76" s="6">
        <v>111</v>
      </c>
      <c r="E76">
        <v>1306.02</v>
      </c>
      <c r="F76" t="str">
        <v>Normal</v>
      </c>
    </row>
    <row r="77" spans="1:6" x14ac:dyDescent="0.25">
      <c r="A77">
        <v>1584</v>
      </c>
      <c r="B77" t="str">
        <v>Carnes Pnr Unip., Lda</v>
      </c>
      <c r="C77" t="str">
        <v>91A120</v>
      </c>
      <c r="D77" s="6">
        <v>106</v>
      </c>
      <c r="E77">
        <v>876.84</v>
      </c>
      <c r="F77" t="str">
        <v>Normal</v>
      </c>
    </row>
    <row r="78" spans="1:6" x14ac:dyDescent="0.25">
      <c r="A78">
        <v>2005</v>
      </c>
      <c r="B78" t="str">
        <v>PEDRO PACHECO BRANDÃO UNIP.,LDA</v>
      </c>
      <c r="C78" t="str">
        <v>91A120</v>
      </c>
      <c r="D78" s="6">
        <v>106</v>
      </c>
      <c r="E78">
        <v>253.95</v>
      </c>
      <c r="F78" t="str">
        <v>Normal</v>
      </c>
    </row>
    <row r="79" spans="1:6" x14ac:dyDescent="0.25">
      <c r="A79">
        <v>1577</v>
      </c>
      <c r="B79" t="str">
        <v>Sandro Rafael Pereira Maia Unip,Lda</v>
      </c>
      <c r="C79" t="str">
        <v>91A120</v>
      </c>
      <c r="D79" s="6">
        <v>104</v>
      </c>
      <c r="E79">
        <v>760.12</v>
      </c>
      <c r="F79" t="str">
        <v>Normal</v>
      </c>
    </row>
    <row r="80" spans="1:6" x14ac:dyDescent="0.25">
      <c r="A80">
        <v>1585</v>
      </c>
      <c r="B80" t="str">
        <v>Carnes Pnr Unip., Lda</v>
      </c>
      <c r="C80" t="str">
        <v>91A120</v>
      </c>
      <c r="D80" s="6">
        <v>104</v>
      </c>
      <c r="E80">
        <v>952.64</v>
      </c>
      <c r="F80" t="str">
        <v>Normal</v>
      </c>
    </row>
    <row r="81" spans="1:6" x14ac:dyDescent="0.25">
      <c r="A81">
        <v>1578</v>
      </c>
      <c r="B81" t="str">
        <v>Sandro Rafael Pereira Maia Unip,Lda</v>
      </c>
      <c r="C81" t="str">
        <v>91A120</v>
      </c>
      <c r="D81" s="6">
        <v>97</v>
      </c>
      <c r="E81">
        <v>710.26</v>
      </c>
      <c r="F81" t="str">
        <v>Normal</v>
      </c>
    </row>
    <row r="82" spans="1:6" x14ac:dyDescent="0.25">
      <c r="A82">
        <v>1586</v>
      </c>
      <c r="B82" t="str">
        <v>Carnes Pnr Unip., Lda</v>
      </c>
      <c r="C82" t="str">
        <v>91A120</v>
      </c>
      <c r="D82" s="6">
        <v>97</v>
      </c>
      <c r="E82">
        <v>1264.6300000000001</v>
      </c>
      <c r="F82" t="str">
        <v>Normal</v>
      </c>
    </row>
    <row r="83" spans="1:6" x14ac:dyDescent="0.25">
      <c r="A83">
        <v>1579</v>
      </c>
      <c r="B83" t="str">
        <v>Sandro Rafael Pereira Maia Unip,Lda</v>
      </c>
      <c r="C83" t="str">
        <v>91A120</v>
      </c>
      <c r="D83" s="6">
        <v>92</v>
      </c>
      <c r="E83">
        <v>203.08</v>
      </c>
      <c r="F83" t="str">
        <v>Normal</v>
      </c>
    </row>
    <row r="84" spans="1:6" x14ac:dyDescent="0.25">
      <c r="A84">
        <v>1766</v>
      </c>
      <c r="B84" t="str">
        <v>Recanto Da Carne, Lda</v>
      </c>
      <c r="C84" t="str">
        <v>M120</v>
      </c>
      <c r="D84" s="6">
        <v>279</v>
      </c>
      <c r="E84">
        <v>601.16</v>
      </c>
      <c r="F84" t="str">
        <v>Normal</v>
      </c>
    </row>
    <row r="85" spans="1:6" x14ac:dyDescent="0.25">
      <c r="A85">
        <v>1767</v>
      </c>
      <c r="B85" t="str">
        <v>Recanto Da Carne, Lda</v>
      </c>
      <c r="C85" t="str">
        <v>M120</v>
      </c>
      <c r="D85" s="6">
        <v>274</v>
      </c>
      <c r="E85">
        <v>914.85</v>
      </c>
      <c r="F85" t="str">
        <v>Normal</v>
      </c>
    </row>
    <row r="86" spans="1:6" x14ac:dyDescent="0.25">
      <c r="A86">
        <v>1768</v>
      </c>
      <c r="B86" t="str">
        <v>Recanto Da Carne, Lda</v>
      </c>
      <c r="C86" t="str">
        <v>M120</v>
      </c>
      <c r="D86" s="6">
        <v>272</v>
      </c>
      <c r="E86">
        <v>460.32</v>
      </c>
      <c r="F86" t="str">
        <v>Normal</v>
      </c>
    </row>
    <row r="87" spans="1:6" x14ac:dyDescent="0.25">
      <c r="A87">
        <v>1769</v>
      </c>
      <c r="B87" t="str">
        <v>Recanto Da Carne, Lda</v>
      </c>
      <c r="C87" t="str">
        <v>M120</v>
      </c>
      <c r="D87" s="6">
        <v>267</v>
      </c>
      <c r="E87">
        <v>835.09</v>
      </c>
      <c r="F87" t="str">
        <v>Normal</v>
      </c>
    </row>
    <row r="88" spans="1:6" x14ac:dyDescent="0.25">
      <c r="A88">
        <v>1771</v>
      </c>
      <c r="B88" t="str">
        <v>Recanto Da Carne, Lda</v>
      </c>
      <c r="C88" t="str">
        <v>M120</v>
      </c>
      <c r="D88" s="6">
        <v>265</v>
      </c>
      <c r="E88">
        <v>783.98</v>
      </c>
      <c r="F88" t="str">
        <v>Normal</v>
      </c>
    </row>
    <row r="89" spans="1:6" x14ac:dyDescent="0.25">
      <c r="A89">
        <v>1772</v>
      </c>
      <c r="B89" t="str">
        <v>Recanto Da Carne, Lda</v>
      </c>
      <c r="C89" t="str">
        <v>M120</v>
      </c>
      <c r="D89" s="6">
        <v>261</v>
      </c>
      <c r="E89">
        <v>193.11</v>
      </c>
      <c r="F89" t="str">
        <v>Normal</v>
      </c>
    </row>
    <row r="90" spans="1:6" x14ac:dyDescent="0.25">
      <c r="A90">
        <v>1773</v>
      </c>
      <c r="B90" t="str">
        <v>Recanto Da Carne, Lda</v>
      </c>
      <c r="C90" t="str">
        <v>M120</v>
      </c>
      <c r="D90" s="6">
        <v>260</v>
      </c>
      <c r="E90">
        <v>1126.82</v>
      </c>
      <c r="F90" t="str">
        <v>Normal</v>
      </c>
    </row>
    <row r="91" spans="1:6" x14ac:dyDescent="0.25">
      <c r="A91">
        <v>1774</v>
      </c>
      <c r="B91" t="str">
        <v>Recanto Da Carne, Lda</v>
      </c>
      <c r="C91" t="str">
        <v>M120</v>
      </c>
      <c r="D91" s="6">
        <v>258</v>
      </c>
      <c r="E91">
        <v>412.7</v>
      </c>
      <c r="F91" t="str">
        <v>Normal</v>
      </c>
    </row>
    <row r="92" spans="1:6" x14ac:dyDescent="0.25">
      <c r="A92">
        <v>1775</v>
      </c>
      <c r="B92" t="str">
        <v>Recanto Da Carne, Lda</v>
      </c>
      <c r="C92" t="str">
        <v>M120</v>
      </c>
      <c r="D92" s="6">
        <v>253</v>
      </c>
      <c r="E92">
        <v>211.26</v>
      </c>
      <c r="F92" t="str">
        <v>Normal</v>
      </c>
    </row>
    <row r="93" spans="1:6" x14ac:dyDescent="0.25">
      <c r="A93">
        <v>1776</v>
      </c>
      <c r="B93" t="str">
        <v>Recanto Da Carne, Lda</v>
      </c>
      <c r="C93" t="str">
        <v>M120</v>
      </c>
      <c r="D93" s="6">
        <v>251</v>
      </c>
      <c r="E93">
        <v>1372.04</v>
      </c>
      <c r="F93" t="str">
        <v>Normal</v>
      </c>
    </row>
    <row r="94" spans="1:6" x14ac:dyDescent="0.25">
      <c r="A94">
        <v>1777</v>
      </c>
      <c r="B94" t="str">
        <v>Recanto Da Carne, Lda</v>
      </c>
      <c r="C94" t="str">
        <v>M120</v>
      </c>
      <c r="D94" s="6">
        <v>246</v>
      </c>
      <c r="E94">
        <v>1137.1400000000001</v>
      </c>
      <c r="F94" t="str">
        <v>Normal</v>
      </c>
    </row>
    <row r="95" spans="1:6" x14ac:dyDescent="0.25">
      <c r="A95">
        <v>1778</v>
      </c>
      <c r="B95" t="str">
        <v>Recanto Da Carne, Lda</v>
      </c>
      <c r="C95" t="str">
        <v>M120</v>
      </c>
      <c r="D95" s="6">
        <v>244</v>
      </c>
      <c r="E95">
        <v>715.96</v>
      </c>
      <c r="F95" t="str">
        <v>Normal</v>
      </c>
    </row>
    <row r="96" spans="1:6" x14ac:dyDescent="0.25">
      <c r="A96">
        <v>1779</v>
      </c>
      <c r="B96" t="str">
        <v>Recanto Da Carne, Lda</v>
      </c>
      <c r="C96" t="str">
        <v>M120</v>
      </c>
      <c r="D96" s="6">
        <v>239</v>
      </c>
      <c r="E96">
        <v>712.88</v>
      </c>
      <c r="F96" t="str">
        <v>Normal</v>
      </c>
    </row>
    <row r="97" spans="1:6" x14ac:dyDescent="0.25">
      <c r="A97">
        <v>1780</v>
      </c>
      <c r="B97" t="str">
        <v>Recanto Da Carne, Lda</v>
      </c>
      <c r="C97" t="str">
        <v>M120</v>
      </c>
      <c r="D97" s="6">
        <v>237</v>
      </c>
      <c r="E97">
        <v>972.03</v>
      </c>
      <c r="F97" t="str">
        <v>Normal</v>
      </c>
    </row>
    <row r="98" spans="1:6" x14ac:dyDescent="0.25">
      <c r="A98">
        <v>1781</v>
      </c>
      <c r="B98" t="str">
        <v>Recanto Da Carne, Lda</v>
      </c>
      <c r="C98" t="str">
        <v>M120</v>
      </c>
      <c r="D98" s="6">
        <v>232</v>
      </c>
      <c r="E98">
        <v>799.39</v>
      </c>
      <c r="F98" t="str">
        <v>Normal</v>
      </c>
    </row>
    <row r="99" spans="1:6" x14ac:dyDescent="0.25">
      <c r="A99">
        <v>1782</v>
      </c>
      <c r="B99" t="str">
        <v>Recanto Da Carne, Lda</v>
      </c>
      <c r="C99" t="str">
        <v>M120</v>
      </c>
      <c r="D99" s="6">
        <v>230</v>
      </c>
      <c r="E99">
        <v>796.55</v>
      </c>
      <c r="F99" t="str">
        <v>Normal</v>
      </c>
    </row>
    <row r="100" spans="1:6" x14ac:dyDescent="0.25">
      <c r="A100">
        <v>1783</v>
      </c>
      <c r="B100" t="str">
        <v>Recanto Da Carne, Lda</v>
      </c>
      <c r="C100" t="str">
        <v>M120</v>
      </c>
      <c r="D100" s="6">
        <v>225</v>
      </c>
      <c r="E100">
        <v>934.67</v>
      </c>
      <c r="F100" t="str">
        <v>Normal</v>
      </c>
    </row>
    <row r="101" spans="1:6" x14ac:dyDescent="0.25">
      <c r="A101">
        <v>1784</v>
      </c>
      <c r="B101" t="str">
        <v>Recanto Da Carne, Lda</v>
      </c>
      <c r="C101" t="str">
        <v>M120</v>
      </c>
      <c r="D101" s="6">
        <v>219</v>
      </c>
      <c r="E101">
        <v>514.53</v>
      </c>
      <c r="F101" t="str">
        <v>Normal</v>
      </c>
    </row>
    <row r="102" spans="1:6" x14ac:dyDescent="0.25">
      <c r="A102">
        <v>1785</v>
      </c>
      <c r="B102" t="str">
        <v>Recanto Da Carne, Lda</v>
      </c>
      <c r="C102" t="str">
        <v>M120</v>
      </c>
      <c r="D102" s="6">
        <v>218</v>
      </c>
      <c r="E102">
        <v>1133.27</v>
      </c>
      <c r="F102" t="str">
        <v>Normal</v>
      </c>
    </row>
    <row r="103" spans="1:6" x14ac:dyDescent="0.25">
      <c r="A103">
        <v>1786</v>
      </c>
      <c r="B103" t="str">
        <v>Recanto Da Carne, Lda</v>
      </c>
      <c r="C103" t="str">
        <v>M120</v>
      </c>
      <c r="D103" s="6">
        <v>216</v>
      </c>
      <c r="E103">
        <v>444.67</v>
      </c>
      <c r="F103" t="str">
        <v>Normal</v>
      </c>
    </row>
    <row r="104" spans="1:6" x14ac:dyDescent="0.25">
      <c r="A104">
        <v>1787</v>
      </c>
      <c r="B104" t="str">
        <v>Recanto Da Carne, Lda</v>
      </c>
      <c r="C104" t="str">
        <v>M120</v>
      </c>
      <c r="D104" s="6">
        <v>211</v>
      </c>
      <c r="E104">
        <v>928.15</v>
      </c>
      <c r="F104" t="str">
        <v>Normal</v>
      </c>
    </row>
    <row r="105" spans="1:6" x14ac:dyDescent="0.25">
      <c r="A105">
        <v>1788</v>
      </c>
      <c r="B105" t="str">
        <v>Recanto Da Carne, Lda</v>
      </c>
      <c r="C105" t="str">
        <v>M120</v>
      </c>
      <c r="D105" s="6">
        <v>209</v>
      </c>
      <c r="E105">
        <v>449.81</v>
      </c>
      <c r="F105" t="str">
        <v>Normal</v>
      </c>
    </row>
    <row r="106" spans="1:6" x14ac:dyDescent="0.25">
      <c r="A106">
        <v>1789</v>
      </c>
      <c r="B106" t="str">
        <v>Recanto Da Carne, Lda</v>
      </c>
      <c r="C106" t="str">
        <v>M120</v>
      </c>
      <c r="D106" s="6">
        <v>204</v>
      </c>
      <c r="E106">
        <v>663.91</v>
      </c>
      <c r="F106" t="str">
        <v>Normal</v>
      </c>
    </row>
    <row r="107" spans="1:6" x14ac:dyDescent="0.25">
      <c r="A107">
        <v>1546</v>
      </c>
      <c r="B107" t="str">
        <v>Sandro Rafael Pereira Maia Unip,Lda</v>
      </c>
      <c r="C107" t="str">
        <v>M120</v>
      </c>
      <c r="D107" s="6">
        <v>176</v>
      </c>
      <c r="E107">
        <v>200</v>
      </c>
      <c r="F107" t="str">
        <v>Normal</v>
      </c>
    </row>
    <row r="108" spans="1:6" x14ac:dyDescent="0.25">
      <c r="A108">
        <v>1547</v>
      </c>
      <c r="B108" t="str">
        <v>Sandro Rafael Pereira Maia Unip,Lda</v>
      </c>
      <c r="C108" t="str">
        <v>M120</v>
      </c>
      <c r="D108" s="6">
        <v>176</v>
      </c>
      <c r="E108">
        <v>520.52</v>
      </c>
      <c r="F108" t="str">
        <v>Normal</v>
      </c>
    </row>
    <row r="109" spans="1:6" x14ac:dyDescent="0.25">
      <c r="A109">
        <v>1548</v>
      </c>
      <c r="B109" t="str">
        <v>Sandro Rafael Pereira Maia Unip,Lda</v>
      </c>
      <c r="C109" t="str">
        <v>M120</v>
      </c>
      <c r="D109" s="6">
        <v>174</v>
      </c>
      <c r="E109">
        <v>77.16</v>
      </c>
      <c r="F109" t="str">
        <v>Normal</v>
      </c>
    </row>
    <row r="110" spans="1:6" x14ac:dyDescent="0.25">
      <c r="A110">
        <v>1549</v>
      </c>
      <c r="B110" t="str">
        <v>Sandro Rafael Pereira Maia Unip,Lda</v>
      </c>
      <c r="C110" t="str">
        <v>M120</v>
      </c>
      <c r="D110" s="6">
        <v>174</v>
      </c>
      <c r="E110">
        <v>19.5</v>
      </c>
      <c r="F110" t="str">
        <v>Normal</v>
      </c>
    </row>
    <row r="111" spans="1:6" x14ac:dyDescent="0.25">
      <c r="A111">
        <v>1550</v>
      </c>
      <c r="B111" t="str">
        <v>Sandro Rafael Pereira Maia Unip,Lda</v>
      </c>
      <c r="C111" t="str">
        <v>M120</v>
      </c>
      <c r="D111" s="6">
        <v>174</v>
      </c>
      <c r="E111">
        <v>356.04</v>
      </c>
      <c r="F111" t="str">
        <v>Normal</v>
      </c>
    </row>
    <row r="112" spans="1:6" x14ac:dyDescent="0.25">
      <c r="A112">
        <v>1551</v>
      </c>
      <c r="B112" t="str">
        <v>Sandro Rafael Pereira Maia Unip,Lda</v>
      </c>
      <c r="C112" t="str">
        <v>M120</v>
      </c>
      <c r="D112" s="6">
        <v>170</v>
      </c>
      <c r="E112">
        <v>617.21</v>
      </c>
      <c r="F112" t="str">
        <v>Normal</v>
      </c>
    </row>
    <row r="113" spans="1:6" x14ac:dyDescent="0.25">
      <c r="A113">
        <v>1552</v>
      </c>
      <c r="B113" t="str">
        <v>Sandro Rafael Pereira Maia Unip,Lda</v>
      </c>
      <c r="C113" t="str">
        <v>M120</v>
      </c>
      <c r="D113" s="6">
        <v>170</v>
      </c>
      <c r="E113">
        <v>16.96</v>
      </c>
      <c r="F113" t="str">
        <v>Normal</v>
      </c>
    </row>
    <row r="114" spans="1:6" x14ac:dyDescent="0.25">
      <c r="A114">
        <v>1554</v>
      </c>
      <c r="B114" t="str">
        <v>Sandro Rafael Pereira Maia Unip,Lda</v>
      </c>
      <c r="C114" t="str">
        <v>M120</v>
      </c>
      <c r="D114" s="6">
        <v>167</v>
      </c>
      <c r="E114">
        <v>1512.51</v>
      </c>
      <c r="F114" t="str">
        <v>Normal</v>
      </c>
    </row>
    <row r="115" spans="1:6" x14ac:dyDescent="0.25">
      <c r="A115">
        <v>1555</v>
      </c>
      <c r="B115" t="str">
        <v>Sandro Rafael Pereira Maia Unip,Lda</v>
      </c>
      <c r="C115" t="str">
        <v>M120</v>
      </c>
      <c r="D115" s="6">
        <v>167</v>
      </c>
      <c r="E115">
        <v>821.08</v>
      </c>
      <c r="F115" t="str">
        <v>Normal</v>
      </c>
    </row>
    <row r="116" spans="1:6" x14ac:dyDescent="0.25">
      <c r="A116">
        <v>1556</v>
      </c>
      <c r="B116" t="str">
        <v>Sandro Rafael Pereira Maia Unip,Lda</v>
      </c>
      <c r="C116" t="str">
        <v>M120</v>
      </c>
      <c r="D116" s="6">
        <v>160</v>
      </c>
      <c r="E116">
        <v>1012.74</v>
      </c>
      <c r="F116" t="str">
        <v>Normal</v>
      </c>
    </row>
    <row r="117" spans="1:6" x14ac:dyDescent="0.25">
      <c r="A117">
        <v>1557</v>
      </c>
      <c r="B117" t="str">
        <v>Sandro Rafael Pereira Maia Unip,Lda</v>
      </c>
      <c r="C117" t="str">
        <v>M120</v>
      </c>
      <c r="D117" s="6">
        <v>155</v>
      </c>
      <c r="E117">
        <v>561.69000000000005</v>
      </c>
      <c r="F117" t="str">
        <v>Normal</v>
      </c>
    </row>
    <row r="118" spans="1:6" x14ac:dyDescent="0.25">
      <c r="A118">
        <v>1558</v>
      </c>
      <c r="B118" t="str">
        <v>Sandro Rafael Pereira Maia Unip,Lda</v>
      </c>
      <c r="C118" t="str">
        <v>M120</v>
      </c>
      <c r="D118" s="6">
        <v>155</v>
      </c>
      <c r="E118">
        <v>15.72</v>
      </c>
      <c r="F118" t="str">
        <v>Normal</v>
      </c>
    </row>
    <row r="119" spans="1:6" x14ac:dyDescent="0.25">
      <c r="A119">
        <v>1559</v>
      </c>
      <c r="B119" t="str">
        <v>Sandro Rafael Pereira Maia Unip,Lda</v>
      </c>
      <c r="C119" t="str">
        <v>M120</v>
      </c>
      <c r="D119" s="6">
        <v>153</v>
      </c>
      <c r="E119">
        <v>863.99</v>
      </c>
      <c r="F119" t="str">
        <v>Normal</v>
      </c>
    </row>
    <row r="120" spans="1:6" x14ac:dyDescent="0.25">
      <c r="A120">
        <v>1560</v>
      </c>
      <c r="B120" t="str">
        <v>Sandro Rafael Pereira Maia Unip,Lda</v>
      </c>
      <c r="C120" t="str">
        <v>M120</v>
      </c>
      <c r="D120" s="6">
        <v>153</v>
      </c>
      <c r="E120">
        <v>13.65</v>
      </c>
      <c r="F120" t="str">
        <v>Normal</v>
      </c>
    </row>
    <row r="121" spans="1:6" x14ac:dyDescent="0.25">
      <c r="A121">
        <v>1561</v>
      </c>
      <c r="B121" t="str">
        <v>Sandro Rafael Pereira Maia Unip,Lda</v>
      </c>
      <c r="C121" t="str">
        <v>M120</v>
      </c>
      <c r="D121" s="6">
        <v>148</v>
      </c>
      <c r="E121">
        <v>528.26</v>
      </c>
      <c r="F121" t="str">
        <v>Normal</v>
      </c>
    </row>
    <row r="122" spans="1:6" x14ac:dyDescent="0.25">
      <c r="A122">
        <v>1562</v>
      </c>
      <c r="B122" t="str">
        <v>Sandro Rafael Pereira Maia Unip,Lda</v>
      </c>
      <c r="C122" t="str">
        <v>M120</v>
      </c>
      <c r="D122" s="6">
        <v>148</v>
      </c>
      <c r="E122">
        <v>17.309999999999999</v>
      </c>
      <c r="F122" t="str">
        <v>Normal</v>
      </c>
    </row>
    <row r="123" spans="1:6" x14ac:dyDescent="0.25">
      <c r="A123">
        <v>1563</v>
      </c>
      <c r="B123" t="str">
        <v>Sandro Rafael Pereira Maia Unip,Lda</v>
      </c>
      <c r="C123" t="str">
        <v>M120</v>
      </c>
      <c r="D123" s="6">
        <v>146</v>
      </c>
      <c r="E123">
        <v>931.78</v>
      </c>
      <c r="F123" t="str">
        <v>Normal</v>
      </c>
    </row>
    <row r="124" spans="1:6" x14ac:dyDescent="0.25">
      <c r="A124">
        <v>1999</v>
      </c>
      <c r="B124" t="str">
        <v>PEDRO PACHECO BRANDÃO UNIP.,LDA</v>
      </c>
      <c r="C124" t="str">
        <v>M120</v>
      </c>
      <c r="D124" s="6">
        <v>143</v>
      </c>
      <c r="E124">
        <v>310.57</v>
      </c>
      <c r="F124" t="str">
        <v>Normal</v>
      </c>
    </row>
    <row r="125" spans="1:6" x14ac:dyDescent="0.25">
      <c r="A125">
        <v>1564</v>
      </c>
      <c r="B125" t="str">
        <v>Sandro Rafael Pereira Maia Unip,Lda</v>
      </c>
      <c r="C125" t="str">
        <v>M120</v>
      </c>
      <c r="D125" s="6">
        <v>141</v>
      </c>
      <c r="E125">
        <v>468.37</v>
      </c>
      <c r="F125" t="str">
        <v>Normal</v>
      </c>
    </row>
    <row r="126" spans="1:6" x14ac:dyDescent="0.25">
      <c r="A126">
        <v>2000</v>
      </c>
      <c r="B126" t="str">
        <v>PEDRO PACHECO BRANDÃO UNIP.,LDA</v>
      </c>
      <c r="C126" t="str">
        <v>M120</v>
      </c>
      <c r="D126" s="6">
        <v>141</v>
      </c>
      <c r="E126">
        <v>257.26</v>
      </c>
      <c r="F126" t="str">
        <v>Normal</v>
      </c>
    </row>
    <row r="127" spans="1:6" x14ac:dyDescent="0.25">
      <c r="A127">
        <v>1565</v>
      </c>
      <c r="B127" t="str">
        <v>Sandro Rafael Pereira Maia Unip,Lda</v>
      </c>
      <c r="C127" t="str">
        <v>M120</v>
      </c>
      <c r="D127" s="6">
        <v>139</v>
      </c>
      <c r="E127">
        <v>1078.33</v>
      </c>
      <c r="F127" t="str">
        <v>Normal</v>
      </c>
    </row>
    <row r="128" spans="1:6" x14ac:dyDescent="0.25">
      <c r="A128">
        <v>1566</v>
      </c>
      <c r="B128" t="str">
        <v>Sandro Rafael Pereira Maia Unip,Lda</v>
      </c>
      <c r="C128" t="str">
        <v>M120</v>
      </c>
      <c r="D128" s="6">
        <v>139</v>
      </c>
      <c r="E128">
        <v>68.86</v>
      </c>
      <c r="F128" t="str">
        <v>Normal</v>
      </c>
    </row>
    <row r="129" spans="1:6" x14ac:dyDescent="0.25">
      <c r="A129">
        <v>1567</v>
      </c>
      <c r="B129" t="str">
        <v>Sandro Rafael Pereira Maia Unip,Lda</v>
      </c>
      <c r="C129" t="str">
        <v>M120</v>
      </c>
      <c r="D129" s="6">
        <v>139</v>
      </c>
      <c r="E129">
        <v>19.5</v>
      </c>
      <c r="F129" t="str">
        <v>Normal</v>
      </c>
    </row>
    <row r="130" spans="1:6" x14ac:dyDescent="0.25">
      <c r="A130">
        <v>2001</v>
      </c>
      <c r="B130" t="str">
        <v>PEDRO PACHECO BRANDÃO UNIP.,LDA</v>
      </c>
      <c r="C130" t="str">
        <v>M120</v>
      </c>
      <c r="D130" s="6">
        <v>136</v>
      </c>
      <c r="E130">
        <v>631.23</v>
      </c>
      <c r="F130" t="str">
        <v>Normal</v>
      </c>
    </row>
    <row r="131" spans="1:6" x14ac:dyDescent="0.25">
      <c r="A131">
        <v>1568</v>
      </c>
      <c r="B131" t="str">
        <v>Sandro Rafael Pereira Maia Unip,Lda</v>
      </c>
      <c r="C131" t="str">
        <v>M120</v>
      </c>
      <c r="D131" s="6">
        <v>134</v>
      </c>
      <c r="E131">
        <v>509.69</v>
      </c>
      <c r="F131" t="str">
        <v>Normal</v>
      </c>
    </row>
    <row r="132" spans="1:6" x14ac:dyDescent="0.25">
      <c r="A132">
        <v>1569</v>
      </c>
      <c r="B132" t="str">
        <v>Sandro Rafael Pereira Maia Unip,Lda</v>
      </c>
      <c r="C132" t="str">
        <v>M120</v>
      </c>
      <c r="D132" s="6">
        <v>132</v>
      </c>
      <c r="E132">
        <v>749.22</v>
      </c>
      <c r="F132" t="str">
        <v>Normal</v>
      </c>
    </row>
    <row r="133" spans="1:6" x14ac:dyDescent="0.25">
      <c r="A133">
        <v>2002</v>
      </c>
      <c r="B133" t="str">
        <v>PEDRO PACHECO BRANDÃO UNIP.,LDA</v>
      </c>
      <c r="C133" t="str">
        <v>M120</v>
      </c>
      <c r="D133" s="6">
        <v>129</v>
      </c>
      <c r="E133">
        <v>513.54</v>
      </c>
      <c r="F133" t="str">
        <v>Normal</v>
      </c>
    </row>
    <row r="134" spans="1:6" x14ac:dyDescent="0.25">
      <c r="A134">
        <v>1570</v>
      </c>
      <c r="B134" t="str">
        <v>Sandro Rafael Pereira Maia Unip,Lda</v>
      </c>
      <c r="C134" t="str">
        <v>M120</v>
      </c>
      <c r="D134" s="6">
        <v>127</v>
      </c>
      <c r="E134">
        <v>481.54</v>
      </c>
      <c r="F134" t="str">
        <v>Normal</v>
      </c>
    </row>
    <row r="135" spans="1:6" x14ac:dyDescent="0.25">
      <c r="A135">
        <v>1571</v>
      </c>
      <c r="B135" t="str">
        <v>Sandro Rafael Pereira Maia Unip,Lda</v>
      </c>
      <c r="C135" t="str">
        <v>M120</v>
      </c>
      <c r="D135" s="6">
        <v>125</v>
      </c>
      <c r="E135">
        <v>782.67</v>
      </c>
      <c r="F135" t="str">
        <v>Normal</v>
      </c>
    </row>
    <row r="136" spans="1:6" x14ac:dyDescent="0.25">
      <c r="A136">
        <v>2003</v>
      </c>
      <c r="B136" t="str">
        <v>PEDRO PACHECO BRANDÃO UNIP.,LDA</v>
      </c>
      <c r="C136" t="str">
        <v>M120</v>
      </c>
      <c r="D136" s="6">
        <v>122</v>
      </c>
      <c r="E136">
        <v>229.46</v>
      </c>
      <c r="F136" t="str">
        <v>Normal</v>
      </c>
    </row>
    <row r="137" spans="1:6" x14ac:dyDescent="0.25">
      <c r="A137">
        <v>1138</v>
      </c>
      <c r="B137" t="str">
        <v>João Beleza Prod. Alimentares, Lda</v>
      </c>
      <c r="C137" t="str">
        <v>31A60</v>
      </c>
      <c r="D137" s="6">
        <v>58</v>
      </c>
      <c r="E137">
        <v>873.24</v>
      </c>
      <c r="F137" t="str">
        <v>MODERATE RISK - Will move to 61A90 soon</v>
      </c>
    </row>
    <row r="138" spans="1:6" x14ac:dyDescent="0.25">
      <c r="A138">
        <v>1596</v>
      </c>
      <c r="B138" t="str">
        <v>Carnes Pnr Unip., Lda</v>
      </c>
      <c r="C138" t="str">
        <v>31A60</v>
      </c>
      <c r="D138" s="6">
        <v>57</v>
      </c>
      <c r="E138">
        <v>1254.4000000000001</v>
      </c>
      <c r="F138" t="str">
        <v>MODERATE RISK - Will move to 61A90 soon</v>
      </c>
    </row>
    <row r="139" spans="1:6" x14ac:dyDescent="0.25">
      <c r="A139">
        <v>1031</v>
      </c>
      <c r="B139" t="str">
        <v>Ricardo Alexandre Martins Teixeira</v>
      </c>
      <c r="C139" t="str">
        <v>6A30</v>
      </c>
      <c r="D139" s="6">
        <v>30</v>
      </c>
      <c r="E139">
        <v>337.27</v>
      </c>
      <c r="F139" t="str">
        <v>LOW RISK - Will move to 31A60 soon</v>
      </c>
    </row>
    <row r="140" spans="1:6" x14ac:dyDescent="0.25">
      <c r="A140">
        <v>2089</v>
      </c>
      <c r="B140" t="str">
        <v>Super Talho do Sardão - Unipessoal, Lda.</v>
      </c>
      <c r="C140" t="str">
        <v>6A30</v>
      </c>
      <c r="D140" s="6">
        <v>30</v>
      </c>
      <c r="E140">
        <v>432.52</v>
      </c>
      <c r="F140" t="str">
        <v>LOW RISK - Will move to 31A60 soon</v>
      </c>
    </row>
    <row r="141" spans="1:6" x14ac:dyDescent="0.25">
      <c r="A141">
        <v>201</v>
      </c>
      <c r="B141" t="str">
        <v>Albino Sousa E Silva</v>
      </c>
      <c r="C141" t="str">
        <v>6A30</v>
      </c>
      <c r="D141" s="6">
        <v>29</v>
      </c>
      <c r="E141">
        <v>137.46</v>
      </c>
      <c r="F141" t="str">
        <v>LOW RISK - Will move to 31A60 soon</v>
      </c>
    </row>
    <row r="142" spans="1:6" x14ac:dyDescent="0.25">
      <c r="A142">
        <v>1139</v>
      </c>
      <c r="B142" t="str">
        <v>João Beleza Prod. Alimentares, Lda</v>
      </c>
      <c r="C142" t="str">
        <v>6A30</v>
      </c>
      <c r="D142" s="6">
        <v>28</v>
      </c>
      <c r="E142">
        <v>325.24</v>
      </c>
      <c r="F142" t="str">
        <v>LOW RISK - Will move to 31A60 soon</v>
      </c>
    </row>
    <row r="143" spans="1:6" x14ac:dyDescent="0.25">
      <c r="A143">
        <v>2065</v>
      </c>
      <c r="B143" t="str">
        <v>Paulo Jorge T. Moreira (Talho Srª Candeias)</v>
      </c>
      <c r="C143" t="str">
        <v>6A30</v>
      </c>
      <c r="D143" s="6">
        <v>28</v>
      </c>
      <c r="E143">
        <v>263.51</v>
      </c>
      <c r="F143" t="str">
        <v>LOW RISK - Will move to 31A60 soon</v>
      </c>
    </row>
    <row r="144" spans="1:6" x14ac:dyDescent="0.25">
      <c r="A144">
        <v>1602</v>
      </c>
      <c r="B144" t="str">
        <v>Carnes Pnr Unip., Lda</v>
      </c>
      <c r="C144" t="str">
        <v>6A30</v>
      </c>
      <c r="D144" s="6">
        <v>27</v>
      </c>
      <c r="E144">
        <v>917.36</v>
      </c>
      <c r="F144" t="str">
        <v>LOW RISK - Will move to 31A60 soon</v>
      </c>
    </row>
    <row r="145" spans="1:6" x14ac:dyDescent="0.25">
      <c r="A145">
        <v>1580</v>
      </c>
      <c r="B145" t="str">
        <v>Sandro Rafael Pereira Maia Unip,Lda</v>
      </c>
      <c r="C145" t="str">
        <v>61A90</v>
      </c>
      <c r="D145" s="6">
        <v>90</v>
      </c>
      <c r="E145">
        <v>87.76</v>
      </c>
      <c r="F145" t="str">
        <v>HIGH RISK - Will move to 91A120 soon</v>
      </c>
    </row>
    <row r="146" spans="1:6" x14ac:dyDescent="0.25">
      <c r="A146">
        <v>1587</v>
      </c>
      <c r="B146" t="str">
        <v>Carnes Pnr Unip., Lda</v>
      </c>
      <c r="C146" t="str">
        <v>61A90</v>
      </c>
      <c r="D146" s="6">
        <v>90</v>
      </c>
      <c r="E146">
        <v>1142.43</v>
      </c>
      <c r="F146" t="str">
        <v>HIGH RISK - Will move to 91A120 soon</v>
      </c>
    </row>
    <row r="147" spans="1:6" x14ac:dyDescent="0.25">
      <c r="A147">
        <v>2079</v>
      </c>
      <c r="B147" t="str">
        <v>Fumeiros Sousa Viana - Unipessoal, Lda.</v>
      </c>
      <c r="C147" t="str">
        <v>61A90</v>
      </c>
      <c r="D147" s="6">
        <v>88</v>
      </c>
      <c r="E147">
        <v>326.52</v>
      </c>
      <c r="F147" t="str">
        <v>HIGH RISK - Will move to 91A120 soon</v>
      </c>
    </row>
    <row r="148" spans="1:6" x14ac:dyDescent="0.25">
      <c r="A148">
        <v>1588</v>
      </c>
      <c r="B148" t="str">
        <v>Carnes Pnr Unip., Lda</v>
      </c>
      <c r="C148" t="str">
        <v>61A90</v>
      </c>
      <c r="D148" s="6">
        <v>85</v>
      </c>
      <c r="E148">
        <v>524.29999999999995</v>
      </c>
      <c r="F148" t="str">
        <v>HIGH RISK - Will move to 91A120 soon</v>
      </c>
    </row>
    <row r="149" spans="1:6" x14ac:dyDescent="0.25">
      <c r="A149">
        <v>2084</v>
      </c>
      <c r="B149" t="str">
        <v>Talho F.M. &amp; Almeida, Lda.</v>
      </c>
      <c r="C149" t="str">
        <v>61A90</v>
      </c>
      <c r="D149" s="6">
        <v>85</v>
      </c>
      <c r="E149">
        <v>20.84</v>
      </c>
      <c r="F149" t="str">
        <v>HIGH RISK - Will move to 91A120 soon</v>
      </c>
    </row>
    <row r="150" spans="1:6" x14ac:dyDescent="0.25">
      <c r="A150">
        <v>1572</v>
      </c>
      <c r="B150" t="str">
        <v>Sandro Rafael Pereira Maia Unip,Lda</v>
      </c>
      <c r="C150" t="str">
        <v>91A120</v>
      </c>
      <c r="D150" s="6">
        <v>120</v>
      </c>
      <c r="E150">
        <v>694.57</v>
      </c>
      <c r="F150" t="str">
        <v>CRITICAL - Will move to &gt;120 soon</v>
      </c>
    </row>
    <row r="151" spans="1:6" x14ac:dyDescent="0.25">
      <c r="A151">
        <v>1573</v>
      </c>
      <c r="B151" t="str">
        <v>Sandro Rafael Pereira Maia Unip,Lda</v>
      </c>
      <c r="C151" t="str">
        <v>91A120</v>
      </c>
      <c r="D151" s="6">
        <v>120</v>
      </c>
      <c r="E151">
        <v>19.5</v>
      </c>
      <c r="F151" t="str">
        <v>CRITICAL - Will move to &gt;120 soon</v>
      </c>
    </row>
    <row r="152" spans="1:6" x14ac:dyDescent="0.25">
      <c r="A152">
        <v>1574</v>
      </c>
      <c r="B152" t="str">
        <v>Sandro Rafael Pereira Maia Unip,Lda</v>
      </c>
      <c r="C152" t="str">
        <v>91A120</v>
      </c>
      <c r="D152" s="6">
        <v>118</v>
      </c>
      <c r="E152">
        <v>374.8</v>
      </c>
      <c r="F152" t="str">
        <v>CRITICAL - Will move to &gt;120 soon</v>
      </c>
    </row>
    <row r="153" spans="1:6" x14ac:dyDescent="0.25">
      <c r="A153">
        <v>1582</v>
      </c>
      <c r="B153" t="str">
        <v>Carnes Pnr Unip., Lda</v>
      </c>
      <c r="C153" t="str">
        <v>91A120</v>
      </c>
      <c r="D153" s="6">
        <v>118</v>
      </c>
      <c r="E153">
        <v>633.61</v>
      </c>
      <c r="F153" t="str">
        <v>CRITICAL - Will move to &gt;120 soon</v>
      </c>
    </row>
    <row r="154" spans="1:6" x14ac:dyDescent="0.25">
      <c r="A154">
        <v>2004</v>
      </c>
      <c r="B154" t="str">
        <v>PEDRO PACHECO BRANDÃO UNIP.,LDA</v>
      </c>
      <c r="C154" t="str">
        <v>91A120</v>
      </c>
      <c r="D154" s="6">
        <v>115</v>
      </c>
      <c r="E154">
        <v>475.38</v>
      </c>
      <c r="F154" t="str"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1DB4-EC4A-44C7-BE61-859B9901FDE3}">
  <dimension ref="A1:D2741"/>
  <sheetViews>
    <sheetView topLeftCell="A4" workbookViewId="0"/>
  </sheetViews>
  <sheetFormatPr defaultRowHeight="15" x14ac:dyDescent="0.25"/>
  <cols>
    <col min="1" max="1" width="10" bestFit="1" customWidth="1"/>
    <col min="2" max="2" width="59.5703125" bestFit="1" customWidth="1"/>
    <col min="3" max="3" width="18.7109375" bestFit="1" customWidth="1"/>
    <col min="4" max="4" width="10" bestFit="1" customWidth="1"/>
  </cols>
  <sheetData>
    <row r="1" spans="1:4" x14ac:dyDescent="0.25">
      <c r="A1" t="s">
        <v>2808</v>
      </c>
      <c r="B1" t="s">
        <v>2809</v>
      </c>
      <c r="C1" t="s">
        <v>2810</v>
      </c>
      <c r="D1" t="s">
        <v>2808</v>
      </c>
    </row>
    <row r="2" spans="1:4" x14ac:dyDescent="0.25">
      <c r="A2">
        <v>211110001</v>
      </c>
      <c r="B2" t="s">
        <v>560</v>
      </c>
      <c r="C2" t="s">
        <v>561</v>
      </c>
      <c r="D2">
        <v>211110001</v>
      </c>
    </row>
    <row r="3" spans="1:4" x14ac:dyDescent="0.25">
      <c r="A3">
        <v>211110003</v>
      </c>
      <c r="B3" t="s">
        <v>562</v>
      </c>
      <c r="C3" t="s">
        <v>561</v>
      </c>
      <c r="D3">
        <v>211110003</v>
      </c>
    </row>
    <row r="4" spans="1:4" x14ac:dyDescent="0.25">
      <c r="A4">
        <v>211110004</v>
      </c>
      <c r="B4" t="s">
        <v>563</v>
      </c>
      <c r="C4" t="s">
        <v>561</v>
      </c>
      <c r="D4">
        <v>211110004</v>
      </c>
    </row>
    <row r="5" spans="1:4" x14ac:dyDescent="0.25">
      <c r="A5">
        <v>211110005</v>
      </c>
      <c r="B5" t="s">
        <v>564</v>
      </c>
      <c r="C5" t="s">
        <v>561</v>
      </c>
      <c r="D5">
        <v>211110005</v>
      </c>
    </row>
    <row r="6" spans="1:4" x14ac:dyDescent="0.25">
      <c r="A6">
        <v>211110006</v>
      </c>
      <c r="B6" t="s">
        <v>565</v>
      </c>
      <c r="C6" t="s">
        <v>561</v>
      </c>
      <c r="D6">
        <v>211110006</v>
      </c>
    </row>
    <row r="7" spans="1:4" x14ac:dyDescent="0.25">
      <c r="A7">
        <v>211110007</v>
      </c>
      <c r="B7" t="s">
        <v>566</v>
      </c>
      <c r="C7" t="s">
        <v>561</v>
      </c>
      <c r="D7">
        <v>211110007</v>
      </c>
    </row>
    <row r="8" spans="1:4" x14ac:dyDescent="0.25">
      <c r="A8">
        <v>211110008</v>
      </c>
      <c r="B8" t="s">
        <v>567</v>
      </c>
      <c r="C8" t="s">
        <v>568</v>
      </c>
      <c r="D8">
        <v>211110008</v>
      </c>
    </row>
    <row r="9" spans="1:4" x14ac:dyDescent="0.25">
      <c r="A9">
        <v>211110009</v>
      </c>
      <c r="B9" t="s">
        <v>569</v>
      </c>
      <c r="C9" t="s">
        <v>561</v>
      </c>
      <c r="D9">
        <v>211110009</v>
      </c>
    </row>
    <row r="10" spans="1:4" x14ac:dyDescent="0.25">
      <c r="A10">
        <v>211110010</v>
      </c>
      <c r="B10" t="s">
        <v>570</v>
      </c>
      <c r="C10" t="s">
        <v>561</v>
      </c>
      <c r="D10">
        <v>211110010</v>
      </c>
    </row>
    <row r="11" spans="1:4" x14ac:dyDescent="0.25">
      <c r="A11">
        <v>211110011</v>
      </c>
      <c r="B11" t="s">
        <v>571</v>
      </c>
      <c r="C11" t="s">
        <v>572</v>
      </c>
      <c r="D11">
        <v>211110011</v>
      </c>
    </row>
    <row r="12" spans="1:4" x14ac:dyDescent="0.25">
      <c r="A12">
        <v>211110012</v>
      </c>
      <c r="B12" t="s">
        <v>573</v>
      </c>
      <c r="C12" t="s">
        <v>572</v>
      </c>
      <c r="D12">
        <v>211110012</v>
      </c>
    </row>
    <row r="13" spans="1:4" x14ac:dyDescent="0.25">
      <c r="A13">
        <v>211110013</v>
      </c>
      <c r="B13" t="s">
        <v>574</v>
      </c>
      <c r="C13" t="s">
        <v>572</v>
      </c>
      <c r="D13">
        <v>211110013</v>
      </c>
    </row>
    <row r="14" spans="1:4" x14ac:dyDescent="0.25">
      <c r="A14">
        <v>211110014</v>
      </c>
      <c r="B14" t="s">
        <v>575</v>
      </c>
      <c r="C14" t="s">
        <v>561</v>
      </c>
      <c r="D14">
        <v>211110014</v>
      </c>
    </row>
    <row r="15" spans="1:4" x14ac:dyDescent="0.25">
      <c r="A15">
        <v>211110015</v>
      </c>
      <c r="B15" t="s">
        <v>576</v>
      </c>
      <c r="C15" t="s">
        <v>572</v>
      </c>
      <c r="D15">
        <v>211110015</v>
      </c>
    </row>
    <row r="16" spans="1:4" x14ac:dyDescent="0.25">
      <c r="A16">
        <v>211110016</v>
      </c>
      <c r="B16" t="s">
        <v>577</v>
      </c>
      <c r="C16" t="s">
        <v>572</v>
      </c>
      <c r="D16">
        <v>211110016</v>
      </c>
    </row>
    <row r="17" spans="1:4" x14ac:dyDescent="0.25">
      <c r="A17">
        <v>211110017</v>
      </c>
      <c r="B17" t="s">
        <v>578</v>
      </c>
      <c r="C17" t="s">
        <v>561</v>
      </c>
      <c r="D17">
        <v>211110017</v>
      </c>
    </row>
    <row r="18" spans="1:4" x14ac:dyDescent="0.25">
      <c r="A18">
        <v>211110018</v>
      </c>
      <c r="B18" t="s">
        <v>579</v>
      </c>
      <c r="C18" t="s">
        <v>572</v>
      </c>
      <c r="D18">
        <v>211110018</v>
      </c>
    </row>
    <row r="19" spans="1:4" x14ac:dyDescent="0.25">
      <c r="A19">
        <v>211110019</v>
      </c>
      <c r="B19" t="s">
        <v>580</v>
      </c>
      <c r="C19" t="s">
        <v>572</v>
      </c>
      <c r="D19">
        <v>211110019</v>
      </c>
    </row>
    <row r="20" spans="1:4" x14ac:dyDescent="0.25">
      <c r="A20">
        <v>211110020</v>
      </c>
      <c r="B20" t="s">
        <v>581</v>
      </c>
      <c r="C20" t="s">
        <v>572</v>
      </c>
      <c r="D20">
        <v>211110020</v>
      </c>
    </row>
    <row r="21" spans="1:4" x14ac:dyDescent="0.25">
      <c r="A21">
        <v>211110021</v>
      </c>
      <c r="B21" t="s">
        <v>582</v>
      </c>
      <c r="C21" t="s">
        <v>561</v>
      </c>
      <c r="D21">
        <v>211110021</v>
      </c>
    </row>
    <row r="22" spans="1:4" x14ac:dyDescent="0.25">
      <c r="A22">
        <v>211110022</v>
      </c>
      <c r="B22" t="s">
        <v>583</v>
      </c>
      <c r="C22" t="s">
        <v>572</v>
      </c>
      <c r="D22">
        <v>211110022</v>
      </c>
    </row>
    <row r="23" spans="1:4" x14ac:dyDescent="0.25">
      <c r="A23">
        <v>211110023</v>
      </c>
      <c r="B23" t="s">
        <v>584</v>
      </c>
      <c r="C23" t="s">
        <v>553</v>
      </c>
      <c r="D23">
        <v>211110023</v>
      </c>
    </row>
    <row r="24" spans="1:4" x14ac:dyDescent="0.25">
      <c r="A24">
        <v>211110024</v>
      </c>
      <c r="B24" t="s">
        <v>10</v>
      </c>
      <c r="C24" t="s">
        <v>585</v>
      </c>
      <c r="D24">
        <v>211110024</v>
      </c>
    </row>
    <row r="25" spans="1:4" x14ac:dyDescent="0.25">
      <c r="A25">
        <v>211110025</v>
      </c>
      <c r="B25" t="s">
        <v>586</v>
      </c>
      <c r="C25" t="s">
        <v>572</v>
      </c>
      <c r="D25">
        <v>211110025</v>
      </c>
    </row>
    <row r="26" spans="1:4" x14ac:dyDescent="0.25">
      <c r="A26">
        <v>211110026</v>
      </c>
      <c r="B26" t="s">
        <v>587</v>
      </c>
      <c r="C26" t="s">
        <v>561</v>
      </c>
      <c r="D26">
        <v>211110026</v>
      </c>
    </row>
    <row r="27" spans="1:4" x14ac:dyDescent="0.25">
      <c r="A27">
        <v>211110027</v>
      </c>
      <c r="B27" t="s">
        <v>588</v>
      </c>
      <c r="C27" t="s">
        <v>561</v>
      </c>
      <c r="D27">
        <v>211110027</v>
      </c>
    </row>
    <row r="28" spans="1:4" x14ac:dyDescent="0.25">
      <c r="A28">
        <v>211110028</v>
      </c>
      <c r="B28" t="s">
        <v>589</v>
      </c>
      <c r="C28" t="s">
        <v>561</v>
      </c>
      <c r="D28">
        <v>211110028</v>
      </c>
    </row>
    <row r="29" spans="1:4" x14ac:dyDescent="0.25">
      <c r="A29">
        <v>211110029</v>
      </c>
      <c r="B29" t="s">
        <v>590</v>
      </c>
      <c r="C29" t="s">
        <v>572</v>
      </c>
      <c r="D29">
        <v>211110029</v>
      </c>
    </row>
    <row r="30" spans="1:4" x14ac:dyDescent="0.25">
      <c r="A30">
        <v>211110030</v>
      </c>
      <c r="B30" t="s">
        <v>591</v>
      </c>
      <c r="C30" t="s">
        <v>561</v>
      </c>
      <c r="D30">
        <v>211110030</v>
      </c>
    </row>
    <row r="31" spans="1:4" x14ac:dyDescent="0.25">
      <c r="A31">
        <v>211110031</v>
      </c>
      <c r="B31" t="s">
        <v>592</v>
      </c>
      <c r="C31" t="s">
        <v>561</v>
      </c>
      <c r="D31">
        <v>211110031</v>
      </c>
    </row>
    <row r="32" spans="1:4" x14ac:dyDescent="0.25">
      <c r="A32">
        <v>211110032</v>
      </c>
      <c r="B32" t="s">
        <v>593</v>
      </c>
      <c r="C32" t="s">
        <v>561</v>
      </c>
      <c r="D32">
        <v>211110032</v>
      </c>
    </row>
    <row r="33" spans="1:4" x14ac:dyDescent="0.25">
      <c r="A33">
        <v>211110033</v>
      </c>
      <c r="B33" t="s">
        <v>594</v>
      </c>
      <c r="C33" t="s">
        <v>561</v>
      </c>
      <c r="D33">
        <v>211110033</v>
      </c>
    </row>
    <row r="34" spans="1:4" x14ac:dyDescent="0.25">
      <c r="A34">
        <v>211110034</v>
      </c>
      <c r="B34" t="s">
        <v>14</v>
      </c>
      <c r="C34" t="s">
        <v>595</v>
      </c>
      <c r="D34">
        <v>211110034</v>
      </c>
    </row>
    <row r="35" spans="1:4" x14ac:dyDescent="0.25">
      <c r="A35">
        <v>211110035</v>
      </c>
      <c r="B35" t="s">
        <v>596</v>
      </c>
      <c r="C35" t="s">
        <v>572</v>
      </c>
      <c r="D35">
        <v>211110035</v>
      </c>
    </row>
    <row r="36" spans="1:4" x14ac:dyDescent="0.25">
      <c r="A36">
        <v>211110036</v>
      </c>
      <c r="B36" t="s">
        <v>597</v>
      </c>
      <c r="C36" t="s">
        <v>572</v>
      </c>
      <c r="D36">
        <v>211110036</v>
      </c>
    </row>
    <row r="37" spans="1:4" x14ac:dyDescent="0.25">
      <c r="A37">
        <v>211110037</v>
      </c>
      <c r="B37" t="s">
        <v>598</v>
      </c>
      <c r="C37" t="s">
        <v>572</v>
      </c>
      <c r="D37">
        <v>211110037</v>
      </c>
    </row>
    <row r="38" spans="1:4" x14ac:dyDescent="0.25">
      <c r="A38">
        <v>211110038</v>
      </c>
      <c r="B38" t="s">
        <v>599</v>
      </c>
      <c r="C38" t="s">
        <v>572</v>
      </c>
      <c r="D38">
        <v>211110038</v>
      </c>
    </row>
    <row r="39" spans="1:4" x14ac:dyDescent="0.25">
      <c r="A39">
        <v>211110039</v>
      </c>
      <c r="B39" t="s">
        <v>15</v>
      </c>
      <c r="C39" t="s">
        <v>568</v>
      </c>
      <c r="D39">
        <v>211110039</v>
      </c>
    </row>
    <row r="40" spans="1:4" x14ac:dyDescent="0.25">
      <c r="A40">
        <v>211110040</v>
      </c>
      <c r="B40" t="s">
        <v>600</v>
      </c>
      <c r="C40" t="s">
        <v>561</v>
      </c>
      <c r="D40">
        <v>211110040</v>
      </c>
    </row>
    <row r="41" spans="1:4" x14ac:dyDescent="0.25">
      <c r="A41">
        <v>211110041</v>
      </c>
      <c r="B41" t="s">
        <v>601</v>
      </c>
      <c r="C41" t="s">
        <v>572</v>
      </c>
      <c r="D41">
        <v>211110041</v>
      </c>
    </row>
    <row r="42" spans="1:4" x14ac:dyDescent="0.25">
      <c r="A42">
        <v>211110042</v>
      </c>
      <c r="B42" t="s">
        <v>602</v>
      </c>
      <c r="C42" t="s">
        <v>572</v>
      </c>
      <c r="D42">
        <v>211110042</v>
      </c>
    </row>
    <row r="43" spans="1:4" x14ac:dyDescent="0.25">
      <c r="A43">
        <v>211110043</v>
      </c>
      <c r="B43" t="s">
        <v>603</v>
      </c>
      <c r="C43" t="s">
        <v>572</v>
      </c>
      <c r="D43">
        <v>211110043</v>
      </c>
    </row>
    <row r="44" spans="1:4" x14ac:dyDescent="0.25">
      <c r="A44">
        <v>211110044</v>
      </c>
      <c r="B44" t="s">
        <v>604</v>
      </c>
      <c r="C44" t="s">
        <v>572</v>
      </c>
      <c r="D44">
        <v>211110044</v>
      </c>
    </row>
    <row r="45" spans="1:4" x14ac:dyDescent="0.25">
      <c r="A45">
        <v>211110046</v>
      </c>
      <c r="B45" t="s">
        <v>605</v>
      </c>
      <c r="C45" t="s">
        <v>572</v>
      </c>
      <c r="D45">
        <v>211110046</v>
      </c>
    </row>
    <row r="46" spans="1:4" x14ac:dyDescent="0.25">
      <c r="A46">
        <v>211110047</v>
      </c>
      <c r="B46" t="s">
        <v>606</v>
      </c>
      <c r="C46" t="s">
        <v>561</v>
      </c>
      <c r="D46">
        <v>211110047</v>
      </c>
    </row>
    <row r="47" spans="1:4" x14ac:dyDescent="0.25">
      <c r="A47">
        <v>211110048</v>
      </c>
      <c r="B47" t="s">
        <v>607</v>
      </c>
      <c r="C47" t="s">
        <v>572</v>
      </c>
      <c r="D47">
        <v>211110048</v>
      </c>
    </row>
    <row r="48" spans="1:4" x14ac:dyDescent="0.25">
      <c r="A48">
        <v>211110049</v>
      </c>
      <c r="B48" t="s">
        <v>608</v>
      </c>
      <c r="C48" t="s">
        <v>572</v>
      </c>
      <c r="D48">
        <v>211110049</v>
      </c>
    </row>
    <row r="49" spans="1:4" x14ac:dyDescent="0.25">
      <c r="A49">
        <v>211110050</v>
      </c>
      <c r="B49" t="s">
        <v>609</v>
      </c>
      <c r="C49" t="s">
        <v>572</v>
      </c>
      <c r="D49">
        <v>211110050</v>
      </c>
    </row>
    <row r="50" spans="1:4" x14ac:dyDescent="0.25">
      <c r="A50">
        <v>211110051</v>
      </c>
      <c r="B50" t="s">
        <v>610</v>
      </c>
      <c r="C50" t="s">
        <v>572</v>
      </c>
      <c r="D50">
        <v>211110051</v>
      </c>
    </row>
    <row r="51" spans="1:4" x14ac:dyDescent="0.25">
      <c r="A51">
        <v>211110052</v>
      </c>
      <c r="B51" t="s">
        <v>611</v>
      </c>
      <c r="C51" t="s">
        <v>572</v>
      </c>
      <c r="D51">
        <v>211110052</v>
      </c>
    </row>
    <row r="52" spans="1:4" x14ac:dyDescent="0.25">
      <c r="A52">
        <v>211110053</v>
      </c>
      <c r="B52" t="s">
        <v>612</v>
      </c>
      <c r="C52" t="s">
        <v>561</v>
      </c>
      <c r="D52">
        <v>211110053</v>
      </c>
    </row>
    <row r="53" spans="1:4" x14ac:dyDescent="0.25">
      <c r="A53">
        <v>211110054</v>
      </c>
      <c r="B53" t="s">
        <v>613</v>
      </c>
      <c r="C53" t="s">
        <v>561</v>
      </c>
      <c r="D53">
        <v>211110054</v>
      </c>
    </row>
    <row r="54" spans="1:4" x14ac:dyDescent="0.25">
      <c r="A54">
        <v>211110055</v>
      </c>
      <c r="B54" t="s">
        <v>614</v>
      </c>
      <c r="C54" t="s">
        <v>561</v>
      </c>
      <c r="D54">
        <v>211110055</v>
      </c>
    </row>
    <row r="55" spans="1:4" x14ac:dyDescent="0.25">
      <c r="A55">
        <v>211110056</v>
      </c>
      <c r="B55" t="s">
        <v>615</v>
      </c>
      <c r="C55" t="s">
        <v>561</v>
      </c>
      <c r="D55">
        <v>211110056</v>
      </c>
    </row>
    <row r="56" spans="1:4" x14ac:dyDescent="0.25">
      <c r="A56">
        <v>211110057</v>
      </c>
      <c r="B56" t="s">
        <v>616</v>
      </c>
      <c r="C56" t="s">
        <v>561</v>
      </c>
      <c r="D56">
        <v>211110057</v>
      </c>
    </row>
    <row r="57" spans="1:4" x14ac:dyDescent="0.25">
      <c r="A57">
        <v>211110058</v>
      </c>
      <c r="B57" t="s">
        <v>617</v>
      </c>
      <c r="C57" t="s">
        <v>561</v>
      </c>
      <c r="D57">
        <v>211110058</v>
      </c>
    </row>
    <row r="58" spans="1:4" x14ac:dyDescent="0.25">
      <c r="A58">
        <v>211110059</v>
      </c>
      <c r="B58" t="s">
        <v>618</v>
      </c>
      <c r="C58" t="s">
        <v>572</v>
      </c>
      <c r="D58">
        <v>211110059</v>
      </c>
    </row>
    <row r="59" spans="1:4" x14ac:dyDescent="0.25">
      <c r="A59">
        <v>211110060</v>
      </c>
      <c r="B59" t="s">
        <v>619</v>
      </c>
      <c r="C59" t="s">
        <v>620</v>
      </c>
      <c r="D59">
        <v>211110060</v>
      </c>
    </row>
    <row r="60" spans="1:4" x14ac:dyDescent="0.25">
      <c r="A60">
        <v>211110061</v>
      </c>
      <c r="B60" t="s">
        <v>621</v>
      </c>
      <c r="C60" t="s">
        <v>561</v>
      </c>
      <c r="D60">
        <v>211110061</v>
      </c>
    </row>
    <row r="61" spans="1:4" x14ac:dyDescent="0.25">
      <c r="A61">
        <v>211110062</v>
      </c>
      <c r="B61" t="s">
        <v>622</v>
      </c>
      <c r="C61" t="s">
        <v>623</v>
      </c>
      <c r="D61">
        <v>211110062</v>
      </c>
    </row>
    <row r="62" spans="1:4" x14ac:dyDescent="0.25">
      <c r="A62">
        <v>211110063</v>
      </c>
      <c r="B62" t="s">
        <v>624</v>
      </c>
      <c r="C62" t="s">
        <v>561</v>
      </c>
      <c r="D62">
        <v>211110063</v>
      </c>
    </row>
    <row r="63" spans="1:4" x14ac:dyDescent="0.25">
      <c r="A63">
        <v>211110064</v>
      </c>
      <c r="B63" t="s">
        <v>625</v>
      </c>
      <c r="C63" t="s">
        <v>561</v>
      </c>
      <c r="D63">
        <v>211110064</v>
      </c>
    </row>
    <row r="64" spans="1:4" x14ac:dyDescent="0.25">
      <c r="A64">
        <v>211110065</v>
      </c>
      <c r="B64" t="s">
        <v>626</v>
      </c>
      <c r="C64" t="s">
        <v>561</v>
      </c>
      <c r="D64">
        <v>211110065</v>
      </c>
    </row>
    <row r="65" spans="1:4" x14ac:dyDescent="0.25">
      <c r="A65">
        <v>211110066</v>
      </c>
      <c r="B65" t="s">
        <v>627</v>
      </c>
      <c r="C65" t="s">
        <v>561</v>
      </c>
      <c r="D65">
        <v>211110066</v>
      </c>
    </row>
    <row r="66" spans="1:4" x14ac:dyDescent="0.25">
      <c r="A66">
        <v>211110067</v>
      </c>
      <c r="B66" t="s">
        <v>628</v>
      </c>
      <c r="C66" t="s">
        <v>561</v>
      </c>
      <c r="D66">
        <v>211110067</v>
      </c>
    </row>
    <row r="67" spans="1:4" x14ac:dyDescent="0.25">
      <c r="A67">
        <v>211110068</v>
      </c>
      <c r="B67" t="s">
        <v>629</v>
      </c>
      <c r="C67" t="s">
        <v>572</v>
      </c>
      <c r="D67">
        <v>211110068</v>
      </c>
    </row>
    <row r="68" spans="1:4" x14ac:dyDescent="0.25">
      <c r="A68">
        <v>211110069</v>
      </c>
      <c r="B68" t="s">
        <v>630</v>
      </c>
      <c r="C68" t="s">
        <v>572</v>
      </c>
      <c r="D68">
        <v>211110069</v>
      </c>
    </row>
    <row r="69" spans="1:4" x14ac:dyDescent="0.25">
      <c r="A69">
        <v>211110070</v>
      </c>
      <c r="B69" t="s">
        <v>631</v>
      </c>
      <c r="C69" t="s">
        <v>561</v>
      </c>
      <c r="D69">
        <v>211110070</v>
      </c>
    </row>
    <row r="70" spans="1:4" x14ac:dyDescent="0.25">
      <c r="A70">
        <v>211110071</v>
      </c>
      <c r="B70" t="s">
        <v>632</v>
      </c>
      <c r="C70" t="s">
        <v>572</v>
      </c>
      <c r="D70">
        <v>211110071</v>
      </c>
    </row>
    <row r="71" spans="1:4" x14ac:dyDescent="0.25">
      <c r="A71">
        <v>211110072</v>
      </c>
      <c r="B71" t="s">
        <v>633</v>
      </c>
      <c r="C71" t="s">
        <v>572</v>
      </c>
      <c r="D71">
        <v>211110072</v>
      </c>
    </row>
    <row r="72" spans="1:4" x14ac:dyDescent="0.25">
      <c r="A72">
        <v>211110073</v>
      </c>
      <c r="B72" t="s">
        <v>634</v>
      </c>
      <c r="C72" t="s">
        <v>572</v>
      </c>
      <c r="D72">
        <v>211110073</v>
      </c>
    </row>
    <row r="73" spans="1:4" x14ac:dyDescent="0.25">
      <c r="A73">
        <v>211110074</v>
      </c>
      <c r="B73" t="s">
        <v>635</v>
      </c>
      <c r="C73" t="s">
        <v>572</v>
      </c>
      <c r="D73">
        <v>211110074</v>
      </c>
    </row>
    <row r="74" spans="1:4" x14ac:dyDescent="0.25">
      <c r="A74">
        <v>211110075</v>
      </c>
      <c r="B74" t="s">
        <v>636</v>
      </c>
      <c r="C74" t="s">
        <v>572</v>
      </c>
      <c r="D74">
        <v>211110075</v>
      </c>
    </row>
    <row r="75" spans="1:4" x14ac:dyDescent="0.25">
      <c r="A75">
        <v>211110076</v>
      </c>
      <c r="B75" t="s">
        <v>637</v>
      </c>
      <c r="C75" t="s">
        <v>561</v>
      </c>
      <c r="D75">
        <v>211110076</v>
      </c>
    </row>
    <row r="76" spans="1:4" x14ac:dyDescent="0.25">
      <c r="A76">
        <v>211110077</v>
      </c>
      <c r="B76" t="s">
        <v>638</v>
      </c>
      <c r="C76" t="s">
        <v>572</v>
      </c>
      <c r="D76">
        <v>211110077</v>
      </c>
    </row>
    <row r="77" spans="1:4" x14ac:dyDescent="0.25">
      <c r="A77">
        <v>211110078</v>
      </c>
      <c r="B77" t="s">
        <v>639</v>
      </c>
      <c r="C77" t="s">
        <v>561</v>
      </c>
      <c r="D77">
        <v>211110078</v>
      </c>
    </row>
    <row r="78" spans="1:4" x14ac:dyDescent="0.25">
      <c r="A78">
        <v>211110079</v>
      </c>
      <c r="B78" t="s">
        <v>640</v>
      </c>
      <c r="C78" t="s">
        <v>561</v>
      </c>
      <c r="D78">
        <v>211110079</v>
      </c>
    </row>
    <row r="79" spans="1:4" x14ac:dyDescent="0.25">
      <c r="A79">
        <v>211110080</v>
      </c>
      <c r="B79" t="s">
        <v>641</v>
      </c>
      <c r="C79" t="s">
        <v>561</v>
      </c>
      <c r="D79">
        <v>211110080</v>
      </c>
    </row>
    <row r="80" spans="1:4" x14ac:dyDescent="0.25">
      <c r="A80">
        <v>211110081</v>
      </c>
      <c r="B80" t="s">
        <v>642</v>
      </c>
      <c r="C80" t="s">
        <v>561</v>
      </c>
      <c r="D80">
        <v>211110081</v>
      </c>
    </row>
    <row r="81" spans="1:4" x14ac:dyDescent="0.25">
      <c r="A81">
        <v>211110082</v>
      </c>
      <c r="B81" t="s">
        <v>643</v>
      </c>
      <c r="C81" t="s">
        <v>644</v>
      </c>
      <c r="D81">
        <v>211110082</v>
      </c>
    </row>
    <row r="82" spans="1:4" x14ac:dyDescent="0.25">
      <c r="A82">
        <v>211110083</v>
      </c>
      <c r="B82" t="s">
        <v>645</v>
      </c>
      <c r="C82" t="s">
        <v>572</v>
      </c>
      <c r="D82">
        <v>211110083</v>
      </c>
    </row>
    <row r="83" spans="1:4" x14ac:dyDescent="0.25">
      <c r="A83">
        <v>211110084</v>
      </c>
      <c r="B83" t="s">
        <v>646</v>
      </c>
      <c r="C83" t="s">
        <v>561</v>
      </c>
      <c r="D83">
        <v>211110084</v>
      </c>
    </row>
    <row r="84" spans="1:4" x14ac:dyDescent="0.25">
      <c r="A84">
        <v>211110085</v>
      </c>
      <c r="B84" t="s">
        <v>647</v>
      </c>
      <c r="C84" t="s">
        <v>561</v>
      </c>
      <c r="D84">
        <v>211110085</v>
      </c>
    </row>
    <row r="85" spans="1:4" x14ac:dyDescent="0.25">
      <c r="A85">
        <v>211110086</v>
      </c>
      <c r="B85" t="s">
        <v>648</v>
      </c>
      <c r="C85" t="s">
        <v>561</v>
      </c>
      <c r="D85">
        <v>211110086</v>
      </c>
    </row>
    <row r="86" spans="1:4" x14ac:dyDescent="0.25">
      <c r="A86">
        <v>211110087</v>
      </c>
      <c r="B86" t="s">
        <v>649</v>
      </c>
      <c r="C86" t="s">
        <v>561</v>
      </c>
      <c r="D86">
        <v>211110087</v>
      </c>
    </row>
    <row r="87" spans="1:4" x14ac:dyDescent="0.25">
      <c r="A87">
        <v>211110088</v>
      </c>
      <c r="B87" t="s">
        <v>650</v>
      </c>
      <c r="C87" t="s">
        <v>561</v>
      </c>
      <c r="D87">
        <v>211110088</v>
      </c>
    </row>
    <row r="88" spans="1:4" x14ac:dyDescent="0.25">
      <c r="A88">
        <v>211110089</v>
      </c>
      <c r="B88" t="s">
        <v>651</v>
      </c>
      <c r="C88" t="s">
        <v>561</v>
      </c>
      <c r="D88">
        <v>211110089</v>
      </c>
    </row>
    <row r="89" spans="1:4" x14ac:dyDescent="0.25">
      <c r="A89">
        <v>211110090</v>
      </c>
      <c r="B89" t="s">
        <v>16</v>
      </c>
      <c r="C89" t="s">
        <v>620</v>
      </c>
      <c r="D89">
        <v>211110090</v>
      </c>
    </row>
    <row r="90" spans="1:4" x14ac:dyDescent="0.25">
      <c r="A90">
        <v>211110091</v>
      </c>
      <c r="B90" t="s">
        <v>652</v>
      </c>
      <c r="C90" t="s">
        <v>561</v>
      </c>
      <c r="D90">
        <v>211110091</v>
      </c>
    </row>
    <row r="91" spans="1:4" x14ac:dyDescent="0.25">
      <c r="A91">
        <v>211110092</v>
      </c>
      <c r="B91" t="s">
        <v>652</v>
      </c>
      <c r="C91" t="s">
        <v>561</v>
      </c>
      <c r="D91">
        <v>211110092</v>
      </c>
    </row>
    <row r="92" spans="1:4" x14ac:dyDescent="0.25">
      <c r="A92">
        <v>211110093</v>
      </c>
      <c r="B92" t="s">
        <v>653</v>
      </c>
      <c r="C92" t="s">
        <v>561</v>
      </c>
      <c r="D92">
        <v>211110093</v>
      </c>
    </row>
    <row r="93" spans="1:4" x14ac:dyDescent="0.25">
      <c r="A93">
        <v>211110094</v>
      </c>
      <c r="B93" t="s">
        <v>654</v>
      </c>
      <c r="C93" t="s">
        <v>572</v>
      </c>
      <c r="D93">
        <v>211110094</v>
      </c>
    </row>
    <row r="94" spans="1:4" x14ac:dyDescent="0.25">
      <c r="A94">
        <v>211110095</v>
      </c>
      <c r="B94" t="s">
        <v>655</v>
      </c>
      <c r="C94" t="s">
        <v>561</v>
      </c>
      <c r="D94">
        <v>211110095</v>
      </c>
    </row>
    <row r="95" spans="1:4" x14ac:dyDescent="0.25">
      <c r="A95">
        <v>211110096</v>
      </c>
      <c r="B95" t="s">
        <v>656</v>
      </c>
      <c r="C95" t="s">
        <v>561</v>
      </c>
      <c r="D95">
        <v>211110096</v>
      </c>
    </row>
    <row r="96" spans="1:4" x14ac:dyDescent="0.25">
      <c r="A96">
        <v>211110097</v>
      </c>
      <c r="B96" t="s">
        <v>657</v>
      </c>
      <c r="C96" t="s">
        <v>561</v>
      </c>
      <c r="D96">
        <v>211110097</v>
      </c>
    </row>
    <row r="97" spans="1:4" x14ac:dyDescent="0.25">
      <c r="A97">
        <v>211110098</v>
      </c>
      <c r="B97" t="s">
        <v>658</v>
      </c>
      <c r="C97" t="s">
        <v>623</v>
      </c>
      <c r="D97">
        <v>211110098</v>
      </c>
    </row>
    <row r="98" spans="1:4" x14ac:dyDescent="0.25">
      <c r="A98">
        <v>211110099</v>
      </c>
      <c r="B98" t="s">
        <v>659</v>
      </c>
      <c r="C98" t="s">
        <v>572</v>
      </c>
      <c r="D98">
        <v>211110099</v>
      </c>
    </row>
    <row r="99" spans="1:4" x14ac:dyDescent="0.25">
      <c r="A99">
        <v>211110100</v>
      </c>
      <c r="B99" t="s">
        <v>660</v>
      </c>
      <c r="C99" t="s">
        <v>661</v>
      </c>
      <c r="D99">
        <v>211110100</v>
      </c>
    </row>
    <row r="100" spans="1:4" x14ac:dyDescent="0.25">
      <c r="A100">
        <v>211110101</v>
      </c>
      <c r="B100" t="s">
        <v>662</v>
      </c>
      <c r="C100" t="s">
        <v>561</v>
      </c>
      <c r="D100">
        <v>211110101</v>
      </c>
    </row>
    <row r="101" spans="1:4" x14ac:dyDescent="0.25">
      <c r="A101">
        <v>211110102</v>
      </c>
      <c r="B101" t="s">
        <v>17</v>
      </c>
      <c r="C101" t="s">
        <v>663</v>
      </c>
      <c r="D101">
        <v>211110102</v>
      </c>
    </row>
    <row r="102" spans="1:4" x14ac:dyDescent="0.25">
      <c r="A102">
        <v>211110103</v>
      </c>
      <c r="B102" t="s">
        <v>664</v>
      </c>
      <c r="C102" t="s">
        <v>572</v>
      </c>
      <c r="D102">
        <v>211110103</v>
      </c>
    </row>
    <row r="103" spans="1:4" x14ac:dyDescent="0.25">
      <c r="A103">
        <v>211110104</v>
      </c>
      <c r="B103" t="s">
        <v>18</v>
      </c>
      <c r="C103" t="s">
        <v>561</v>
      </c>
      <c r="D103">
        <v>211110104</v>
      </c>
    </row>
    <row r="104" spans="1:4" x14ac:dyDescent="0.25">
      <c r="A104">
        <v>211110105</v>
      </c>
      <c r="B104" t="s">
        <v>665</v>
      </c>
      <c r="C104" t="s">
        <v>572</v>
      </c>
      <c r="D104">
        <v>211110105</v>
      </c>
    </row>
    <row r="105" spans="1:4" x14ac:dyDescent="0.25">
      <c r="A105">
        <v>211110106</v>
      </c>
      <c r="B105" t="s">
        <v>666</v>
      </c>
      <c r="C105" t="s">
        <v>561</v>
      </c>
      <c r="D105">
        <v>211110106</v>
      </c>
    </row>
    <row r="106" spans="1:4" x14ac:dyDescent="0.25">
      <c r="A106">
        <v>211110107</v>
      </c>
      <c r="B106" t="s">
        <v>667</v>
      </c>
      <c r="C106" t="s">
        <v>572</v>
      </c>
      <c r="D106">
        <v>211110107</v>
      </c>
    </row>
    <row r="107" spans="1:4" x14ac:dyDescent="0.25">
      <c r="A107">
        <v>211110108</v>
      </c>
      <c r="B107" t="s">
        <v>668</v>
      </c>
      <c r="C107" t="s">
        <v>561</v>
      </c>
      <c r="D107">
        <v>211110108</v>
      </c>
    </row>
    <row r="108" spans="1:4" x14ac:dyDescent="0.25">
      <c r="A108">
        <v>211110109</v>
      </c>
      <c r="B108" t="s">
        <v>669</v>
      </c>
      <c r="C108" t="s">
        <v>572</v>
      </c>
      <c r="D108">
        <v>211110109</v>
      </c>
    </row>
    <row r="109" spans="1:4" x14ac:dyDescent="0.25">
      <c r="A109">
        <v>211110110</v>
      </c>
      <c r="B109" t="s">
        <v>670</v>
      </c>
      <c r="C109" t="s">
        <v>561</v>
      </c>
      <c r="D109">
        <v>211110110</v>
      </c>
    </row>
    <row r="110" spans="1:4" x14ac:dyDescent="0.25">
      <c r="A110">
        <v>211110111</v>
      </c>
      <c r="B110" t="s">
        <v>671</v>
      </c>
      <c r="C110" t="s">
        <v>561</v>
      </c>
      <c r="D110">
        <v>211110111</v>
      </c>
    </row>
    <row r="111" spans="1:4" x14ac:dyDescent="0.25">
      <c r="A111">
        <v>211110112</v>
      </c>
      <c r="B111" t="s">
        <v>672</v>
      </c>
      <c r="C111" t="s">
        <v>572</v>
      </c>
      <c r="D111">
        <v>211110112</v>
      </c>
    </row>
    <row r="112" spans="1:4" x14ac:dyDescent="0.25">
      <c r="A112">
        <v>211110114</v>
      </c>
      <c r="B112" t="s">
        <v>18</v>
      </c>
      <c r="C112" t="s">
        <v>620</v>
      </c>
      <c r="D112">
        <v>211110114</v>
      </c>
    </row>
    <row r="113" spans="1:4" x14ac:dyDescent="0.25">
      <c r="A113">
        <v>211110115</v>
      </c>
      <c r="B113" t="s">
        <v>673</v>
      </c>
      <c r="C113" t="s">
        <v>561</v>
      </c>
      <c r="D113">
        <v>211110115</v>
      </c>
    </row>
    <row r="114" spans="1:4" x14ac:dyDescent="0.25">
      <c r="A114">
        <v>211110116</v>
      </c>
      <c r="B114" t="s">
        <v>674</v>
      </c>
      <c r="C114" t="s">
        <v>572</v>
      </c>
      <c r="D114">
        <v>211110116</v>
      </c>
    </row>
    <row r="115" spans="1:4" x14ac:dyDescent="0.25">
      <c r="A115">
        <v>211110117</v>
      </c>
      <c r="B115" t="s">
        <v>675</v>
      </c>
      <c r="C115" t="s">
        <v>572</v>
      </c>
      <c r="D115">
        <v>211110117</v>
      </c>
    </row>
    <row r="116" spans="1:4" x14ac:dyDescent="0.25">
      <c r="A116">
        <v>211110118</v>
      </c>
      <c r="B116" t="s">
        <v>676</v>
      </c>
      <c r="C116" t="s">
        <v>561</v>
      </c>
      <c r="D116">
        <v>211110118</v>
      </c>
    </row>
    <row r="117" spans="1:4" x14ac:dyDescent="0.25">
      <c r="A117">
        <v>211110119</v>
      </c>
      <c r="B117" t="s">
        <v>677</v>
      </c>
      <c r="C117" t="s">
        <v>561</v>
      </c>
      <c r="D117">
        <v>211110119</v>
      </c>
    </row>
    <row r="118" spans="1:4" x14ac:dyDescent="0.25">
      <c r="A118">
        <v>211110120</v>
      </c>
      <c r="B118" t="s">
        <v>678</v>
      </c>
      <c r="C118" t="s">
        <v>572</v>
      </c>
      <c r="D118">
        <v>211110120</v>
      </c>
    </row>
    <row r="119" spans="1:4" x14ac:dyDescent="0.25">
      <c r="A119">
        <v>211110121</v>
      </c>
      <c r="B119" t="s">
        <v>679</v>
      </c>
      <c r="C119" t="s">
        <v>561</v>
      </c>
      <c r="D119">
        <v>211110121</v>
      </c>
    </row>
    <row r="120" spans="1:4" x14ac:dyDescent="0.25">
      <c r="A120">
        <v>211110122</v>
      </c>
      <c r="B120" t="s">
        <v>680</v>
      </c>
      <c r="C120" t="s">
        <v>568</v>
      </c>
      <c r="D120">
        <v>211110122</v>
      </c>
    </row>
    <row r="121" spans="1:4" x14ac:dyDescent="0.25">
      <c r="A121">
        <v>211110123</v>
      </c>
      <c r="B121" t="s">
        <v>681</v>
      </c>
      <c r="C121" t="s">
        <v>572</v>
      </c>
      <c r="D121">
        <v>211110123</v>
      </c>
    </row>
    <row r="122" spans="1:4" x14ac:dyDescent="0.25">
      <c r="A122">
        <v>211110124</v>
      </c>
      <c r="B122" t="s">
        <v>682</v>
      </c>
      <c r="C122" t="s">
        <v>572</v>
      </c>
      <c r="D122">
        <v>211110124</v>
      </c>
    </row>
    <row r="123" spans="1:4" x14ac:dyDescent="0.25">
      <c r="A123">
        <v>211110125</v>
      </c>
      <c r="B123" t="s">
        <v>683</v>
      </c>
      <c r="C123" t="s">
        <v>572</v>
      </c>
      <c r="D123">
        <v>211110125</v>
      </c>
    </row>
    <row r="124" spans="1:4" x14ac:dyDescent="0.25">
      <c r="A124">
        <v>211110126</v>
      </c>
      <c r="B124" t="s">
        <v>684</v>
      </c>
      <c r="C124" t="s">
        <v>561</v>
      </c>
      <c r="D124">
        <v>211110126</v>
      </c>
    </row>
    <row r="125" spans="1:4" x14ac:dyDescent="0.25">
      <c r="A125">
        <v>211110127</v>
      </c>
      <c r="B125" t="s">
        <v>685</v>
      </c>
      <c r="C125" t="s">
        <v>572</v>
      </c>
      <c r="D125">
        <v>211110127</v>
      </c>
    </row>
    <row r="126" spans="1:4" x14ac:dyDescent="0.25">
      <c r="A126">
        <v>211110128</v>
      </c>
      <c r="B126" t="s">
        <v>686</v>
      </c>
      <c r="C126" t="s">
        <v>561</v>
      </c>
      <c r="D126">
        <v>211110128</v>
      </c>
    </row>
    <row r="127" spans="1:4" x14ac:dyDescent="0.25">
      <c r="A127">
        <v>211110129</v>
      </c>
      <c r="B127" t="s">
        <v>687</v>
      </c>
      <c r="C127" t="s">
        <v>561</v>
      </c>
      <c r="D127">
        <v>211110129</v>
      </c>
    </row>
    <row r="128" spans="1:4" x14ac:dyDescent="0.25">
      <c r="A128">
        <v>211110130</v>
      </c>
      <c r="B128" t="s">
        <v>688</v>
      </c>
      <c r="C128" t="s">
        <v>572</v>
      </c>
      <c r="D128">
        <v>211110130</v>
      </c>
    </row>
    <row r="129" spans="1:4" x14ac:dyDescent="0.25">
      <c r="A129">
        <v>211110131</v>
      </c>
      <c r="B129" t="s">
        <v>689</v>
      </c>
      <c r="C129" t="s">
        <v>572</v>
      </c>
      <c r="D129">
        <v>211110131</v>
      </c>
    </row>
    <row r="130" spans="1:4" x14ac:dyDescent="0.25">
      <c r="A130">
        <v>211110132</v>
      </c>
      <c r="B130" t="s">
        <v>690</v>
      </c>
      <c r="C130" t="s">
        <v>561</v>
      </c>
      <c r="D130">
        <v>211110132</v>
      </c>
    </row>
    <row r="131" spans="1:4" x14ac:dyDescent="0.25">
      <c r="A131">
        <v>211110133</v>
      </c>
      <c r="B131" t="s">
        <v>691</v>
      </c>
      <c r="C131" t="s">
        <v>561</v>
      </c>
      <c r="D131">
        <v>211110133</v>
      </c>
    </row>
    <row r="132" spans="1:4" x14ac:dyDescent="0.25">
      <c r="A132">
        <v>211110134</v>
      </c>
      <c r="B132" t="s">
        <v>20</v>
      </c>
      <c r="C132" t="s">
        <v>561</v>
      </c>
      <c r="D132">
        <v>211110134</v>
      </c>
    </row>
    <row r="133" spans="1:4" x14ac:dyDescent="0.25">
      <c r="A133">
        <v>211110135</v>
      </c>
      <c r="B133" t="s">
        <v>692</v>
      </c>
      <c r="C133" t="s">
        <v>568</v>
      </c>
      <c r="D133">
        <v>211110135</v>
      </c>
    </row>
    <row r="134" spans="1:4" x14ac:dyDescent="0.25">
      <c r="A134">
        <v>211110136</v>
      </c>
      <c r="B134" t="s">
        <v>693</v>
      </c>
      <c r="C134" t="s">
        <v>561</v>
      </c>
      <c r="D134">
        <v>211110136</v>
      </c>
    </row>
    <row r="135" spans="1:4" x14ac:dyDescent="0.25">
      <c r="A135">
        <v>211110137</v>
      </c>
      <c r="B135" t="s">
        <v>694</v>
      </c>
      <c r="C135" t="s">
        <v>561</v>
      </c>
      <c r="D135">
        <v>211110137</v>
      </c>
    </row>
    <row r="136" spans="1:4" x14ac:dyDescent="0.25">
      <c r="A136">
        <v>211110138</v>
      </c>
      <c r="B136" t="s">
        <v>695</v>
      </c>
      <c r="C136" t="s">
        <v>696</v>
      </c>
      <c r="D136">
        <v>211110138</v>
      </c>
    </row>
    <row r="137" spans="1:4" x14ac:dyDescent="0.25">
      <c r="A137">
        <v>211110139</v>
      </c>
      <c r="B137" t="s">
        <v>697</v>
      </c>
      <c r="C137" t="s">
        <v>698</v>
      </c>
      <c r="D137">
        <v>211110139</v>
      </c>
    </row>
    <row r="138" spans="1:4" x14ac:dyDescent="0.25">
      <c r="A138">
        <v>211110140</v>
      </c>
      <c r="B138" t="s">
        <v>699</v>
      </c>
      <c r="C138" t="s">
        <v>572</v>
      </c>
      <c r="D138">
        <v>211110140</v>
      </c>
    </row>
    <row r="139" spans="1:4" x14ac:dyDescent="0.25">
      <c r="A139">
        <v>211110141</v>
      </c>
      <c r="B139" t="s">
        <v>700</v>
      </c>
      <c r="C139" t="s">
        <v>561</v>
      </c>
      <c r="D139">
        <v>211110141</v>
      </c>
    </row>
    <row r="140" spans="1:4" x14ac:dyDescent="0.25">
      <c r="A140">
        <v>211110142</v>
      </c>
      <c r="B140" t="s">
        <v>701</v>
      </c>
      <c r="C140" t="s">
        <v>561</v>
      </c>
      <c r="D140">
        <v>211110142</v>
      </c>
    </row>
    <row r="141" spans="1:4" x14ac:dyDescent="0.25">
      <c r="A141">
        <v>211110143</v>
      </c>
      <c r="B141" t="s">
        <v>702</v>
      </c>
      <c r="C141" t="s">
        <v>561</v>
      </c>
      <c r="D141">
        <v>211110143</v>
      </c>
    </row>
    <row r="142" spans="1:4" x14ac:dyDescent="0.25">
      <c r="A142">
        <v>211110144</v>
      </c>
      <c r="B142" t="s">
        <v>703</v>
      </c>
      <c r="C142" t="s">
        <v>561</v>
      </c>
      <c r="D142">
        <v>211110144</v>
      </c>
    </row>
    <row r="143" spans="1:4" x14ac:dyDescent="0.25">
      <c r="A143">
        <v>211110145</v>
      </c>
      <c r="B143" t="s">
        <v>704</v>
      </c>
      <c r="C143" t="s">
        <v>572</v>
      </c>
      <c r="D143">
        <v>211110145</v>
      </c>
    </row>
    <row r="144" spans="1:4" x14ac:dyDescent="0.25">
      <c r="A144">
        <v>211110146</v>
      </c>
      <c r="B144" t="s">
        <v>705</v>
      </c>
      <c r="C144" t="s">
        <v>572</v>
      </c>
      <c r="D144">
        <v>211110146</v>
      </c>
    </row>
    <row r="145" spans="1:4" x14ac:dyDescent="0.25">
      <c r="A145">
        <v>211110147</v>
      </c>
      <c r="B145" t="s">
        <v>706</v>
      </c>
      <c r="C145" t="s">
        <v>561</v>
      </c>
      <c r="D145">
        <v>211110147</v>
      </c>
    </row>
    <row r="146" spans="1:4" x14ac:dyDescent="0.25">
      <c r="A146">
        <v>211110148</v>
      </c>
      <c r="B146" t="s">
        <v>707</v>
      </c>
      <c r="C146" t="s">
        <v>561</v>
      </c>
      <c r="D146">
        <v>211110148</v>
      </c>
    </row>
    <row r="147" spans="1:4" x14ac:dyDescent="0.25">
      <c r="A147">
        <v>211110149</v>
      </c>
      <c r="B147" t="s">
        <v>708</v>
      </c>
      <c r="C147" t="s">
        <v>561</v>
      </c>
      <c r="D147">
        <v>211110149</v>
      </c>
    </row>
    <row r="148" spans="1:4" x14ac:dyDescent="0.25">
      <c r="A148">
        <v>211110150</v>
      </c>
      <c r="B148" t="s">
        <v>709</v>
      </c>
      <c r="C148" t="s">
        <v>561</v>
      </c>
      <c r="D148">
        <v>211110150</v>
      </c>
    </row>
    <row r="149" spans="1:4" x14ac:dyDescent="0.25">
      <c r="A149">
        <v>211110151</v>
      </c>
      <c r="B149" t="s">
        <v>710</v>
      </c>
      <c r="C149" t="s">
        <v>561</v>
      </c>
      <c r="D149">
        <v>211110151</v>
      </c>
    </row>
    <row r="150" spans="1:4" x14ac:dyDescent="0.25">
      <c r="A150">
        <v>211110152</v>
      </c>
      <c r="B150" t="s">
        <v>21</v>
      </c>
      <c r="C150" t="s">
        <v>568</v>
      </c>
      <c r="D150">
        <v>211110152</v>
      </c>
    </row>
    <row r="151" spans="1:4" x14ac:dyDescent="0.25">
      <c r="A151">
        <v>211110153</v>
      </c>
      <c r="B151" t="s">
        <v>711</v>
      </c>
      <c r="C151" t="s">
        <v>561</v>
      </c>
      <c r="D151">
        <v>211110153</v>
      </c>
    </row>
    <row r="152" spans="1:4" x14ac:dyDescent="0.25">
      <c r="A152">
        <v>211110154</v>
      </c>
      <c r="B152" t="s">
        <v>712</v>
      </c>
      <c r="C152" t="s">
        <v>572</v>
      </c>
      <c r="D152">
        <v>211110154</v>
      </c>
    </row>
    <row r="153" spans="1:4" x14ac:dyDescent="0.25">
      <c r="A153">
        <v>211110155</v>
      </c>
      <c r="B153" t="s">
        <v>713</v>
      </c>
      <c r="C153" t="s">
        <v>572</v>
      </c>
      <c r="D153">
        <v>211110155</v>
      </c>
    </row>
    <row r="154" spans="1:4" x14ac:dyDescent="0.25">
      <c r="A154">
        <v>211110156</v>
      </c>
      <c r="B154" t="s">
        <v>714</v>
      </c>
      <c r="C154" t="s">
        <v>572</v>
      </c>
      <c r="D154">
        <v>211110156</v>
      </c>
    </row>
    <row r="155" spans="1:4" x14ac:dyDescent="0.25">
      <c r="A155">
        <v>211110157</v>
      </c>
      <c r="B155" t="s">
        <v>715</v>
      </c>
      <c r="C155" t="s">
        <v>572</v>
      </c>
      <c r="D155">
        <v>211110157</v>
      </c>
    </row>
    <row r="156" spans="1:4" x14ac:dyDescent="0.25">
      <c r="A156">
        <v>211110158</v>
      </c>
      <c r="B156" t="s">
        <v>716</v>
      </c>
      <c r="C156" t="s">
        <v>561</v>
      </c>
      <c r="D156">
        <v>211110158</v>
      </c>
    </row>
    <row r="157" spans="1:4" x14ac:dyDescent="0.25">
      <c r="A157">
        <v>211110159</v>
      </c>
      <c r="B157" t="s">
        <v>717</v>
      </c>
      <c r="C157" t="s">
        <v>623</v>
      </c>
      <c r="D157">
        <v>211110159</v>
      </c>
    </row>
    <row r="158" spans="1:4" x14ac:dyDescent="0.25">
      <c r="A158">
        <v>211110160</v>
      </c>
      <c r="B158" t="s">
        <v>718</v>
      </c>
      <c r="C158" t="s">
        <v>572</v>
      </c>
      <c r="D158">
        <v>211110160</v>
      </c>
    </row>
    <row r="159" spans="1:4" x14ac:dyDescent="0.25">
      <c r="A159">
        <v>211110161</v>
      </c>
      <c r="B159" t="s">
        <v>719</v>
      </c>
      <c r="C159" t="s">
        <v>572</v>
      </c>
      <c r="D159">
        <v>211110161</v>
      </c>
    </row>
    <row r="160" spans="1:4" x14ac:dyDescent="0.25">
      <c r="A160">
        <v>211110162</v>
      </c>
      <c r="B160" t="s">
        <v>720</v>
      </c>
      <c r="C160" t="s">
        <v>721</v>
      </c>
      <c r="D160">
        <v>211110162</v>
      </c>
    </row>
    <row r="161" spans="1:4" x14ac:dyDescent="0.25">
      <c r="A161">
        <v>211110163</v>
      </c>
      <c r="B161" t="s">
        <v>722</v>
      </c>
      <c r="C161" t="s">
        <v>561</v>
      </c>
      <c r="D161">
        <v>211110163</v>
      </c>
    </row>
    <row r="162" spans="1:4" x14ac:dyDescent="0.25">
      <c r="A162">
        <v>211110164</v>
      </c>
      <c r="B162" t="s">
        <v>723</v>
      </c>
      <c r="C162" t="s">
        <v>561</v>
      </c>
      <c r="D162">
        <v>211110164</v>
      </c>
    </row>
    <row r="163" spans="1:4" x14ac:dyDescent="0.25">
      <c r="A163">
        <v>211110165</v>
      </c>
      <c r="B163" t="s">
        <v>724</v>
      </c>
      <c r="C163" t="s">
        <v>561</v>
      </c>
      <c r="D163">
        <v>211110165</v>
      </c>
    </row>
    <row r="164" spans="1:4" x14ac:dyDescent="0.25">
      <c r="A164">
        <v>211110166</v>
      </c>
      <c r="B164" t="s">
        <v>725</v>
      </c>
      <c r="C164" t="s">
        <v>572</v>
      </c>
      <c r="D164">
        <v>211110166</v>
      </c>
    </row>
    <row r="165" spans="1:4" x14ac:dyDescent="0.25">
      <c r="A165">
        <v>211110167</v>
      </c>
      <c r="B165" t="s">
        <v>726</v>
      </c>
      <c r="C165" t="s">
        <v>572</v>
      </c>
      <c r="D165">
        <v>211110167</v>
      </c>
    </row>
    <row r="166" spans="1:4" x14ac:dyDescent="0.25">
      <c r="A166">
        <v>211110168</v>
      </c>
      <c r="B166" t="s">
        <v>727</v>
      </c>
      <c r="C166" t="s">
        <v>561</v>
      </c>
      <c r="D166">
        <v>211110168</v>
      </c>
    </row>
    <row r="167" spans="1:4" x14ac:dyDescent="0.25">
      <c r="A167">
        <v>211110169</v>
      </c>
      <c r="B167" t="s">
        <v>728</v>
      </c>
      <c r="C167" t="s">
        <v>561</v>
      </c>
      <c r="D167">
        <v>211110169</v>
      </c>
    </row>
    <row r="168" spans="1:4" x14ac:dyDescent="0.25">
      <c r="A168">
        <v>211110170</v>
      </c>
      <c r="B168" t="s">
        <v>729</v>
      </c>
      <c r="C168" t="s">
        <v>698</v>
      </c>
      <c r="D168">
        <v>211110170</v>
      </c>
    </row>
    <row r="169" spans="1:4" x14ac:dyDescent="0.25">
      <c r="A169">
        <v>211110171</v>
      </c>
      <c r="B169" t="s">
        <v>730</v>
      </c>
      <c r="C169" t="s">
        <v>572</v>
      </c>
      <c r="D169">
        <v>211110171</v>
      </c>
    </row>
    <row r="170" spans="1:4" x14ac:dyDescent="0.25">
      <c r="A170">
        <v>211110172</v>
      </c>
      <c r="B170" t="s">
        <v>731</v>
      </c>
      <c r="C170" t="s">
        <v>572</v>
      </c>
      <c r="D170">
        <v>211110172</v>
      </c>
    </row>
    <row r="171" spans="1:4" x14ac:dyDescent="0.25">
      <c r="A171">
        <v>211110173</v>
      </c>
      <c r="B171" t="s">
        <v>732</v>
      </c>
      <c r="C171" t="s">
        <v>572</v>
      </c>
      <c r="D171">
        <v>211110173</v>
      </c>
    </row>
    <row r="172" spans="1:4" x14ac:dyDescent="0.25">
      <c r="A172">
        <v>211110174</v>
      </c>
      <c r="B172" t="s">
        <v>733</v>
      </c>
      <c r="C172" t="s">
        <v>572</v>
      </c>
      <c r="D172">
        <v>211110174</v>
      </c>
    </row>
    <row r="173" spans="1:4" x14ac:dyDescent="0.25">
      <c r="A173">
        <v>211110175</v>
      </c>
      <c r="B173" t="s">
        <v>732</v>
      </c>
      <c r="C173" t="s">
        <v>572</v>
      </c>
      <c r="D173">
        <v>211110175</v>
      </c>
    </row>
    <row r="174" spans="1:4" x14ac:dyDescent="0.25">
      <c r="A174">
        <v>211110176</v>
      </c>
      <c r="B174" t="s">
        <v>734</v>
      </c>
      <c r="C174" t="s">
        <v>572</v>
      </c>
      <c r="D174">
        <v>211110176</v>
      </c>
    </row>
    <row r="175" spans="1:4" x14ac:dyDescent="0.25">
      <c r="A175">
        <v>211110177</v>
      </c>
      <c r="B175" t="s">
        <v>735</v>
      </c>
      <c r="C175" t="s">
        <v>572</v>
      </c>
      <c r="D175">
        <v>211110177</v>
      </c>
    </row>
    <row r="176" spans="1:4" x14ac:dyDescent="0.25">
      <c r="A176">
        <v>211110178</v>
      </c>
      <c r="B176" t="s">
        <v>736</v>
      </c>
      <c r="C176" t="s">
        <v>572</v>
      </c>
      <c r="D176">
        <v>211110178</v>
      </c>
    </row>
    <row r="177" spans="1:4" x14ac:dyDescent="0.25">
      <c r="A177">
        <v>211110179</v>
      </c>
      <c r="B177" t="s">
        <v>737</v>
      </c>
      <c r="C177" t="s">
        <v>572</v>
      </c>
      <c r="D177">
        <v>211110179</v>
      </c>
    </row>
    <row r="178" spans="1:4" x14ac:dyDescent="0.25">
      <c r="A178">
        <v>211110180</v>
      </c>
      <c r="B178" t="s">
        <v>732</v>
      </c>
      <c r="C178" t="s">
        <v>572</v>
      </c>
      <c r="D178">
        <v>211110180</v>
      </c>
    </row>
    <row r="179" spans="1:4" x14ac:dyDescent="0.25">
      <c r="A179">
        <v>211110181</v>
      </c>
      <c r="B179" t="s">
        <v>738</v>
      </c>
      <c r="C179" t="s">
        <v>572</v>
      </c>
      <c r="D179">
        <v>211110181</v>
      </c>
    </row>
    <row r="180" spans="1:4" x14ac:dyDescent="0.25">
      <c r="A180">
        <v>211110182</v>
      </c>
      <c r="B180" t="s">
        <v>739</v>
      </c>
      <c r="C180" t="s">
        <v>572</v>
      </c>
      <c r="D180">
        <v>211110182</v>
      </c>
    </row>
    <row r="181" spans="1:4" x14ac:dyDescent="0.25">
      <c r="A181">
        <v>211110183</v>
      </c>
      <c r="B181" t="s">
        <v>22</v>
      </c>
      <c r="C181" t="s">
        <v>561</v>
      </c>
      <c r="D181">
        <v>211110183</v>
      </c>
    </row>
    <row r="182" spans="1:4" x14ac:dyDescent="0.25">
      <c r="A182">
        <v>211110184</v>
      </c>
      <c r="B182" t="s">
        <v>740</v>
      </c>
      <c r="C182" t="s">
        <v>572</v>
      </c>
      <c r="D182">
        <v>211110184</v>
      </c>
    </row>
    <row r="183" spans="1:4" x14ac:dyDescent="0.25">
      <c r="A183">
        <v>211110185</v>
      </c>
      <c r="B183" t="s">
        <v>741</v>
      </c>
      <c r="C183" t="s">
        <v>572</v>
      </c>
      <c r="D183">
        <v>211110185</v>
      </c>
    </row>
    <row r="184" spans="1:4" x14ac:dyDescent="0.25">
      <c r="A184">
        <v>211110186</v>
      </c>
      <c r="B184" t="s">
        <v>742</v>
      </c>
      <c r="C184" t="s">
        <v>561</v>
      </c>
      <c r="D184">
        <v>211110186</v>
      </c>
    </row>
    <row r="185" spans="1:4" x14ac:dyDescent="0.25">
      <c r="A185">
        <v>211110187</v>
      </c>
      <c r="B185" t="s">
        <v>743</v>
      </c>
      <c r="C185" t="s">
        <v>561</v>
      </c>
      <c r="D185">
        <v>211110187</v>
      </c>
    </row>
    <row r="186" spans="1:4" x14ac:dyDescent="0.25">
      <c r="A186">
        <v>211110188</v>
      </c>
      <c r="B186" t="s">
        <v>744</v>
      </c>
      <c r="C186" t="s">
        <v>572</v>
      </c>
      <c r="D186">
        <v>211110188</v>
      </c>
    </row>
    <row r="187" spans="1:4" x14ac:dyDescent="0.25">
      <c r="A187">
        <v>211110189</v>
      </c>
      <c r="B187" t="s">
        <v>745</v>
      </c>
      <c r="C187" t="s">
        <v>572</v>
      </c>
      <c r="D187">
        <v>211110189</v>
      </c>
    </row>
    <row r="188" spans="1:4" x14ac:dyDescent="0.25">
      <c r="A188">
        <v>211110190</v>
      </c>
      <c r="B188" t="s">
        <v>746</v>
      </c>
      <c r="C188" t="s">
        <v>561</v>
      </c>
      <c r="D188">
        <v>211110190</v>
      </c>
    </row>
    <row r="189" spans="1:4" x14ac:dyDescent="0.25">
      <c r="A189">
        <v>211110191</v>
      </c>
      <c r="B189" t="s">
        <v>25</v>
      </c>
      <c r="C189" t="s">
        <v>568</v>
      </c>
      <c r="D189">
        <v>211110191</v>
      </c>
    </row>
    <row r="190" spans="1:4" x14ac:dyDescent="0.25">
      <c r="A190">
        <v>211110192</v>
      </c>
      <c r="B190" t="s">
        <v>747</v>
      </c>
      <c r="C190" t="s">
        <v>572</v>
      </c>
      <c r="D190">
        <v>211110192</v>
      </c>
    </row>
    <row r="191" spans="1:4" x14ac:dyDescent="0.25">
      <c r="A191">
        <v>211110193</v>
      </c>
      <c r="B191" t="s">
        <v>748</v>
      </c>
      <c r="C191" t="s">
        <v>568</v>
      </c>
      <c r="D191">
        <v>211110193</v>
      </c>
    </row>
    <row r="192" spans="1:4" x14ac:dyDescent="0.25">
      <c r="A192">
        <v>211110194</v>
      </c>
      <c r="B192" t="s">
        <v>749</v>
      </c>
      <c r="C192" t="s">
        <v>572</v>
      </c>
      <c r="D192">
        <v>211110194</v>
      </c>
    </row>
    <row r="193" spans="1:4" x14ac:dyDescent="0.25">
      <c r="A193">
        <v>211110195</v>
      </c>
      <c r="B193" t="s">
        <v>750</v>
      </c>
      <c r="C193" t="s">
        <v>572</v>
      </c>
      <c r="D193">
        <v>211110195</v>
      </c>
    </row>
    <row r="194" spans="1:4" x14ac:dyDescent="0.25">
      <c r="A194">
        <v>211110196</v>
      </c>
      <c r="B194" t="s">
        <v>751</v>
      </c>
      <c r="C194" t="s">
        <v>561</v>
      </c>
      <c r="D194">
        <v>211110196</v>
      </c>
    </row>
    <row r="195" spans="1:4" x14ac:dyDescent="0.25">
      <c r="A195">
        <v>211110197</v>
      </c>
      <c r="B195" t="s">
        <v>752</v>
      </c>
      <c r="C195" t="s">
        <v>561</v>
      </c>
      <c r="D195">
        <v>211110197</v>
      </c>
    </row>
    <row r="196" spans="1:4" x14ac:dyDescent="0.25">
      <c r="A196">
        <v>211110198</v>
      </c>
      <c r="B196" t="s">
        <v>753</v>
      </c>
      <c r="C196" t="s">
        <v>698</v>
      </c>
      <c r="D196">
        <v>211110198</v>
      </c>
    </row>
    <row r="197" spans="1:4" x14ac:dyDescent="0.25">
      <c r="A197">
        <v>211110199</v>
      </c>
      <c r="B197" t="s">
        <v>754</v>
      </c>
      <c r="C197" t="s">
        <v>755</v>
      </c>
      <c r="D197">
        <v>211110199</v>
      </c>
    </row>
    <row r="198" spans="1:4" x14ac:dyDescent="0.25">
      <c r="A198">
        <v>211110200</v>
      </c>
      <c r="B198" t="s">
        <v>756</v>
      </c>
      <c r="C198" t="s">
        <v>572</v>
      </c>
      <c r="D198">
        <v>211110200</v>
      </c>
    </row>
    <row r="199" spans="1:4" x14ac:dyDescent="0.25">
      <c r="A199">
        <v>211110201</v>
      </c>
      <c r="B199" t="s">
        <v>757</v>
      </c>
      <c r="C199" t="s">
        <v>561</v>
      </c>
      <c r="D199">
        <v>211110201</v>
      </c>
    </row>
    <row r="200" spans="1:4" x14ac:dyDescent="0.25">
      <c r="A200">
        <v>211110202</v>
      </c>
      <c r="B200" t="s">
        <v>758</v>
      </c>
      <c r="C200" t="s">
        <v>561</v>
      </c>
      <c r="D200">
        <v>211110202</v>
      </c>
    </row>
    <row r="201" spans="1:4" x14ac:dyDescent="0.25">
      <c r="A201">
        <v>211110203</v>
      </c>
      <c r="B201" t="s">
        <v>759</v>
      </c>
      <c r="C201" t="s">
        <v>561</v>
      </c>
      <c r="D201">
        <v>211110203</v>
      </c>
    </row>
    <row r="202" spans="1:4" x14ac:dyDescent="0.25">
      <c r="A202">
        <v>211110204</v>
      </c>
      <c r="B202" t="s">
        <v>760</v>
      </c>
      <c r="C202" t="s">
        <v>561</v>
      </c>
      <c r="D202">
        <v>211110204</v>
      </c>
    </row>
    <row r="203" spans="1:4" x14ac:dyDescent="0.25">
      <c r="A203">
        <v>211110205</v>
      </c>
      <c r="B203" t="s">
        <v>761</v>
      </c>
      <c r="C203" t="s">
        <v>561</v>
      </c>
      <c r="D203">
        <v>211110205</v>
      </c>
    </row>
    <row r="204" spans="1:4" x14ac:dyDescent="0.25">
      <c r="A204">
        <v>211110206</v>
      </c>
      <c r="B204" t="s">
        <v>762</v>
      </c>
      <c r="C204" t="s">
        <v>561</v>
      </c>
      <c r="D204">
        <v>211110206</v>
      </c>
    </row>
    <row r="205" spans="1:4" x14ac:dyDescent="0.25">
      <c r="A205">
        <v>211110207</v>
      </c>
      <c r="B205" t="s">
        <v>763</v>
      </c>
      <c r="C205" t="s">
        <v>561</v>
      </c>
      <c r="D205">
        <v>211110207</v>
      </c>
    </row>
    <row r="206" spans="1:4" x14ac:dyDescent="0.25">
      <c r="A206">
        <v>211110208</v>
      </c>
      <c r="B206" t="s">
        <v>764</v>
      </c>
      <c r="C206" t="s">
        <v>561</v>
      </c>
      <c r="D206">
        <v>211110208</v>
      </c>
    </row>
    <row r="207" spans="1:4" x14ac:dyDescent="0.25">
      <c r="A207">
        <v>211110209</v>
      </c>
      <c r="B207" t="s">
        <v>765</v>
      </c>
      <c r="C207" t="s">
        <v>561</v>
      </c>
      <c r="D207">
        <v>211110209</v>
      </c>
    </row>
    <row r="208" spans="1:4" x14ac:dyDescent="0.25">
      <c r="A208">
        <v>211110210</v>
      </c>
      <c r="B208" t="s">
        <v>766</v>
      </c>
      <c r="C208" t="s">
        <v>561</v>
      </c>
      <c r="D208">
        <v>211110210</v>
      </c>
    </row>
    <row r="209" spans="1:4" x14ac:dyDescent="0.25">
      <c r="A209">
        <v>211110211</v>
      </c>
      <c r="B209" t="s">
        <v>767</v>
      </c>
      <c r="C209" t="s">
        <v>561</v>
      </c>
      <c r="D209">
        <v>211110211</v>
      </c>
    </row>
    <row r="210" spans="1:4" x14ac:dyDescent="0.25">
      <c r="A210">
        <v>211110212</v>
      </c>
      <c r="B210" t="s">
        <v>26</v>
      </c>
      <c r="C210" t="s">
        <v>620</v>
      </c>
      <c r="D210">
        <v>211110212</v>
      </c>
    </row>
    <row r="211" spans="1:4" x14ac:dyDescent="0.25">
      <c r="A211">
        <v>211110213</v>
      </c>
      <c r="B211" t="s">
        <v>768</v>
      </c>
      <c r="C211" t="s">
        <v>561</v>
      </c>
      <c r="D211">
        <v>211110213</v>
      </c>
    </row>
    <row r="212" spans="1:4" x14ac:dyDescent="0.25">
      <c r="A212">
        <v>211110214</v>
      </c>
      <c r="B212" t="s">
        <v>769</v>
      </c>
      <c r="C212" t="s">
        <v>561</v>
      </c>
      <c r="D212">
        <v>211110214</v>
      </c>
    </row>
    <row r="213" spans="1:4" x14ac:dyDescent="0.25">
      <c r="A213">
        <v>211110215</v>
      </c>
      <c r="B213" t="s">
        <v>770</v>
      </c>
      <c r="C213" t="s">
        <v>572</v>
      </c>
      <c r="D213">
        <v>211110215</v>
      </c>
    </row>
    <row r="214" spans="1:4" x14ac:dyDescent="0.25">
      <c r="A214">
        <v>211110216</v>
      </c>
      <c r="B214" t="s">
        <v>771</v>
      </c>
      <c r="C214" t="s">
        <v>561</v>
      </c>
      <c r="D214">
        <v>211110216</v>
      </c>
    </row>
    <row r="215" spans="1:4" x14ac:dyDescent="0.25">
      <c r="A215">
        <v>211110218</v>
      </c>
      <c r="B215" t="s">
        <v>772</v>
      </c>
      <c r="C215" t="s">
        <v>572</v>
      </c>
      <c r="D215">
        <v>211110218</v>
      </c>
    </row>
    <row r="216" spans="1:4" x14ac:dyDescent="0.25">
      <c r="A216">
        <v>211110219</v>
      </c>
      <c r="B216" t="s">
        <v>773</v>
      </c>
      <c r="C216" t="s">
        <v>561</v>
      </c>
      <c r="D216">
        <v>211110219</v>
      </c>
    </row>
    <row r="217" spans="1:4" x14ac:dyDescent="0.25">
      <c r="A217">
        <v>211110220</v>
      </c>
      <c r="B217" t="s">
        <v>774</v>
      </c>
      <c r="C217" t="s">
        <v>561</v>
      </c>
      <c r="D217">
        <v>211110220</v>
      </c>
    </row>
    <row r="218" spans="1:4" x14ac:dyDescent="0.25">
      <c r="A218">
        <v>211110221</v>
      </c>
      <c r="B218" t="s">
        <v>775</v>
      </c>
      <c r="C218" t="s">
        <v>561</v>
      </c>
      <c r="D218">
        <v>211110221</v>
      </c>
    </row>
    <row r="219" spans="1:4" x14ac:dyDescent="0.25">
      <c r="A219">
        <v>211110222</v>
      </c>
      <c r="B219" t="s">
        <v>776</v>
      </c>
      <c r="C219" t="s">
        <v>561</v>
      </c>
      <c r="D219">
        <v>211110222</v>
      </c>
    </row>
    <row r="220" spans="1:4" x14ac:dyDescent="0.25">
      <c r="A220">
        <v>211110223</v>
      </c>
      <c r="B220" t="s">
        <v>777</v>
      </c>
      <c r="C220" t="s">
        <v>561</v>
      </c>
      <c r="D220">
        <v>211110223</v>
      </c>
    </row>
    <row r="221" spans="1:4" x14ac:dyDescent="0.25">
      <c r="A221">
        <v>211110224</v>
      </c>
      <c r="B221" t="s">
        <v>778</v>
      </c>
      <c r="C221" t="s">
        <v>561</v>
      </c>
      <c r="D221">
        <v>211110224</v>
      </c>
    </row>
    <row r="222" spans="1:4" x14ac:dyDescent="0.25">
      <c r="A222">
        <v>211110225</v>
      </c>
      <c r="B222" t="s">
        <v>779</v>
      </c>
      <c r="C222" t="s">
        <v>561</v>
      </c>
      <c r="D222">
        <v>211110225</v>
      </c>
    </row>
    <row r="223" spans="1:4" x14ac:dyDescent="0.25">
      <c r="A223">
        <v>211110226</v>
      </c>
      <c r="B223" t="s">
        <v>780</v>
      </c>
      <c r="C223" t="s">
        <v>561</v>
      </c>
      <c r="D223">
        <v>211110226</v>
      </c>
    </row>
    <row r="224" spans="1:4" x14ac:dyDescent="0.25">
      <c r="A224">
        <v>211110227</v>
      </c>
      <c r="B224" t="s">
        <v>781</v>
      </c>
      <c r="C224" t="s">
        <v>698</v>
      </c>
      <c r="D224">
        <v>211110227</v>
      </c>
    </row>
    <row r="225" spans="1:4" x14ac:dyDescent="0.25">
      <c r="A225">
        <v>211110228</v>
      </c>
      <c r="B225" t="s">
        <v>782</v>
      </c>
      <c r="C225" t="s">
        <v>561</v>
      </c>
      <c r="D225">
        <v>211110228</v>
      </c>
    </row>
    <row r="226" spans="1:4" x14ac:dyDescent="0.25">
      <c r="A226">
        <v>211110229</v>
      </c>
      <c r="B226" t="s">
        <v>783</v>
      </c>
      <c r="C226" t="s">
        <v>561</v>
      </c>
      <c r="D226">
        <v>211110229</v>
      </c>
    </row>
    <row r="227" spans="1:4" x14ac:dyDescent="0.25">
      <c r="A227">
        <v>211110230</v>
      </c>
      <c r="B227" t="s">
        <v>784</v>
      </c>
      <c r="C227" t="s">
        <v>561</v>
      </c>
      <c r="D227">
        <v>211110230</v>
      </c>
    </row>
    <row r="228" spans="1:4" x14ac:dyDescent="0.25">
      <c r="A228">
        <v>211110231</v>
      </c>
      <c r="B228" t="s">
        <v>785</v>
      </c>
      <c r="C228" t="s">
        <v>561</v>
      </c>
      <c r="D228">
        <v>211110231</v>
      </c>
    </row>
    <row r="229" spans="1:4" x14ac:dyDescent="0.25">
      <c r="A229">
        <v>211110232</v>
      </c>
      <c r="B229" t="s">
        <v>786</v>
      </c>
      <c r="C229" t="s">
        <v>561</v>
      </c>
      <c r="D229">
        <v>211110232</v>
      </c>
    </row>
    <row r="230" spans="1:4" x14ac:dyDescent="0.25">
      <c r="A230">
        <v>211110233</v>
      </c>
      <c r="B230" t="s">
        <v>787</v>
      </c>
      <c r="C230" t="s">
        <v>561</v>
      </c>
      <c r="D230">
        <v>211110233</v>
      </c>
    </row>
    <row r="231" spans="1:4" x14ac:dyDescent="0.25">
      <c r="A231">
        <v>211110234</v>
      </c>
      <c r="B231" t="s">
        <v>788</v>
      </c>
      <c r="C231" t="s">
        <v>561</v>
      </c>
      <c r="D231">
        <v>211110234</v>
      </c>
    </row>
    <row r="232" spans="1:4" x14ac:dyDescent="0.25">
      <c r="A232">
        <v>211110235</v>
      </c>
      <c r="B232" t="s">
        <v>789</v>
      </c>
      <c r="C232" t="s">
        <v>561</v>
      </c>
      <c r="D232">
        <v>211110235</v>
      </c>
    </row>
    <row r="233" spans="1:4" x14ac:dyDescent="0.25">
      <c r="A233">
        <v>211110236</v>
      </c>
      <c r="B233" t="s">
        <v>790</v>
      </c>
      <c r="C233" t="s">
        <v>561</v>
      </c>
      <c r="D233">
        <v>211110236</v>
      </c>
    </row>
    <row r="234" spans="1:4" x14ac:dyDescent="0.25">
      <c r="A234">
        <v>211110237</v>
      </c>
      <c r="B234" t="s">
        <v>791</v>
      </c>
      <c r="C234" t="s">
        <v>561</v>
      </c>
      <c r="D234">
        <v>211110237</v>
      </c>
    </row>
    <row r="235" spans="1:4" x14ac:dyDescent="0.25">
      <c r="A235">
        <v>211110238</v>
      </c>
      <c r="B235" t="s">
        <v>792</v>
      </c>
      <c r="C235" t="s">
        <v>561</v>
      </c>
      <c r="D235">
        <v>211110238</v>
      </c>
    </row>
    <row r="236" spans="1:4" x14ac:dyDescent="0.25">
      <c r="A236">
        <v>211110239</v>
      </c>
      <c r="B236" t="s">
        <v>793</v>
      </c>
      <c r="C236" t="s">
        <v>561</v>
      </c>
      <c r="D236">
        <v>211110239</v>
      </c>
    </row>
    <row r="237" spans="1:4" x14ac:dyDescent="0.25">
      <c r="A237">
        <v>211110240</v>
      </c>
      <c r="B237" t="s">
        <v>794</v>
      </c>
      <c r="C237" t="s">
        <v>561</v>
      </c>
      <c r="D237">
        <v>211110240</v>
      </c>
    </row>
    <row r="238" spans="1:4" x14ac:dyDescent="0.25">
      <c r="A238">
        <v>211110241</v>
      </c>
      <c r="B238" t="s">
        <v>795</v>
      </c>
      <c r="C238" t="s">
        <v>572</v>
      </c>
      <c r="D238">
        <v>211110241</v>
      </c>
    </row>
    <row r="239" spans="1:4" x14ac:dyDescent="0.25">
      <c r="A239">
        <v>211110242</v>
      </c>
      <c r="B239" t="s">
        <v>796</v>
      </c>
      <c r="C239" t="s">
        <v>561</v>
      </c>
      <c r="D239">
        <v>211110242</v>
      </c>
    </row>
    <row r="240" spans="1:4" x14ac:dyDescent="0.25">
      <c r="A240">
        <v>211110243</v>
      </c>
      <c r="B240" t="s">
        <v>27</v>
      </c>
      <c r="C240" t="s">
        <v>568</v>
      </c>
      <c r="D240">
        <v>211110243</v>
      </c>
    </row>
    <row r="241" spans="1:4" x14ac:dyDescent="0.25">
      <c r="A241">
        <v>211110244</v>
      </c>
      <c r="B241" t="s">
        <v>28</v>
      </c>
      <c r="C241" t="s">
        <v>568</v>
      </c>
      <c r="D241">
        <v>211110244</v>
      </c>
    </row>
    <row r="242" spans="1:4" x14ac:dyDescent="0.25">
      <c r="A242">
        <v>211110245</v>
      </c>
      <c r="B242" t="s">
        <v>797</v>
      </c>
      <c r="C242" t="s">
        <v>561</v>
      </c>
      <c r="D242">
        <v>211110245</v>
      </c>
    </row>
    <row r="243" spans="1:4" x14ac:dyDescent="0.25">
      <c r="A243">
        <v>211110246</v>
      </c>
      <c r="B243" t="s">
        <v>798</v>
      </c>
      <c r="C243" t="s">
        <v>561</v>
      </c>
      <c r="D243">
        <v>211110246</v>
      </c>
    </row>
    <row r="244" spans="1:4" x14ac:dyDescent="0.25">
      <c r="A244">
        <v>211110247</v>
      </c>
      <c r="B244" t="s">
        <v>799</v>
      </c>
      <c r="C244" t="s">
        <v>561</v>
      </c>
      <c r="D244">
        <v>211110247</v>
      </c>
    </row>
    <row r="245" spans="1:4" x14ac:dyDescent="0.25">
      <c r="A245">
        <v>211110248</v>
      </c>
      <c r="B245" t="s">
        <v>800</v>
      </c>
      <c r="C245" t="s">
        <v>561</v>
      </c>
      <c r="D245">
        <v>211110248</v>
      </c>
    </row>
    <row r="246" spans="1:4" x14ac:dyDescent="0.25">
      <c r="A246">
        <v>211110249</v>
      </c>
      <c r="B246" t="s">
        <v>628</v>
      </c>
      <c r="C246" t="s">
        <v>561</v>
      </c>
      <c r="D246">
        <v>211110249</v>
      </c>
    </row>
    <row r="247" spans="1:4" x14ac:dyDescent="0.25">
      <c r="A247">
        <v>211110250</v>
      </c>
      <c r="B247" t="s">
        <v>801</v>
      </c>
      <c r="C247" t="s">
        <v>561</v>
      </c>
      <c r="D247">
        <v>211110250</v>
      </c>
    </row>
    <row r="248" spans="1:4" x14ac:dyDescent="0.25">
      <c r="A248">
        <v>211110251</v>
      </c>
      <c r="B248" t="s">
        <v>802</v>
      </c>
      <c r="C248" t="s">
        <v>561</v>
      </c>
      <c r="D248">
        <v>211110251</v>
      </c>
    </row>
    <row r="249" spans="1:4" x14ac:dyDescent="0.25">
      <c r="A249">
        <v>211110252</v>
      </c>
      <c r="B249" t="s">
        <v>803</v>
      </c>
      <c r="C249" t="s">
        <v>620</v>
      </c>
      <c r="D249">
        <v>211110252</v>
      </c>
    </row>
    <row r="250" spans="1:4" x14ac:dyDescent="0.25">
      <c r="A250">
        <v>211110253</v>
      </c>
      <c r="B250" t="s">
        <v>804</v>
      </c>
      <c r="C250" t="s">
        <v>561</v>
      </c>
      <c r="D250">
        <v>211110253</v>
      </c>
    </row>
    <row r="251" spans="1:4" x14ac:dyDescent="0.25">
      <c r="A251">
        <v>211110254</v>
      </c>
      <c r="B251" t="s">
        <v>805</v>
      </c>
      <c r="C251" t="s">
        <v>561</v>
      </c>
      <c r="D251">
        <v>211110254</v>
      </c>
    </row>
    <row r="252" spans="1:4" x14ac:dyDescent="0.25">
      <c r="A252">
        <v>211110255</v>
      </c>
      <c r="B252" t="s">
        <v>806</v>
      </c>
      <c r="C252" t="s">
        <v>561</v>
      </c>
      <c r="D252">
        <v>211110255</v>
      </c>
    </row>
    <row r="253" spans="1:4" x14ac:dyDescent="0.25">
      <c r="A253">
        <v>211110256</v>
      </c>
      <c r="B253" t="s">
        <v>807</v>
      </c>
      <c r="C253" t="s">
        <v>561</v>
      </c>
      <c r="D253">
        <v>211110256</v>
      </c>
    </row>
    <row r="254" spans="1:4" x14ac:dyDescent="0.25">
      <c r="A254">
        <v>211110257</v>
      </c>
      <c r="B254" t="s">
        <v>808</v>
      </c>
      <c r="C254" t="s">
        <v>572</v>
      </c>
      <c r="D254">
        <v>211110257</v>
      </c>
    </row>
    <row r="255" spans="1:4" x14ac:dyDescent="0.25">
      <c r="A255">
        <v>211110258</v>
      </c>
      <c r="B255" t="s">
        <v>809</v>
      </c>
      <c r="C255" t="s">
        <v>561</v>
      </c>
      <c r="D255">
        <v>211110258</v>
      </c>
    </row>
    <row r="256" spans="1:4" x14ac:dyDescent="0.25">
      <c r="A256">
        <v>211110259</v>
      </c>
      <c r="B256" t="s">
        <v>810</v>
      </c>
      <c r="C256" t="s">
        <v>561</v>
      </c>
      <c r="D256">
        <v>211110259</v>
      </c>
    </row>
    <row r="257" spans="1:4" x14ac:dyDescent="0.25">
      <c r="A257">
        <v>211110260</v>
      </c>
      <c r="B257" t="s">
        <v>811</v>
      </c>
      <c r="C257" t="s">
        <v>561</v>
      </c>
      <c r="D257">
        <v>211110260</v>
      </c>
    </row>
    <row r="258" spans="1:4" x14ac:dyDescent="0.25">
      <c r="A258">
        <v>211110261</v>
      </c>
      <c r="B258" t="s">
        <v>812</v>
      </c>
      <c r="C258" t="s">
        <v>561</v>
      </c>
      <c r="D258">
        <v>211110261</v>
      </c>
    </row>
    <row r="259" spans="1:4" x14ac:dyDescent="0.25">
      <c r="A259">
        <v>211110262</v>
      </c>
      <c r="B259" t="s">
        <v>813</v>
      </c>
      <c r="C259" t="s">
        <v>561</v>
      </c>
      <c r="D259">
        <v>211110262</v>
      </c>
    </row>
    <row r="260" spans="1:4" x14ac:dyDescent="0.25">
      <c r="A260">
        <v>211110264</v>
      </c>
      <c r="B260" t="s">
        <v>29</v>
      </c>
      <c r="C260" t="s">
        <v>620</v>
      </c>
      <c r="D260">
        <v>211110264</v>
      </c>
    </row>
    <row r="261" spans="1:4" x14ac:dyDescent="0.25">
      <c r="A261">
        <v>211110266</v>
      </c>
      <c r="B261" t="s">
        <v>814</v>
      </c>
      <c r="C261" t="s">
        <v>561</v>
      </c>
      <c r="D261">
        <v>211110266</v>
      </c>
    </row>
    <row r="262" spans="1:4" x14ac:dyDescent="0.25">
      <c r="A262">
        <v>211110267</v>
      </c>
      <c r="B262" t="s">
        <v>815</v>
      </c>
      <c r="C262" t="s">
        <v>561</v>
      </c>
      <c r="D262">
        <v>211110267</v>
      </c>
    </row>
    <row r="263" spans="1:4" x14ac:dyDescent="0.25">
      <c r="A263">
        <v>211110268</v>
      </c>
      <c r="B263" t="s">
        <v>816</v>
      </c>
      <c r="C263" t="s">
        <v>572</v>
      </c>
      <c r="D263">
        <v>211110268</v>
      </c>
    </row>
    <row r="264" spans="1:4" x14ac:dyDescent="0.25">
      <c r="A264">
        <v>211110269</v>
      </c>
      <c r="B264" t="s">
        <v>817</v>
      </c>
      <c r="C264" t="s">
        <v>644</v>
      </c>
      <c r="D264">
        <v>211110269</v>
      </c>
    </row>
    <row r="265" spans="1:4" x14ac:dyDescent="0.25">
      <c r="A265">
        <v>211110270</v>
      </c>
      <c r="B265" t="s">
        <v>818</v>
      </c>
      <c r="C265" t="s">
        <v>561</v>
      </c>
      <c r="D265">
        <v>211110270</v>
      </c>
    </row>
    <row r="266" spans="1:4" x14ac:dyDescent="0.25">
      <c r="A266">
        <v>211110271</v>
      </c>
      <c r="B266" t="s">
        <v>819</v>
      </c>
      <c r="C266" t="s">
        <v>572</v>
      </c>
      <c r="D266">
        <v>211110271</v>
      </c>
    </row>
    <row r="267" spans="1:4" x14ac:dyDescent="0.25">
      <c r="A267">
        <v>211110272</v>
      </c>
      <c r="B267" t="s">
        <v>820</v>
      </c>
      <c r="C267" t="s">
        <v>561</v>
      </c>
      <c r="D267">
        <v>211110272</v>
      </c>
    </row>
    <row r="268" spans="1:4" x14ac:dyDescent="0.25">
      <c r="A268">
        <v>211110273</v>
      </c>
      <c r="B268" t="s">
        <v>821</v>
      </c>
      <c r="C268" t="s">
        <v>572</v>
      </c>
      <c r="D268">
        <v>211110273</v>
      </c>
    </row>
    <row r="269" spans="1:4" x14ac:dyDescent="0.25">
      <c r="A269">
        <v>211110274</v>
      </c>
      <c r="B269" t="s">
        <v>822</v>
      </c>
      <c r="C269" t="s">
        <v>561</v>
      </c>
      <c r="D269">
        <v>211110274</v>
      </c>
    </row>
    <row r="270" spans="1:4" x14ac:dyDescent="0.25">
      <c r="A270">
        <v>211110275</v>
      </c>
      <c r="B270" t="s">
        <v>823</v>
      </c>
      <c r="C270" t="s">
        <v>561</v>
      </c>
      <c r="D270">
        <v>211110275</v>
      </c>
    </row>
    <row r="271" spans="1:4" x14ac:dyDescent="0.25">
      <c r="A271">
        <v>211110276</v>
      </c>
      <c r="B271" t="s">
        <v>824</v>
      </c>
      <c r="C271" t="s">
        <v>561</v>
      </c>
      <c r="D271">
        <v>211110276</v>
      </c>
    </row>
    <row r="272" spans="1:4" x14ac:dyDescent="0.25">
      <c r="A272">
        <v>211110277</v>
      </c>
      <c r="B272" t="s">
        <v>825</v>
      </c>
      <c r="C272" t="s">
        <v>561</v>
      </c>
      <c r="D272">
        <v>211110277</v>
      </c>
    </row>
    <row r="273" spans="1:4" x14ac:dyDescent="0.25">
      <c r="A273">
        <v>211110278</v>
      </c>
      <c r="B273" t="s">
        <v>826</v>
      </c>
      <c r="C273" t="s">
        <v>698</v>
      </c>
      <c r="D273">
        <v>211110278</v>
      </c>
    </row>
    <row r="274" spans="1:4" x14ac:dyDescent="0.25">
      <c r="A274">
        <v>211110279</v>
      </c>
      <c r="B274" t="s">
        <v>827</v>
      </c>
      <c r="C274" t="s">
        <v>572</v>
      </c>
      <c r="D274">
        <v>211110279</v>
      </c>
    </row>
    <row r="275" spans="1:4" x14ac:dyDescent="0.25">
      <c r="A275">
        <v>211110280</v>
      </c>
      <c r="B275" t="s">
        <v>828</v>
      </c>
      <c r="C275" t="s">
        <v>561</v>
      </c>
      <c r="D275">
        <v>211110280</v>
      </c>
    </row>
    <row r="276" spans="1:4" x14ac:dyDescent="0.25">
      <c r="A276">
        <v>211110281</v>
      </c>
      <c r="B276" t="s">
        <v>829</v>
      </c>
      <c r="C276" t="s">
        <v>561</v>
      </c>
      <c r="D276">
        <v>211110281</v>
      </c>
    </row>
    <row r="277" spans="1:4" x14ac:dyDescent="0.25">
      <c r="A277">
        <v>211110282</v>
      </c>
      <c r="B277" t="s">
        <v>830</v>
      </c>
      <c r="C277" t="s">
        <v>561</v>
      </c>
      <c r="D277">
        <v>211110282</v>
      </c>
    </row>
    <row r="278" spans="1:4" x14ac:dyDescent="0.25">
      <c r="A278">
        <v>211110283</v>
      </c>
      <c r="B278" t="s">
        <v>831</v>
      </c>
      <c r="C278" t="s">
        <v>572</v>
      </c>
      <c r="D278">
        <v>211110283</v>
      </c>
    </row>
    <row r="279" spans="1:4" x14ac:dyDescent="0.25">
      <c r="A279">
        <v>211110284</v>
      </c>
      <c r="B279" t="s">
        <v>832</v>
      </c>
      <c r="C279" t="s">
        <v>572</v>
      </c>
      <c r="D279">
        <v>211110284</v>
      </c>
    </row>
    <row r="280" spans="1:4" x14ac:dyDescent="0.25">
      <c r="A280">
        <v>211110285</v>
      </c>
      <c r="B280" t="s">
        <v>30</v>
      </c>
      <c r="C280" t="s">
        <v>620</v>
      </c>
      <c r="D280">
        <v>211110285</v>
      </c>
    </row>
    <row r="281" spans="1:4" x14ac:dyDescent="0.25">
      <c r="A281">
        <v>211110286</v>
      </c>
      <c r="B281" t="s">
        <v>833</v>
      </c>
      <c r="C281" t="s">
        <v>561</v>
      </c>
      <c r="D281">
        <v>211110286</v>
      </c>
    </row>
    <row r="282" spans="1:4" x14ac:dyDescent="0.25">
      <c r="A282">
        <v>211110287</v>
      </c>
      <c r="B282" t="s">
        <v>834</v>
      </c>
      <c r="C282" t="s">
        <v>561</v>
      </c>
      <c r="D282">
        <v>211110287</v>
      </c>
    </row>
    <row r="283" spans="1:4" x14ac:dyDescent="0.25">
      <c r="A283">
        <v>211110288</v>
      </c>
      <c r="B283" t="s">
        <v>835</v>
      </c>
      <c r="C283" t="s">
        <v>561</v>
      </c>
      <c r="D283">
        <v>211110288</v>
      </c>
    </row>
    <row r="284" spans="1:4" x14ac:dyDescent="0.25">
      <c r="A284">
        <v>211110289</v>
      </c>
      <c r="B284" t="s">
        <v>836</v>
      </c>
      <c r="C284" t="s">
        <v>561</v>
      </c>
      <c r="D284">
        <v>211110289</v>
      </c>
    </row>
    <row r="285" spans="1:4" x14ac:dyDescent="0.25">
      <c r="A285">
        <v>211110290</v>
      </c>
      <c r="B285" t="s">
        <v>837</v>
      </c>
      <c r="C285" t="s">
        <v>572</v>
      </c>
      <c r="D285">
        <v>211110290</v>
      </c>
    </row>
    <row r="286" spans="1:4" x14ac:dyDescent="0.25">
      <c r="A286">
        <v>211110291</v>
      </c>
      <c r="B286" t="s">
        <v>838</v>
      </c>
      <c r="C286" t="s">
        <v>572</v>
      </c>
      <c r="D286">
        <v>211110291</v>
      </c>
    </row>
    <row r="287" spans="1:4" x14ac:dyDescent="0.25">
      <c r="A287">
        <v>211110292</v>
      </c>
      <c r="B287" t="s">
        <v>839</v>
      </c>
      <c r="C287" t="s">
        <v>561</v>
      </c>
      <c r="D287">
        <v>211110292</v>
      </c>
    </row>
    <row r="288" spans="1:4" x14ac:dyDescent="0.25">
      <c r="A288">
        <v>211110293</v>
      </c>
      <c r="B288" t="s">
        <v>840</v>
      </c>
      <c r="C288" t="s">
        <v>561</v>
      </c>
      <c r="D288">
        <v>211110293</v>
      </c>
    </row>
    <row r="289" spans="1:4" x14ac:dyDescent="0.25">
      <c r="A289">
        <v>211110294</v>
      </c>
      <c r="B289" t="s">
        <v>841</v>
      </c>
      <c r="C289" t="s">
        <v>568</v>
      </c>
      <c r="D289">
        <v>211110294</v>
      </c>
    </row>
    <row r="290" spans="1:4" x14ac:dyDescent="0.25">
      <c r="A290">
        <v>211110295</v>
      </c>
      <c r="B290" t="s">
        <v>842</v>
      </c>
      <c r="C290" t="s">
        <v>561</v>
      </c>
      <c r="D290">
        <v>211110295</v>
      </c>
    </row>
    <row r="291" spans="1:4" x14ac:dyDescent="0.25">
      <c r="A291">
        <v>211110296</v>
      </c>
      <c r="B291" t="s">
        <v>843</v>
      </c>
      <c r="C291" t="s">
        <v>561</v>
      </c>
      <c r="D291">
        <v>211110296</v>
      </c>
    </row>
    <row r="292" spans="1:4" x14ac:dyDescent="0.25">
      <c r="A292">
        <v>211110297</v>
      </c>
      <c r="B292" t="s">
        <v>844</v>
      </c>
      <c r="C292" t="s">
        <v>561</v>
      </c>
      <c r="D292">
        <v>211110297</v>
      </c>
    </row>
    <row r="293" spans="1:4" x14ac:dyDescent="0.25">
      <c r="A293">
        <v>211110298</v>
      </c>
      <c r="B293" t="s">
        <v>845</v>
      </c>
      <c r="C293" t="s">
        <v>561</v>
      </c>
      <c r="D293">
        <v>211110298</v>
      </c>
    </row>
    <row r="294" spans="1:4" x14ac:dyDescent="0.25">
      <c r="A294">
        <v>211110299</v>
      </c>
      <c r="B294" t="s">
        <v>846</v>
      </c>
      <c r="C294" t="s">
        <v>561</v>
      </c>
      <c r="D294">
        <v>211110299</v>
      </c>
    </row>
    <row r="295" spans="1:4" x14ac:dyDescent="0.25">
      <c r="A295">
        <v>211110300</v>
      </c>
      <c r="B295" t="s">
        <v>847</v>
      </c>
      <c r="C295" t="s">
        <v>561</v>
      </c>
      <c r="D295">
        <v>211110300</v>
      </c>
    </row>
    <row r="296" spans="1:4" x14ac:dyDescent="0.25">
      <c r="A296">
        <v>211110301</v>
      </c>
      <c r="B296" t="s">
        <v>848</v>
      </c>
      <c r="C296" t="s">
        <v>561</v>
      </c>
      <c r="D296">
        <v>211110301</v>
      </c>
    </row>
    <row r="297" spans="1:4" x14ac:dyDescent="0.25">
      <c r="A297">
        <v>211110302</v>
      </c>
      <c r="B297" t="s">
        <v>849</v>
      </c>
      <c r="C297" t="s">
        <v>572</v>
      </c>
      <c r="D297">
        <v>211110302</v>
      </c>
    </row>
    <row r="298" spans="1:4" x14ac:dyDescent="0.25">
      <c r="A298">
        <v>211110303</v>
      </c>
      <c r="B298" t="s">
        <v>850</v>
      </c>
      <c r="C298" t="s">
        <v>561</v>
      </c>
      <c r="D298">
        <v>211110303</v>
      </c>
    </row>
    <row r="299" spans="1:4" x14ac:dyDescent="0.25">
      <c r="A299">
        <v>211110304</v>
      </c>
      <c r="B299" t="s">
        <v>851</v>
      </c>
      <c r="C299" t="s">
        <v>561</v>
      </c>
      <c r="D299">
        <v>211110304</v>
      </c>
    </row>
    <row r="300" spans="1:4" x14ac:dyDescent="0.25">
      <c r="A300">
        <v>211110305</v>
      </c>
      <c r="B300" t="s">
        <v>852</v>
      </c>
      <c r="C300" t="s">
        <v>561</v>
      </c>
      <c r="D300">
        <v>211110305</v>
      </c>
    </row>
    <row r="301" spans="1:4" x14ac:dyDescent="0.25">
      <c r="A301">
        <v>211110306</v>
      </c>
      <c r="B301" t="s">
        <v>853</v>
      </c>
      <c r="C301" t="s">
        <v>561</v>
      </c>
      <c r="D301">
        <v>211110306</v>
      </c>
    </row>
    <row r="302" spans="1:4" x14ac:dyDescent="0.25">
      <c r="A302">
        <v>211110307</v>
      </c>
      <c r="B302" t="s">
        <v>854</v>
      </c>
      <c r="C302" t="s">
        <v>561</v>
      </c>
      <c r="D302">
        <v>211110307</v>
      </c>
    </row>
    <row r="303" spans="1:4" x14ac:dyDescent="0.25">
      <c r="A303">
        <v>211110308</v>
      </c>
      <c r="B303" t="s">
        <v>855</v>
      </c>
      <c r="C303" t="s">
        <v>561</v>
      </c>
      <c r="D303">
        <v>211110308</v>
      </c>
    </row>
    <row r="304" spans="1:4" x14ac:dyDescent="0.25">
      <c r="A304">
        <v>211110309</v>
      </c>
      <c r="B304" t="s">
        <v>856</v>
      </c>
      <c r="C304" t="s">
        <v>561</v>
      </c>
      <c r="D304">
        <v>211110309</v>
      </c>
    </row>
    <row r="305" spans="1:4" x14ac:dyDescent="0.25">
      <c r="A305">
        <v>211110310</v>
      </c>
      <c r="B305" t="s">
        <v>857</v>
      </c>
      <c r="C305" t="s">
        <v>561</v>
      </c>
      <c r="D305">
        <v>211110310</v>
      </c>
    </row>
    <row r="306" spans="1:4" x14ac:dyDescent="0.25">
      <c r="A306">
        <v>211110311</v>
      </c>
      <c r="B306" t="s">
        <v>858</v>
      </c>
      <c r="C306" t="s">
        <v>561</v>
      </c>
      <c r="D306">
        <v>211110311</v>
      </c>
    </row>
    <row r="307" spans="1:4" x14ac:dyDescent="0.25">
      <c r="A307">
        <v>211110312</v>
      </c>
      <c r="B307" t="s">
        <v>859</v>
      </c>
      <c r="C307" t="s">
        <v>561</v>
      </c>
      <c r="D307">
        <v>211110312</v>
      </c>
    </row>
    <row r="308" spans="1:4" x14ac:dyDescent="0.25">
      <c r="A308">
        <v>211110313</v>
      </c>
      <c r="B308" t="s">
        <v>860</v>
      </c>
      <c r="C308" t="s">
        <v>561</v>
      </c>
      <c r="D308">
        <v>211110313</v>
      </c>
    </row>
    <row r="309" spans="1:4" x14ac:dyDescent="0.25">
      <c r="A309">
        <v>211110314</v>
      </c>
      <c r="B309" t="s">
        <v>861</v>
      </c>
      <c r="C309" t="s">
        <v>561</v>
      </c>
      <c r="D309">
        <v>211110314</v>
      </c>
    </row>
    <row r="310" spans="1:4" x14ac:dyDescent="0.25">
      <c r="A310">
        <v>211110315</v>
      </c>
      <c r="B310" t="s">
        <v>862</v>
      </c>
      <c r="C310" t="s">
        <v>561</v>
      </c>
      <c r="D310">
        <v>211110315</v>
      </c>
    </row>
    <row r="311" spans="1:4" x14ac:dyDescent="0.25">
      <c r="A311">
        <v>211110316</v>
      </c>
      <c r="B311" t="s">
        <v>863</v>
      </c>
      <c r="C311" t="s">
        <v>561</v>
      </c>
      <c r="D311">
        <v>211110316</v>
      </c>
    </row>
    <row r="312" spans="1:4" x14ac:dyDescent="0.25">
      <c r="A312">
        <v>211110317</v>
      </c>
      <c r="B312" t="s">
        <v>864</v>
      </c>
      <c r="C312" t="s">
        <v>561</v>
      </c>
      <c r="D312">
        <v>211110317</v>
      </c>
    </row>
    <row r="313" spans="1:4" x14ac:dyDescent="0.25">
      <c r="A313">
        <v>211110318</v>
      </c>
      <c r="B313" t="s">
        <v>865</v>
      </c>
      <c r="C313" t="s">
        <v>572</v>
      </c>
      <c r="D313">
        <v>211110318</v>
      </c>
    </row>
    <row r="314" spans="1:4" x14ac:dyDescent="0.25">
      <c r="A314">
        <v>211110319</v>
      </c>
      <c r="B314" t="s">
        <v>866</v>
      </c>
      <c r="C314" t="s">
        <v>561</v>
      </c>
      <c r="D314">
        <v>211110319</v>
      </c>
    </row>
    <row r="315" spans="1:4" x14ac:dyDescent="0.25">
      <c r="A315">
        <v>211110320</v>
      </c>
      <c r="B315" t="s">
        <v>867</v>
      </c>
      <c r="C315" t="s">
        <v>572</v>
      </c>
      <c r="D315">
        <v>211110320</v>
      </c>
    </row>
    <row r="316" spans="1:4" x14ac:dyDescent="0.25">
      <c r="A316">
        <v>211110321</v>
      </c>
      <c r="B316" t="s">
        <v>868</v>
      </c>
      <c r="C316" t="s">
        <v>561</v>
      </c>
      <c r="D316">
        <v>211110321</v>
      </c>
    </row>
    <row r="317" spans="1:4" x14ac:dyDescent="0.25">
      <c r="A317">
        <v>211110322</v>
      </c>
      <c r="B317" t="s">
        <v>869</v>
      </c>
      <c r="C317" t="s">
        <v>572</v>
      </c>
      <c r="D317">
        <v>211110322</v>
      </c>
    </row>
    <row r="318" spans="1:4" x14ac:dyDescent="0.25">
      <c r="A318">
        <v>211110323</v>
      </c>
      <c r="B318" t="s">
        <v>870</v>
      </c>
      <c r="C318" t="s">
        <v>561</v>
      </c>
      <c r="D318">
        <v>211110323</v>
      </c>
    </row>
    <row r="319" spans="1:4" x14ac:dyDescent="0.25">
      <c r="A319">
        <v>211110324</v>
      </c>
      <c r="B319" t="s">
        <v>871</v>
      </c>
      <c r="C319" t="s">
        <v>561</v>
      </c>
      <c r="D319">
        <v>211110324</v>
      </c>
    </row>
    <row r="320" spans="1:4" x14ac:dyDescent="0.25">
      <c r="A320">
        <v>211110325</v>
      </c>
      <c r="B320" t="s">
        <v>872</v>
      </c>
      <c r="C320" t="s">
        <v>561</v>
      </c>
      <c r="D320">
        <v>211110325</v>
      </c>
    </row>
    <row r="321" spans="1:4" x14ac:dyDescent="0.25">
      <c r="A321">
        <v>211110326</v>
      </c>
      <c r="B321" t="s">
        <v>873</v>
      </c>
      <c r="C321" t="s">
        <v>572</v>
      </c>
      <c r="D321">
        <v>211110326</v>
      </c>
    </row>
    <row r="322" spans="1:4" x14ac:dyDescent="0.25">
      <c r="A322">
        <v>211110327</v>
      </c>
      <c r="B322" t="s">
        <v>874</v>
      </c>
      <c r="C322" t="s">
        <v>623</v>
      </c>
      <c r="D322">
        <v>211110327</v>
      </c>
    </row>
    <row r="323" spans="1:4" x14ac:dyDescent="0.25">
      <c r="A323">
        <v>211110328</v>
      </c>
      <c r="B323" t="s">
        <v>875</v>
      </c>
      <c r="C323" t="s">
        <v>561</v>
      </c>
      <c r="D323">
        <v>211110328</v>
      </c>
    </row>
    <row r="324" spans="1:4" x14ac:dyDescent="0.25">
      <c r="A324">
        <v>211110329</v>
      </c>
      <c r="B324" t="s">
        <v>876</v>
      </c>
      <c r="C324" t="s">
        <v>561</v>
      </c>
      <c r="D324">
        <v>211110329</v>
      </c>
    </row>
    <row r="325" spans="1:4" x14ac:dyDescent="0.25">
      <c r="A325">
        <v>211110330</v>
      </c>
      <c r="B325" t="s">
        <v>877</v>
      </c>
      <c r="C325" t="s">
        <v>561</v>
      </c>
      <c r="D325">
        <v>211110330</v>
      </c>
    </row>
    <row r="326" spans="1:4" x14ac:dyDescent="0.25">
      <c r="A326">
        <v>211110331</v>
      </c>
      <c r="B326" t="s">
        <v>878</v>
      </c>
      <c r="C326" t="s">
        <v>561</v>
      </c>
      <c r="D326">
        <v>211110331</v>
      </c>
    </row>
    <row r="327" spans="1:4" x14ac:dyDescent="0.25">
      <c r="A327">
        <v>211110332</v>
      </c>
      <c r="B327" t="s">
        <v>879</v>
      </c>
      <c r="C327" t="s">
        <v>561</v>
      </c>
      <c r="D327">
        <v>211110332</v>
      </c>
    </row>
    <row r="328" spans="1:4" x14ac:dyDescent="0.25">
      <c r="A328">
        <v>211110333</v>
      </c>
      <c r="B328" t="s">
        <v>880</v>
      </c>
      <c r="C328" t="s">
        <v>561</v>
      </c>
      <c r="D328">
        <v>211110333</v>
      </c>
    </row>
    <row r="329" spans="1:4" x14ac:dyDescent="0.25">
      <c r="A329">
        <v>211110334</v>
      </c>
      <c r="B329" t="s">
        <v>881</v>
      </c>
      <c r="C329" t="s">
        <v>561</v>
      </c>
      <c r="D329">
        <v>211110334</v>
      </c>
    </row>
    <row r="330" spans="1:4" x14ac:dyDescent="0.25">
      <c r="A330">
        <v>211110335</v>
      </c>
      <c r="B330" t="s">
        <v>31</v>
      </c>
      <c r="C330" t="s">
        <v>561</v>
      </c>
      <c r="D330">
        <v>211110335</v>
      </c>
    </row>
    <row r="331" spans="1:4" x14ac:dyDescent="0.25">
      <c r="A331">
        <v>211110336</v>
      </c>
      <c r="B331" t="s">
        <v>882</v>
      </c>
      <c r="C331" t="s">
        <v>561</v>
      </c>
      <c r="D331">
        <v>211110336</v>
      </c>
    </row>
    <row r="332" spans="1:4" x14ac:dyDescent="0.25">
      <c r="A332">
        <v>211110337</v>
      </c>
      <c r="B332" t="s">
        <v>883</v>
      </c>
      <c r="C332" t="s">
        <v>561</v>
      </c>
      <c r="D332">
        <v>211110337</v>
      </c>
    </row>
    <row r="333" spans="1:4" x14ac:dyDescent="0.25">
      <c r="A333">
        <v>211110338</v>
      </c>
      <c r="B333" t="s">
        <v>884</v>
      </c>
      <c r="C333" t="s">
        <v>561</v>
      </c>
      <c r="D333">
        <v>211110338</v>
      </c>
    </row>
    <row r="334" spans="1:4" x14ac:dyDescent="0.25">
      <c r="A334">
        <v>211110339</v>
      </c>
      <c r="B334" t="s">
        <v>885</v>
      </c>
      <c r="C334" t="s">
        <v>561</v>
      </c>
      <c r="D334">
        <v>211110339</v>
      </c>
    </row>
    <row r="335" spans="1:4" x14ac:dyDescent="0.25">
      <c r="A335">
        <v>211110340</v>
      </c>
      <c r="B335" t="s">
        <v>886</v>
      </c>
      <c r="C335" t="s">
        <v>561</v>
      </c>
      <c r="D335">
        <v>211110340</v>
      </c>
    </row>
    <row r="336" spans="1:4" x14ac:dyDescent="0.25">
      <c r="A336">
        <v>211110341</v>
      </c>
      <c r="B336" t="s">
        <v>887</v>
      </c>
      <c r="C336" t="s">
        <v>623</v>
      </c>
      <c r="D336">
        <v>211110341</v>
      </c>
    </row>
    <row r="337" spans="1:4" x14ac:dyDescent="0.25">
      <c r="A337">
        <v>211110343</v>
      </c>
      <c r="B337" t="s">
        <v>888</v>
      </c>
      <c r="C337" t="s">
        <v>561</v>
      </c>
      <c r="D337">
        <v>211110343</v>
      </c>
    </row>
    <row r="338" spans="1:4" x14ac:dyDescent="0.25">
      <c r="A338">
        <v>211110344</v>
      </c>
      <c r="B338" t="s">
        <v>889</v>
      </c>
      <c r="C338" t="s">
        <v>561</v>
      </c>
      <c r="D338">
        <v>211110344</v>
      </c>
    </row>
    <row r="339" spans="1:4" x14ac:dyDescent="0.25">
      <c r="A339">
        <v>211110345</v>
      </c>
      <c r="B339" t="s">
        <v>890</v>
      </c>
      <c r="C339" t="s">
        <v>561</v>
      </c>
      <c r="D339">
        <v>211110345</v>
      </c>
    </row>
    <row r="340" spans="1:4" x14ac:dyDescent="0.25">
      <c r="A340">
        <v>211110346</v>
      </c>
      <c r="B340" t="s">
        <v>891</v>
      </c>
      <c r="C340" t="s">
        <v>561</v>
      </c>
      <c r="D340">
        <v>211110346</v>
      </c>
    </row>
    <row r="341" spans="1:4" x14ac:dyDescent="0.25">
      <c r="A341">
        <v>211110347</v>
      </c>
      <c r="B341" t="s">
        <v>892</v>
      </c>
      <c r="C341" t="s">
        <v>561</v>
      </c>
      <c r="D341">
        <v>211110347</v>
      </c>
    </row>
    <row r="342" spans="1:4" x14ac:dyDescent="0.25">
      <c r="A342">
        <v>211110348</v>
      </c>
      <c r="B342" t="s">
        <v>893</v>
      </c>
      <c r="C342" t="s">
        <v>572</v>
      </c>
      <c r="D342">
        <v>211110348</v>
      </c>
    </row>
    <row r="343" spans="1:4" x14ac:dyDescent="0.25">
      <c r="A343">
        <v>211110349</v>
      </c>
      <c r="B343" t="s">
        <v>894</v>
      </c>
      <c r="C343" t="s">
        <v>561</v>
      </c>
      <c r="D343">
        <v>211110349</v>
      </c>
    </row>
    <row r="344" spans="1:4" x14ac:dyDescent="0.25">
      <c r="A344">
        <v>211110350</v>
      </c>
      <c r="B344" t="s">
        <v>895</v>
      </c>
      <c r="C344" t="s">
        <v>572</v>
      </c>
      <c r="D344">
        <v>211110350</v>
      </c>
    </row>
    <row r="345" spans="1:4" x14ac:dyDescent="0.25">
      <c r="A345">
        <v>211110351</v>
      </c>
      <c r="B345" t="s">
        <v>896</v>
      </c>
      <c r="C345" t="s">
        <v>572</v>
      </c>
      <c r="D345">
        <v>211110351</v>
      </c>
    </row>
    <row r="346" spans="1:4" x14ac:dyDescent="0.25">
      <c r="A346">
        <v>211110352</v>
      </c>
      <c r="B346" t="s">
        <v>897</v>
      </c>
      <c r="C346" t="s">
        <v>561</v>
      </c>
      <c r="D346">
        <v>211110352</v>
      </c>
    </row>
    <row r="347" spans="1:4" x14ac:dyDescent="0.25">
      <c r="A347">
        <v>211110353</v>
      </c>
      <c r="B347" t="s">
        <v>898</v>
      </c>
      <c r="C347" t="s">
        <v>561</v>
      </c>
      <c r="D347">
        <v>211110353</v>
      </c>
    </row>
    <row r="348" spans="1:4" x14ac:dyDescent="0.25">
      <c r="A348">
        <v>211110354</v>
      </c>
      <c r="B348" t="s">
        <v>899</v>
      </c>
      <c r="C348" t="s">
        <v>561</v>
      </c>
      <c r="D348">
        <v>211110354</v>
      </c>
    </row>
    <row r="349" spans="1:4" x14ac:dyDescent="0.25">
      <c r="A349">
        <v>211110355</v>
      </c>
      <c r="B349" t="s">
        <v>900</v>
      </c>
      <c r="C349" t="s">
        <v>572</v>
      </c>
      <c r="D349">
        <v>211110355</v>
      </c>
    </row>
    <row r="350" spans="1:4" x14ac:dyDescent="0.25">
      <c r="A350">
        <v>211110356</v>
      </c>
      <c r="B350" t="s">
        <v>901</v>
      </c>
      <c r="C350" t="s">
        <v>561</v>
      </c>
      <c r="D350">
        <v>211110356</v>
      </c>
    </row>
    <row r="351" spans="1:4" x14ac:dyDescent="0.25">
      <c r="A351">
        <v>211110357</v>
      </c>
      <c r="B351" t="s">
        <v>902</v>
      </c>
      <c r="C351" t="s">
        <v>561</v>
      </c>
      <c r="D351">
        <v>211110357</v>
      </c>
    </row>
    <row r="352" spans="1:4" x14ac:dyDescent="0.25">
      <c r="A352">
        <v>211110358</v>
      </c>
      <c r="B352" t="s">
        <v>903</v>
      </c>
      <c r="C352" t="s">
        <v>572</v>
      </c>
      <c r="D352">
        <v>211110358</v>
      </c>
    </row>
    <row r="353" spans="1:4" x14ac:dyDescent="0.25">
      <c r="A353">
        <v>211110359</v>
      </c>
      <c r="B353" t="s">
        <v>904</v>
      </c>
      <c r="C353" t="s">
        <v>561</v>
      </c>
      <c r="D353">
        <v>211110359</v>
      </c>
    </row>
    <row r="354" spans="1:4" x14ac:dyDescent="0.25">
      <c r="A354">
        <v>211110360</v>
      </c>
      <c r="B354" t="s">
        <v>905</v>
      </c>
      <c r="C354" t="s">
        <v>561</v>
      </c>
      <c r="D354">
        <v>211110360</v>
      </c>
    </row>
    <row r="355" spans="1:4" x14ac:dyDescent="0.25">
      <c r="A355">
        <v>211110361</v>
      </c>
      <c r="B355" t="s">
        <v>906</v>
      </c>
      <c r="C355" t="s">
        <v>561</v>
      </c>
      <c r="D355">
        <v>211110361</v>
      </c>
    </row>
    <row r="356" spans="1:4" x14ac:dyDescent="0.25">
      <c r="A356">
        <v>211110362</v>
      </c>
      <c r="B356" t="s">
        <v>907</v>
      </c>
      <c r="C356" t="s">
        <v>561</v>
      </c>
      <c r="D356">
        <v>211110362</v>
      </c>
    </row>
    <row r="357" spans="1:4" x14ac:dyDescent="0.25">
      <c r="A357">
        <v>211110363</v>
      </c>
      <c r="B357" t="s">
        <v>908</v>
      </c>
      <c r="C357" t="s">
        <v>561</v>
      </c>
      <c r="D357">
        <v>211110363</v>
      </c>
    </row>
    <row r="358" spans="1:4" x14ac:dyDescent="0.25">
      <c r="A358">
        <v>211110364</v>
      </c>
      <c r="B358" t="s">
        <v>32</v>
      </c>
      <c r="C358" t="s">
        <v>620</v>
      </c>
      <c r="D358">
        <v>211110364</v>
      </c>
    </row>
    <row r="359" spans="1:4" x14ac:dyDescent="0.25">
      <c r="A359">
        <v>211110365</v>
      </c>
      <c r="B359" t="s">
        <v>804</v>
      </c>
      <c r="C359" t="s">
        <v>561</v>
      </c>
      <c r="D359">
        <v>211110365</v>
      </c>
    </row>
    <row r="360" spans="1:4" x14ac:dyDescent="0.25">
      <c r="A360">
        <v>211110366</v>
      </c>
      <c r="B360" t="s">
        <v>909</v>
      </c>
      <c r="C360" t="s">
        <v>561</v>
      </c>
      <c r="D360">
        <v>211110366</v>
      </c>
    </row>
    <row r="361" spans="1:4" x14ac:dyDescent="0.25">
      <c r="A361">
        <v>211110367</v>
      </c>
      <c r="B361" t="s">
        <v>910</v>
      </c>
      <c r="C361" t="s">
        <v>561</v>
      </c>
      <c r="D361">
        <v>211110367</v>
      </c>
    </row>
    <row r="362" spans="1:4" x14ac:dyDescent="0.25">
      <c r="A362">
        <v>211110368</v>
      </c>
      <c r="B362" t="s">
        <v>911</v>
      </c>
      <c r="C362" t="s">
        <v>561</v>
      </c>
      <c r="D362">
        <v>211110368</v>
      </c>
    </row>
    <row r="363" spans="1:4" x14ac:dyDescent="0.25">
      <c r="A363">
        <v>211110369</v>
      </c>
      <c r="B363" t="s">
        <v>912</v>
      </c>
      <c r="C363" t="s">
        <v>561</v>
      </c>
      <c r="D363">
        <v>211110369</v>
      </c>
    </row>
    <row r="364" spans="1:4" x14ac:dyDescent="0.25">
      <c r="A364">
        <v>211110371</v>
      </c>
      <c r="B364" t="s">
        <v>913</v>
      </c>
      <c r="C364" t="s">
        <v>568</v>
      </c>
      <c r="D364">
        <v>211110371</v>
      </c>
    </row>
    <row r="365" spans="1:4" x14ac:dyDescent="0.25">
      <c r="A365">
        <v>211110372</v>
      </c>
      <c r="B365" t="s">
        <v>914</v>
      </c>
      <c r="C365" t="s">
        <v>661</v>
      </c>
      <c r="D365">
        <v>211110372</v>
      </c>
    </row>
    <row r="366" spans="1:4" x14ac:dyDescent="0.25">
      <c r="A366">
        <v>211110373</v>
      </c>
      <c r="B366" t="s">
        <v>915</v>
      </c>
      <c r="C366" t="s">
        <v>561</v>
      </c>
      <c r="D366">
        <v>211110373</v>
      </c>
    </row>
    <row r="367" spans="1:4" x14ac:dyDescent="0.25">
      <c r="A367">
        <v>211110374</v>
      </c>
      <c r="B367" t="s">
        <v>916</v>
      </c>
      <c r="C367" t="s">
        <v>561</v>
      </c>
      <c r="D367">
        <v>211110374</v>
      </c>
    </row>
    <row r="368" spans="1:4" x14ac:dyDescent="0.25">
      <c r="A368">
        <v>211110375</v>
      </c>
      <c r="B368" t="s">
        <v>917</v>
      </c>
      <c r="C368" t="s">
        <v>561</v>
      </c>
      <c r="D368">
        <v>211110375</v>
      </c>
    </row>
    <row r="369" spans="1:4" x14ac:dyDescent="0.25">
      <c r="A369">
        <v>211110376</v>
      </c>
      <c r="B369" t="s">
        <v>918</v>
      </c>
      <c r="C369" t="s">
        <v>561</v>
      </c>
      <c r="D369">
        <v>211110376</v>
      </c>
    </row>
    <row r="370" spans="1:4" x14ac:dyDescent="0.25">
      <c r="A370">
        <v>211110377</v>
      </c>
      <c r="B370" t="s">
        <v>919</v>
      </c>
      <c r="C370" t="s">
        <v>561</v>
      </c>
      <c r="D370">
        <v>211110377</v>
      </c>
    </row>
    <row r="371" spans="1:4" x14ac:dyDescent="0.25">
      <c r="A371">
        <v>211110378</v>
      </c>
      <c r="B371" t="s">
        <v>920</v>
      </c>
      <c r="C371" t="s">
        <v>572</v>
      </c>
      <c r="D371">
        <v>211110378</v>
      </c>
    </row>
    <row r="372" spans="1:4" x14ac:dyDescent="0.25">
      <c r="A372">
        <v>211110379</v>
      </c>
      <c r="B372" t="s">
        <v>33</v>
      </c>
      <c r="C372" t="s">
        <v>568</v>
      </c>
      <c r="D372">
        <v>211110379</v>
      </c>
    </row>
    <row r="373" spans="1:4" x14ac:dyDescent="0.25">
      <c r="A373">
        <v>211110380</v>
      </c>
      <c r="B373" t="s">
        <v>921</v>
      </c>
      <c r="C373" t="s">
        <v>561</v>
      </c>
      <c r="D373">
        <v>211110380</v>
      </c>
    </row>
    <row r="374" spans="1:4" x14ac:dyDescent="0.25">
      <c r="A374">
        <v>211110381</v>
      </c>
      <c r="B374" t="s">
        <v>922</v>
      </c>
      <c r="C374" t="s">
        <v>561</v>
      </c>
      <c r="D374">
        <v>211110381</v>
      </c>
    </row>
    <row r="375" spans="1:4" x14ac:dyDescent="0.25">
      <c r="A375">
        <v>211110382</v>
      </c>
      <c r="B375" t="s">
        <v>923</v>
      </c>
      <c r="C375" t="s">
        <v>721</v>
      </c>
      <c r="D375">
        <v>211110382</v>
      </c>
    </row>
    <row r="376" spans="1:4" x14ac:dyDescent="0.25">
      <c r="A376">
        <v>211110383</v>
      </c>
      <c r="B376" t="s">
        <v>924</v>
      </c>
      <c r="C376" t="s">
        <v>561</v>
      </c>
      <c r="D376">
        <v>211110383</v>
      </c>
    </row>
    <row r="377" spans="1:4" x14ac:dyDescent="0.25">
      <c r="A377">
        <v>211110384</v>
      </c>
      <c r="B377" t="s">
        <v>925</v>
      </c>
      <c r="C377" t="s">
        <v>561</v>
      </c>
      <c r="D377">
        <v>211110384</v>
      </c>
    </row>
    <row r="378" spans="1:4" x14ac:dyDescent="0.25">
      <c r="A378">
        <v>211110385</v>
      </c>
      <c r="B378" t="s">
        <v>34</v>
      </c>
      <c r="C378" t="s">
        <v>553</v>
      </c>
      <c r="D378">
        <v>211110385</v>
      </c>
    </row>
    <row r="379" spans="1:4" x14ac:dyDescent="0.25">
      <c r="A379">
        <v>211110386</v>
      </c>
      <c r="B379" t="s">
        <v>926</v>
      </c>
      <c r="C379" t="s">
        <v>561</v>
      </c>
      <c r="D379">
        <v>211110386</v>
      </c>
    </row>
    <row r="380" spans="1:4" x14ac:dyDescent="0.25">
      <c r="A380">
        <v>211110387</v>
      </c>
      <c r="B380" t="s">
        <v>927</v>
      </c>
      <c r="C380" t="s">
        <v>561</v>
      </c>
      <c r="D380">
        <v>211110387</v>
      </c>
    </row>
    <row r="381" spans="1:4" x14ac:dyDescent="0.25">
      <c r="A381">
        <v>211110388</v>
      </c>
      <c r="B381" t="s">
        <v>928</v>
      </c>
      <c r="C381" t="s">
        <v>561</v>
      </c>
      <c r="D381">
        <v>211110388</v>
      </c>
    </row>
    <row r="382" spans="1:4" x14ac:dyDescent="0.25">
      <c r="A382">
        <v>211110389</v>
      </c>
      <c r="B382" t="s">
        <v>929</v>
      </c>
      <c r="C382" t="s">
        <v>572</v>
      </c>
      <c r="D382">
        <v>211110389</v>
      </c>
    </row>
    <row r="383" spans="1:4" x14ac:dyDescent="0.25">
      <c r="A383">
        <v>211110390</v>
      </c>
      <c r="B383" t="s">
        <v>930</v>
      </c>
      <c r="C383" t="s">
        <v>561</v>
      </c>
      <c r="D383">
        <v>211110390</v>
      </c>
    </row>
    <row r="384" spans="1:4" x14ac:dyDescent="0.25">
      <c r="A384">
        <v>211110391</v>
      </c>
      <c r="B384" t="s">
        <v>931</v>
      </c>
      <c r="C384" t="s">
        <v>561</v>
      </c>
      <c r="D384">
        <v>211110391</v>
      </c>
    </row>
    <row r="385" spans="1:4" x14ac:dyDescent="0.25">
      <c r="A385">
        <v>211110392</v>
      </c>
      <c r="B385" t="s">
        <v>932</v>
      </c>
      <c r="C385" t="s">
        <v>561</v>
      </c>
      <c r="D385">
        <v>211110392</v>
      </c>
    </row>
    <row r="386" spans="1:4" x14ac:dyDescent="0.25">
      <c r="A386">
        <v>211110393</v>
      </c>
      <c r="B386" t="s">
        <v>933</v>
      </c>
      <c r="C386" t="s">
        <v>561</v>
      </c>
      <c r="D386">
        <v>211110393</v>
      </c>
    </row>
    <row r="387" spans="1:4" x14ac:dyDescent="0.25">
      <c r="A387">
        <v>211110394</v>
      </c>
      <c r="B387" t="s">
        <v>934</v>
      </c>
      <c r="C387" t="s">
        <v>561</v>
      </c>
      <c r="D387">
        <v>211110394</v>
      </c>
    </row>
    <row r="388" spans="1:4" x14ac:dyDescent="0.25">
      <c r="A388">
        <v>211110395</v>
      </c>
      <c r="B388" t="s">
        <v>36</v>
      </c>
      <c r="C388" t="s">
        <v>568</v>
      </c>
      <c r="D388">
        <v>211110395</v>
      </c>
    </row>
    <row r="389" spans="1:4" x14ac:dyDescent="0.25">
      <c r="A389">
        <v>211110396</v>
      </c>
      <c r="B389" t="s">
        <v>935</v>
      </c>
      <c r="C389" t="s">
        <v>572</v>
      </c>
      <c r="D389">
        <v>211110396</v>
      </c>
    </row>
    <row r="390" spans="1:4" x14ac:dyDescent="0.25">
      <c r="A390">
        <v>211110397</v>
      </c>
      <c r="B390" t="s">
        <v>936</v>
      </c>
      <c r="C390" t="s">
        <v>561</v>
      </c>
      <c r="D390">
        <v>211110397</v>
      </c>
    </row>
    <row r="391" spans="1:4" x14ac:dyDescent="0.25">
      <c r="A391">
        <v>211110398</v>
      </c>
      <c r="B391" t="s">
        <v>937</v>
      </c>
      <c r="C391" t="s">
        <v>572</v>
      </c>
      <c r="D391">
        <v>211110398</v>
      </c>
    </row>
    <row r="392" spans="1:4" x14ac:dyDescent="0.25">
      <c r="A392">
        <v>211110399</v>
      </c>
      <c r="B392" t="s">
        <v>938</v>
      </c>
      <c r="C392" t="s">
        <v>561</v>
      </c>
      <c r="D392">
        <v>211110399</v>
      </c>
    </row>
    <row r="393" spans="1:4" x14ac:dyDescent="0.25">
      <c r="A393">
        <v>211110400</v>
      </c>
      <c r="B393" t="s">
        <v>939</v>
      </c>
      <c r="C393" t="s">
        <v>561</v>
      </c>
      <c r="D393">
        <v>211110400</v>
      </c>
    </row>
    <row r="394" spans="1:4" x14ac:dyDescent="0.25">
      <c r="A394">
        <v>211110401</v>
      </c>
      <c r="B394" t="s">
        <v>940</v>
      </c>
      <c r="C394" t="s">
        <v>561</v>
      </c>
      <c r="D394">
        <v>211110401</v>
      </c>
    </row>
    <row r="395" spans="1:4" x14ac:dyDescent="0.25">
      <c r="A395">
        <v>211110402</v>
      </c>
      <c r="B395" t="s">
        <v>941</v>
      </c>
      <c r="C395" t="s">
        <v>572</v>
      </c>
      <c r="D395">
        <v>211110402</v>
      </c>
    </row>
    <row r="396" spans="1:4" x14ac:dyDescent="0.25">
      <c r="A396">
        <v>211110403</v>
      </c>
      <c r="B396" t="s">
        <v>942</v>
      </c>
      <c r="C396" t="s">
        <v>561</v>
      </c>
      <c r="D396">
        <v>211110403</v>
      </c>
    </row>
    <row r="397" spans="1:4" x14ac:dyDescent="0.25">
      <c r="A397">
        <v>211110404</v>
      </c>
      <c r="B397" t="s">
        <v>943</v>
      </c>
      <c r="C397" t="s">
        <v>561</v>
      </c>
      <c r="D397">
        <v>211110404</v>
      </c>
    </row>
    <row r="398" spans="1:4" x14ac:dyDescent="0.25">
      <c r="A398">
        <v>211110405</v>
      </c>
      <c r="B398" t="s">
        <v>944</v>
      </c>
      <c r="C398" t="s">
        <v>572</v>
      </c>
      <c r="D398">
        <v>211110405</v>
      </c>
    </row>
    <row r="399" spans="1:4" x14ac:dyDescent="0.25">
      <c r="A399">
        <v>211110406</v>
      </c>
      <c r="B399" t="s">
        <v>945</v>
      </c>
      <c r="C399" t="s">
        <v>561</v>
      </c>
      <c r="D399">
        <v>211110406</v>
      </c>
    </row>
    <row r="400" spans="1:4" x14ac:dyDescent="0.25">
      <c r="A400">
        <v>211110407</v>
      </c>
      <c r="B400" t="s">
        <v>946</v>
      </c>
      <c r="C400" t="s">
        <v>561</v>
      </c>
      <c r="D400">
        <v>211110407</v>
      </c>
    </row>
    <row r="401" spans="1:4" x14ac:dyDescent="0.25">
      <c r="A401">
        <v>211110408</v>
      </c>
      <c r="B401" t="s">
        <v>947</v>
      </c>
      <c r="C401" t="s">
        <v>561</v>
      </c>
      <c r="D401">
        <v>211110408</v>
      </c>
    </row>
    <row r="402" spans="1:4" x14ac:dyDescent="0.25">
      <c r="A402">
        <v>211110409</v>
      </c>
      <c r="B402" t="s">
        <v>948</v>
      </c>
      <c r="C402" t="s">
        <v>561</v>
      </c>
      <c r="D402">
        <v>211110409</v>
      </c>
    </row>
    <row r="403" spans="1:4" x14ac:dyDescent="0.25">
      <c r="A403">
        <v>211110410</v>
      </c>
      <c r="B403" t="s">
        <v>949</v>
      </c>
      <c r="C403" t="s">
        <v>561</v>
      </c>
      <c r="D403">
        <v>211110410</v>
      </c>
    </row>
    <row r="404" spans="1:4" x14ac:dyDescent="0.25">
      <c r="A404">
        <v>211110411</v>
      </c>
      <c r="B404" t="s">
        <v>950</v>
      </c>
      <c r="C404" t="s">
        <v>561</v>
      </c>
      <c r="D404">
        <v>211110411</v>
      </c>
    </row>
    <row r="405" spans="1:4" x14ac:dyDescent="0.25">
      <c r="A405">
        <v>211110412</v>
      </c>
      <c r="B405" t="s">
        <v>951</v>
      </c>
      <c r="C405" t="s">
        <v>561</v>
      </c>
      <c r="D405">
        <v>211110412</v>
      </c>
    </row>
    <row r="406" spans="1:4" x14ac:dyDescent="0.25">
      <c r="A406">
        <v>211110413</v>
      </c>
      <c r="B406" t="s">
        <v>952</v>
      </c>
      <c r="C406" t="s">
        <v>561</v>
      </c>
      <c r="D406">
        <v>211110413</v>
      </c>
    </row>
    <row r="407" spans="1:4" x14ac:dyDescent="0.25">
      <c r="A407">
        <v>211110414</v>
      </c>
      <c r="B407" t="s">
        <v>953</v>
      </c>
      <c r="C407" t="s">
        <v>561</v>
      </c>
      <c r="D407">
        <v>211110414</v>
      </c>
    </row>
    <row r="408" spans="1:4" x14ac:dyDescent="0.25">
      <c r="A408">
        <v>211110415</v>
      </c>
      <c r="B408" t="s">
        <v>954</v>
      </c>
      <c r="C408" t="s">
        <v>561</v>
      </c>
      <c r="D408">
        <v>211110415</v>
      </c>
    </row>
    <row r="409" spans="1:4" x14ac:dyDescent="0.25">
      <c r="A409">
        <v>211110416</v>
      </c>
      <c r="B409" t="s">
        <v>955</v>
      </c>
      <c r="C409" t="s">
        <v>561</v>
      </c>
      <c r="D409">
        <v>211110416</v>
      </c>
    </row>
    <row r="410" spans="1:4" x14ac:dyDescent="0.25">
      <c r="A410">
        <v>211110417</v>
      </c>
      <c r="B410" t="s">
        <v>956</v>
      </c>
      <c r="C410" t="s">
        <v>623</v>
      </c>
      <c r="D410">
        <v>211110417</v>
      </c>
    </row>
    <row r="411" spans="1:4" x14ac:dyDescent="0.25">
      <c r="A411">
        <v>211110418</v>
      </c>
      <c r="B411" t="s">
        <v>957</v>
      </c>
      <c r="C411" t="s">
        <v>561</v>
      </c>
      <c r="D411">
        <v>211110418</v>
      </c>
    </row>
    <row r="412" spans="1:4" x14ac:dyDescent="0.25">
      <c r="A412">
        <v>211110419</v>
      </c>
      <c r="B412" t="s">
        <v>958</v>
      </c>
      <c r="C412" t="s">
        <v>572</v>
      </c>
      <c r="D412">
        <v>211110419</v>
      </c>
    </row>
    <row r="413" spans="1:4" x14ac:dyDescent="0.25">
      <c r="A413">
        <v>211110420</v>
      </c>
      <c r="B413" t="s">
        <v>959</v>
      </c>
      <c r="C413" t="s">
        <v>572</v>
      </c>
      <c r="D413">
        <v>211110420</v>
      </c>
    </row>
    <row r="414" spans="1:4" x14ac:dyDescent="0.25">
      <c r="A414">
        <v>211110421</v>
      </c>
      <c r="B414" t="s">
        <v>960</v>
      </c>
      <c r="C414" t="s">
        <v>561</v>
      </c>
      <c r="D414">
        <v>211110421</v>
      </c>
    </row>
    <row r="415" spans="1:4" x14ac:dyDescent="0.25">
      <c r="A415">
        <v>211110422</v>
      </c>
      <c r="B415" t="s">
        <v>961</v>
      </c>
      <c r="C415" t="s">
        <v>572</v>
      </c>
      <c r="D415">
        <v>211110422</v>
      </c>
    </row>
    <row r="416" spans="1:4" x14ac:dyDescent="0.25">
      <c r="A416">
        <v>211110423</v>
      </c>
      <c r="B416" t="s">
        <v>962</v>
      </c>
      <c r="C416" t="s">
        <v>572</v>
      </c>
      <c r="D416">
        <v>211110423</v>
      </c>
    </row>
    <row r="417" spans="1:4" x14ac:dyDescent="0.25">
      <c r="A417">
        <v>211110424</v>
      </c>
      <c r="B417" t="s">
        <v>963</v>
      </c>
      <c r="C417" t="s">
        <v>572</v>
      </c>
      <c r="D417">
        <v>211110424</v>
      </c>
    </row>
    <row r="418" spans="1:4" x14ac:dyDescent="0.25">
      <c r="A418">
        <v>211110425</v>
      </c>
      <c r="B418" t="s">
        <v>964</v>
      </c>
      <c r="C418" t="s">
        <v>572</v>
      </c>
      <c r="D418">
        <v>211110425</v>
      </c>
    </row>
    <row r="419" spans="1:4" x14ac:dyDescent="0.25">
      <c r="A419">
        <v>211110426</v>
      </c>
      <c r="B419" t="s">
        <v>965</v>
      </c>
      <c r="C419" t="s">
        <v>561</v>
      </c>
      <c r="D419">
        <v>211110426</v>
      </c>
    </row>
    <row r="420" spans="1:4" x14ac:dyDescent="0.25">
      <c r="A420">
        <v>211110427</v>
      </c>
      <c r="B420" t="s">
        <v>966</v>
      </c>
      <c r="C420" t="s">
        <v>572</v>
      </c>
      <c r="D420">
        <v>211110427</v>
      </c>
    </row>
    <row r="421" spans="1:4" x14ac:dyDescent="0.25">
      <c r="A421">
        <v>211110428</v>
      </c>
      <c r="B421" t="s">
        <v>967</v>
      </c>
      <c r="C421" t="s">
        <v>661</v>
      </c>
      <c r="D421">
        <v>211110428</v>
      </c>
    </row>
    <row r="422" spans="1:4" x14ac:dyDescent="0.25">
      <c r="A422">
        <v>211110429</v>
      </c>
      <c r="B422" t="s">
        <v>968</v>
      </c>
      <c r="C422" t="s">
        <v>561</v>
      </c>
      <c r="D422">
        <v>211110429</v>
      </c>
    </row>
    <row r="423" spans="1:4" x14ac:dyDescent="0.25">
      <c r="A423">
        <v>211110430</v>
      </c>
      <c r="B423" t="s">
        <v>969</v>
      </c>
      <c r="C423" t="s">
        <v>561</v>
      </c>
      <c r="D423">
        <v>211110430</v>
      </c>
    </row>
    <row r="424" spans="1:4" x14ac:dyDescent="0.25">
      <c r="A424">
        <v>211110431</v>
      </c>
      <c r="B424" t="s">
        <v>970</v>
      </c>
      <c r="C424" t="s">
        <v>572</v>
      </c>
      <c r="D424">
        <v>211110431</v>
      </c>
    </row>
    <row r="425" spans="1:4" x14ac:dyDescent="0.25">
      <c r="A425">
        <v>211110432</v>
      </c>
      <c r="B425" t="s">
        <v>971</v>
      </c>
      <c r="C425" t="s">
        <v>561</v>
      </c>
      <c r="D425">
        <v>211110432</v>
      </c>
    </row>
    <row r="426" spans="1:4" x14ac:dyDescent="0.25">
      <c r="A426">
        <v>211110433</v>
      </c>
      <c r="B426" t="s">
        <v>972</v>
      </c>
      <c r="C426" t="s">
        <v>561</v>
      </c>
      <c r="D426">
        <v>211110433</v>
      </c>
    </row>
    <row r="427" spans="1:4" x14ac:dyDescent="0.25">
      <c r="A427">
        <v>211110434</v>
      </c>
      <c r="B427" t="s">
        <v>37</v>
      </c>
      <c r="C427" t="s">
        <v>568</v>
      </c>
      <c r="D427">
        <v>211110434</v>
      </c>
    </row>
    <row r="428" spans="1:4" x14ac:dyDescent="0.25">
      <c r="A428">
        <v>211110435</v>
      </c>
      <c r="B428" t="s">
        <v>973</v>
      </c>
      <c r="C428" t="s">
        <v>561</v>
      </c>
      <c r="D428">
        <v>211110435</v>
      </c>
    </row>
    <row r="429" spans="1:4" x14ac:dyDescent="0.25">
      <c r="A429">
        <v>211110436</v>
      </c>
      <c r="B429" t="s">
        <v>974</v>
      </c>
      <c r="C429" t="s">
        <v>561</v>
      </c>
      <c r="D429">
        <v>211110436</v>
      </c>
    </row>
    <row r="430" spans="1:4" x14ac:dyDescent="0.25">
      <c r="A430">
        <v>211110437</v>
      </c>
      <c r="B430" t="s">
        <v>975</v>
      </c>
      <c r="C430" t="s">
        <v>561</v>
      </c>
      <c r="D430">
        <v>211110437</v>
      </c>
    </row>
    <row r="431" spans="1:4" x14ac:dyDescent="0.25">
      <c r="A431">
        <v>211110438</v>
      </c>
      <c r="B431" t="s">
        <v>976</v>
      </c>
      <c r="C431" t="s">
        <v>561</v>
      </c>
      <c r="D431">
        <v>211110438</v>
      </c>
    </row>
    <row r="432" spans="1:4" x14ac:dyDescent="0.25">
      <c r="A432">
        <v>211110439</v>
      </c>
      <c r="B432" t="s">
        <v>977</v>
      </c>
      <c r="C432" t="s">
        <v>561</v>
      </c>
      <c r="D432">
        <v>211110439</v>
      </c>
    </row>
    <row r="433" spans="1:4" x14ac:dyDescent="0.25">
      <c r="A433">
        <v>211110440</v>
      </c>
      <c r="B433" t="s">
        <v>978</v>
      </c>
      <c r="C433" t="s">
        <v>572</v>
      </c>
      <c r="D433">
        <v>211110440</v>
      </c>
    </row>
    <row r="434" spans="1:4" x14ac:dyDescent="0.25">
      <c r="A434">
        <v>211110441</v>
      </c>
      <c r="B434" t="s">
        <v>979</v>
      </c>
      <c r="C434" t="s">
        <v>572</v>
      </c>
      <c r="D434">
        <v>211110441</v>
      </c>
    </row>
    <row r="435" spans="1:4" x14ac:dyDescent="0.25">
      <c r="A435">
        <v>211110442</v>
      </c>
      <c r="B435" t="s">
        <v>38</v>
      </c>
      <c r="C435" t="s">
        <v>568</v>
      </c>
      <c r="D435">
        <v>211110442</v>
      </c>
    </row>
    <row r="436" spans="1:4" x14ac:dyDescent="0.25">
      <c r="A436">
        <v>211110443</v>
      </c>
      <c r="B436" t="s">
        <v>980</v>
      </c>
      <c r="C436" t="s">
        <v>561</v>
      </c>
      <c r="D436">
        <v>211110443</v>
      </c>
    </row>
    <row r="437" spans="1:4" x14ac:dyDescent="0.25">
      <c r="A437">
        <v>211110444</v>
      </c>
      <c r="B437" t="s">
        <v>981</v>
      </c>
      <c r="C437" t="s">
        <v>572</v>
      </c>
      <c r="D437">
        <v>211110444</v>
      </c>
    </row>
    <row r="438" spans="1:4" x14ac:dyDescent="0.25">
      <c r="A438">
        <v>211110445</v>
      </c>
      <c r="B438" t="s">
        <v>982</v>
      </c>
      <c r="C438" t="s">
        <v>561</v>
      </c>
      <c r="D438">
        <v>211110445</v>
      </c>
    </row>
    <row r="439" spans="1:4" x14ac:dyDescent="0.25">
      <c r="A439">
        <v>211110447</v>
      </c>
      <c r="B439" t="s">
        <v>983</v>
      </c>
      <c r="C439" t="s">
        <v>561</v>
      </c>
      <c r="D439">
        <v>211110447</v>
      </c>
    </row>
    <row r="440" spans="1:4" x14ac:dyDescent="0.25">
      <c r="A440">
        <v>211110448</v>
      </c>
      <c r="B440" t="s">
        <v>984</v>
      </c>
      <c r="C440" t="s">
        <v>561</v>
      </c>
      <c r="D440">
        <v>211110448</v>
      </c>
    </row>
    <row r="441" spans="1:4" x14ac:dyDescent="0.25">
      <c r="A441">
        <v>211110449</v>
      </c>
      <c r="B441" t="s">
        <v>985</v>
      </c>
      <c r="C441" t="s">
        <v>561</v>
      </c>
      <c r="D441">
        <v>211110449</v>
      </c>
    </row>
    <row r="442" spans="1:4" x14ac:dyDescent="0.25">
      <c r="A442">
        <v>211110450</v>
      </c>
      <c r="B442" t="s">
        <v>986</v>
      </c>
      <c r="C442" t="s">
        <v>698</v>
      </c>
      <c r="D442">
        <v>211110450</v>
      </c>
    </row>
    <row r="443" spans="1:4" x14ac:dyDescent="0.25">
      <c r="A443">
        <v>211110451</v>
      </c>
      <c r="B443" t="s">
        <v>987</v>
      </c>
      <c r="C443" t="s">
        <v>572</v>
      </c>
      <c r="D443">
        <v>211110451</v>
      </c>
    </row>
    <row r="444" spans="1:4" x14ac:dyDescent="0.25">
      <c r="A444">
        <v>211110452</v>
      </c>
      <c r="B444" t="s">
        <v>988</v>
      </c>
      <c r="C444" t="s">
        <v>561</v>
      </c>
      <c r="D444">
        <v>211110452</v>
      </c>
    </row>
    <row r="445" spans="1:4" x14ac:dyDescent="0.25">
      <c r="A445">
        <v>211110453</v>
      </c>
      <c r="B445" t="s">
        <v>989</v>
      </c>
      <c r="C445" t="s">
        <v>561</v>
      </c>
      <c r="D445">
        <v>211110453</v>
      </c>
    </row>
    <row r="446" spans="1:4" x14ac:dyDescent="0.25">
      <c r="A446">
        <v>211110454</v>
      </c>
      <c r="B446" t="s">
        <v>990</v>
      </c>
      <c r="C446" t="s">
        <v>561</v>
      </c>
      <c r="D446">
        <v>211110454</v>
      </c>
    </row>
    <row r="447" spans="1:4" x14ac:dyDescent="0.25">
      <c r="A447">
        <v>211110455</v>
      </c>
      <c r="B447" t="s">
        <v>991</v>
      </c>
      <c r="C447" t="s">
        <v>568</v>
      </c>
      <c r="D447">
        <v>211110455</v>
      </c>
    </row>
    <row r="448" spans="1:4" x14ac:dyDescent="0.25">
      <c r="A448">
        <v>211110456</v>
      </c>
      <c r="B448" t="s">
        <v>992</v>
      </c>
      <c r="C448" t="s">
        <v>561</v>
      </c>
      <c r="D448">
        <v>211110456</v>
      </c>
    </row>
    <row r="449" spans="1:4" x14ac:dyDescent="0.25">
      <c r="A449">
        <v>211110457</v>
      </c>
      <c r="B449" t="s">
        <v>993</v>
      </c>
      <c r="C449" t="s">
        <v>561</v>
      </c>
      <c r="D449">
        <v>211110457</v>
      </c>
    </row>
    <row r="450" spans="1:4" x14ac:dyDescent="0.25">
      <c r="A450">
        <v>211110458</v>
      </c>
      <c r="B450" t="s">
        <v>994</v>
      </c>
      <c r="C450" t="s">
        <v>561</v>
      </c>
      <c r="D450">
        <v>211110458</v>
      </c>
    </row>
    <row r="451" spans="1:4" x14ac:dyDescent="0.25">
      <c r="A451">
        <v>211110459</v>
      </c>
      <c r="B451" t="s">
        <v>995</v>
      </c>
      <c r="C451" t="s">
        <v>663</v>
      </c>
      <c r="D451">
        <v>211110459</v>
      </c>
    </row>
    <row r="452" spans="1:4" x14ac:dyDescent="0.25">
      <c r="A452">
        <v>211110460</v>
      </c>
      <c r="B452" t="s">
        <v>996</v>
      </c>
      <c r="C452" t="s">
        <v>561</v>
      </c>
      <c r="D452">
        <v>211110460</v>
      </c>
    </row>
    <row r="453" spans="1:4" x14ac:dyDescent="0.25">
      <c r="A453">
        <v>211110461</v>
      </c>
      <c r="B453" t="s">
        <v>997</v>
      </c>
      <c r="C453" t="s">
        <v>561</v>
      </c>
      <c r="D453">
        <v>211110461</v>
      </c>
    </row>
    <row r="454" spans="1:4" x14ac:dyDescent="0.25">
      <c r="A454">
        <v>211110462</v>
      </c>
      <c r="B454" t="s">
        <v>998</v>
      </c>
      <c r="C454" t="s">
        <v>561</v>
      </c>
      <c r="D454">
        <v>211110462</v>
      </c>
    </row>
    <row r="455" spans="1:4" x14ac:dyDescent="0.25">
      <c r="A455">
        <v>211110463</v>
      </c>
      <c r="B455" t="s">
        <v>999</v>
      </c>
      <c r="C455" t="s">
        <v>561</v>
      </c>
      <c r="D455">
        <v>211110463</v>
      </c>
    </row>
    <row r="456" spans="1:4" x14ac:dyDescent="0.25">
      <c r="A456">
        <v>211110464</v>
      </c>
      <c r="B456" t="s">
        <v>1000</v>
      </c>
      <c r="C456" t="s">
        <v>561</v>
      </c>
      <c r="D456">
        <v>211110464</v>
      </c>
    </row>
    <row r="457" spans="1:4" x14ac:dyDescent="0.25">
      <c r="A457">
        <v>211110465</v>
      </c>
      <c r="B457" t="s">
        <v>1001</v>
      </c>
      <c r="C457" t="s">
        <v>561</v>
      </c>
      <c r="D457">
        <v>211110465</v>
      </c>
    </row>
    <row r="458" spans="1:4" x14ac:dyDescent="0.25">
      <c r="A458">
        <v>211110466</v>
      </c>
      <c r="B458" t="s">
        <v>1002</v>
      </c>
      <c r="C458" t="s">
        <v>561</v>
      </c>
      <c r="D458">
        <v>211110466</v>
      </c>
    </row>
    <row r="459" spans="1:4" x14ac:dyDescent="0.25">
      <c r="A459">
        <v>211110467</v>
      </c>
      <c r="B459" t="s">
        <v>1003</v>
      </c>
      <c r="C459" t="s">
        <v>623</v>
      </c>
      <c r="D459">
        <v>211110467</v>
      </c>
    </row>
    <row r="460" spans="1:4" x14ac:dyDescent="0.25">
      <c r="A460">
        <v>211110468</v>
      </c>
      <c r="B460" t="s">
        <v>1004</v>
      </c>
      <c r="C460" t="s">
        <v>561</v>
      </c>
      <c r="D460">
        <v>211110468</v>
      </c>
    </row>
    <row r="461" spans="1:4" x14ac:dyDescent="0.25">
      <c r="A461">
        <v>211110469</v>
      </c>
      <c r="B461" t="s">
        <v>1005</v>
      </c>
      <c r="C461" t="s">
        <v>561</v>
      </c>
      <c r="D461">
        <v>211110469</v>
      </c>
    </row>
    <row r="462" spans="1:4" x14ac:dyDescent="0.25">
      <c r="A462">
        <v>211110470</v>
      </c>
      <c r="B462" t="s">
        <v>1006</v>
      </c>
      <c r="C462" t="s">
        <v>561</v>
      </c>
      <c r="D462">
        <v>211110470</v>
      </c>
    </row>
    <row r="463" spans="1:4" x14ac:dyDescent="0.25">
      <c r="A463">
        <v>211110471</v>
      </c>
      <c r="B463" t="s">
        <v>1007</v>
      </c>
      <c r="C463" t="s">
        <v>572</v>
      </c>
      <c r="D463">
        <v>211110471</v>
      </c>
    </row>
    <row r="464" spans="1:4" x14ac:dyDescent="0.25">
      <c r="A464">
        <v>211110472</v>
      </c>
      <c r="B464" t="s">
        <v>39</v>
      </c>
      <c r="C464" t="s">
        <v>620</v>
      </c>
      <c r="D464">
        <v>211110472</v>
      </c>
    </row>
    <row r="465" spans="1:4" x14ac:dyDescent="0.25">
      <c r="A465">
        <v>211110473</v>
      </c>
      <c r="B465" t="s">
        <v>1008</v>
      </c>
      <c r="C465" t="s">
        <v>561</v>
      </c>
      <c r="D465">
        <v>211110473</v>
      </c>
    </row>
    <row r="466" spans="1:4" x14ac:dyDescent="0.25">
      <c r="A466">
        <v>211110474</v>
      </c>
      <c r="B466" t="s">
        <v>1009</v>
      </c>
      <c r="C466" t="s">
        <v>561</v>
      </c>
      <c r="D466">
        <v>211110474</v>
      </c>
    </row>
    <row r="467" spans="1:4" x14ac:dyDescent="0.25">
      <c r="A467">
        <v>211110475</v>
      </c>
      <c r="B467" t="s">
        <v>1010</v>
      </c>
      <c r="C467" t="s">
        <v>572</v>
      </c>
      <c r="D467">
        <v>211110475</v>
      </c>
    </row>
    <row r="468" spans="1:4" x14ac:dyDescent="0.25">
      <c r="A468">
        <v>211110476</v>
      </c>
      <c r="B468" t="s">
        <v>1011</v>
      </c>
      <c r="C468" t="s">
        <v>561</v>
      </c>
      <c r="D468">
        <v>211110476</v>
      </c>
    </row>
    <row r="469" spans="1:4" x14ac:dyDescent="0.25">
      <c r="A469">
        <v>211110477</v>
      </c>
      <c r="B469" t="s">
        <v>40</v>
      </c>
      <c r="C469" t="s">
        <v>663</v>
      </c>
      <c r="D469">
        <v>211110477</v>
      </c>
    </row>
    <row r="470" spans="1:4" x14ac:dyDescent="0.25">
      <c r="A470">
        <v>211110478</v>
      </c>
      <c r="B470" t="s">
        <v>1012</v>
      </c>
      <c r="C470" t="s">
        <v>561</v>
      </c>
      <c r="D470">
        <v>211110478</v>
      </c>
    </row>
    <row r="471" spans="1:4" x14ac:dyDescent="0.25">
      <c r="A471">
        <v>211110479</v>
      </c>
      <c r="B471" t="s">
        <v>1013</v>
      </c>
      <c r="C471" t="s">
        <v>572</v>
      </c>
      <c r="D471">
        <v>211110479</v>
      </c>
    </row>
    <row r="472" spans="1:4" x14ac:dyDescent="0.25">
      <c r="A472">
        <v>211110480</v>
      </c>
      <c r="B472" t="s">
        <v>1014</v>
      </c>
      <c r="C472" t="s">
        <v>572</v>
      </c>
      <c r="D472">
        <v>211110480</v>
      </c>
    </row>
    <row r="473" spans="1:4" x14ac:dyDescent="0.25">
      <c r="A473">
        <v>211110481</v>
      </c>
      <c r="B473" t="s">
        <v>1015</v>
      </c>
      <c r="C473" t="s">
        <v>561</v>
      </c>
      <c r="D473">
        <v>211110481</v>
      </c>
    </row>
    <row r="474" spans="1:4" x14ac:dyDescent="0.25">
      <c r="A474">
        <v>211110482</v>
      </c>
      <c r="B474" t="s">
        <v>1016</v>
      </c>
      <c r="C474" t="s">
        <v>572</v>
      </c>
      <c r="D474">
        <v>211110482</v>
      </c>
    </row>
    <row r="475" spans="1:4" x14ac:dyDescent="0.25">
      <c r="A475">
        <v>211110483</v>
      </c>
      <c r="B475" t="s">
        <v>1017</v>
      </c>
      <c r="C475" t="s">
        <v>698</v>
      </c>
      <c r="D475">
        <v>211110483</v>
      </c>
    </row>
    <row r="476" spans="1:4" x14ac:dyDescent="0.25">
      <c r="A476">
        <v>211110484</v>
      </c>
      <c r="B476" t="s">
        <v>1018</v>
      </c>
      <c r="C476" t="s">
        <v>561</v>
      </c>
      <c r="D476">
        <v>211110484</v>
      </c>
    </row>
    <row r="477" spans="1:4" x14ac:dyDescent="0.25">
      <c r="A477">
        <v>211110485</v>
      </c>
      <c r="B477" t="s">
        <v>1019</v>
      </c>
      <c r="C477" t="s">
        <v>561</v>
      </c>
      <c r="D477">
        <v>211110485</v>
      </c>
    </row>
    <row r="478" spans="1:4" x14ac:dyDescent="0.25">
      <c r="A478">
        <v>211110486</v>
      </c>
      <c r="B478" t="s">
        <v>1020</v>
      </c>
      <c r="C478" t="s">
        <v>561</v>
      </c>
      <c r="D478">
        <v>211110486</v>
      </c>
    </row>
    <row r="479" spans="1:4" x14ac:dyDescent="0.25">
      <c r="A479">
        <v>211110487</v>
      </c>
      <c r="B479" t="s">
        <v>1021</v>
      </c>
      <c r="C479" t="s">
        <v>561</v>
      </c>
      <c r="D479">
        <v>211110487</v>
      </c>
    </row>
    <row r="480" spans="1:4" x14ac:dyDescent="0.25">
      <c r="A480">
        <v>211110488</v>
      </c>
      <c r="B480" t="s">
        <v>1022</v>
      </c>
      <c r="D480">
        <v>211110488</v>
      </c>
    </row>
    <row r="481" spans="1:4" x14ac:dyDescent="0.25">
      <c r="A481">
        <v>211110489</v>
      </c>
      <c r="B481" t="s">
        <v>1023</v>
      </c>
      <c r="C481" t="s">
        <v>561</v>
      </c>
      <c r="D481">
        <v>211110489</v>
      </c>
    </row>
    <row r="482" spans="1:4" x14ac:dyDescent="0.25">
      <c r="A482">
        <v>211110490</v>
      </c>
      <c r="B482" t="s">
        <v>1024</v>
      </c>
      <c r="C482" t="s">
        <v>561</v>
      </c>
      <c r="D482">
        <v>211110490</v>
      </c>
    </row>
    <row r="483" spans="1:4" x14ac:dyDescent="0.25">
      <c r="A483">
        <v>211110491</v>
      </c>
      <c r="B483" t="s">
        <v>1025</v>
      </c>
      <c r="C483" t="s">
        <v>561</v>
      </c>
      <c r="D483">
        <v>211110491</v>
      </c>
    </row>
    <row r="484" spans="1:4" x14ac:dyDescent="0.25">
      <c r="A484">
        <v>211110492</v>
      </c>
      <c r="B484" t="s">
        <v>1026</v>
      </c>
      <c r="C484" t="s">
        <v>561</v>
      </c>
      <c r="D484">
        <v>211110492</v>
      </c>
    </row>
    <row r="485" spans="1:4" x14ac:dyDescent="0.25">
      <c r="A485">
        <v>211110493</v>
      </c>
      <c r="B485" t="s">
        <v>1027</v>
      </c>
      <c r="C485" t="s">
        <v>572</v>
      </c>
      <c r="D485">
        <v>211110493</v>
      </c>
    </row>
    <row r="486" spans="1:4" x14ac:dyDescent="0.25">
      <c r="A486">
        <v>211110494</v>
      </c>
      <c r="B486" t="s">
        <v>1028</v>
      </c>
      <c r="C486" t="s">
        <v>572</v>
      </c>
      <c r="D486">
        <v>211110494</v>
      </c>
    </row>
    <row r="487" spans="1:4" x14ac:dyDescent="0.25">
      <c r="A487">
        <v>211110495</v>
      </c>
      <c r="B487" t="s">
        <v>1029</v>
      </c>
      <c r="C487" t="s">
        <v>572</v>
      </c>
      <c r="D487">
        <v>211110495</v>
      </c>
    </row>
    <row r="488" spans="1:4" x14ac:dyDescent="0.25">
      <c r="A488">
        <v>211110496</v>
      </c>
      <c r="B488" t="s">
        <v>1030</v>
      </c>
      <c r="C488" t="s">
        <v>561</v>
      </c>
      <c r="D488">
        <v>211110496</v>
      </c>
    </row>
    <row r="489" spans="1:4" x14ac:dyDescent="0.25">
      <c r="A489">
        <v>211110497</v>
      </c>
      <c r="B489" t="s">
        <v>1031</v>
      </c>
      <c r="C489" t="s">
        <v>561</v>
      </c>
      <c r="D489">
        <v>211110497</v>
      </c>
    </row>
    <row r="490" spans="1:4" x14ac:dyDescent="0.25">
      <c r="A490">
        <v>211110498</v>
      </c>
      <c r="B490" t="s">
        <v>1032</v>
      </c>
      <c r="C490" t="s">
        <v>561</v>
      </c>
      <c r="D490">
        <v>211110498</v>
      </c>
    </row>
    <row r="491" spans="1:4" x14ac:dyDescent="0.25">
      <c r="A491">
        <v>211110499</v>
      </c>
      <c r="B491" t="s">
        <v>1033</v>
      </c>
      <c r="C491" t="s">
        <v>572</v>
      </c>
      <c r="D491">
        <v>211110499</v>
      </c>
    </row>
    <row r="492" spans="1:4" x14ac:dyDescent="0.25">
      <c r="A492">
        <v>211110500</v>
      </c>
      <c r="B492" t="s">
        <v>1034</v>
      </c>
      <c r="C492" t="s">
        <v>561</v>
      </c>
      <c r="D492">
        <v>211110500</v>
      </c>
    </row>
    <row r="493" spans="1:4" x14ac:dyDescent="0.25">
      <c r="A493">
        <v>211110501</v>
      </c>
      <c r="B493" t="s">
        <v>1035</v>
      </c>
      <c r="C493" t="s">
        <v>561</v>
      </c>
      <c r="D493">
        <v>211110501</v>
      </c>
    </row>
    <row r="494" spans="1:4" x14ac:dyDescent="0.25">
      <c r="A494">
        <v>211110502</v>
      </c>
      <c r="B494" t="s">
        <v>1036</v>
      </c>
      <c r="C494" t="s">
        <v>561</v>
      </c>
      <c r="D494">
        <v>211110502</v>
      </c>
    </row>
    <row r="495" spans="1:4" x14ac:dyDescent="0.25">
      <c r="A495">
        <v>211110503</v>
      </c>
      <c r="B495" t="s">
        <v>1037</v>
      </c>
      <c r="C495" t="s">
        <v>572</v>
      </c>
      <c r="D495">
        <v>211110503</v>
      </c>
    </row>
    <row r="496" spans="1:4" x14ac:dyDescent="0.25">
      <c r="A496">
        <v>211110504</v>
      </c>
      <c r="B496" t="s">
        <v>1038</v>
      </c>
      <c r="C496" t="s">
        <v>561</v>
      </c>
      <c r="D496">
        <v>211110504</v>
      </c>
    </row>
    <row r="497" spans="1:4" x14ac:dyDescent="0.25">
      <c r="A497">
        <v>211110505</v>
      </c>
      <c r="B497" t="s">
        <v>1039</v>
      </c>
      <c r="C497" t="s">
        <v>561</v>
      </c>
      <c r="D497">
        <v>211110505</v>
      </c>
    </row>
    <row r="498" spans="1:4" x14ac:dyDescent="0.25">
      <c r="A498">
        <v>211110506</v>
      </c>
      <c r="B498" t="s">
        <v>1040</v>
      </c>
      <c r="C498" t="s">
        <v>561</v>
      </c>
      <c r="D498">
        <v>211110506</v>
      </c>
    </row>
    <row r="499" spans="1:4" x14ac:dyDescent="0.25">
      <c r="A499">
        <v>211110507</v>
      </c>
      <c r="B499" t="s">
        <v>1041</v>
      </c>
      <c r="C499" t="s">
        <v>561</v>
      </c>
      <c r="D499">
        <v>211110507</v>
      </c>
    </row>
    <row r="500" spans="1:4" x14ac:dyDescent="0.25">
      <c r="A500">
        <v>211110508</v>
      </c>
      <c r="B500" t="s">
        <v>1042</v>
      </c>
      <c r="C500" t="s">
        <v>561</v>
      </c>
      <c r="D500">
        <v>211110508</v>
      </c>
    </row>
    <row r="501" spans="1:4" x14ac:dyDescent="0.25">
      <c r="A501">
        <v>211110509</v>
      </c>
      <c r="B501" t="s">
        <v>1043</v>
      </c>
      <c r="C501" t="s">
        <v>572</v>
      </c>
      <c r="D501">
        <v>211110509</v>
      </c>
    </row>
    <row r="502" spans="1:4" x14ac:dyDescent="0.25">
      <c r="A502">
        <v>211110510</v>
      </c>
      <c r="B502" t="s">
        <v>1044</v>
      </c>
      <c r="C502" t="s">
        <v>561</v>
      </c>
      <c r="D502">
        <v>211110510</v>
      </c>
    </row>
    <row r="503" spans="1:4" x14ac:dyDescent="0.25">
      <c r="A503">
        <v>211110511</v>
      </c>
      <c r="B503" t="s">
        <v>1045</v>
      </c>
      <c r="C503" t="s">
        <v>553</v>
      </c>
      <c r="D503">
        <v>211110511</v>
      </c>
    </row>
    <row r="504" spans="1:4" x14ac:dyDescent="0.25">
      <c r="A504">
        <v>211110512</v>
      </c>
      <c r="B504" t="s">
        <v>1046</v>
      </c>
      <c r="C504" t="s">
        <v>561</v>
      </c>
      <c r="D504">
        <v>211110512</v>
      </c>
    </row>
    <row r="505" spans="1:4" x14ac:dyDescent="0.25">
      <c r="A505">
        <v>211110513</v>
      </c>
      <c r="B505" t="s">
        <v>1047</v>
      </c>
      <c r="C505" t="s">
        <v>561</v>
      </c>
      <c r="D505">
        <v>211110513</v>
      </c>
    </row>
    <row r="506" spans="1:4" x14ac:dyDescent="0.25">
      <c r="A506">
        <v>211110514</v>
      </c>
      <c r="B506" t="s">
        <v>1048</v>
      </c>
      <c r="C506" t="s">
        <v>561</v>
      </c>
      <c r="D506">
        <v>211110514</v>
      </c>
    </row>
    <row r="507" spans="1:4" x14ac:dyDescent="0.25">
      <c r="A507">
        <v>211110515</v>
      </c>
      <c r="B507" t="s">
        <v>1049</v>
      </c>
      <c r="C507" t="s">
        <v>572</v>
      </c>
      <c r="D507">
        <v>211110515</v>
      </c>
    </row>
    <row r="508" spans="1:4" x14ac:dyDescent="0.25">
      <c r="A508">
        <v>211110516</v>
      </c>
      <c r="B508" t="s">
        <v>1050</v>
      </c>
      <c r="C508" t="s">
        <v>561</v>
      </c>
      <c r="D508">
        <v>211110516</v>
      </c>
    </row>
    <row r="509" spans="1:4" x14ac:dyDescent="0.25">
      <c r="A509">
        <v>211110517</v>
      </c>
      <c r="B509" t="s">
        <v>1051</v>
      </c>
      <c r="C509" t="s">
        <v>561</v>
      </c>
      <c r="D509">
        <v>211110517</v>
      </c>
    </row>
    <row r="510" spans="1:4" x14ac:dyDescent="0.25">
      <c r="A510">
        <v>211110518</v>
      </c>
      <c r="B510" t="s">
        <v>1052</v>
      </c>
      <c r="C510" t="s">
        <v>561</v>
      </c>
      <c r="D510">
        <v>211110518</v>
      </c>
    </row>
    <row r="511" spans="1:4" x14ac:dyDescent="0.25">
      <c r="A511">
        <v>211110519</v>
      </c>
      <c r="B511" t="s">
        <v>1053</v>
      </c>
      <c r="C511" t="s">
        <v>572</v>
      </c>
      <c r="D511">
        <v>211110519</v>
      </c>
    </row>
    <row r="512" spans="1:4" x14ac:dyDescent="0.25">
      <c r="A512">
        <v>211110520</v>
      </c>
      <c r="B512" t="s">
        <v>1054</v>
      </c>
      <c r="C512" t="s">
        <v>572</v>
      </c>
      <c r="D512">
        <v>211110520</v>
      </c>
    </row>
    <row r="513" spans="1:4" x14ac:dyDescent="0.25">
      <c r="A513">
        <v>211110521</v>
      </c>
      <c r="B513" t="s">
        <v>1055</v>
      </c>
      <c r="C513" t="s">
        <v>561</v>
      </c>
      <c r="D513">
        <v>211110521</v>
      </c>
    </row>
    <row r="514" spans="1:4" x14ac:dyDescent="0.25">
      <c r="A514">
        <v>211110522</v>
      </c>
      <c r="B514" t="s">
        <v>1056</v>
      </c>
      <c r="C514" t="s">
        <v>561</v>
      </c>
      <c r="D514">
        <v>211110522</v>
      </c>
    </row>
    <row r="515" spans="1:4" x14ac:dyDescent="0.25">
      <c r="A515">
        <v>211110523</v>
      </c>
      <c r="B515" t="s">
        <v>1057</v>
      </c>
      <c r="C515" t="s">
        <v>561</v>
      </c>
      <c r="D515">
        <v>211110523</v>
      </c>
    </row>
    <row r="516" spans="1:4" x14ac:dyDescent="0.25">
      <c r="A516">
        <v>211110524</v>
      </c>
      <c r="B516" t="s">
        <v>1058</v>
      </c>
      <c r="C516" t="s">
        <v>561</v>
      </c>
      <c r="D516">
        <v>211110524</v>
      </c>
    </row>
    <row r="517" spans="1:4" x14ac:dyDescent="0.25">
      <c r="A517">
        <v>211110525</v>
      </c>
      <c r="B517" t="s">
        <v>1059</v>
      </c>
      <c r="C517" t="s">
        <v>561</v>
      </c>
      <c r="D517">
        <v>211110525</v>
      </c>
    </row>
    <row r="518" spans="1:4" x14ac:dyDescent="0.25">
      <c r="A518">
        <v>211110526</v>
      </c>
      <c r="B518" t="s">
        <v>1060</v>
      </c>
      <c r="C518" t="s">
        <v>561</v>
      </c>
      <c r="D518">
        <v>211110526</v>
      </c>
    </row>
    <row r="519" spans="1:4" x14ac:dyDescent="0.25">
      <c r="A519">
        <v>211110527</v>
      </c>
      <c r="B519" t="s">
        <v>1061</v>
      </c>
      <c r="D519">
        <v>211110527</v>
      </c>
    </row>
    <row r="520" spans="1:4" x14ac:dyDescent="0.25">
      <c r="A520">
        <v>211110528</v>
      </c>
      <c r="B520" t="s">
        <v>1062</v>
      </c>
      <c r="C520" t="s">
        <v>561</v>
      </c>
      <c r="D520">
        <v>211110528</v>
      </c>
    </row>
    <row r="521" spans="1:4" x14ac:dyDescent="0.25">
      <c r="A521">
        <v>211110529</v>
      </c>
      <c r="B521" t="s">
        <v>1063</v>
      </c>
      <c r="C521" t="s">
        <v>561</v>
      </c>
      <c r="D521">
        <v>211110529</v>
      </c>
    </row>
    <row r="522" spans="1:4" x14ac:dyDescent="0.25">
      <c r="A522">
        <v>211110530</v>
      </c>
      <c r="B522" t="s">
        <v>1064</v>
      </c>
      <c r="C522" t="s">
        <v>561</v>
      </c>
      <c r="D522">
        <v>211110530</v>
      </c>
    </row>
    <row r="523" spans="1:4" x14ac:dyDescent="0.25">
      <c r="A523">
        <v>211110531</v>
      </c>
      <c r="B523" t="s">
        <v>1065</v>
      </c>
      <c r="C523" t="s">
        <v>561</v>
      </c>
      <c r="D523">
        <v>211110531</v>
      </c>
    </row>
    <row r="524" spans="1:4" x14ac:dyDescent="0.25">
      <c r="A524">
        <v>211110532</v>
      </c>
      <c r="B524" t="s">
        <v>1066</v>
      </c>
      <c r="C524" t="s">
        <v>561</v>
      </c>
      <c r="D524">
        <v>211110532</v>
      </c>
    </row>
    <row r="525" spans="1:4" x14ac:dyDescent="0.25">
      <c r="A525">
        <v>211110533</v>
      </c>
      <c r="B525" t="s">
        <v>1067</v>
      </c>
      <c r="C525" t="s">
        <v>561</v>
      </c>
      <c r="D525">
        <v>211110533</v>
      </c>
    </row>
    <row r="526" spans="1:4" x14ac:dyDescent="0.25">
      <c r="A526">
        <v>211110535</v>
      </c>
      <c r="B526" t="s">
        <v>1068</v>
      </c>
      <c r="C526" t="s">
        <v>561</v>
      </c>
      <c r="D526">
        <v>211110535</v>
      </c>
    </row>
    <row r="527" spans="1:4" x14ac:dyDescent="0.25">
      <c r="A527">
        <v>211110536</v>
      </c>
      <c r="B527" t="s">
        <v>1069</v>
      </c>
      <c r="C527" t="s">
        <v>561</v>
      </c>
      <c r="D527">
        <v>211110536</v>
      </c>
    </row>
    <row r="528" spans="1:4" x14ac:dyDescent="0.25">
      <c r="A528">
        <v>211110537</v>
      </c>
      <c r="B528" t="s">
        <v>1070</v>
      </c>
      <c r="C528" t="s">
        <v>561</v>
      </c>
      <c r="D528">
        <v>211110537</v>
      </c>
    </row>
    <row r="529" spans="1:4" x14ac:dyDescent="0.25">
      <c r="A529">
        <v>211110538</v>
      </c>
      <c r="B529" t="s">
        <v>1071</v>
      </c>
      <c r="C529" t="s">
        <v>561</v>
      </c>
      <c r="D529">
        <v>211110538</v>
      </c>
    </row>
    <row r="530" spans="1:4" x14ac:dyDescent="0.25">
      <c r="A530">
        <v>211110539</v>
      </c>
      <c r="B530" t="s">
        <v>1072</v>
      </c>
      <c r="C530" t="s">
        <v>561</v>
      </c>
      <c r="D530">
        <v>211110539</v>
      </c>
    </row>
    <row r="531" spans="1:4" x14ac:dyDescent="0.25">
      <c r="A531">
        <v>211110540</v>
      </c>
      <c r="B531" t="s">
        <v>1073</v>
      </c>
      <c r="C531" t="s">
        <v>561</v>
      </c>
      <c r="D531">
        <v>211110540</v>
      </c>
    </row>
    <row r="532" spans="1:4" x14ac:dyDescent="0.25">
      <c r="A532">
        <v>211110541</v>
      </c>
      <c r="B532" t="s">
        <v>1074</v>
      </c>
      <c r="C532" t="s">
        <v>561</v>
      </c>
      <c r="D532">
        <v>211110541</v>
      </c>
    </row>
    <row r="533" spans="1:4" x14ac:dyDescent="0.25">
      <c r="A533">
        <v>211110542</v>
      </c>
      <c r="B533" t="s">
        <v>1075</v>
      </c>
      <c r="C533" t="s">
        <v>561</v>
      </c>
      <c r="D533">
        <v>211110542</v>
      </c>
    </row>
    <row r="534" spans="1:4" x14ac:dyDescent="0.25">
      <c r="A534">
        <v>211110543</v>
      </c>
      <c r="B534" t="s">
        <v>1076</v>
      </c>
      <c r="C534" t="s">
        <v>661</v>
      </c>
      <c r="D534">
        <v>211110543</v>
      </c>
    </row>
    <row r="535" spans="1:4" x14ac:dyDescent="0.25">
      <c r="A535">
        <v>211110544</v>
      </c>
      <c r="B535" t="s">
        <v>1077</v>
      </c>
      <c r="C535" t="s">
        <v>572</v>
      </c>
      <c r="D535">
        <v>211110544</v>
      </c>
    </row>
    <row r="536" spans="1:4" x14ac:dyDescent="0.25">
      <c r="A536">
        <v>211110545</v>
      </c>
      <c r="B536" t="s">
        <v>41</v>
      </c>
      <c r="C536" t="s">
        <v>568</v>
      </c>
      <c r="D536">
        <v>211110545</v>
      </c>
    </row>
    <row r="537" spans="1:4" x14ac:dyDescent="0.25">
      <c r="A537">
        <v>211110546</v>
      </c>
      <c r="B537" t="s">
        <v>1078</v>
      </c>
      <c r="C537" t="s">
        <v>561</v>
      </c>
      <c r="D537">
        <v>211110546</v>
      </c>
    </row>
    <row r="538" spans="1:4" x14ac:dyDescent="0.25">
      <c r="A538">
        <v>211110547</v>
      </c>
      <c r="B538" t="s">
        <v>1079</v>
      </c>
      <c r="C538" t="s">
        <v>572</v>
      </c>
      <c r="D538">
        <v>211110547</v>
      </c>
    </row>
    <row r="539" spans="1:4" x14ac:dyDescent="0.25">
      <c r="A539">
        <v>211110548</v>
      </c>
      <c r="B539" t="s">
        <v>1080</v>
      </c>
      <c r="C539" t="s">
        <v>561</v>
      </c>
      <c r="D539">
        <v>211110548</v>
      </c>
    </row>
    <row r="540" spans="1:4" x14ac:dyDescent="0.25">
      <c r="A540">
        <v>211110549</v>
      </c>
      <c r="B540" t="s">
        <v>1081</v>
      </c>
      <c r="C540" t="s">
        <v>561</v>
      </c>
      <c r="D540">
        <v>211110549</v>
      </c>
    </row>
    <row r="541" spans="1:4" x14ac:dyDescent="0.25">
      <c r="A541">
        <v>211110550</v>
      </c>
      <c r="B541" t="s">
        <v>1082</v>
      </c>
      <c r="C541" t="s">
        <v>572</v>
      </c>
      <c r="D541">
        <v>211110550</v>
      </c>
    </row>
    <row r="542" spans="1:4" x14ac:dyDescent="0.25">
      <c r="A542">
        <v>211110551</v>
      </c>
      <c r="B542" t="s">
        <v>1083</v>
      </c>
      <c r="C542" t="s">
        <v>561</v>
      </c>
      <c r="D542">
        <v>211110551</v>
      </c>
    </row>
    <row r="543" spans="1:4" x14ac:dyDescent="0.25">
      <c r="A543">
        <v>211110552</v>
      </c>
      <c r="B543" t="s">
        <v>1084</v>
      </c>
      <c r="C543" t="s">
        <v>561</v>
      </c>
      <c r="D543">
        <v>211110552</v>
      </c>
    </row>
    <row r="544" spans="1:4" x14ac:dyDescent="0.25">
      <c r="A544">
        <v>211110553</v>
      </c>
      <c r="B544" t="s">
        <v>1085</v>
      </c>
      <c r="C544" t="s">
        <v>561</v>
      </c>
      <c r="D544">
        <v>211110553</v>
      </c>
    </row>
    <row r="545" spans="1:4" x14ac:dyDescent="0.25">
      <c r="A545">
        <v>211110554</v>
      </c>
      <c r="B545" t="s">
        <v>1086</v>
      </c>
      <c r="C545" t="s">
        <v>572</v>
      </c>
      <c r="D545">
        <v>211110554</v>
      </c>
    </row>
    <row r="546" spans="1:4" x14ac:dyDescent="0.25">
      <c r="A546">
        <v>211110555</v>
      </c>
      <c r="B546" t="s">
        <v>1087</v>
      </c>
      <c r="C546" t="s">
        <v>561</v>
      </c>
      <c r="D546">
        <v>211110555</v>
      </c>
    </row>
    <row r="547" spans="1:4" x14ac:dyDescent="0.25">
      <c r="A547">
        <v>211110556</v>
      </c>
      <c r="B547" t="s">
        <v>1088</v>
      </c>
      <c r="C547" t="s">
        <v>561</v>
      </c>
      <c r="D547">
        <v>211110556</v>
      </c>
    </row>
    <row r="548" spans="1:4" x14ac:dyDescent="0.25">
      <c r="A548">
        <v>211110557</v>
      </c>
      <c r="B548" t="s">
        <v>1089</v>
      </c>
      <c r="C548" t="s">
        <v>572</v>
      </c>
      <c r="D548">
        <v>211110557</v>
      </c>
    </row>
    <row r="549" spans="1:4" x14ac:dyDescent="0.25">
      <c r="A549">
        <v>211110558</v>
      </c>
      <c r="B549" t="s">
        <v>214</v>
      </c>
      <c r="C549" t="s">
        <v>561</v>
      </c>
      <c r="D549">
        <v>211110558</v>
      </c>
    </row>
    <row r="550" spans="1:4" x14ac:dyDescent="0.25">
      <c r="A550">
        <v>211110559</v>
      </c>
      <c r="B550" t="s">
        <v>1090</v>
      </c>
      <c r="C550" t="s">
        <v>561</v>
      </c>
      <c r="D550">
        <v>211110559</v>
      </c>
    </row>
    <row r="551" spans="1:4" x14ac:dyDescent="0.25">
      <c r="A551">
        <v>211110560</v>
      </c>
      <c r="B551" t="s">
        <v>1091</v>
      </c>
      <c r="C551" t="s">
        <v>561</v>
      </c>
      <c r="D551">
        <v>211110560</v>
      </c>
    </row>
    <row r="552" spans="1:4" x14ac:dyDescent="0.25">
      <c r="A552">
        <v>211110561</v>
      </c>
      <c r="B552" t="s">
        <v>42</v>
      </c>
      <c r="C552" t="s">
        <v>620</v>
      </c>
      <c r="D552">
        <v>211110561</v>
      </c>
    </row>
    <row r="553" spans="1:4" x14ac:dyDescent="0.25">
      <c r="A553">
        <v>211110562</v>
      </c>
      <c r="B553" t="s">
        <v>1092</v>
      </c>
      <c r="C553" t="s">
        <v>721</v>
      </c>
      <c r="D553">
        <v>211110562</v>
      </c>
    </row>
    <row r="554" spans="1:4" x14ac:dyDescent="0.25">
      <c r="A554">
        <v>211110563</v>
      </c>
      <c r="B554" t="s">
        <v>1093</v>
      </c>
      <c r="C554" t="s">
        <v>561</v>
      </c>
      <c r="D554">
        <v>211110563</v>
      </c>
    </row>
    <row r="555" spans="1:4" x14ac:dyDescent="0.25">
      <c r="A555">
        <v>211110564</v>
      </c>
      <c r="B555" t="s">
        <v>1094</v>
      </c>
      <c r="C555" t="s">
        <v>561</v>
      </c>
      <c r="D555">
        <v>211110564</v>
      </c>
    </row>
    <row r="556" spans="1:4" x14ac:dyDescent="0.25">
      <c r="A556">
        <v>211110565</v>
      </c>
      <c r="B556" t="s">
        <v>1095</v>
      </c>
      <c r="C556" t="s">
        <v>561</v>
      </c>
      <c r="D556">
        <v>211110565</v>
      </c>
    </row>
    <row r="557" spans="1:4" x14ac:dyDescent="0.25">
      <c r="A557">
        <v>211110566</v>
      </c>
      <c r="B557" t="s">
        <v>1096</v>
      </c>
      <c r="C557" t="s">
        <v>561</v>
      </c>
      <c r="D557">
        <v>211110566</v>
      </c>
    </row>
    <row r="558" spans="1:4" x14ac:dyDescent="0.25">
      <c r="A558">
        <v>211110567</v>
      </c>
      <c r="B558" t="s">
        <v>1097</v>
      </c>
      <c r="C558" t="s">
        <v>572</v>
      </c>
      <c r="D558">
        <v>211110567</v>
      </c>
    </row>
    <row r="559" spans="1:4" x14ac:dyDescent="0.25">
      <c r="A559">
        <v>211110568</v>
      </c>
      <c r="B559" t="s">
        <v>1098</v>
      </c>
      <c r="C559" t="s">
        <v>561</v>
      </c>
      <c r="D559">
        <v>211110568</v>
      </c>
    </row>
    <row r="560" spans="1:4" x14ac:dyDescent="0.25">
      <c r="A560">
        <v>211110569</v>
      </c>
      <c r="B560" t="s">
        <v>1099</v>
      </c>
      <c r="C560" t="s">
        <v>561</v>
      </c>
      <c r="D560">
        <v>211110569</v>
      </c>
    </row>
    <row r="561" spans="1:4" x14ac:dyDescent="0.25">
      <c r="A561">
        <v>211110570</v>
      </c>
      <c r="B561" t="s">
        <v>1100</v>
      </c>
      <c r="C561" t="s">
        <v>561</v>
      </c>
      <c r="D561">
        <v>211110570</v>
      </c>
    </row>
    <row r="562" spans="1:4" x14ac:dyDescent="0.25">
      <c r="A562">
        <v>211110571</v>
      </c>
      <c r="B562" t="s">
        <v>43</v>
      </c>
      <c r="C562" t="s">
        <v>553</v>
      </c>
      <c r="D562">
        <v>211110571</v>
      </c>
    </row>
    <row r="563" spans="1:4" x14ac:dyDescent="0.25">
      <c r="A563">
        <v>211110572</v>
      </c>
      <c r="B563" t="s">
        <v>1101</v>
      </c>
      <c r="C563" t="s">
        <v>561</v>
      </c>
      <c r="D563">
        <v>211110572</v>
      </c>
    </row>
    <row r="564" spans="1:4" x14ac:dyDescent="0.25">
      <c r="A564">
        <v>211110573</v>
      </c>
      <c r="B564" t="s">
        <v>1102</v>
      </c>
      <c r="C564" t="s">
        <v>561</v>
      </c>
      <c r="D564">
        <v>211110573</v>
      </c>
    </row>
    <row r="565" spans="1:4" x14ac:dyDescent="0.25">
      <c r="A565">
        <v>211110574</v>
      </c>
      <c r="B565" t="s">
        <v>44</v>
      </c>
      <c r="C565" t="s">
        <v>568</v>
      </c>
      <c r="D565">
        <v>211110574</v>
      </c>
    </row>
    <row r="566" spans="1:4" x14ac:dyDescent="0.25">
      <c r="A566">
        <v>211110575</v>
      </c>
      <c r="B566" t="s">
        <v>1103</v>
      </c>
      <c r="C566" t="s">
        <v>561</v>
      </c>
      <c r="D566">
        <v>211110575</v>
      </c>
    </row>
    <row r="567" spans="1:4" x14ac:dyDescent="0.25">
      <c r="A567">
        <v>211110576</v>
      </c>
      <c r="B567" t="s">
        <v>1104</v>
      </c>
      <c r="C567" t="s">
        <v>561</v>
      </c>
      <c r="D567">
        <v>211110576</v>
      </c>
    </row>
    <row r="568" spans="1:4" x14ac:dyDescent="0.25">
      <c r="A568">
        <v>211110577</v>
      </c>
      <c r="B568" t="s">
        <v>1105</v>
      </c>
      <c r="C568" t="s">
        <v>572</v>
      </c>
      <c r="D568">
        <v>211110577</v>
      </c>
    </row>
    <row r="569" spans="1:4" x14ac:dyDescent="0.25">
      <c r="A569">
        <v>211110578</v>
      </c>
      <c r="B569" t="s">
        <v>45</v>
      </c>
      <c r="C569" t="s">
        <v>553</v>
      </c>
      <c r="D569">
        <v>211110578</v>
      </c>
    </row>
    <row r="570" spans="1:4" x14ac:dyDescent="0.25">
      <c r="A570">
        <v>211110580</v>
      </c>
      <c r="B570" t="s">
        <v>1106</v>
      </c>
      <c r="C570" t="s">
        <v>561</v>
      </c>
      <c r="D570">
        <v>211110580</v>
      </c>
    </row>
    <row r="571" spans="1:4" x14ac:dyDescent="0.25">
      <c r="A571">
        <v>211110581</v>
      </c>
      <c r="B571" t="s">
        <v>1107</v>
      </c>
      <c r="C571" t="s">
        <v>561</v>
      </c>
      <c r="D571">
        <v>211110581</v>
      </c>
    </row>
    <row r="572" spans="1:4" x14ac:dyDescent="0.25">
      <c r="A572">
        <v>211110582</v>
      </c>
      <c r="B572" t="s">
        <v>1108</v>
      </c>
      <c r="C572" t="s">
        <v>561</v>
      </c>
      <c r="D572">
        <v>211110582</v>
      </c>
    </row>
    <row r="573" spans="1:4" x14ac:dyDescent="0.25">
      <c r="A573">
        <v>211110583</v>
      </c>
      <c r="B573" t="s">
        <v>1109</v>
      </c>
      <c r="C573" t="s">
        <v>572</v>
      </c>
      <c r="D573">
        <v>211110583</v>
      </c>
    </row>
    <row r="574" spans="1:4" x14ac:dyDescent="0.25">
      <c r="A574">
        <v>211110584</v>
      </c>
      <c r="B574" t="s">
        <v>1110</v>
      </c>
      <c r="C574" t="s">
        <v>561</v>
      </c>
      <c r="D574">
        <v>211110584</v>
      </c>
    </row>
    <row r="575" spans="1:4" x14ac:dyDescent="0.25">
      <c r="A575">
        <v>211110585</v>
      </c>
      <c r="B575" t="s">
        <v>1111</v>
      </c>
      <c r="C575" t="s">
        <v>561</v>
      </c>
      <c r="D575">
        <v>211110585</v>
      </c>
    </row>
    <row r="576" spans="1:4" x14ac:dyDescent="0.25">
      <c r="A576">
        <v>211110586</v>
      </c>
      <c r="B576" t="s">
        <v>1112</v>
      </c>
      <c r="C576" t="s">
        <v>561</v>
      </c>
      <c r="D576">
        <v>211110586</v>
      </c>
    </row>
    <row r="577" spans="1:4" x14ac:dyDescent="0.25">
      <c r="A577">
        <v>211110587</v>
      </c>
      <c r="B577" t="s">
        <v>1113</v>
      </c>
      <c r="C577" t="s">
        <v>561</v>
      </c>
      <c r="D577">
        <v>211110587</v>
      </c>
    </row>
    <row r="578" spans="1:4" x14ac:dyDescent="0.25">
      <c r="A578">
        <v>211110588</v>
      </c>
      <c r="B578" t="s">
        <v>1114</v>
      </c>
      <c r="C578" t="s">
        <v>561</v>
      </c>
      <c r="D578">
        <v>211110588</v>
      </c>
    </row>
    <row r="579" spans="1:4" x14ac:dyDescent="0.25">
      <c r="A579">
        <v>211110589</v>
      </c>
      <c r="B579" t="s">
        <v>1115</v>
      </c>
      <c r="C579" t="s">
        <v>561</v>
      </c>
      <c r="D579">
        <v>211110589</v>
      </c>
    </row>
    <row r="580" spans="1:4" x14ac:dyDescent="0.25">
      <c r="A580">
        <v>211110590</v>
      </c>
      <c r="B580" t="s">
        <v>1116</v>
      </c>
      <c r="C580" t="s">
        <v>561</v>
      </c>
      <c r="D580">
        <v>211110590</v>
      </c>
    </row>
    <row r="581" spans="1:4" x14ac:dyDescent="0.25">
      <c r="A581">
        <v>211110591</v>
      </c>
      <c r="B581" t="s">
        <v>1117</v>
      </c>
      <c r="C581" t="s">
        <v>561</v>
      </c>
      <c r="D581">
        <v>211110591</v>
      </c>
    </row>
    <row r="582" spans="1:4" x14ac:dyDescent="0.25">
      <c r="A582">
        <v>211110592</v>
      </c>
      <c r="B582" t="s">
        <v>1118</v>
      </c>
      <c r="C582" t="s">
        <v>561</v>
      </c>
      <c r="D582">
        <v>211110592</v>
      </c>
    </row>
    <row r="583" spans="1:4" x14ac:dyDescent="0.25">
      <c r="A583">
        <v>211110593</v>
      </c>
      <c r="B583" t="s">
        <v>1119</v>
      </c>
      <c r="C583" t="s">
        <v>561</v>
      </c>
      <c r="D583">
        <v>211110593</v>
      </c>
    </row>
    <row r="584" spans="1:4" x14ac:dyDescent="0.25">
      <c r="A584">
        <v>211110595</v>
      </c>
      <c r="B584" t="s">
        <v>1120</v>
      </c>
      <c r="C584" t="s">
        <v>561</v>
      </c>
      <c r="D584">
        <v>211110595</v>
      </c>
    </row>
    <row r="585" spans="1:4" x14ac:dyDescent="0.25">
      <c r="A585">
        <v>211110596</v>
      </c>
      <c r="B585" t="s">
        <v>1121</v>
      </c>
      <c r="C585" t="s">
        <v>561</v>
      </c>
      <c r="D585">
        <v>211110596</v>
      </c>
    </row>
    <row r="586" spans="1:4" x14ac:dyDescent="0.25">
      <c r="A586">
        <v>211110597</v>
      </c>
      <c r="B586" t="s">
        <v>1122</v>
      </c>
      <c r="C586" t="s">
        <v>561</v>
      </c>
      <c r="D586">
        <v>211110597</v>
      </c>
    </row>
    <row r="587" spans="1:4" x14ac:dyDescent="0.25">
      <c r="A587">
        <v>211110598</v>
      </c>
      <c r="B587" t="s">
        <v>1123</v>
      </c>
      <c r="C587" t="s">
        <v>572</v>
      </c>
      <c r="D587">
        <v>211110598</v>
      </c>
    </row>
    <row r="588" spans="1:4" x14ac:dyDescent="0.25">
      <c r="A588">
        <v>211110599</v>
      </c>
      <c r="B588" t="s">
        <v>1124</v>
      </c>
      <c r="C588" t="s">
        <v>561</v>
      </c>
      <c r="D588">
        <v>211110599</v>
      </c>
    </row>
    <row r="589" spans="1:4" x14ac:dyDescent="0.25">
      <c r="A589">
        <v>211110601</v>
      </c>
      <c r="B589" t="s">
        <v>46</v>
      </c>
      <c r="C589" t="s">
        <v>620</v>
      </c>
      <c r="D589">
        <v>211110601</v>
      </c>
    </row>
    <row r="590" spans="1:4" x14ac:dyDescent="0.25">
      <c r="A590">
        <v>211110602</v>
      </c>
      <c r="B590" t="s">
        <v>1125</v>
      </c>
      <c r="C590" t="s">
        <v>561</v>
      </c>
      <c r="D590">
        <v>211110602</v>
      </c>
    </row>
    <row r="591" spans="1:4" x14ac:dyDescent="0.25">
      <c r="A591">
        <v>211110603</v>
      </c>
      <c r="B591" t="s">
        <v>1126</v>
      </c>
      <c r="C591" t="s">
        <v>561</v>
      </c>
      <c r="D591">
        <v>211110603</v>
      </c>
    </row>
    <row r="592" spans="1:4" x14ac:dyDescent="0.25">
      <c r="A592">
        <v>211110604</v>
      </c>
      <c r="B592" t="s">
        <v>1127</v>
      </c>
      <c r="C592" t="s">
        <v>572</v>
      </c>
      <c r="D592">
        <v>211110604</v>
      </c>
    </row>
    <row r="593" spans="1:4" x14ac:dyDescent="0.25">
      <c r="A593">
        <v>211110605</v>
      </c>
      <c r="B593" t="s">
        <v>1128</v>
      </c>
      <c r="C593" t="s">
        <v>572</v>
      </c>
      <c r="D593">
        <v>211110605</v>
      </c>
    </row>
    <row r="594" spans="1:4" x14ac:dyDescent="0.25">
      <c r="A594">
        <v>211110606</v>
      </c>
      <c r="B594" t="s">
        <v>934</v>
      </c>
      <c r="C594" t="s">
        <v>661</v>
      </c>
      <c r="D594">
        <v>211110606</v>
      </c>
    </row>
    <row r="595" spans="1:4" x14ac:dyDescent="0.25">
      <c r="A595">
        <v>211110607</v>
      </c>
      <c r="B595" t="s">
        <v>1129</v>
      </c>
      <c r="C595" t="s">
        <v>661</v>
      </c>
      <c r="D595">
        <v>211110607</v>
      </c>
    </row>
    <row r="596" spans="1:4" x14ac:dyDescent="0.25">
      <c r="A596">
        <v>211110608</v>
      </c>
      <c r="B596" t="s">
        <v>1130</v>
      </c>
      <c r="C596" t="s">
        <v>661</v>
      </c>
      <c r="D596">
        <v>211110608</v>
      </c>
    </row>
    <row r="597" spans="1:4" x14ac:dyDescent="0.25">
      <c r="A597">
        <v>211110609</v>
      </c>
      <c r="B597" t="s">
        <v>1131</v>
      </c>
      <c r="C597" t="s">
        <v>661</v>
      </c>
      <c r="D597">
        <v>211110609</v>
      </c>
    </row>
    <row r="598" spans="1:4" x14ac:dyDescent="0.25">
      <c r="A598">
        <v>211110610</v>
      </c>
      <c r="B598" t="s">
        <v>47</v>
      </c>
      <c r="C598" t="s">
        <v>1132</v>
      </c>
      <c r="D598">
        <v>211110610</v>
      </c>
    </row>
    <row r="599" spans="1:4" x14ac:dyDescent="0.25">
      <c r="A599">
        <v>211110611</v>
      </c>
      <c r="B599" t="s">
        <v>1133</v>
      </c>
      <c r="C599" t="s">
        <v>661</v>
      </c>
      <c r="D599">
        <v>211110611</v>
      </c>
    </row>
    <row r="600" spans="1:4" x14ac:dyDescent="0.25">
      <c r="A600">
        <v>211110612</v>
      </c>
      <c r="B600" t="s">
        <v>1134</v>
      </c>
      <c r="C600" t="s">
        <v>661</v>
      </c>
      <c r="D600">
        <v>211110612</v>
      </c>
    </row>
    <row r="601" spans="1:4" x14ac:dyDescent="0.25">
      <c r="A601">
        <v>211110613</v>
      </c>
      <c r="B601" t="s">
        <v>1135</v>
      </c>
      <c r="C601" t="s">
        <v>661</v>
      </c>
      <c r="D601">
        <v>211110613</v>
      </c>
    </row>
    <row r="602" spans="1:4" x14ac:dyDescent="0.25">
      <c r="A602">
        <v>211110614</v>
      </c>
      <c r="B602" t="s">
        <v>1136</v>
      </c>
      <c r="C602" t="s">
        <v>661</v>
      </c>
      <c r="D602">
        <v>211110614</v>
      </c>
    </row>
    <row r="603" spans="1:4" x14ac:dyDescent="0.25">
      <c r="A603">
        <v>211110615</v>
      </c>
      <c r="B603" t="s">
        <v>1137</v>
      </c>
      <c r="C603" t="s">
        <v>661</v>
      </c>
      <c r="D603">
        <v>211110615</v>
      </c>
    </row>
    <row r="604" spans="1:4" x14ac:dyDescent="0.25">
      <c r="A604">
        <v>211110616</v>
      </c>
      <c r="B604" t="s">
        <v>1138</v>
      </c>
      <c r="C604" t="s">
        <v>661</v>
      </c>
      <c r="D604">
        <v>211110616</v>
      </c>
    </row>
    <row r="605" spans="1:4" x14ac:dyDescent="0.25">
      <c r="A605">
        <v>211110617</v>
      </c>
      <c r="B605" t="s">
        <v>1139</v>
      </c>
      <c r="C605" t="s">
        <v>661</v>
      </c>
      <c r="D605">
        <v>211110617</v>
      </c>
    </row>
    <row r="606" spans="1:4" x14ac:dyDescent="0.25">
      <c r="A606">
        <v>211110618</v>
      </c>
      <c r="B606" t="s">
        <v>1140</v>
      </c>
      <c r="C606" t="s">
        <v>561</v>
      </c>
      <c r="D606">
        <v>211110618</v>
      </c>
    </row>
    <row r="607" spans="1:4" x14ac:dyDescent="0.25">
      <c r="A607">
        <v>211110619</v>
      </c>
      <c r="B607" t="s">
        <v>1141</v>
      </c>
      <c r="C607" t="s">
        <v>661</v>
      </c>
      <c r="D607">
        <v>211110619</v>
      </c>
    </row>
    <row r="608" spans="1:4" x14ac:dyDescent="0.25">
      <c r="A608">
        <v>211110620</v>
      </c>
      <c r="B608" t="s">
        <v>1142</v>
      </c>
      <c r="C608" t="s">
        <v>661</v>
      </c>
      <c r="D608">
        <v>211110620</v>
      </c>
    </row>
    <row r="609" spans="1:4" x14ac:dyDescent="0.25">
      <c r="A609">
        <v>211110621</v>
      </c>
      <c r="B609" t="s">
        <v>1143</v>
      </c>
      <c r="C609" t="s">
        <v>661</v>
      </c>
      <c r="D609">
        <v>211110621</v>
      </c>
    </row>
    <row r="610" spans="1:4" x14ac:dyDescent="0.25">
      <c r="A610">
        <v>211110622</v>
      </c>
      <c r="B610" t="s">
        <v>1144</v>
      </c>
      <c r="C610" t="s">
        <v>661</v>
      </c>
      <c r="D610">
        <v>211110622</v>
      </c>
    </row>
    <row r="611" spans="1:4" x14ac:dyDescent="0.25">
      <c r="A611">
        <v>211110623</v>
      </c>
      <c r="B611" t="s">
        <v>48</v>
      </c>
      <c r="C611" t="s">
        <v>585</v>
      </c>
      <c r="D611">
        <v>211110623</v>
      </c>
    </row>
    <row r="612" spans="1:4" x14ac:dyDescent="0.25">
      <c r="A612">
        <v>211110625</v>
      </c>
      <c r="B612" t="s">
        <v>1145</v>
      </c>
      <c r="C612" t="s">
        <v>661</v>
      </c>
      <c r="D612">
        <v>211110625</v>
      </c>
    </row>
    <row r="613" spans="1:4" x14ac:dyDescent="0.25">
      <c r="A613">
        <v>211110626</v>
      </c>
      <c r="B613" t="s">
        <v>1146</v>
      </c>
      <c r="C613" t="s">
        <v>661</v>
      </c>
      <c r="D613">
        <v>211110626</v>
      </c>
    </row>
    <row r="614" spans="1:4" x14ac:dyDescent="0.25">
      <c r="A614">
        <v>211110627</v>
      </c>
      <c r="B614" t="s">
        <v>1147</v>
      </c>
      <c r="C614" t="s">
        <v>661</v>
      </c>
      <c r="D614">
        <v>211110627</v>
      </c>
    </row>
    <row r="615" spans="1:4" x14ac:dyDescent="0.25">
      <c r="A615">
        <v>211110628</v>
      </c>
      <c r="B615" t="s">
        <v>1148</v>
      </c>
      <c r="C615" t="s">
        <v>561</v>
      </c>
      <c r="D615">
        <v>211110628</v>
      </c>
    </row>
    <row r="616" spans="1:4" x14ac:dyDescent="0.25">
      <c r="A616">
        <v>211110629</v>
      </c>
      <c r="B616" t="s">
        <v>49</v>
      </c>
      <c r="C616" t="s">
        <v>568</v>
      </c>
      <c r="D616">
        <v>211110629</v>
      </c>
    </row>
    <row r="617" spans="1:4" x14ac:dyDescent="0.25">
      <c r="A617">
        <v>211110630</v>
      </c>
      <c r="B617" t="s">
        <v>1149</v>
      </c>
      <c r="C617" t="s">
        <v>661</v>
      </c>
      <c r="D617">
        <v>211110630</v>
      </c>
    </row>
    <row r="618" spans="1:4" x14ac:dyDescent="0.25">
      <c r="A618">
        <v>211110631</v>
      </c>
      <c r="B618" t="s">
        <v>1150</v>
      </c>
      <c r="C618" t="s">
        <v>661</v>
      </c>
      <c r="D618">
        <v>211110631</v>
      </c>
    </row>
    <row r="619" spans="1:4" x14ac:dyDescent="0.25">
      <c r="A619">
        <v>211110632</v>
      </c>
      <c r="B619" t="s">
        <v>1151</v>
      </c>
      <c r="C619" t="s">
        <v>561</v>
      </c>
      <c r="D619">
        <v>211110632</v>
      </c>
    </row>
    <row r="620" spans="1:4" x14ac:dyDescent="0.25">
      <c r="A620">
        <v>211110633</v>
      </c>
      <c r="B620" t="s">
        <v>1152</v>
      </c>
      <c r="C620" t="s">
        <v>698</v>
      </c>
      <c r="D620">
        <v>211110633</v>
      </c>
    </row>
    <row r="621" spans="1:4" x14ac:dyDescent="0.25">
      <c r="A621">
        <v>211110634</v>
      </c>
      <c r="B621" t="s">
        <v>1153</v>
      </c>
      <c r="C621" t="s">
        <v>561</v>
      </c>
      <c r="D621">
        <v>211110634</v>
      </c>
    </row>
    <row r="622" spans="1:4" x14ac:dyDescent="0.25">
      <c r="A622">
        <v>211110635</v>
      </c>
      <c r="B622" t="s">
        <v>1154</v>
      </c>
      <c r="C622" t="s">
        <v>561</v>
      </c>
      <c r="D622">
        <v>211110635</v>
      </c>
    </row>
    <row r="623" spans="1:4" x14ac:dyDescent="0.25">
      <c r="A623">
        <v>211110636</v>
      </c>
      <c r="B623" t="s">
        <v>1155</v>
      </c>
      <c r="C623" t="s">
        <v>661</v>
      </c>
      <c r="D623">
        <v>211110636</v>
      </c>
    </row>
    <row r="624" spans="1:4" x14ac:dyDescent="0.25">
      <c r="A624">
        <v>211110637</v>
      </c>
      <c r="B624" t="s">
        <v>1156</v>
      </c>
      <c r="C624" t="s">
        <v>661</v>
      </c>
      <c r="D624">
        <v>211110637</v>
      </c>
    </row>
    <row r="625" spans="1:4" x14ac:dyDescent="0.25">
      <c r="A625">
        <v>211110638</v>
      </c>
      <c r="B625" t="s">
        <v>1157</v>
      </c>
      <c r="C625" t="s">
        <v>661</v>
      </c>
      <c r="D625">
        <v>211110638</v>
      </c>
    </row>
    <row r="626" spans="1:4" x14ac:dyDescent="0.25">
      <c r="A626">
        <v>211110639</v>
      </c>
      <c r="B626" t="s">
        <v>1158</v>
      </c>
      <c r="C626" t="s">
        <v>661</v>
      </c>
      <c r="D626">
        <v>211110639</v>
      </c>
    </row>
    <row r="627" spans="1:4" x14ac:dyDescent="0.25">
      <c r="A627">
        <v>211110640</v>
      </c>
      <c r="B627" t="s">
        <v>1159</v>
      </c>
      <c r="C627" t="s">
        <v>661</v>
      </c>
      <c r="D627">
        <v>211110640</v>
      </c>
    </row>
    <row r="628" spans="1:4" x14ac:dyDescent="0.25">
      <c r="A628">
        <v>211110641</v>
      </c>
      <c r="B628" t="s">
        <v>1160</v>
      </c>
      <c r="C628" t="s">
        <v>661</v>
      </c>
      <c r="D628">
        <v>211110641</v>
      </c>
    </row>
    <row r="629" spans="1:4" x14ac:dyDescent="0.25">
      <c r="A629">
        <v>211110642</v>
      </c>
      <c r="B629" t="s">
        <v>1161</v>
      </c>
      <c r="C629" t="s">
        <v>661</v>
      </c>
      <c r="D629">
        <v>211110642</v>
      </c>
    </row>
    <row r="630" spans="1:4" x14ac:dyDescent="0.25">
      <c r="A630">
        <v>211110643</v>
      </c>
      <c r="B630" t="s">
        <v>1162</v>
      </c>
      <c r="C630" t="s">
        <v>755</v>
      </c>
      <c r="D630">
        <v>211110643</v>
      </c>
    </row>
    <row r="631" spans="1:4" x14ac:dyDescent="0.25">
      <c r="A631">
        <v>211110644</v>
      </c>
      <c r="B631" t="s">
        <v>1163</v>
      </c>
      <c r="C631" t="s">
        <v>661</v>
      </c>
      <c r="D631">
        <v>211110644</v>
      </c>
    </row>
    <row r="632" spans="1:4" x14ac:dyDescent="0.25">
      <c r="A632">
        <v>211110645</v>
      </c>
      <c r="B632" t="s">
        <v>1164</v>
      </c>
      <c r="C632" t="s">
        <v>661</v>
      </c>
      <c r="D632">
        <v>211110645</v>
      </c>
    </row>
    <row r="633" spans="1:4" x14ac:dyDescent="0.25">
      <c r="A633">
        <v>211110646</v>
      </c>
      <c r="B633" t="s">
        <v>1165</v>
      </c>
      <c r="C633" t="s">
        <v>721</v>
      </c>
      <c r="D633">
        <v>211110646</v>
      </c>
    </row>
    <row r="634" spans="1:4" x14ac:dyDescent="0.25">
      <c r="A634">
        <v>211110647</v>
      </c>
      <c r="B634" t="s">
        <v>1166</v>
      </c>
      <c r="C634" t="s">
        <v>661</v>
      </c>
      <c r="D634">
        <v>211110647</v>
      </c>
    </row>
    <row r="635" spans="1:4" x14ac:dyDescent="0.25">
      <c r="A635">
        <v>211110648</v>
      </c>
      <c r="B635" t="s">
        <v>1167</v>
      </c>
      <c r="C635" t="s">
        <v>661</v>
      </c>
      <c r="D635">
        <v>211110648</v>
      </c>
    </row>
    <row r="636" spans="1:4" x14ac:dyDescent="0.25">
      <c r="A636">
        <v>211110649</v>
      </c>
      <c r="B636" t="s">
        <v>1168</v>
      </c>
      <c r="C636" t="s">
        <v>661</v>
      </c>
      <c r="D636">
        <v>211110649</v>
      </c>
    </row>
    <row r="637" spans="1:4" x14ac:dyDescent="0.25">
      <c r="A637">
        <v>211110650</v>
      </c>
      <c r="B637" t="s">
        <v>1169</v>
      </c>
      <c r="C637" t="s">
        <v>661</v>
      </c>
      <c r="D637">
        <v>211110650</v>
      </c>
    </row>
    <row r="638" spans="1:4" x14ac:dyDescent="0.25">
      <c r="A638">
        <v>211110651</v>
      </c>
      <c r="B638" t="s">
        <v>1170</v>
      </c>
      <c r="C638" t="s">
        <v>661</v>
      </c>
      <c r="D638">
        <v>211110651</v>
      </c>
    </row>
    <row r="639" spans="1:4" x14ac:dyDescent="0.25">
      <c r="A639">
        <v>211110652</v>
      </c>
      <c r="B639" t="s">
        <v>1171</v>
      </c>
      <c r="C639" t="s">
        <v>661</v>
      </c>
      <c r="D639">
        <v>211110652</v>
      </c>
    </row>
    <row r="640" spans="1:4" x14ac:dyDescent="0.25">
      <c r="A640">
        <v>211110653</v>
      </c>
      <c r="B640" t="s">
        <v>1172</v>
      </c>
      <c r="C640" t="s">
        <v>661</v>
      </c>
      <c r="D640">
        <v>211110653</v>
      </c>
    </row>
    <row r="641" spans="1:4" x14ac:dyDescent="0.25">
      <c r="A641">
        <v>211110654</v>
      </c>
      <c r="B641" t="s">
        <v>1173</v>
      </c>
      <c r="C641" t="s">
        <v>561</v>
      </c>
      <c r="D641">
        <v>211110654</v>
      </c>
    </row>
    <row r="642" spans="1:4" x14ac:dyDescent="0.25">
      <c r="A642">
        <v>211110655</v>
      </c>
      <c r="B642" t="s">
        <v>1174</v>
      </c>
      <c r="C642" t="s">
        <v>661</v>
      </c>
      <c r="D642">
        <v>211110655</v>
      </c>
    </row>
    <row r="643" spans="1:4" x14ac:dyDescent="0.25">
      <c r="A643">
        <v>211110657</v>
      </c>
      <c r="B643" t="s">
        <v>1175</v>
      </c>
      <c r="C643" t="s">
        <v>561</v>
      </c>
      <c r="D643">
        <v>211110657</v>
      </c>
    </row>
    <row r="644" spans="1:4" x14ac:dyDescent="0.25">
      <c r="A644">
        <v>211110658</v>
      </c>
      <c r="B644" t="s">
        <v>1176</v>
      </c>
      <c r="C644" t="s">
        <v>561</v>
      </c>
      <c r="D644">
        <v>211110658</v>
      </c>
    </row>
    <row r="645" spans="1:4" x14ac:dyDescent="0.25">
      <c r="A645">
        <v>211110659</v>
      </c>
      <c r="B645" t="s">
        <v>1177</v>
      </c>
      <c r="C645" t="s">
        <v>661</v>
      </c>
      <c r="D645">
        <v>211110659</v>
      </c>
    </row>
    <row r="646" spans="1:4" x14ac:dyDescent="0.25">
      <c r="A646">
        <v>211110660</v>
      </c>
      <c r="B646" t="s">
        <v>1178</v>
      </c>
      <c r="C646" t="s">
        <v>561</v>
      </c>
      <c r="D646">
        <v>211110660</v>
      </c>
    </row>
    <row r="647" spans="1:4" x14ac:dyDescent="0.25">
      <c r="A647">
        <v>211110661</v>
      </c>
      <c r="B647" t="s">
        <v>1179</v>
      </c>
      <c r="C647" t="s">
        <v>661</v>
      </c>
      <c r="D647">
        <v>211110661</v>
      </c>
    </row>
    <row r="648" spans="1:4" x14ac:dyDescent="0.25">
      <c r="A648">
        <v>211110662</v>
      </c>
      <c r="B648" t="s">
        <v>1180</v>
      </c>
      <c r="C648" t="s">
        <v>661</v>
      </c>
      <c r="D648">
        <v>211110662</v>
      </c>
    </row>
    <row r="649" spans="1:4" x14ac:dyDescent="0.25">
      <c r="A649">
        <v>211110663</v>
      </c>
      <c r="B649" t="s">
        <v>1181</v>
      </c>
      <c r="C649" t="s">
        <v>661</v>
      </c>
      <c r="D649">
        <v>211110663</v>
      </c>
    </row>
    <row r="650" spans="1:4" x14ac:dyDescent="0.25">
      <c r="A650">
        <v>211110664</v>
      </c>
      <c r="B650" t="s">
        <v>1182</v>
      </c>
      <c r="C650" t="s">
        <v>661</v>
      </c>
      <c r="D650">
        <v>211110664</v>
      </c>
    </row>
    <row r="651" spans="1:4" x14ac:dyDescent="0.25">
      <c r="A651">
        <v>211110665</v>
      </c>
      <c r="B651" t="s">
        <v>1183</v>
      </c>
      <c r="C651" t="s">
        <v>561</v>
      </c>
      <c r="D651">
        <v>211110665</v>
      </c>
    </row>
    <row r="652" spans="1:4" x14ac:dyDescent="0.25">
      <c r="A652">
        <v>211110666</v>
      </c>
      <c r="B652" t="s">
        <v>1168</v>
      </c>
      <c r="C652" t="s">
        <v>661</v>
      </c>
      <c r="D652">
        <v>211110666</v>
      </c>
    </row>
    <row r="653" spans="1:4" x14ac:dyDescent="0.25">
      <c r="A653">
        <v>211110667</v>
      </c>
      <c r="B653" t="s">
        <v>1184</v>
      </c>
      <c r="C653" t="s">
        <v>561</v>
      </c>
      <c r="D653">
        <v>211110667</v>
      </c>
    </row>
    <row r="654" spans="1:4" x14ac:dyDescent="0.25">
      <c r="A654">
        <v>211110668</v>
      </c>
      <c r="B654" t="s">
        <v>1185</v>
      </c>
      <c r="C654" t="s">
        <v>661</v>
      </c>
      <c r="D654">
        <v>211110668</v>
      </c>
    </row>
    <row r="655" spans="1:4" x14ac:dyDescent="0.25">
      <c r="A655">
        <v>211110669</v>
      </c>
      <c r="B655" t="s">
        <v>1186</v>
      </c>
      <c r="C655" t="s">
        <v>661</v>
      </c>
      <c r="D655">
        <v>211110669</v>
      </c>
    </row>
    <row r="656" spans="1:4" x14ac:dyDescent="0.25">
      <c r="A656">
        <v>211110670</v>
      </c>
      <c r="B656" t="s">
        <v>1187</v>
      </c>
      <c r="C656" t="s">
        <v>661</v>
      </c>
      <c r="D656">
        <v>211110670</v>
      </c>
    </row>
    <row r="657" spans="1:4" x14ac:dyDescent="0.25">
      <c r="A657">
        <v>211110671</v>
      </c>
      <c r="B657" t="s">
        <v>1188</v>
      </c>
      <c r="C657" t="s">
        <v>661</v>
      </c>
      <c r="D657">
        <v>211110671</v>
      </c>
    </row>
    <row r="658" spans="1:4" x14ac:dyDescent="0.25">
      <c r="A658">
        <v>211110673</v>
      </c>
      <c r="B658" t="s">
        <v>1189</v>
      </c>
      <c r="C658" t="s">
        <v>561</v>
      </c>
      <c r="D658">
        <v>211110673</v>
      </c>
    </row>
    <row r="659" spans="1:4" x14ac:dyDescent="0.25">
      <c r="A659">
        <v>211110674</v>
      </c>
      <c r="B659" t="s">
        <v>1190</v>
      </c>
      <c r="C659" t="s">
        <v>661</v>
      </c>
      <c r="D659">
        <v>211110674</v>
      </c>
    </row>
    <row r="660" spans="1:4" x14ac:dyDescent="0.25">
      <c r="A660">
        <v>211110675</v>
      </c>
      <c r="B660" t="s">
        <v>1191</v>
      </c>
      <c r="C660" t="s">
        <v>661</v>
      </c>
      <c r="D660">
        <v>211110675</v>
      </c>
    </row>
    <row r="661" spans="1:4" x14ac:dyDescent="0.25">
      <c r="A661">
        <v>211110676</v>
      </c>
      <c r="B661" t="s">
        <v>1192</v>
      </c>
      <c r="C661" t="s">
        <v>661</v>
      </c>
      <c r="D661">
        <v>211110676</v>
      </c>
    </row>
    <row r="662" spans="1:4" x14ac:dyDescent="0.25">
      <c r="A662">
        <v>211110677</v>
      </c>
      <c r="B662" t="s">
        <v>1193</v>
      </c>
      <c r="C662" t="s">
        <v>661</v>
      </c>
      <c r="D662">
        <v>211110677</v>
      </c>
    </row>
    <row r="663" spans="1:4" x14ac:dyDescent="0.25">
      <c r="A663">
        <v>211110678</v>
      </c>
      <c r="B663" t="s">
        <v>1194</v>
      </c>
      <c r="C663" t="s">
        <v>661</v>
      </c>
      <c r="D663">
        <v>211110678</v>
      </c>
    </row>
    <row r="664" spans="1:4" x14ac:dyDescent="0.25">
      <c r="A664">
        <v>211110679</v>
      </c>
      <c r="B664" t="s">
        <v>1195</v>
      </c>
      <c r="C664" t="s">
        <v>561</v>
      </c>
      <c r="D664">
        <v>211110679</v>
      </c>
    </row>
    <row r="665" spans="1:4" x14ac:dyDescent="0.25">
      <c r="A665">
        <v>211110680</v>
      </c>
      <c r="B665" t="s">
        <v>1196</v>
      </c>
      <c r="C665" t="s">
        <v>661</v>
      </c>
      <c r="D665">
        <v>211110680</v>
      </c>
    </row>
    <row r="666" spans="1:4" x14ac:dyDescent="0.25">
      <c r="A666">
        <v>211110681</v>
      </c>
      <c r="B666" t="s">
        <v>50</v>
      </c>
      <c r="C666" t="s">
        <v>585</v>
      </c>
      <c r="D666">
        <v>211110681</v>
      </c>
    </row>
    <row r="667" spans="1:4" x14ac:dyDescent="0.25">
      <c r="A667">
        <v>211110682</v>
      </c>
      <c r="B667" t="s">
        <v>1197</v>
      </c>
      <c r="C667" t="s">
        <v>661</v>
      </c>
      <c r="D667">
        <v>211110682</v>
      </c>
    </row>
    <row r="668" spans="1:4" x14ac:dyDescent="0.25">
      <c r="A668">
        <v>211110683</v>
      </c>
      <c r="B668" t="s">
        <v>1198</v>
      </c>
      <c r="C668" t="s">
        <v>661</v>
      </c>
      <c r="D668">
        <v>211110683</v>
      </c>
    </row>
    <row r="669" spans="1:4" x14ac:dyDescent="0.25">
      <c r="A669">
        <v>211110684</v>
      </c>
      <c r="B669" t="s">
        <v>1199</v>
      </c>
      <c r="C669" t="s">
        <v>561</v>
      </c>
      <c r="D669">
        <v>211110684</v>
      </c>
    </row>
    <row r="670" spans="1:4" x14ac:dyDescent="0.25">
      <c r="A670">
        <v>211110685</v>
      </c>
      <c r="B670" t="s">
        <v>1200</v>
      </c>
      <c r="C670" t="s">
        <v>561</v>
      </c>
      <c r="D670">
        <v>211110685</v>
      </c>
    </row>
    <row r="671" spans="1:4" x14ac:dyDescent="0.25">
      <c r="A671">
        <v>211110686</v>
      </c>
      <c r="B671" t="s">
        <v>1201</v>
      </c>
      <c r="C671" t="s">
        <v>661</v>
      </c>
      <c r="D671">
        <v>211110686</v>
      </c>
    </row>
    <row r="672" spans="1:4" x14ac:dyDescent="0.25">
      <c r="A672">
        <v>211110687</v>
      </c>
      <c r="B672" t="s">
        <v>1202</v>
      </c>
      <c r="C672" t="s">
        <v>561</v>
      </c>
      <c r="D672">
        <v>211110687</v>
      </c>
    </row>
    <row r="673" spans="1:4" x14ac:dyDescent="0.25">
      <c r="A673">
        <v>211110688</v>
      </c>
      <c r="B673" t="s">
        <v>1203</v>
      </c>
      <c r="C673" t="s">
        <v>572</v>
      </c>
      <c r="D673">
        <v>211110688</v>
      </c>
    </row>
    <row r="674" spans="1:4" x14ac:dyDescent="0.25">
      <c r="A674">
        <v>211110689</v>
      </c>
      <c r="B674" t="s">
        <v>1204</v>
      </c>
      <c r="C674" t="s">
        <v>661</v>
      </c>
      <c r="D674">
        <v>211110689</v>
      </c>
    </row>
    <row r="675" spans="1:4" x14ac:dyDescent="0.25">
      <c r="A675">
        <v>211110690</v>
      </c>
      <c r="B675" t="s">
        <v>1205</v>
      </c>
      <c r="C675" t="s">
        <v>561</v>
      </c>
      <c r="D675">
        <v>211110690</v>
      </c>
    </row>
    <row r="676" spans="1:4" x14ac:dyDescent="0.25">
      <c r="A676">
        <v>211110691</v>
      </c>
      <c r="B676" t="s">
        <v>1206</v>
      </c>
      <c r="C676" t="s">
        <v>561</v>
      </c>
      <c r="D676">
        <v>211110691</v>
      </c>
    </row>
    <row r="677" spans="1:4" x14ac:dyDescent="0.25">
      <c r="A677">
        <v>211110692</v>
      </c>
      <c r="B677" t="s">
        <v>1207</v>
      </c>
      <c r="C677" t="s">
        <v>661</v>
      </c>
      <c r="D677">
        <v>211110692</v>
      </c>
    </row>
    <row r="678" spans="1:4" x14ac:dyDescent="0.25">
      <c r="A678">
        <v>211110693</v>
      </c>
      <c r="B678" t="s">
        <v>1208</v>
      </c>
      <c r="C678" t="s">
        <v>661</v>
      </c>
      <c r="D678">
        <v>211110693</v>
      </c>
    </row>
    <row r="679" spans="1:4" x14ac:dyDescent="0.25">
      <c r="A679">
        <v>211110694</v>
      </c>
      <c r="B679" t="s">
        <v>1209</v>
      </c>
      <c r="C679" t="s">
        <v>561</v>
      </c>
      <c r="D679">
        <v>211110694</v>
      </c>
    </row>
    <row r="680" spans="1:4" x14ac:dyDescent="0.25">
      <c r="A680">
        <v>211110695</v>
      </c>
      <c r="B680" t="s">
        <v>1210</v>
      </c>
      <c r="C680" t="s">
        <v>661</v>
      </c>
      <c r="D680">
        <v>211110695</v>
      </c>
    </row>
    <row r="681" spans="1:4" x14ac:dyDescent="0.25">
      <c r="A681">
        <v>211110696</v>
      </c>
      <c r="B681" t="s">
        <v>1211</v>
      </c>
      <c r="C681" t="s">
        <v>572</v>
      </c>
      <c r="D681">
        <v>211110696</v>
      </c>
    </row>
    <row r="682" spans="1:4" x14ac:dyDescent="0.25">
      <c r="A682">
        <v>211110697</v>
      </c>
      <c r="B682" t="s">
        <v>1212</v>
      </c>
      <c r="C682" t="s">
        <v>661</v>
      </c>
      <c r="D682">
        <v>211110697</v>
      </c>
    </row>
    <row r="683" spans="1:4" x14ac:dyDescent="0.25">
      <c r="A683">
        <v>211110698</v>
      </c>
      <c r="B683" t="s">
        <v>1213</v>
      </c>
      <c r="C683" t="s">
        <v>561</v>
      </c>
      <c r="D683">
        <v>211110698</v>
      </c>
    </row>
    <row r="684" spans="1:4" x14ac:dyDescent="0.25">
      <c r="A684">
        <v>211110699</v>
      </c>
      <c r="B684" t="s">
        <v>51</v>
      </c>
      <c r="C684" t="s">
        <v>1132</v>
      </c>
      <c r="D684">
        <v>211110699</v>
      </c>
    </row>
    <row r="685" spans="1:4" x14ac:dyDescent="0.25">
      <c r="A685">
        <v>211110700</v>
      </c>
      <c r="B685" t="s">
        <v>1214</v>
      </c>
      <c r="C685" t="s">
        <v>561</v>
      </c>
      <c r="D685">
        <v>211110700</v>
      </c>
    </row>
    <row r="686" spans="1:4" x14ac:dyDescent="0.25">
      <c r="A686">
        <v>211110701</v>
      </c>
      <c r="B686" t="s">
        <v>1215</v>
      </c>
      <c r="C686" t="s">
        <v>561</v>
      </c>
      <c r="D686">
        <v>211110701</v>
      </c>
    </row>
    <row r="687" spans="1:4" x14ac:dyDescent="0.25">
      <c r="A687">
        <v>211110702</v>
      </c>
      <c r="B687" t="s">
        <v>1216</v>
      </c>
      <c r="C687" t="s">
        <v>661</v>
      </c>
      <c r="D687">
        <v>211110702</v>
      </c>
    </row>
    <row r="688" spans="1:4" x14ac:dyDescent="0.25">
      <c r="A688">
        <v>211110703</v>
      </c>
      <c r="B688" t="s">
        <v>1216</v>
      </c>
      <c r="C688" t="s">
        <v>661</v>
      </c>
      <c r="D688">
        <v>211110703</v>
      </c>
    </row>
    <row r="689" spans="1:4" x14ac:dyDescent="0.25">
      <c r="A689">
        <v>211110704</v>
      </c>
      <c r="B689" t="s">
        <v>1217</v>
      </c>
      <c r="C689" t="s">
        <v>721</v>
      </c>
      <c r="D689">
        <v>211110704</v>
      </c>
    </row>
    <row r="690" spans="1:4" x14ac:dyDescent="0.25">
      <c r="A690">
        <v>211110705</v>
      </c>
      <c r="B690" t="s">
        <v>1218</v>
      </c>
      <c r="C690" t="s">
        <v>661</v>
      </c>
      <c r="D690">
        <v>211110705</v>
      </c>
    </row>
    <row r="691" spans="1:4" x14ac:dyDescent="0.25">
      <c r="A691">
        <v>211110706</v>
      </c>
      <c r="B691" t="s">
        <v>1219</v>
      </c>
      <c r="C691" t="s">
        <v>661</v>
      </c>
      <c r="D691">
        <v>211110706</v>
      </c>
    </row>
    <row r="692" spans="1:4" x14ac:dyDescent="0.25">
      <c r="A692">
        <v>211110707</v>
      </c>
      <c r="B692" t="s">
        <v>52</v>
      </c>
      <c r="C692" t="s">
        <v>1132</v>
      </c>
      <c r="D692">
        <v>211110707</v>
      </c>
    </row>
    <row r="693" spans="1:4" x14ac:dyDescent="0.25">
      <c r="A693">
        <v>211110708</v>
      </c>
      <c r="B693" t="s">
        <v>1220</v>
      </c>
      <c r="C693" t="s">
        <v>661</v>
      </c>
      <c r="D693">
        <v>211110708</v>
      </c>
    </row>
    <row r="694" spans="1:4" x14ac:dyDescent="0.25">
      <c r="A694">
        <v>211110709</v>
      </c>
      <c r="B694" t="s">
        <v>1221</v>
      </c>
      <c r="C694" t="s">
        <v>561</v>
      </c>
      <c r="D694">
        <v>211110709</v>
      </c>
    </row>
    <row r="695" spans="1:4" x14ac:dyDescent="0.25">
      <c r="A695">
        <v>211110711</v>
      </c>
      <c r="B695" t="s">
        <v>53</v>
      </c>
      <c r="C695" t="s">
        <v>585</v>
      </c>
      <c r="D695">
        <v>211110711</v>
      </c>
    </row>
    <row r="696" spans="1:4" x14ac:dyDescent="0.25">
      <c r="A696">
        <v>211110712</v>
      </c>
      <c r="B696" t="s">
        <v>1222</v>
      </c>
      <c r="C696" t="s">
        <v>561</v>
      </c>
      <c r="D696">
        <v>211110712</v>
      </c>
    </row>
    <row r="697" spans="1:4" x14ac:dyDescent="0.25">
      <c r="A697">
        <v>211110713</v>
      </c>
      <c r="B697" t="s">
        <v>1223</v>
      </c>
      <c r="C697" t="s">
        <v>572</v>
      </c>
      <c r="D697">
        <v>211110713</v>
      </c>
    </row>
    <row r="698" spans="1:4" x14ac:dyDescent="0.25">
      <c r="A698">
        <v>211110714</v>
      </c>
      <c r="B698" t="s">
        <v>1224</v>
      </c>
      <c r="C698" t="s">
        <v>561</v>
      </c>
      <c r="D698">
        <v>211110714</v>
      </c>
    </row>
    <row r="699" spans="1:4" x14ac:dyDescent="0.25">
      <c r="A699">
        <v>211110715</v>
      </c>
      <c r="B699" t="s">
        <v>1225</v>
      </c>
      <c r="C699" t="s">
        <v>561</v>
      </c>
      <c r="D699">
        <v>211110715</v>
      </c>
    </row>
    <row r="700" spans="1:4" x14ac:dyDescent="0.25">
      <c r="A700">
        <v>211110716</v>
      </c>
      <c r="B700" t="s">
        <v>1226</v>
      </c>
      <c r="C700" t="s">
        <v>661</v>
      </c>
      <c r="D700">
        <v>211110716</v>
      </c>
    </row>
    <row r="701" spans="1:4" x14ac:dyDescent="0.25">
      <c r="A701">
        <v>211110717</v>
      </c>
      <c r="B701" t="s">
        <v>1227</v>
      </c>
      <c r="C701" t="s">
        <v>561</v>
      </c>
      <c r="D701">
        <v>211110717</v>
      </c>
    </row>
    <row r="702" spans="1:4" x14ac:dyDescent="0.25">
      <c r="A702">
        <v>211110718</v>
      </c>
      <c r="B702" t="s">
        <v>1228</v>
      </c>
      <c r="C702" t="s">
        <v>561</v>
      </c>
      <c r="D702">
        <v>211110718</v>
      </c>
    </row>
    <row r="703" spans="1:4" x14ac:dyDescent="0.25">
      <c r="A703">
        <v>211110719</v>
      </c>
      <c r="B703" t="s">
        <v>1229</v>
      </c>
      <c r="C703" t="s">
        <v>561</v>
      </c>
      <c r="D703">
        <v>211110719</v>
      </c>
    </row>
    <row r="704" spans="1:4" x14ac:dyDescent="0.25">
      <c r="A704">
        <v>211110720</v>
      </c>
      <c r="B704" t="s">
        <v>1230</v>
      </c>
      <c r="C704" t="s">
        <v>572</v>
      </c>
      <c r="D704">
        <v>211110720</v>
      </c>
    </row>
    <row r="705" spans="1:4" x14ac:dyDescent="0.25">
      <c r="A705">
        <v>211110721</v>
      </c>
      <c r="B705" t="s">
        <v>1231</v>
      </c>
      <c r="C705" t="s">
        <v>561</v>
      </c>
      <c r="D705">
        <v>211110721</v>
      </c>
    </row>
    <row r="706" spans="1:4" x14ac:dyDescent="0.25">
      <c r="A706">
        <v>211110722</v>
      </c>
      <c r="B706" t="s">
        <v>1232</v>
      </c>
      <c r="C706" t="s">
        <v>661</v>
      </c>
      <c r="D706">
        <v>211110722</v>
      </c>
    </row>
    <row r="707" spans="1:4" x14ac:dyDescent="0.25">
      <c r="A707">
        <v>211110723</v>
      </c>
      <c r="B707" t="s">
        <v>1233</v>
      </c>
      <c r="C707" t="s">
        <v>661</v>
      </c>
      <c r="D707">
        <v>211110723</v>
      </c>
    </row>
    <row r="708" spans="1:4" x14ac:dyDescent="0.25">
      <c r="A708">
        <v>211110725</v>
      </c>
      <c r="B708" t="s">
        <v>1234</v>
      </c>
      <c r="C708" t="s">
        <v>661</v>
      </c>
      <c r="D708">
        <v>211110725</v>
      </c>
    </row>
    <row r="709" spans="1:4" x14ac:dyDescent="0.25">
      <c r="A709">
        <v>211110726</v>
      </c>
      <c r="B709" t="s">
        <v>1235</v>
      </c>
      <c r="C709" t="s">
        <v>561</v>
      </c>
      <c r="D709">
        <v>211110726</v>
      </c>
    </row>
    <row r="710" spans="1:4" x14ac:dyDescent="0.25">
      <c r="A710">
        <v>211110727</v>
      </c>
      <c r="B710" t="s">
        <v>1236</v>
      </c>
      <c r="C710" t="s">
        <v>661</v>
      </c>
      <c r="D710">
        <v>211110727</v>
      </c>
    </row>
    <row r="711" spans="1:4" x14ac:dyDescent="0.25">
      <c r="A711">
        <v>211110728</v>
      </c>
      <c r="B711" t="s">
        <v>1237</v>
      </c>
      <c r="D711">
        <v>211110728</v>
      </c>
    </row>
    <row r="712" spans="1:4" x14ac:dyDescent="0.25">
      <c r="A712">
        <v>211110729</v>
      </c>
      <c r="B712" t="s">
        <v>1238</v>
      </c>
      <c r="C712" t="s">
        <v>661</v>
      </c>
      <c r="D712">
        <v>211110729</v>
      </c>
    </row>
    <row r="713" spans="1:4" x14ac:dyDescent="0.25">
      <c r="A713">
        <v>211110730</v>
      </c>
      <c r="B713" t="s">
        <v>1239</v>
      </c>
      <c r="C713" t="s">
        <v>661</v>
      </c>
      <c r="D713">
        <v>211110730</v>
      </c>
    </row>
    <row r="714" spans="1:4" x14ac:dyDescent="0.25">
      <c r="A714">
        <v>211110731</v>
      </c>
      <c r="B714" t="s">
        <v>1240</v>
      </c>
      <c r="C714" t="s">
        <v>572</v>
      </c>
      <c r="D714">
        <v>211110731</v>
      </c>
    </row>
    <row r="715" spans="1:4" x14ac:dyDescent="0.25">
      <c r="A715">
        <v>211110732</v>
      </c>
      <c r="B715" t="s">
        <v>1241</v>
      </c>
      <c r="C715" t="s">
        <v>1242</v>
      </c>
      <c r="D715">
        <v>211110732</v>
      </c>
    </row>
    <row r="716" spans="1:4" x14ac:dyDescent="0.25">
      <c r="A716">
        <v>211110733</v>
      </c>
      <c r="B716" t="s">
        <v>1243</v>
      </c>
      <c r="C716" t="s">
        <v>1242</v>
      </c>
      <c r="D716">
        <v>211110733</v>
      </c>
    </row>
    <row r="717" spans="1:4" x14ac:dyDescent="0.25">
      <c r="A717">
        <v>211110734</v>
      </c>
      <c r="B717" t="s">
        <v>1244</v>
      </c>
      <c r="C717" t="s">
        <v>561</v>
      </c>
      <c r="D717">
        <v>211110734</v>
      </c>
    </row>
    <row r="718" spans="1:4" x14ac:dyDescent="0.25">
      <c r="A718">
        <v>211110735</v>
      </c>
      <c r="B718" t="s">
        <v>1245</v>
      </c>
      <c r="C718" t="s">
        <v>561</v>
      </c>
      <c r="D718">
        <v>211110735</v>
      </c>
    </row>
    <row r="719" spans="1:4" x14ac:dyDescent="0.25">
      <c r="A719">
        <v>211110736</v>
      </c>
      <c r="B719" t="s">
        <v>55</v>
      </c>
      <c r="C719" t="s">
        <v>553</v>
      </c>
      <c r="D719">
        <v>211110736</v>
      </c>
    </row>
    <row r="720" spans="1:4" x14ac:dyDescent="0.25">
      <c r="A720">
        <v>211110737</v>
      </c>
      <c r="B720" t="s">
        <v>1246</v>
      </c>
      <c r="C720" t="s">
        <v>1242</v>
      </c>
      <c r="D720">
        <v>211110737</v>
      </c>
    </row>
    <row r="721" spans="1:4" x14ac:dyDescent="0.25">
      <c r="A721">
        <v>211110738</v>
      </c>
      <c r="B721" t="s">
        <v>1247</v>
      </c>
      <c r="C721" t="s">
        <v>1132</v>
      </c>
      <c r="D721">
        <v>211110738</v>
      </c>
    </row>
    <row r="722" spans="1:4" x14ac:dyDescent="0.25">
      <c r="A722">
        <v>211110739</v>
      </c>
      <c r="B722" t="s">
        <v>1248</v>
      </c>
      <c r="C722" t="s">
        <v>585</v>
      </c>
      <c r="D722">
        <v>211110739</v>
      </c>
    </row>
    <row r="723" spans="1:4" x14ac:dyDescent="0.25">
      <c r="A723">
        <v>211110740</v>
      </c>
      <c r="B723" t="s">
        <v>817</v>
      </c>
      <c r="C723" t="s">
        <v>561</v>
      </c>
      <c r="D723">
        <v>211110740</v>
      </c>
    </row>
    <row r="724" spans="1:4" x14ac:dyDescent="0.25">
      <c r="A724">
        <v>211110741</v>
      </c>
      <c r="B724" t="s">
        <v>1249</v>
      </c>
      <c r="C724" t="s">
        <v>585</v>
      </c>
      <c r="D724">
        <v>211110741</v>
      </c>
    </row>
    <row r="725" spans="1:4" x14ac:dyDescent="0.25">
      <c r="A725">
        <v>211110742</v>
      </c>
      <c r="B725" t="s">
        <v>1250</v>
      </c>
      <c r="C725" t="s">
        <v>561</v>
      </c>
      <c r="D725">
        <v>211110742</v>
      </c>
    </row>
    <row r="726" spans="1:4" x14ac:dyDescent="0.25">
      <c r="A726">
        <v>211110743</v>
      </c>
      <c r="B726" t="s">
        <v>1251</v>
      </c>
      <c r="C726" t="s">
        <v>698</v>
      </c>
      <c r="D726">
        <v>211110743</v>
      </c>
    </row>
    <row r="727" spans="1:4" x14ac:dyDescent="0.25">
      <c r="A727">
        <v>211110744</v>
      </c>
      <c r="B727" t="s">
        <v>1252</v>
      </c>
      <c r="C727" t="s">
        <v>585</v>
      </c>
      <c r="D727">
        <v>211110744</v>
      </c>
    </row>
    <row r="728" spans="1:4" x14ac:dyDescent="0.25">
      <c r="A728">
        <v>211110745</v>
      </c>
      <c r="B728" t="s">
        <v>1253</v>
      </c>
      <c r="C728" t="s">
        <v>568</v>
      </c>
      <c r="D728">
        <v>211110745</v>
      </c>
    </row>
    <row r="729" spans="1:4" x14ac:dyDescent="0.25">
      <c r="A729">
        <v>211110746</v>
      </c>
      <c r="B729" t="s">
        <v>1254</v>
      </c>
      <c r="C729" t="s">
        <v>561</v>
      </c>
      <c r="D729">
        <v>211110746</v>
      </c>
    </row>
    <row r="730" spans="1:4" x14ac:dyDescent="0.25">
      <c r="A730">
        <v>211110747</v>
      </c>
      <c r="B730" t="s">
        <v>1255</v>
      </c>
      <c r="C730" t="s">
        <v>1242</v>
      </c>
      <c r="D730">
        <v>211110747</v>
      </c>
    </row>
    <row r="731" spans="1:4" x14ac:dyDescent="0.25">
      <c r="A731">
        <v>211110748</v>
      </c>
      <c r="B731" t="s">
        <v>1256</v>
      </c>
      <c r="C731" t="s">
        <v>1242</v>
      </c>
      <c r="D731">
        <v>211110748</v>
      </c>
    </row>
    <row r="732" spans="1:4" x14ac:dyDescent="0.25">
      <c r="A732">
        <v>211110749</v>
      </c>
      <c r="B732" t="s">
        <v>1257</v>
      </c>
      <c r="C732" t="s">
        <v>1242</v>
      </c>
      <c r="D732">
        <v>211110749</v>
      </c>
    </row>
    <row r="733" spans="1:4" x14ac:dyDescent="0.25">
      <c r="A733">
        <v>211110750</v>
      </c>
      <c r="B733" t="s">
        <v>1258</v>
      </c>
      <c r="C733" t="s">
        <v>1242</v>
      </c>
      <c r="D733">
        <v>211110750</v>
      </c>
    </row>
    <row r="734" spans="1:4" x14ac:dyDescent="0.25">
      <c r="A734">
        <v>211110751</v>
      </c>
      <c r="B734" t="s">
        <v>1259</v>
      </c>
      <c r="C734" t="s">
        <v>1242</v>
      </c>
      <c r="D734">
        <v>211110751</v>
      </c>
    </row>
    <row r="735" spans="1:4" x14ac:dyDescent="0.25">
      <c r="A735">
        <v>211110752</v>
      </c>
      <c r="B735" t="s">
        <v>1260</v>
      </c>
      <c r="C735" t="s">
        <v>561</v>
      </c>
      <c r="D735">
        <v>211110752</v>
      </c>
    </row>
    <row r="736" spans="1:4" x14ac:dyDescent="0.25">
      <c r="A736">
        <v>211110753</v>
      </c>
      <c r="B736" t="s">
        <v>1261</v>
      </c>
      <c r="C736" t="s">
        <v>1242</v>
      </c>
      <c r="D736">
        <v>211110753</v>
      </c>
    </row>
    <row r="737" spans="1:4" x14ac:dyDescent="0.25">
      <c r="A737">
        <v>211110755</v>
      </c>
      <c r="B737" t="s">
        <v>1262</v>
      </c>
      <c r="C737" t="s">
        <v>721</v>
      </c>
      <c r="D737">
        <v>211110755</v>
      </c>
    </row>
    <row r="738" spans="1:4" x14ac:dyDescent="0.25">
      <c r="A738">
        <v>211110756</v>
      </c>
      <c r="B738" t="s">
        <v>1263</v>
      </c>
      <c r="C738" t="s">
        <v>1242</v>
      </c>
      <c r="D738">
        <v>211110756</v>
      </c>
    </row>
    <row r="739" spans="1:4" x14ac:dyDescent="0.25">
      <c r="A739">
        <v>211110757</v>
      </c>
      <c r="B739" t="s">
        <v>1264</v>
      </c>
      <c r="C739" t="s">
        <v>1242</v>
      </c>
      <c r="D739">
        <v>211110757</v>
      </c>
    </row>
    <row r="740" spans="1:4" x14ac:dyDescent="0.25">
      <c r="A740">
        <v>211110758</v>
      </c>
      <c r="B740" t="s">
        <v>1265</v>
      </c>
      <c r="C740" t="s">
        <v>1242</v>
      </c>
      <c r="D740">
        <v>211110758</v>
      </c>
    </row>
    <row r="741" spans="1:4" x14ac:dyDescent="0.25">
      <c r="A741">
        <v>211110759</v>
      </c>
      <c r="B741" t="s">
        <v>1266</v>
      </c>
      <c r="C741" t="s">
        <v>1242</v>
      </c>
      <c r="D741">
        <v>211110759</v>
      </c>
    </row>
    <row r="742" spans="1:4" x14ac:dyDescent="0.25">
      <c r="A742">
        <v>211110760</v>
      </c>
      <c r="B742" t="s">
        <v>1267</v>
      </c>
      <c r="C742" t="s">
        <v>1242</v>
      </c>
      <c r="D742">
        <v>211110760</v>
      </c>
    </row>
    <row r="743" spans="1:4" x14ac:dyDescent="0.25">
      <c r="A743">
        <v>211110761</v>
      </c>
      <c r="B743" t="s">
        <v>1268</v>
      </c>
      <c r="C743" t="s">
        <v>1242</v>
      </c>
      <c r="D743">
        <v>211110761</v>
      </c>
    </row>
    <row r="744" spans="1:4" x14ac:dyDescent="0.25">
      <c r="A744">
        <v>211110763</v>
      </c>
      <c r="B744" t="s">
        <v>1269</v>
      </c>
      <c r="C744" t="s">
        <v>1242</v>
      </c>
      <c r="D744">
        <v>211110763</v>
      </c>
    </row>
    <row r="745" spans="1:4" x14ac:dyDescent="0.25">
      <c r="A745">
        <v>211110764</v>
      </c>
      <c r="B745" t="s">
        <v>1270</v>
      </c>
      <c r="C745" t="s">
        <v>1242</v>
      </c>
      <c r="D745">
        <v>211110764</v>
      </c>
    </row>
    <row r="746" spans="1:4" x14ac:dyDescent="0.25">
      <c r="A746">
        <v>211110765</v>
      </c>
      <c r="B746" t="s">
        <v>1271</v>
      </c>
      <c r="C746" t="s">
        <v>1242</v>
      </c>
      <c r="D746">
        <v>211110765</v>
      </c>
    </row>
    <row r="747" spans="1:4" x14ac:dyDescent="0.25">
      <c r="A747">
        <v>211110766</v>
      </c>
      <c r="B747" t="s">
        <v>1272</v>
      </c>
      <c r="D747">
        <v>211110766</v>
      </c>
    </row>
    <row r="748" spans="1:4" x14ac:dyDescent="0.25">
      <c r="A748">
        <v>211110767</v>
      </c>
      <c r="B748" t="s">
        <v>1273</v>
      </c>
      <c r="C748" t="s">
        <v>1242</v>
      </c>
      <c r="D748">
        <v>211110767</v>
      </c>
    </row>
    <row r="749" spans="1:4" x14ac:dyDescent="0.25">
      <c r="A749">
        <v>211110768</v>
      </c>
      <c r="B749" t="s">
        <v>1274</v>
      </c>
      <c r="C749" t="s">
        <v>1242</v>
      </c>
      <c r="D749">
        <v>211110768</v>
      </c>
    </row>
    <row r="750" spans="1:4" x14ac:dyDescent="0.25">
      <c r="A750">
        <v>211110769</v>
      </c>
      <c r="B750" t="s">
        <v>1275</v>
      </c>
      <c r="C750" t="s">
        <v>561</v>
      </c>
      <c r="D750">
        <v>211110769</v>
      </c>
    </row>
    <row r="751" spans="1:4" x14ac:dyDescent="0.25">
      <c r="A751">
        <v>211110770</v>
      </c>
      <c r="B751" t="s">
        <v>1276</v>
      </c>
      <c r="C751" t="s">
        <v>1242</v>
      </c>
      <c r="D751">
        <v>211110770</v>
      </c>
    </row>
    <row r="752" spans="1:4" x14ac:dyDescent="0.25">
      <c r="A752">
        <v>211110771</v>
      </c>
      <c r="B752" t="s">
        <v>1277</v>
      </c>
      <c r="C752" t="s">
        <v>1242</v>
      </c>
      <c r="D752">
        <v>211110771</v>
      </c>
    </row>
    <row r="753" spans="1:4" x14ac:dyDescent="0.25">
      <c r="A753">
        <v>211110772</v>
      </c>
      <c r="B753" t="s">
        <v>1278</v>
      </c>
      <c r="C753" t="s">
        <v>572</v>
      </c>
      <c r="D753">
        <v>211110772</v>
      </c>
    </row>
    <row r="754" spans="1:4" x14ac:dyDescent="0.25">
      <c r="A754">
        <v>211110773</v>
      </c>
      <c r="B754" t="s">
        <v>1279</v>
      </c>
      <c r="C754" t="s">
        <v>1242</v>
      </c>
      <c r="D754">
        <v>211110773</v>
      </c>
    </row>
    <row r="755" spans="1:4" x14ac:dyDescent="0.25">
      <c r="A755">
        <v>211110774</v>
      </c>
      <c r="B755" t="s">
        <v>1280</v>
      </c>
      <c r="C755" t="s">
        <v>1242</v>
      </c>
      <c r="D755">
        <v>211110774</v>
      </c>
    </row>
    <row r="756" spans="1:4" x14ac:dyDescent="0.25">
      <c r="A756">
        <v>211110775</v>
      </c>
      <c r="B756" t="s">
        <v>1281</v>
      </c>
      <c r="C756" t="s">
        <v>1242</v>
      </c>
      <c r="D756">
        <v>211110775</v>
      </c>
    </row>
    <row r="757" spans="1:4" x14ac:dyDescent="0.25">
      <c r="A757">
        <v>211110776</v>
      </c>
      <c r="B757" t="s">
        <v>1282</v>
      </c>
      <c r="C757" t="s">
        <v>1242</v>
      </c>
      <c r="D757">
        <v>211110776</v>
      </c>
    </row>
    <row r="758" spans="1:4" x14ac:dyDescent="0.25">
      <c r="A758">
        <v>211110778</v>
      </c>
      <c r="B758" t="s">
        <v>1093</v>
      </c>
      <c r="C758" t="s">
        <v>561</v>
      </c>
      <c r="D758">
        <v>211110778</v>
      </c>
    </row>
    <row r="759" spans="1:4" x14ac:dyDescent="0.25">
      <c r="A759">
        <v>211110779</v>
      </c>
      <c r="B759" t="s">
        <v>1283</v>
      </c>
      <c r="C759" t="s">
        <v>1242</v>
      </c>
      <c r="D759">
        <v>211110779</v>
      </c>
    </row>
    <row r="760" spans="1:4" x14ac:dyDescent="0.25">
      <c r="A760">
        <v>211110780</v>
      </c>
      <c r="B760" t="s">
        <v>1284</v>
      </c>
      <c r="C760" t="s">
        <v>1242</v>
      </c>
      <c r="D760">
        <v>211110780</v>
      </c>
    </row>
    <row r="761" spans="1:4" x14ac:dyDescent="0.25">
      <c r="A761">
        <v>211110781</v>
      </c>
      <c r="B761" t="s">
        <v>1285</v>
      </c>
      <c r="C761" t="s">
        <v>561</v>
      </c>
      <c r="D761">
        <v>211110781</v>
      </c>
    </row>
    <row r="762" spans="1:4" x14ac:dyDescent="0.25">
      <c r="A762">
        <v>211110782</v>
      </c>
      <c r="B762" t="s">
        <v>1286</v>
      </c>
      <c r="C762" t="s">
        <v>661</v>
      </c>
      <c r="D762">
        <v>211110782</v>
      </c>
    </row>
    <row r="763" spans="1:4" x14ac:dyDescent="0.25">
      <c r="A763">
        <v>211110783</v>
      </c>
      <c r="B763" t="s">
        <v>1287</v>
      </c>
      <c r="C763" t="s">
        <v>585</v>
      </c>
      <c r="D763">
        <v>211110783</v>
      </c>
    </row>
    <row r="764" spans="1:4" x14ac:dyDescent="0.25">
      <c r="A764">
        <v>211110784</v>
      </c>
      <c r="B764" t="s">
        <v>1288</v>
      </c>
      <c r="C764" t="s">
        <v>561</v>
      </c>
      <c r="D764">
        <v>211110784</v>
      </c>
    </row>
    <row r="765" spans="1:4" x14ac:dyDescent="0.25">
      <c r="A765">
        <v>211110785</v>
      </c>
      <c r="B765" t="s">
        <v>1289</v>
      </c>
      <c r="C765" t="s">
        <v>1242</v>
      </c>
      <c r="D765">
        <v>211110785</v>
      </c>
    </row>
    <row r="766" spans="1:4" x14ac:dyDescent="0.25">
      <c r="A766">
        <v>211110786</v>
      </c>
      <c r="B766" t="s">
        <v>841</v>
      </c>
      <c r="D766">
        <v>211110786</v>
      </c>
    </row>
    <row r="767" spans="1:4" x14ac:dyDescent="0.25">
      <c r="A767">
        <v>211110787</v>
      </c>
      <c r="B767" t="s">
        <v>1290</v>
      </c>
      <c r="C767" t="s">
        <v>721</v>
      </c>
      <c r="D767">
        <v>211110787</v>
      </c>
    </row>
    <row r="768" spans="1:4" x14ac:dyDescent="0.25">
      <c r="A768">
        <v>211110788</v>
      </c>
      <c r="B768" t="s">
        <v>1291</v>
      </c>
      <c r="C768" t="s">
        <v>568</v>
      </c>
      <c r="D768">
        <v>211110788</v>
      </c>
    </row>
    <row r="769" spans="1:4" x14ac:dyDescent="0.25">
      <c r="A769">
        <v>211110789</v>
      </c>
      <c r="B769" t="s">
        <v>1292</v>
      </c>
      <c r="C769" t="s">
        <v>661</v>
      </c>
      <c r="D769">
        <v>211110789</v>
      </c>
    </row>
    <row r="770" spans="1:4" x14ac:dyDescent="0.25">
      <c r="A770">
        <v>211110790</v>
      </c>
      <c r="B770" t="s">
        <v>1293</v>
      </c>
      <c r="C770" t="s">
        <v>1242</v>
      </c>
      <c r="D770">
        <v>211110790</v>
      </c>
    </row>
    <row r="771" spans="1:4" x14ac:dyDescent="0.25">
      <c r="A771">
        <v>211110791</v>
      </c>
      <c r="B771" t="s">
        <v>1294</v>
      </c>
      <c r="C771" t="s">
        <v>561</v>
      </c>
      <c r="D771">
        <v>211110791</v>
      </c>
    </row>
    <row r="772" spans="1:4" x14ac:dyDescent="0.25">
      <c r="A772">
        <v>211110792</v>
      </c>
      <c r="B772" t="s">
        <v>1295</v>
      </c>
      <c r="C772" t="s">
        <v>561</v>
      </c>
      <c r="D772">
        <v>211110792</v>
      </c>
    </row>
    <row r="773" spans="1:4" x14ac:dyDescent="0.25">
      <c r="A773">
        <v>211110793</v>
      </c>
      <c r="B773" t="s">
        <v>1296</v>
      </c>
      <c r="C773" t="s">
        <v>561</v>
      </c>
      <c r="D773">
        <v>211110793</v>
      </c>
    </row>
    <row r="774" spans="1:4" x14ac:dyDescent="0.25">
      <c r="A774">
        <v>211110794</v>
      </c>
      <c r="B774" t="s">
        <v>1297</v>
      </c>
      <c r="C774" t="s">
        <v>1298</v>
      </c>
      <c r="D774">
        <v>211110794</v>
      </c>
    </row>
    <row r="775" spans="1:4" x14ac:dyDescent="0.25">
      <c r="A775">
        <v>211110795</v>
      </c>
      <c r="B775" t="s">
        <v>1277</v>
      </c>
      <c r="C775" t="s">
        <v>1242</v>
      </c>
      <c r="D775">
        <v>211110795</v>
      </c>
    </row>
    <row r="776" spans="1:4" x14ac:dyDescent="0.25">
      <c r="A776">
        <v>211110796</v>
      </c>
      <c r="B776" t="s">
        <v>588</v>
      </c>
      <c r="C776" t="s">
        <v>623</v>
      </c>
      <c r="D776">
        <v>211110796</v>
      </c>
    </row>
    <row r="777" spans="1:4" x14ac:dyDescent="0.25">
      <c r="A777">
        <v>211110797</v>
      </c>
      <c r="B777" t="s">
        <v>1299</v>
      </c>
      <c r="C777" t="s">
        <v>561</v>
      </c>
      <c r="D777">
        <v>211110797</v>
      </c>
    </row>
    <row r="778" spans="1:4" x14ac:dyDescent="0.25">
      <c r="A778">
        <v>211110798</v>
      </c>
      <c r="B778" t="s">
        <v>1300</v>
      </c>
      <c r="C778" t="s">
        <v>561</v>
      </c>
      <c r="D778">
        <v>211110798</v>
      </c>
    </row>
    <row r="779" spans="1:4" x14ac:dyDescent="0.25">
      <c r="A779">
        <v>211110799</v>
      </c>
      <c r="B779" t="s">
        <v>1301</v>
      </c>
      <c r="C779" t="s">
        <v>572</v>
      </c>
      <c r="D779">
        <v>211110799</v>
      </c>
    </row>
    <row r="780" spans="1:4" x14ac:dyDescent="0.25">
      <c r="A780">
        <v>211110800</v>
      </c>
      <c r="B780" t="s">
        <v>1302</v>
      </c>
      <c r="C780" t="s">
        <v>561</v>
      </c>
      <c r="D780">
        <v>211110800</v>
      </c>
    </row>
    <row r="781" spans="1:4" x14ac:dyDescent="0.25">
      <c r="A781">
        <v>211110801</v>
      </c>
      <c r="B781" t="s">
        <v>1303</v>
      </c>
      <c r="C781" t="s">
        <v>561</v>
      </c>
      <c r="D781">
        <v>211110801</v>
      </c>
    </row>
    <row r="782" spans="1:4" x14ac:dyDescent="0.25">
      <c r="A782">
        <v>211110802</v>
      </c>
      <c r="B782" t="s">
        <v>1304</v>
      </c>
      <c r="C782" t="s">
        <v>661</v>
      </c>
      <c r="D782">
        <v>211110802</v>
      </c>
    </row>
    <row r="783" spans="1:4" x14ac:dyDescent="0.25">
      <c r="A783">
        <v>211110803</v>
      </c>
      <c r="B783" t="s">
        <v>1305</v>
      </c>
      <c r="C783" t="s">
        <v>661</v>
      </c>
      <c r="D783">
        <v>211110803</v>
      </c>
    </row>
    <row r="784" spans="1:4" x14ac:dyDescent="0.25">
      <c r="A784">
        <v>211110804</v>
      </c>
      <c r="B784" t="s">
        <v>1306</v>
      </c>
      <c r="C784" t="s">
        <v>698</v>
      </c>
      <c r="D784">
        <v>211110804</v>
      </c>
    </row>
    <row r="785" spans="1:4" x14ac:dyDescent="0.25">
      <c r="A785">
        <v>211110805</v>
      </c>
      <c r="B785" t="s">
        <v>1307</v>
      </c>
      <c r="C785" t="s">
        <v>661</v>
      </c>
      <c r="D785">
        <v>211110805</v>
      </c>
    </row>
    <row r="786" spans="1:4" x14ac:dyDescent="0.25">
      <c r="A786">
        <v>211110806</v>
      </c>
      <c r="B786" t="s">
        <v>1308</v>
      </c>
      <c r="C786" t="s">
        <v>561</v>
      </c>
      <c r="D786">
        <v>211110806</v>
      </c>
    </row>
    <row r="787" spans="1:4" x14ac:dyDescent="0.25">
      <c r="A787">
        <v>211110807</v>
      </c>
      <c r="B787" t="s">
        <v>1309</v>
      </c>
      <c r="C787" t="s">
        <v>561</v>
      </c>
      <c r="D787">
        <v>211110807</v>
      </c>
    </row>
    <row r="788" spans="1:4" x14ac:dyDescent="0.25">
      <c r="A788">
        <v>211110808</v>
      </c>
      <c r="B788" t="s">
        <v>1310</v>
      </c>
      <c r="C788" t="s">
        <v>561</v>
      </c>
      <c r="D788">
        <v>211110808</v>
      </c>
    </row>
    <row r="789" spans="1:4" x14ac:dyDescent="0.25">
      <c r="A789">
        <v>211110809</v>
      </c>
      <c r="B789" t="s">
        <v>1311</v>
      </c>
      <c r="C789" t="s">
        <v>572</v>
      </c>
      <c r="D789">
        <v>211110809</v>
      </c>
    </row>
    <row r="790" spans="1:4" x14ac:dyDescent="0.25">
      <c r="A790">
        <v>211110810</v>
      </c>
      <c r="B790" t="s">
        <v>1312</v>
      </c>
      <c r="C790" t="s">
        <v>561</v>
      </c>
      <c r="D790">
        <v>211110810</v>
      </c>
    </row>
    <row r="791" spans="1:4" x14ac:dyDescent="0.25">
      <c r="A791">
        <v>211110811</v>
      </c>
      <c r="B791" t="s">
        <v>1313</v>
      </c>
      <c r="C791" t="s">
        <v>661</v>
      </c>
      <c r="D791">
        <v>211110811</v>
      </c>
    </row>
    <row r="792" spans="1:4" x14ac:dyDescent="0.25">
      <c r="A792">
        <v>211110812</v>
      </c>
      <c r="B792" t="s">
        <v>1314</v>
      </c>
      <c r="C792" t="s">
        <v>1242</v>
      </c>
      <c r="D792">
        <v>211110812</v>
      </c>
    </row>
    <row r="793" spans="1:4" x14ac:dyDescent="0.25">
      <c r="A793">
        <v>211110813</v>
      </c>
      <c r="B793" t="s">
        <v>1315</v>
      </c>
      <c r="C793" t="s">
        <v>561</v>
      </c>
      <c r="D793">
        <v>211110813</v>
      </c>
    </row>
    <row r="794" spans="1:4" x14ac:dyDescent="0.25">
      <c r="A794">
        <v>211110814</v>
      </c>
      <c r="B794" t="s">
        <v>1316</v>
      </c>
      <c r="C794" t="s">
        <v>1242</v>
      </c>
      <c r="D794">
        <v>211110814</v>
      </c>
    </row>
    <row r="795" spans="1:4" x14ac:dyDescent="0.25">
      <c r="A795">
        <v>211110815</v>
      </c>
      <c r="B795" t="s">
        <v>1317</v>
      </c>
      <c r="C795" t="s">
        <v>572</v>
      </c>
      <c r="D795">
        <v>211110815</v>
      </c>
    </row>
    <row r="796" spans="1:4" x14ac:dyDescent="0.25">
      <c r="A796">
        <v>211110816</v>
      </c>
      <c r="B796" t="s">
        <v>1318</v>
      </c>
      <c r="C796" t="s">
        <v>572</v>
      </c>
      <c r="D796">
        <v>211110816</v>
      </c>
    </row>
    <row r="797" spans="1:4" x14ac:dyDescent="0.25">
      <c r="A797">
        <v>211110817</v>
      </c>
      <c r="B797" t="s">
        <v>1319</v>
      </c>
      <c r="C797" t="s">
        <v>1242</v>
      </c>
      <c r="D797">
        <v>211110817</v>
      </c>
    </row>
    <row r="798" spans="1:4" x14ac:dyDescent="0.25">
      <c r="A798">
        <v>211110818</v>
      </c>
      <c r="B798" t="s">
        <v>1320</v>
      </c>
      <c r="C798" t="s">
        <v>661</v>
      </c>
      <c r="D798">
        <v>211110818</v>
      </c>
    </row>
    <row r="799" spans="1:4" x14ac:dyDescent="0.25">
      <c r="A799">
        <v>211110819</v>
      </c>
      <c r="B799" t="s">
        <v>1321</v>
      </c>
      <c r="C799" t="s">
        <v>721</v>
      </c>
      <c r="D799">
        <v>211110819</v>
      </c>
    </row>
    <row r="800" spans="1:4" x14ac:dyDescent="0.25">
      <c r="A800">
        <v>211110820</v>
      </c>
      <c r="B800" t="s">
        <v>1322</v>
      </c>
      <c r="C800" t="s">
        <v>561</v>
      </c>
      <c r="D800">
        <v>211110820</v>
      </c>
    </row>
    <row r="801" spans="1:4" x14ac:dyDescent="0.25">
      <c r="A801">
        <v>211110821</v>
      </c>
      <c r="B801" t="s">
        <v>1160</v>
      </c>
      <c r="C801" t="s">
        <v>661</v>
      </c>
      <c r="D801">
        <v>211110821</v>
      </c>
    </row>
    <row r="802" spans="1:4" x14ac:dyDescent="0.25">
      <c r="A802">
        <v>211110822</v>
      </c>
      <c r="B802" t="s">
        <v>1323</v>
      </c>
      <c r="C802" t="s">
        <v>661</v>
      </c>
      <c r="D802">
        <v>211110822</v>
      </c>
    </row>
    <row r="803" spans="1:4" x14ac:dyDescent="0.25">
      <c r="A803">
        <v>211110823</v>
      </c>
      <c r="B803" t="s">
        <v>1324</v>
      </c>
      <c r="C803" t="s">
        <v>561</v>
      </c>
      <c r="D803">
        <v>211110823</v>
      </c>
    </row>
    <row r="804" spans="1:4" x14ac:dyDescent="0.25">
      <c r="A804">
        <v>211110824</v>
      </c>
      <c r="B804" t="s">
        <v>1325</v>
      </c>
      <c r="C804" t="s">
        <v>561</v>
      </c>
      <c r="D804">
        <v>211110824</v>
      </c>
    </row>
    <row r="805" spans="1:4" x14ac:dyDescent="0.25">
      <c r="A805">
        <v>211110825</v>
      </c>
      <c r="B805" t="s">
        <v>1326</v>
      </c>
      <c r="C805" t="s">
        <v>561</v>
      </c>
      <c r="D805">
        <v>211110825</v>
      </c>
    </row>
    <row r="806" spans="1:4" x14ac:dyDescent="0.25">
      <c r="A806">
        <v>211110826</v>
      </c>
      <c r="B806" t="s">
        <v>1327</v>
      </c>
      <c r="C806" t="s">
        <v>661</v>
      </c>
      <c r="D806">
        <v>211110826</v>
      </c>
    </row>
    <row r="807" spans="1:4" x14ac:dyDescent="0.25">
      <c r="A807">
        <v>211110827</v>
      </c>
      <c r="B807" t="s">
        <v>1328</v>
      </c>
      <c r="C807" t="s">
        <v>661</v>
      </c>
      <c r="D807">
        <v>211110827</v>
      </c>
    </row>
    <row r="808" spans="1:4" x14ac:dyDescent="0.25">
      <c r="A808">
        <v>211110828</v>
      </c>
      <c r="B808" t="s">
        <v>1329</v>
      </c>
      <c r="C808" t="s">
        <v>572</v>
      </c>
      <c r="D808">
        <v>211110828</v>
      </c>
    </row>
    <row r="809" spans="1:4" x14ac:dyDescent="0.25">
      <c r="A809">
        <v>211110829</v>
      </c>
      <c r="B809" t="s">
        <v>1330</v>
      </c>
      <c r="C809" t="s">
        <v>661</v>
      </c>
      <c r="D809">
        <v>211110829</v>
      </c>
    </row>
    <row r="810" spans="1:4" x14ac:dyDescent="0.25">
      <c r="A810">
        <v>211110830</v>
      </c>
      <c r="B810" t="s">
        <v>1331</v>
      </c>
      <c r="C810" t="s">
        <v>561</v>
      </c>
      <c r="D810">
        <v>211110830</v>
      </c>
    </row>
    <row r="811" spans="1:4" x14ac:dyDescent="0.25">
      <c r="A811">
        <v>211110831</v>
      </c>
      <c r="B811" t="s">
        <v>1332</v>
      </c>
      <c r="C811" t="s">
        <v>561</v>
      </c>
      <c r="D811">
        <v>211110831</v>
      </c>
    </row>
    <row r="812" spans="1:4" x14ac:dyDescent="0.25">
      <c r="A812">
        <v>211110832</v>
      </c>
      <c r="B812" t="s">
        <v>1333</v>
      </c>
      <c r="C812" t="s">
        <v>561</v>
      </c>
      <c r="D812">
        <v>211110832</v>
      </c>
    </row>
    <row r="813" spans="1:4" x14ac:dyDescent="0.25">
      <c r="A813">
        <v>211110833</v>
      </c>
      <c r="B813" t="s">
        <v>1334</v>
      </c>
      <c r="C813" t="s">
        <v>561</v>
      </c>
      <c r="D813">
        <v>211110833</v>
      </c>
    </row>
    <row r="814" spans="1:4" x14ac:dyDescent="0.25">
      <c r="A814">
        <v>211110834</v>
      </c>
      <c r="B814" t="s">
        <v>1335</v>
      </c>
      <c r="C814" t="s">
        <v>561</v>
      </c>
      <c r="D814">
        <v>211110834</v>
      </c>
    </row>
    <row r="815" spans="1:4" x14ac:dyDescent="0.25">
      <c r="A815">
        <v>211110835</v>
      </c>
      <c r="B815" t="s">
        <v>1336</v>
      </c>
      <c r="C815" t="s">
        <v>561</v>
      </c>
      <c r="D815">
        <v>211110835</v>
      </c>
    </row>
    <row r="816" spans="1:4" x14ac:dyDescent="0.25">
      <c r="A816">
        <v>211110836</v>
      </c>
      <c r="B816" t="s">
        <v>1168</v>
      </c>
      <c r="C816" t="s">
        <v>661</v>
      </c>
      <c r="D816">
        <v>211110836</v>
      </c>
    </row>
    <row r="817" spans="1:4" x14ac:dyDescent="0.25">
      <c r="A817">
        <v>211110837</v>
      </c>
      <c r="B817" t="s">
        <v>1337</v>
      </c>
      <c r="C817" t="s">
        <v>561</v>
      </c>
      <c r="D817">
        <v>211110837</v>
      </c>
    </row>
    <row r="818" spans="1:4" x14ac:dyDescent="0.25">
      <c r="A818">
        <v>211110838</v>
      </c>
      <c r="B818" t="s">
        <v>1338</v>
      </c>
      <c r="C818" t="s">
        <v>561</v>
      </c>
      <c r="D818">
        <v>211110838</v>
      </c>
    </row>
    <row r="819" spans="1:4" x14ac:dyDescent="0.25">
      <c r="A819">
        <v>211110839</v>
      </c>
      <c r="B819" t="s">
        <v>1339</v>
      </c>
      <c r="C819" t="s">
        <v>561</v>
      </c>
      <c r="D819">
        <v>211110839</v>
      </c>
    </row>
    <row r="820" spans="1:4" x14ac:dyDescent="0.25">
      <c r="A820">
        <v>211110840</v>
      </c>
      <c r="B820" t="s">
        <v>1340</v>
      </c>
      <c r="C820" t="s">
        <v>661</v>
      </c>
      <c r="D820">
        <v>211110840</v>
      </c>
    </row>
    <row r="821" spans="1:4" x14ac:dyDescent="0.25">
      <c r="A821">
        <v>211110841</v>
      </c>
      <c r="B821" t="s">
        <v>56</v>
      </c>
      <c r="C821" t="s">
        <v>553</v>
      </c>
      <c r="D821">
        <v>211110841</v>
      </c>
    </row>
    <row r="822" spans="1:4" x14ac:dyDescent="0.25">
      <c r="A822">
        <v>211110842</v>
      </c>
      <c r="B822" t="s">
        <v>1341</v>
      </c>
      <c r="C822" t="s">
        <v>661</v>
      </c>
      <c r="D822">
        <v>211110842</v>
      </c>
    </row>
    <row r="823" spans="1:4" x14ac:dyDescent="0.25">
      <c r="A823">
        <v>211110843</v>
      </c>
      <c r="B823" t="s">
        <v>1342</v>
      </c>
      <c r="C823" t="s">
        <v>1242</v>
      </c>
      <c r="D823">
        <v>211110843</v>
      </c>
    </row>
    <row r="824" spans="1:4" x14ac:dyDescent="0.25">
      <c r="A824">
        <v>211110844</v>
      </c>
      <c r="B824" t="s">
        <v>1343</v>
      </c>
      <c r="C824" t="s">
        <v>661</v>
      </c>
      <c r="D824">
        <v>211110844</v>
      </c>
    </row>
    <row r="825" spans="1:4" x14ac:dyDescent="0.25">
      <c r="A825">
        <v>211110845</v>
      </c>
      <c r="B825" t="s">
        <v>1344</v>
      </c>
      <c r="C825" t="s">
        <v>561</v>
      </c>
      <c r="D825">
        <v>211110845</v>
      </c>
    </row>
    <row r="826" spans="1:4" x14ac:dyDescent="0.25">
      <c r="A826">
        <v>211110846</v>
      </c>
      <c r="B826" t="s">
        <v>1345</v>
      </c>
      <c r="C826" t="s">
        <v>1242</v>
      </c>
      <c r="D826">
        <v>211110846</v>
      </c>
    </row>
    <row r="827" spans="1:4" x14ac:dyDescent="0.25">
      <c r="A827">
        <v>211110847</v>
      </c>
      <c r="B827" t="s">
        <v>1346</v>
      </c>
      <c r="C827" t="s">
        <v>561</v>
      </c>
      <c r="D827">
        <v>211110847</v>
      </c>
    </row>
    <row r="828" spans="1:4" x14ac:dyDescent="0.25">
      <c r="A828">
        <v>211110848</v>
      </c>
      <c r="B828" t="s">
        <v>1347</v>
      </c>
      <c r="C828" t="s">
        <v>561</v>
      </c>
      <c r="D828">
        <v>211110848</v>
      </c>
    </row>
    <row r="829" spans="1:4" x14ac:dyDescent="0.25">
      <c r="A829">
        <v>211110849</v>
      </c>
      <c r="B829" t="s">
        <v>1348</v>
      </c>
      <c r="C829" t="s">
        <v>561</v>
      </c>
      <c r="D829">
        <v>211110849</v>
      </c>
    </row>
    <row r="830" spans="1:4" x14ac:dyDescent="0.25">
      <c r="A830">
        <v>211110850</v>
      </c>
      <c r="B830" t="s">
        <v>1349</v>
      </c>
      <c r="C830" t="s">
        <v>561</v>
      </c>
      <c r="D830">
        <v>211110850</v>
      </c>
    </row>
    <row r="831" spans="1:4" x14ac:dyDescent="0.25">
      <c r="A831">
        <v>211110851</v>
      </c>
      <c r="B831" t="s">
        <v>1350</v>
      </c>
      <c r="C831" t="s">
        <v>561</v>
      </c>
      <c r="D831">
        <v>211110851</v>
      </c>
    </row>
    <row r="832" spans="1:4" x14ac:dyDescent="0.25">
      <c r="A832">
        <v>211110852</v>
      </c>
      <c r="B832" t="s">
        <v>1351</v>
      </c>
      <c r="C832" t="s">
        <v>561</v>
      </c>
      <c r="D832">
        <v>211110852</v>
      </c>
    </row>
    <row r="833" spans="1:4" x14ac:dyDescent="0.25">
      <c r="A833">
        <v>211110853</v>
      </c>
      <c r="B833" t="s">
        <v>1352</v>
      </c>
      <c r="C833" t="s">
        <v>561</v>
      </c>
      <c r="D833">
        <v>211110853</v>
      </c>
    </row>
    <row r="834" spans="1:4" x14ac:dyDescent="0.25">
      <c r="A834">
        <v>211110854</v>
      </c>
      <c r="B834" t="s">
        <v>1353</v>
      </c>
      <c r="C834" t="s">
        <v>572</v>
      </c>
      <c r="D834">
        <v>211110854</v>
      </c>
    </row>
    <row r="835" spans="1:4" x14ac:dyDescent="0.25">
      <c r="A835">
        <v>211110855</v>
      </c>
      <c r="B835" t="s">
        <v>1354</v>
      </c>
      <c r="C835" t="s">
        <v>1242</v>
      </c>
      <c r="D835">
        <v>211110855</v>
      </c>
    </row>
    <row r="836" spans="1:4" x14ac:dyDescent="0.25">
      <c r="A836">
        <v>211110856</v>
      </c>
      <c r="B836" t="s">
        <v>1355</v>
      </c>
      <c r="C836" t="s">
        <v>572</v>
      </c>
      <c r="D836">
        <v>211110856</v>
      </c>
    </row>
    <row r="837" spans="1:4" x14ac:dyDescent="0.25">
      <c r="A837">
        <v>211110857</v>
      </c>
      <c r="B837" t="s">
        <v>1356</v>
      </c>
      <c r="C837" t="s">
        <v>561</v>
      </c>
      <c r="D837">
        <v>211110857</v>
      </c>
    </row>
    <row r="838" spans="1:4" x14ac:dyDescent="0.25">
      <c r="A838">
        <v>211110858</v>
      </c>
      <c r="B838" t="s">
        <v>1357</v>
      </c>
      <c r="C838" t="s">
        <v>661</v>
      </c>
      <c r="D838">
        <v>211110858</v>
      </c>
    </row>
    <row r="839" spans="1:4" x14ac:dyDescent="0.25">
      <c r="A839">
        <v>211110860</v>
      </c>
      <c r="B839" t="s">
        <v>57</v>
      </c>
      <c r="C839" t="s">
        <v>553</v>
      </c>
      <c r="D839">
        <v>211110860</v>
      </c>
    </row>
    <row r="840" spans="1:4" x14ac:dyDescent="0.25">
      <c r="A840">
        <v>211110861</v>
      </c>
      <c r="B840" t="s">
        <v>1358</v>
      </c>
      <c r="C840" t="s">
        <v>561</v>
      </c>
      <c r="D840">
        <v>211110861</v>
      </c>
    </row>
    <row r="841" spans="1:4" x14ac:dyDescent="0.25">
      <c r="A841">
        <v>211110862</v>
      </c>
      <c r="B841" t="s">
        <v>906</v>
      </c>
      <c r="C841" t="s">
        <v>561</v>
      </c>
      <c r="D841">
        <v>211110862</v>
      </c>
    </row>
    <row r="842" spans="1:4" x14ac:dyDescent="0.25">
      <c r="A842">
        <v>211110863</v>
      </c>
      <c r="B842" t="s">
        <v>1359</v>
      </c>
      <c r="C842" t="s">
        <v>1242</v>
      </c>
      <c r="D842">
        <v>211110863</v>
      </c>
    </row>
    <row r="843" spans="1:4" x14ac:dyDescent="0.25">
      <c r="A843">
        <v>211110864</v>
      </c>
      <c r="B843" t="s">
        <v>1360</v>
      </c>
      <c r="C843" t="s">
        <v>561</v>
      </c>
      <c r="D843">
        <v>211110864</v>
      </c>
    </row>
    <row r="844" spans="1:4" x14ac:dyDescent="0.25">
      <c r="A844">
        <v>211110865</v>
      </c>
      <c r="B844" t="s">
        <v>1360</v>
      </c>
      <c r="C844" t="s">
        <v>661</v>
      </c>
      <c r="D844">
        <v>211110865</v>
      </c>
    </row>
    <row r="845" spans="1:4" x14ac:dyDescent="0.25">
      <c r="A845">
        <v>211110866</v>
      </c>
      <c r="B845" t="s">
        <v>1361</v>
      </c>
      <c r="C845" t="s">
        <v>1362</v>
      </c>
      <c r="D845">
        <v>211110866</v>
      </c>
    </row>
    <row r="846" spans="1:4" x14ac:dyDescent="0.25">
      <c r="A846">
        <v>211110867</v>
      </c>
      <c r="B846" t="s">
        <v>1305</v>
      </c>
      <c r="C846" t="s">
        <v>661</v>
      </c>
      <c r="D846">
        <v>211110867</v>
      </c>
    </row>
    <row r="847" spans="1:4" x14ac:dyDescent="0.25">
      <c r="A847">
        <v>211110868</v>
      </c>
      <c r="B847" t="s">
        <v>1363</v>
      </c>
      <c r="C847" t="s">
        <v>561</v>
      </c>
      <c r="D847">
        <v>211110868</v>
      </c>
    </row>
    <row r="848" spans="1:4" x14ac:dyDescent="0.25">
      <c r="A848">
        <v>211110869</v>
      </c>
      <c r="B848" t="s">
        <v>1364</v>
      </c>
      <c r="C848" t="s">
        <v>623</v>
      </c>
      <c r="D848">
        <v>211110869</v>
      </c>
    </row>
    <row r="849" spans="1:4" x14ac:dyDescent="0.25">
      <c r="A849">
        <v>211110870</v>
      </c>
      <c r="B849" t="s">
        <v>58</v>
      </c>
      <c r="C849" t="s">
        <v>553</v>
      </c>
      <c r="D849">
        <v>211110870</v>
      </c>
    </row>
    <row r="850" spans="1:4" x14ac:dyDescent="0.25">
      <c r="A850">
        <v>211110871</v>
      </c>
      <c r="B850" t="s">
        <v>1365</v>
      </c>
      <c r="C850" t="s">
        <v>572</v>
      </c>
      <c r="D850">
        <v>211110871</v>
      </c>
    </row>
    <row r="851" spans="1:4" x14ac:dyDescent="0.25">
      <c r="A851">
        <v>211110872</v>
      </c>
      <c r="B851" t="s">
        <v>1366</v>
      </c>
      <c r="C851" t="s">
        <v>561</v>
      </c>
      <c r="D851">
        <v>211110872</v>
      </c>
    </row>
    <row r="852" spans="1:4" x14ac:dyDescent="0.25">
      <c r="A852">
        <v>211110873</v>
      </c>
      <c r="B852" t="s">
        <v>1367</v>
      </c>
      <c r="C852" t="s">
        <v>561</v>
      </c>
      <c r="D852">
        <v>211110873</v>
      </c>
    </row>
    <row r="853" spans="1:4" x14ac:dyDescent="0.25">
      <c r="A853">
        <v>211110874</v>
      </c>
      <c r="B853" t="s">
        <v>1368</v>
      </c>
      <c r="C853" t="s">
        <v>572</v>
      </c>
      <c r="D853">
        <v>211110874</v>
      </c>
    </row>
    <row r="854" spans="1:4" x14ac:dyDescent="0.25">
      <c r="A854">
        <v>211110875</v>
      </c>
      <c r="B854" t="s">
        <v>1369</v>
      </c>
      <c r="C854" t="s">
        <v>561</v>
      </c>
      <c r="D854">
        <v>211110875</v>
      </c>
    </row>
    <row r="855" spans="1:4" x14ac:dyDescent="0.25">
      <c r="A855">
        <v>211110876</v>
      </c>
      <c r="B855" t="s">
        <v>1370</v>
      </c>
      <c r="C855" t="s">
        <v>561</v>
      </c>
      <c r="D855">
        <v>211110876</v>
      </c>
    </row>
    <row r="856" spans="1:4" x14ac:dyDescent="0.25">
      <c r="A856">
        <v>211110877</v>
      </c>
      <c r="B856" t="s">
        <v>1371</v>
      </c>
      <c r="C856" t="s">
        <v>1242</v>
      </c>
      <c r="D856">
        <v>211110877</v>
      </c>
    </row>
    <row r="857" spans="1:4" x14ac:dyDescent="0.25">
      <c r="A857">
        <v>211110878</v>
      </c>
      <c r="B857" t="s">
        <v>1372</v>
      </c>
      <c r="C857" t="s">
        <v>585</v>
      </c>
      <c r="D857">
        <v>211110878</v>
      </c>
    </row>
    <row r="858" spans="1:4" x14ac:dyDescent="0.25">
      <c r="A858">
        <v>211110879</v>
      </c>
      <c r="B858" t="s">
        <v>1220</v>
      </c>
      <c r="C858" t="s">
        <v>561</v>
      </c>
      <c r="D858">
        <v>211110879</v>
      </c>
    </row>
    <row r="859" spans="1:4" x14ac:dyDescent="0.25">
      <c r="A859">
        <v>211110881</v>
      </c>
      <c r="B859" t="s">
        <v>1373</v>
      </c>
      <c r="C859" t="s">
        <v>661</v>
      </c>
      <c r="D859">
        <v>211110881</v>
      </c>
    </row>
    <row r="860" spans="1:4" x14ac:dyDescent="0.25">
      <c r="A860">
        <v>211110882</v>
      </c>
      <c r="B860" t="s">
        <v>1374</v>
      </c>
      <c r="C860" t="s">
        <v>661</v>
      </c>
      <c r="D860">
        <v>211110882</v>
      </c>
    </row>
    <row r="861" spans="1:4" x14ac:dyDescent="0.25">
      <c r="A861">
        <v>211110883</v>
      </c>
      <c r="B861" t="s">
        <v>1375</v>
      </c>
      <c r="C861" t="s">
        <v>561</v>
      </c>
      <c r="D861">
        <v>211110883</v>
      </c>
    </row>
    <row r="862" spans="1:4" x14ac:dyDescent="0.25">
      <c r="A862">
        <v>211110884</v>
      </c>
      <c r="B862" t="s">
        <v>1376</v>
      </c>
      <c r="C862" t="s">
        <v>572</v>
      </c>
      <c r="D862">
        <v>211110884</v>
      </c>
    </row>
    <row r="863" spans="1:4" x14ac:dyDescent="0.25">
      <c r="A863">
        <v>211110885</v>
      </c>
      <c r="B863" t="s">
        <v>1377</v>
      </c>
      <c r="D863">
        <v>211110885</v>
      </c>
    </row>
    <row r="864" spans="1:4" x14ac:dyDescent="0.25">
      <c r="A864">
        <v>211110886</v>
      </c>
      <c r="B864" t="s">
        <v>1378</v>
      </c>
      <c r="C864" t="s">
        <v>1242</v>
      </c>
      <c r="D864">
        <v>211110886</v>
      </c>
    </row>
    <row r="865" spans="1:4" x14ac:dyDescent="0.25">
      <c r="A865">
        <v>211110887</v>
      </c>
      <c r="B865" t="s">
        <v>59</v>
      </c>
      <c r="C865" t="s">
        <v>553</v>
      </c>
      <c r="D865">
        <v>211110887</v>
      </c>
    </row>
    <row r="866" spans="1:4" x14ac:dyDescent="0.25">
      <c r="A866">
        <v>211110888</v>
      </c>
      <c r="B866" t="s">
        <v>1379</v>
      </c>
      <c r="C866" t="s">
        <v>561</v>
      </c>
      <c r="D866">
        <v>211110888</v>
      </c>
    </row>
    <row r="867" spans="1:4" x14ac:dyDescent="0.25">
      <c r="A867">
        <v>211110889</v>
      </c>
      <c r="B867" t="s">
        <v>1380</v>
      </c>
      <c r="C867" t="s">
        <v>561</v>
      </c>
      <c r="D867">
        <v>211110889</v>
      </c>
    </row>
    <row r="868" spans="1:4" x14ac:dyDescent="0.25">
      <c r="A868">
        <v>211110890</v>
      </c>
      <c r="B868" t="s">
        <v>1381</v>
      </c>
      <c r="C868" t="s">
        <v>561</v>
      </c>
      <c r="D868">
        <v>211110890</v>
      </c>
    </row>
    <row r="869" spans="1:4" x14ac:dyDescent="0.25">
      <c r="A869">
        <v>211110891</v>
      </c>
      <c r="B869" t="s">
        <v>1382</v>
      </c>
      <c r="C869" t="s">
        <v>561</v>
      </c>
      <c r="D869">
        <v>211110891</v>
      </c>
    </row>
    <row r="870" spans="1:4" x14ac:dyDescent="0.25">
      <c r="A870">
        <v>211110892</v>
      </c>
      <c r="B870" t="s">
        <v>1383</v>
      </c>
      <c r="C870" t="s">
        <v>561</v>
      </c>
      <c r="D870">
        <v>211110892</v>
      </c>
    </row>
    <row r="871" spans="1:4" x14ac:dyDescent="0.25">
      <c r="A871">
        <v>211110893</v>
      </c>
      <c r="B871" t="s">
        <v>1384</v>
      </c>
      <c r="C871" t="s">
        <v>561</v>
      </c>
      <c r="D871">
        <v>211110893</v>
      </c>
    </row>
    <row r="872" spans="1:4" x14ac:dyDescent="0.25">
      <c r="A872">
        <v>211110894</v>
      </c>
      <c r="B872" t="s">
        <v>1385</v>
      </c>
      <c r="C872" t="s">
        <v>661</v>
      </c>
      <c r="D872">
        <v>211110894</v>
      </c>
    </row>
    <row r="873" spans="1:4" x14ac:dyDescent="0.25">
      <c r="A873">
        <v>211110895</v>
      </c>
      <c r="B873" t="s">
        <v>1386</v>
      </c>
      <c r="C873" t="s">
        <v>561</v>
      </c>
      <c r="D873">
        <v>211110895</v>
      </c>
    </row>
    <row r="874" spans="1:4" x14ac:dyDescent="0.25">
      <c r="A874">
        <v>211110896</v>
      </c>
      <c r="B874" t="s">
        <v>1387</v>
      </c>
      <c r="C874" t="s">
        <v>561</v>
      </c>
      <c r="D874">
        <v>211110896</v>
      </c>
    </row>
    <row r="875" spans="1:4" x14ac:dyDescent="0.25">
      <c r="A875">
        <v>211110897</v>
      </c>
      <c r="B875" t="s">
        <v>1388</v>
      </c>
      <c r="C875" t="s">
        <v>572</v>
      </c>
      <c r="D875">
        <v>211110897</v>
      </c>
    </row>
    <row r="876" spans="1:4" x14ac:dyDescent="0.25">
      <c r="A876">
        <v>211110898</v>
      </c>
      <c r="B876" t="s">
        <v>1389</v>
      </c>
      <c r="C876" t="s">
        <v>561</v>
      </c>
      <c r="D876">
        <v>211110898</v>
      </c>
    </row>
    <row r="877" spans="1:4" x14ac:dyDescent="0.25">
      <c r="A877">
        <v>211110899</v>
      </c>
      <c r="B877" t="s">
        <v>1390</v>
      </c>
      <c r="C877" t="s">
        <v>561</v>
      </c>
      <c r="D877">
        <v>211110899</v>
      </c>
    </row>
    <row r="878" spans="1:4" x14ac:dyDescent="0.25">
      <c r="A878">
        <v>211110900</v>
      </c>
      <c r="B878" t="s">
        <v>1391</v>
      </c>
      <c r="C878" t="s">
        <v>561</v>
      </c>
      <c r="D878">
        <v>211110900</v>
      </c>
    </row>
    <row r="879" spans="1:4" x14ac:dyDescent="0.25">
      <c r="A879">
        <v>211110901</v>
      </c>
      <c r="B879" t="s">
        <v>1392</v>
      </c>
      <c r="C879" t="s">
        <v>572</v>
      </c>
      <c r="D879">
        <v>211110901</v>
      </c>
    </row>
    <row r="880" spans="1:4" x14ac:dyDescent="0.25">
      <c r="A880">
        <v>211110902</v>
      </c>
      <c r="B880" t="s">
        <v>1393</v>
      </c>
      <c r="C880" t="s">
        <v>561</v>
      </c>
      <c r="D880">
        <v>211110902</v>
      </c>
    </row>
    <row r="881" spans="1:4" x14ac:dyDescent="0.25">
      <c r="A881">
        <v>211110903</v>
      </c>
      <c r="B881" t="s">
        <v>60</v>
      </c>
      <c r="C881" t="s">
        <v>663</v>
      </c>
      <c r="D881">
        <v>211110903</v>
      </c>
    </row>
    <row r="882" spans="1:4" x14ac:dyDescent="0.25">
      <c r="A882">
        <v>211110904</v>
      </c>
      <c r="B882" t="s">
        <v>1394</v>
      </c>
      <c r="C882" t="s">
        <v>561</v>
      </c>
      <c r="D882">
        <v>211110904</v>
      </c>
    </row>
    <row r="883" spans="1:4" x14ac:dyDescent="0.25">
      <c r="A883">
        <v>211110905</v>
      </c>
      <c r="B883" t="s">
        <v>1395</v>
      </c>
      <c r="C883" t="s">
        <v>561</v>
      </c>
      <c r="D883">
        <v>211110905</v>
      </c>
    </row>
    <row r="884" spans="1:4" x14ac:dyDescent="0.25">
      <c r="A884">
        <v>211110907</v>
      </c>
      <c r="B884" t="s">
        <v>1396</v>
      </c>
      <c r="C884" t="s">
        <v>572</v>
      </c>
      <c r="D884">
        <v>211110907</v>
      </c>
    </row>
    <row r="885" spans="1:4" x14ac:dyDescent="0.25">
      <c r="A885">
        <v>211110908</v>
      </c>
      <c r="B885" t="s">
        <v>1397</v>
      </c>
      <c r="C885" t="s">
        <v>661</v>
      </c>
      <c r="D885">
        <v>211110908</v>
      </c>
    </row>
    <row r="886" spans="1:4" x14ac:dyDescent="0.25">
      <c r="A886">
        <v>211110909</v>
      </c>
      <c r="B886" t="s">
        <v>1398</v>
      </c>
      <c r="C886" t="s">
        <v>572</v>
      </c>
      <c r="D886">
        <v>211110909</v>
      </c>
    </row>
    <row r="887" spans="1:4" x14ac:dyDescent="0.25">
      <c r="A887">
        <v>211110910</v>
      </c>
      <c r="B887" t="s">
        <v>1399</v>
      </c>
      <c r="C887" t="s">
        <v>561</v>
      </c>
      <c r="D887">
        <v>211110910</v>
      </c>
    </row>
    <row r="888" spans="1:4" x14ac:dyDescent="0.25">
      <c r="A888">
        <v>211110911</v>
      </c>
      <c r="B888" t="s">
        <v>61</v>
      </c>
      <c r="C888" t="s">
        <v>585</v>
      </c>
      <c r="D888">
        <v>211110911</v>
      </c>
    </row>
    <row r="889" spans="1:4" x14ac:dyDescent="0.25">
      <c r="A889">
        <v>211110912</v>
      </c>
      <c r="B889" t="s">
        <v>1400</v>
      </c>
      <c r="C889" t="s">
        <v>561</v>
      </c>
      <c r="D889">
        <v>211110912</v>
      </c>
    </row>
    <row r="890" spans="1:4" x14ac:dyDescent="0.25">
      <c r="A890">
        <v>211110913</v>
      </c>
      <c r="B890" t="s">
        <v>1401</v>
      </c>
      <c r="C890" t="s">
        <v>561</v>
      </c>
      <c r="D890">
        <v>211110913</v>
      </c>
    </row>
    <row r="891" spans="1:4" x14ac:dyDescent="0.25">
      <c r="A891">
        <v>211110914</v>
      </c>
      <c r="B891" t="s">
        <v>1402</v>
      </c>
      <c r="C891" t="s">
        <v>561</v>
      </c>
      <c r="D891">
        <v>211110914</v>
      </c>
    </row>
    <row r="892" spans="1:4" x14ac:dyDescent="0.25">
      <c r="A892">
        <v>211110915</v>
      </c>
      <c r="B892" t="s">
        <v>63</v>
      </c>
      <c r="C892" t="s">
        <v>620</v>
      </c>
      <c r="D892">
        <v>211110915</v>
      </c>
    </row>
    <row r="893" spans="1:4" x14ac:dyDescent="0.25">
      <c r="A893">
        <v>211110916</v>
      </c>
      <c r="B893" t="s">
        <v>1403</v>
      </c>
      <c r="C893" t="s">
        <v>1242</v>
      </c>
      <c r="D893">
        <v>211110916</v>
      </c>
    </row>
    <row r="894" spans="1:4" x14ac:dyDescent="0.25">
      <c r="A894">
        <v>211110917</v>
      </c>
      <c r="B894" t="s">
        <v>64</v>
      </c>
      <c r="C894" t="s">
        <v>585</v>
      </c>
      <c r="D894">
        <v>211110917</v>
      </c>
    </row>
    <row r="895" spans="1:4" x14ac:dyDescent="0.25">
      <c r="A895">
        <v>211110918</v>
      </c>
      <c r="B895" t="s">
        <v>1404</v>
      </c>
      <c r="C895" t="s">
        <v>561</v>
      </c>
      <c r="D895">
        <v>211110918</v>
      </c>
    </row>
    <row r="896" spans="1:4" x14ac:dyDescent="0.25">
      <c r="A896">
        <v>211110919</v>
      </c>
      <c r="B896" t="s">
        <v>1405</v>
      </c>
      <c r="C896" t="s">
        <v>561</v>
      </c>
      <c r="D896">
        <v>211110919</v>
      </c>
    </row>
    <row r="897" spans="1:4" x14ac:dyDescent="0.25">
      <c r="A897">
        <v>211110920</v>
      </c>
      <c r="B897" t="s">
        <v>1406</v>
      </c>
      <c r="C897" t="s">
        <v>755</v>
      </c>
      <c r="D897">
        <v>211110920</v>
      </c>
    </row>
    <row r="898" spans="1:4" x14ac:dyDescent="0.25">
      <c r="A898">
        <v>211110921</v>
      </c>
      <c r="B898" t="s">
        <v>1407</v>
      </c>
      <c r="C898" t="s">
        <v>561</v>
      </c>
      <c r="D898">
        <v>211110921</v>
      </c>
    </row>
    <row r="899" spans="1:4" x14ac:dyDescent="0.25">
      <c r="A899">
        <v>211110922</v>
      </c>
      <c r="B899" t="s">
        <v>1408</v>
      </c>
      <c r="C899" t="s">
        <v>561</v>
      </c>
      <c r="D899">
        <v>211110922</v>
      </c>
    </row>
    <row r="900" spans="1:4" x14ac:dyDescent="0.25">
      <c r="A900">
        <v>211110923</v>
      </c>
      <c r="B900" t="s">
        <v>1409</v>
      </c>
      <c r="C900" t="s">
        <v>568</v>
      </c>
      <c r="D900">
        <v>211110923</v>
      </c>
    </row>
    <row r="901" spans="1:4" x14ac:dyDescent="0.25">
      <c r="A901">
        <v>211110924</v>
      </c>
      <c r="B901" t="s">
        <v>1410</v>
      </c>
      <c r="C901" t="s">
        <v>572</v>
      </c>
      <c r="D901">
        <v>211110924</v>
      </c>
    </row>
    <row r="902" spans="1:4" x14ac:dyDescent="0.25">
      <c r="A902">
        <v>211110925</v>
      </c>
      <c r="B902" t="s">
        <v>1411</v>
      </c>
      <c r="C902" t="s">
        <v>561</v>
      </c>
      <c r="D902">
        <v>211110925</v>
      </c>
    </row>
    <row r="903" spans="1:4" x14ac:dyDescent="0.25">
      <c r="A903">
        <v>211110926</v>
      </c>
      <c r="B903" t="s">
        <v>951</v>
      </c>
      <c r="C903" t="s">
        <v>561</v>
      </c>
      <c r="D903">
        <v>211110926</v>
      </c>
    </row>
    <row r="904" spans="1:4" x14ac:dyDescent="0.25">
      <c r="A904">
        <v>211110927</v>
      </c>
      <c r="B904" t="s">
        <v>1412</v>
      </c>
      <c r="C904" t="s">
        <v>572</v>
      </c>
      <c r="D904">
        <v>211110927</v>
      </c>
    </row>
    <row r="905" spans="1:4" x14ac:dyDescent="0.25">
      <c r="A905">
        <v>211110928</v>
      </c>
      <c r="B905" t="s">
        <v>1413</v>
      </c>
      <c r="C905" t="s">
        <v>561</v>
      </c>
      <c r="D905">
        <v>211110928</v>
      </c>
    </row>
    <row r="906" spans="1:4" x14ac:dyDescent="0.25">
      <c r="A906">
        <v>211110929</v>
      </c>
      <c r="B906" t="s">
        <v>1414</v>
      </c>
      <c r="C906" t="s">
        <v>561</v>
      </c>
      <c r="D906">
        <v>211110929</v>
      </c>
    </row>
    <row r="907" spans="1:4" x14ac:dyDescent="0.25">
      <c r="A907">
        <v>211110930</v>
      </c>
      <c r="B907" t="s">
        <v>1415</v>
      </c>
      <c r="D907">
        <v>211110930</v>
      </c>
    </row>
    <row r="908" spans="1:4" x14ac:dyDescent="0.25">
      <c r="A908">
        <v>211110931</v>
      </c>
      <c r="B908" t="s">
        <v>1416</v>
      </c>
      <c r="C908" t="s">
        <v>572</v>
      </c>
      <c r="D908">
        <v>211110931</v>
      </c>
    </row>
    <row r="909" spans="1:4" x14ac:dyDescent="0.25">
      <c r="A909">
        <v>211110932</v>
      </c>
      <c r="B909" t="s">
        <v>1417</v>
      </c>
      <c r="C909" t="s">
        <v>561</v>
      </c>
      <c r="D909">
        <v>211110932</v>
      </c>
    </row>
    <row r="910" spans="1:4" x14ac:dyDescent="0.25">
      <c r="A910">
        <v>211110933</v>
      </c>
      <c r="B910" t="s">
        <v>1418</v>
      </c>
      <c r="C910" t="s">
        <v>561</v>
      </c>
      <c r="D910">
        <v>211110933</v>
      </c>
    </row>
    <row r="911" spans="1:4" x14ac:dyDescent="0.25">
      <c r="A911">
        <v>211110934</v>
      </c>
      <c r="B911" t="s">
        <v>1419</v>
      </c>
      <c r="C911" t="s">
        <v>561</v>
      </c>
      <c r="D911">
        <v>211110934</v>
      </c>
    </row>
    <row r="912" spans="1:4" x14ac:dyDescent="0.25">
      <c r="A912">
        <v>211110935</v>
      </c>
      <c r="B912" t="s">
        <v>1420</v>
      </c>
      <c r="C912" t="s">
        <v>561</v>
      </c>
      <c r="D912">
        <v>211110935</v>
      </c>
    </row>
    <row r="913" spans="1:4" x14ac:dyDescent="0.25">
      <c r="A913">
        <v>211110936</v>
      </c>
      <c r="B913" t="s">
        <v>1421</v>
      </c>
      <c r="C913" t="s">
        <v>561</v>
      </c>
      <c r="D913">
        <v>211110936</v>
      </c>
    </row>
    <row r="914" spans="1:4" x14ac:dyDescent="0.25">
      <c r="A914">
        <v>211110937</v>
      </c>
      <c r="B914" t="s">
        <v>1422</v>
      </c>
      <c r="C914" t="s">
        <v>561</v>
      </c>
      <c r="D914">
        <v>211110937</v>
      </c>
    </row>
    <row r="915" spans="1:4" x14ac:dyDescent="0.25">
      <c r="A915">
        <v>211110938</v>
      </c>
      <c r="B915" t="s">
        <v>1423</v>
      </c>
      <c r="D915">
        <v>211110938</v>
      </c>
    </row>
    <row r="916" spans="1:4" x14ac:dyDescent="0.25">
      <c r="A916">
        <v>211110939</v>
      </c>
      <c r="B916" t="s">
        <v>1424</v>
      </c>
      <c r="C916" t="s">
        <v>561</v>
      </c>
      <c r="D916">
        <v>211110939</v>
      </c>
    </row>
    <row r="917" spans="1:4" x14ac:dyDescent="0.25">
      <c r="A917">
        <v>211110940</v>
      </c>
      <c r="B917" t="s">
        <v>1425</v>
      </c>
      <c r="C917" t="s">
        <v>661</v>
      </c>
      <c r="D917">
        <v>211110940</v>
      </c>
    </row>
    <row r="918" spans="1:4" x14ac:dyDescent="0.25">
      <c r="A918">
        <v>211110941</v>
      </c>
      <c r="B918" t="s">
        <v>1425</v>
      </c>
      <c r="C918" t="s">
        <v>661</v>
      </c>
      <c r="D918">
        <v>211110941</v>
      </c>
    </row>
    <row r="919" spans="1:4" x14ac:dyDescent="0.25">
      <c r="A919">
        <v>211110942</v>
      </c>
      <c r="B919" t="s">
        <v>1426</v>
      </c>
      <c r="C919" t="s">
        <v>561</v>
      </c>
      <c r="D919">
        <v>211110942</v>
      </c>
    </row>
    <row r="920" spans="1:4" x14ac:dyDescent="0.25">
      <c r="A920">
        <v>211110943</v>
      </c>
      <c r="B920" t="s">
        <v>1425</v>
      </c>
      <c r="C920" t="s">
        <v>661</v>
      </c>
      <c r="D920">
        <v>211110943</v>
      </c>
    </row>
    <row r="921" spans="1:4" x14ac:dyDescent="0.25">
      <c r="A921">
        <v>211110944</v>
      </c>
      <c r="B921" t="s">
        <v>1427</v>
      </c>
      <c r="C921" t="s">
        <v>561</v>
      </c>
      <c r="D921">
        <v>211110944</v>
      </c>
    </row>
    <row r="922" spans="1:4" x14ac:dyDescent="0.25">
      <c r="A922">
        <v>211110945</v>
      </c>
      <c r="B922" t="s">
        <v>1428</v>
      </c>
      <c r="C922" t="s">
        <v>623</v>
      </c>
      <c r="D922">
        <v>211110945</v>
      </c>
    </row>
    <row r="923" spans="1:4" x14ac:dyDescent="0.25">
      <c r="A923">
        <v>211110946</v>
      </c>
      <c r="B923" t="s">
        <v>1429</v>
      </c>
      <c r="C923" t="s">
        <v>568</v>
      </c>
      <c r="D923">
        <v>211110946</v>
      </c>
    </row>
    <row r="924" spans="1:4" x14ac:dyDescent="0.25">
      <c r="A924">
        <v>211110947</v>
      </c>
      <c r="B924" t="s">
        <v>1430</v>
      </c>
      <c r="C924" t="s">
        <v>572</v>
      </c>
      <c r="D924">
        <v>211110947</v>
      </c>
    </row>
    <row r="925" spans="1:4" x14ac:dyDescent="0.25">
      <c r="A925">
        <v>211110948</v>
      </c>
      <c r="B925" t="s">
        <v>1431</v>
      </c>
      <c r="D925">
        <v>211110948</v>
      </c>
    </row>
    <row r="926" spans="1:4" x14ac:dyDescent="0.25">
      <c r="A926">
        <v>211110949</v>
      </c>
      <c r="B926" t="s">
        <v>1432</v>
      </c>
      <c r="C926" t="s">
        <v>561</v>
      </c>
      <c r="D926">
        <v>211110949</v>
      </c>
    </row>
    <row r="927" spans="1:4" x14ac:dyDescent="0.25">
      <c r="A927">
        <v>211110950</v>
      </c>
      <c r="B927" t="s">
        <v>65</v>
      </c>
      <c r="C927" t="s">
        <v>561</v>
      </c>
      <c r="D927">
        <v>211110950</v>
      </c>
    </row>
    <row r="928" spans="1:4" x14ac:dyDescent="0.25">
      <c r="A928">
        <v>211110951</v>
      </c>
      <c r="B928" t="s">
        <v>1433</v>
      </c>
      <c r="C928" t="s">
        <v>561</v>
      </c>
      <c r="D928">
        <v>211110951</v>
      </c>
    </row>
    <row r="929" spans="1:4" x14ac:dyDescent="0.25">
      <c r="A929">
        <v>211110952</v>
      </c>
      <c r="B929" t="s">
        <v>1434</v>
      </c>
      <c r="C929" t="s">
        <v>561</v>
      </c>
      <c r="D929">
        <v>211110952</v>
      </c>
    </row>
    <row r="930" spans="1:4" x14ac:dyDescent="0.25">
      <c r="A930">
        <v>211110953</v>
      </c>
      <c r="B930" t="s">
        <v>1435</v>
      </c>
      <c r="C930" t="s">
        <v>561</v>
      </c>
      <c r="D930">
        <v>211110953</v>
      </c>
    </row>
    <row r="931" spans="1:4" x14ac:dyDescent="0.25">
      <c r="A931">
        <v>211110954</v>
      </c>
      <c r="B931" t="s">
        <v>1436</v>
      </c>
      <c r="C931" t="s">
        <v>572</v>
      </c>
      <c r="D931">
        <v>211110954</v>
      </c>
    </row>
    <row r="932" spans="1:4" x14ac:dyDescent="0.25">
      <c r="A932">
        <v>211110955</v>
      </c>
      <c r="B932" t="s">
        <v>1437</v>
      </c>
      <c r="C932" t="s">
        <v>623</v>
      </c>
      <c r="D932">
        <v>211110955</v>
      </c>
    </row>
    <row r="933" spans="1:4" x14ac:dyDescent="0.25">
      <c r="A933">
        <v>211110956</v>
      </c>
      <c r="B933" t="s">
        <v>1438</v>
      </c>
      <c r="C933" t="s">
        <v>561</v>
      </c>
      <c r="D933">
        <v>211110956</v>
      </c>
    </row>
    <row r="934" spans="1:4" x14ac:dyDescent="0.25">
      <c r="A934">
        <v>211110957</v>
      </c>
      <c r="B934" t="s">
        <v>1439</v>
      </c>
      <c r="C934" t="s">
        <v>561</v>
      </c>
      <c r="D934">
        <v>211110957</v>
      </c>
    </row>
    <row r="935" spans="1:4" x14ac:dyDescent="0.25">
      <c r="A935">
        <v>211110958</v>
      </c>
      <c r="B935" t="s">
        <v>1440</v>
      </c>
      <c r="C935" t="s">
        <v>561</v>
      </c>
      <c r="D935">
        <v>211110958</v>
      </c>
    </row>
    <row r="936" spans="1:4" x14ac:dyDescent="0.25">
      <c r="A936">
        <v>211110959</v>
      </c>
      <c r="B936" t="s">
        <v>66</v>
      </c>
      <c r="C936" t="s">
        <v>553</v>
      </c>
      <c r="D936">
        <v>211110959</v>
      </c>
    </row>
    <row r="937" spans="1:4" x14ac:dyDescent="0.25">
      <c r="A937">
        <v>211110960</v>
      </c>
      <c r="B937" t="s">
        <v>1441</v>
      </c>
      <c r="C937" t="s">
        <v>620</v>
      </c>
      <c r="D937">
        <v>211110960</v>
      </c>
    </row>
    <row r="938" spans="1:4" x14ac:dyDescent="0.25">
      <c r="A938">
        <v>211110961</v>
      </c>
      <c r="B938" t="s">
        <v>1442</v>
      </c>
      <c r="C938" t="s">
        <v>1242</v>
      </c>
      <c r="D938">
        <v>211110961</v>
      </c>
    </row>
    <row r="939" spans="1:4" x14ac:dyDescent="0.25">
      <c r="A939">
        <v>211110962</v>
      </c>
      <c r="B939" t="s">
        <v>1443</v>
      </c>
      <c r="C939" t="s">
        <v>572</v>
      </c>
      <c r="D939">
        <v>211110962</v>
      </c>
    </row>
    <row r="940" spans="1:4" x14ac:dyDescent="0.25">
      <c r="A940">
        <v>211110963</v>
      </c>
      <c r="B940" t="s">
        <v>1444</v>
      </c>
      <c r="C940" t="s">
        <v>661</v>
      </c>
      <c r="D940">
        <v>211110963</v>
      </c>
    </row>
    <row r="941" spans="1:4" x14ac:dyDescent="0.25">
      <c r="A941">
        <v>211110964</v>
      </c>
      <c r="B941" t="s">
        <v>1445</v>
      </c>
      <c r="C941" t="s">
        <v>561</v>
      </c>
      <c r="D941">
        <v>211110964</v>
      </c>
    </row>
    <row r="942" spans="1:4" x14ac:dyDescent="0.25">
      <c r="A942">
        <v>211110965</v>
      </c>
      <c r="B942" t="s">
        <v>1446</v>
      </c>
      <c r="C942" t="s">
        <v>661</v>
      </c>
      <c r="D942">
        <v>211110965</v>
      </c>
    </row>
    <row r="943" spans="1:4" x14ac:dyDescent="0.25">
      <c r="A943">
        <v>211110966</v>
      </c>
      <c r="B943" t="s">
        <v>1447</v>
      </c>
      <c r="C943" t="s">
        <v>561</v>
      </c>
      <c r="D943">
        <v>211110966</v>
      </c>
    </row>
    <row r="944" spans="1:4" x14ac:dyDescent="0.25">
      <c r="A944">
        <v>211110967</v>
      </c>
      <c r="B944" t="s">
        <v>1448</v>
      </c>
      <c r="C944" t="s">
        <v>1242</v>
      </c>
      <c r="D944">
        <v>211110967</v>
      </c>
    </row>
    <row r="945" spans="1:4" x14ac:dyDescent="0.25">
      <c r="A945">
        <v>211110968</v>
      </c>
      <c r="B945" t="s">
        <v>1449</v>
      </c>
      <c r="C945" t="s">
        <v>561</v>
      </c>
      <c r="D945">
        <v>211110968</v>
      </c>
    </row>
    <row r="946" spans="1:4" x14ac:dyDescent="0.25">
      <c r="A946">
        <v>211110969</v>
      </c>
      <c r="B946" t="s">
        <v>1450</v>
      </c>
      <c r="C946" t="s">
        <v>561</v>
      </c>
      <c r="D946">
        <v>211110969</v>
      </c>
    </row>
    <row r="947" spans="1:4" x14ac:dyDescent="0.25">
      <c r="A947">
        <v>211110970</v>
      </c>
      <c r="B947" t="s">
        <v>1451</v>
      </c>
      <c r="C947" t="s">
        <v>561</v>
      </c>
      <c r="D947">
        <v>211110970</v>
      </c>
    </row>
    <row r="948" spans="1:4" x14ac:dyDescent="0.25">
      <c r="A948">
        <v>211110971</v>
      </c>
      <c r="B948" t="s">
        <v>1448</v>
      </c>
      <c r="C948" t="s">
        <v>1242</v>
      </c>
      <c r="D948">
        <v>211110971</v>
      </c>
    </row>
    <row r="949" spans="1:4" x14ac:dyDescent="0.25">
      <c r="A949">
        <v>211110972</v>
      </c>
      <c r="B949" t="s">
        <v>67</v>
      </c>
      <c r="C949" t="s">
        <v>620</v>
      </c>
      <c r="D949">
        <v>211110972</v>
      </c>
    </row>
    <row r="950" spans="1:4" x14ac:dyDescent="0.25">
      <c r="A950">
        <v>211110973</v>
      </c>
      <c r="B950" t="s">
        <v>1452</v>
      </c>
      <c r="C950" t="s">
        <v>661</v>
      </c>
      <c r="D950">
        <v>211110973</v>
      </c>
    </row>
    <row r="951" spans="1:4" x14ac:dyDescent="0.25">
      <c r="A951">
        <v>211110974</v>
      </c>
      <c r="B951" t="s">
        <v>1453</v>
      </c>
      <c r="C951" t="s">
        <v>1242</v>
      </c>
      <c r="D951">
        <v>211110974</v>
      </c>
    </row>
    <row r="952" spans="1:4" x14ac:dyDescent="0.25">
      <c r="A952">
        <v>211110975</v>
      </c>
      <c r="B952" t="s">
        <v>1454</v>
      </c>
      <c r="C952" t="s">
        <v>572</v>
      </c>
      <c r="D952">
        <v>211110975</v>
      </c>
    </row>
    <row r="953" spans="1:4" x14ac:dyDescent="0.25">
      <c r="A953">
        <v>211110976</v>
      </c>
      <c r="B953" t="s">
        <v>1455</v>
      </c>
      <c r="C953" t="s">
        <v>561</v>
      </c>
      <c r="D953">
        <v>211110976</v>
      </c>
    </row>
    <row r="954" spans="1:4" x14ac:dyDescent="0.25">
      <c r="A954">
        <v>211110977</v>
      </c>
      <c r="B954" t="s">
        <v>1456</v>
      </c>
      <c r="C954" t="s">
        <v>721</v>
      </c>
      <c r="D954">
        <v>211110977</v>
      </c>
    </row>
    <row r="955" spans="1:4" x14ac:dyDescent="0.25">
      <c r="A955">
        <v>211110978</v>
      </c>
      <c r="B955" t="s">
        <v>1457</v>
      </c>
      <c r="C955" t="s">
        <v>561</v>
      </c>
      <c r="D955">
        <v>211110978</v>
      </c>
    </row>
    <row r="956" spans="1:4" x14ac:dyDescent="0.25">
      <c r="A956">
        <v>211110979</v>
      </c>
      <c r="B956" t="s">
        <v>1458</v>
      </c>
      <c r="C956" t="s">
        <v>561</v>
      </c>
      <c r="D956">
        <v>211110979</v>
      </c>
    </row>
    <row r="957" spans="1:4" x14ac:dyDescent="0.25">
      <c r="A957">
        <v>211110980</v>
      </c>
      <c r="B957" t="s">
        <v>1459</v>
      </c>
      <c r="C957" t="s">
        <v>561</v>
      </c>
      <c r="D957">
        <v>211110980</v>
      </c>
    </row>
    <row r="958" spans="1:4" x14ac:dyDescent="0.25">
      <c r="A958">
        <v>211110981</v>
      </c>
      <c r="B958" t="s">
        <v>1460</v>
      </c>
      <c r="C958" t="s">
        <v>572</v>
      </c>
      <c r="D958">
        <v>211110981</v>
      </c>
    </row>
    <row r="959" spans="1:4" x14ac:dyDescent="0.25">
      <c r="A959">
        <v>211110982</v>
      </c>
      <c r="B959" t="s">
        <v>1461</v>
      </c>
      <c r="C959" t="s">
        <v>561</v>
      </c>
      <c r="D959">
        <v>211110982</v>
      </c>
    </row>
    <row r="960" spans="1:4" x14ac:dyDescent="0.25">
      <c r="A960">
        <v>211110983</v>
      </c>
      <c r="B960" t="s">
        <v>1462</v>
      </c>
      <c r="C960" t="s">
        <v>561</v>
      </c>
      <c r="D960">
        <v>211110983</v>
      </c>
    </row>
    <row r="961" spans="1:4" x14ac:dyDescent="0.25">
      <c r="A961">
        <v>211110984</v>
      </c>
      <c r="B961" t="s">
        <v>1463</v>
      </c>
      <c r="C961" t="s">
        <v>561</v>
      </c>
      <c r="D961">
        <v>211110984</v>
      </c>
    </row>
    <row r="962" spans="1:4" x14ac:dyDescent="0.25">
      <c r="A962">
        <v>211110985</v>
      </c>
      <c r="B962" t="s">
        <v>1464</v>
      </c>
      <c r="C962" t="s">
        <v>561</v>
      </c>
      <c r="D962">
        <v>211110985</v>
      </c>
    </row>
    <row r="963" spans="1:4" x14ac:dyDescent="0.25">
      <c r="A963">
        <v>211110986</v>
      </c>
      <c r="B963" t="s">
        <v>1465</v>
      </c>
      <c r="C963" t="s">
        <v>561</v>
      </c>
      <c r="D963">
        <v>211110986</v>
      </c>
    </row>
    <row r="964" spans="1:4" x14ac:dyDescent="0.25">
      <c r="A964">
        <v>211110987</v>
      </c>
      <c r="B964" t="s">
        <v>1466</v>
      </c>
      <c r="C964" t="s">
        <v>561</v>
      </c>
      <c r="D964">
        <v>211110987</v>
      </c>
    </row>
    <row r="965" spans="1:4" x14ac:dyDescent="0.25">
      <c r="A965">
        <v>211110988</v>
      </c>
      <c r="B965" t="s">
        <v>1467</v>
      </c>
      <c r="C965" t="s">
        <v>572</v>
      </c>
      <c r="D965">
        <v>211110988</v>
      </c>
    </row>
    <row r="966" spans="1:4" x14ac:dyDescent="0.25">
      <c r="A966">
        <v>211110989</v>
      </c>
      <c r="B966" t="s">
        <v>1468</v>
      </c>
      <c r="C966" t="s">
        <v>561</v>
      </c>
      <c r="D966">
        <v>211110989</v>
      </c>
    </row>
    <row r="967" spans="1:4" x14ac:dyDescent="0.25">
      <c r="A967">
        <v>211110990</v>
      </c>
      <c r="B967" t="s">
        <v>1469</v>
      </c>
      <c r="C967" t="s">
        <v>561</v>
      </c>
      <c r="D967">
        <v>211110990</v>
      </c>
    </row>
    <row r="968" spans="1:4" x14ac:dyDescent="0.25">
      <c r="A968">
        <v>211110991</v>
      </c>
      <c r="B968" t="s">
        <v>1470</v>
      </c>
      <c r="C968" t="s">
        <v>721</v>
      </c>
      <c r="D968">
        <v>211110991</v>
      </c>
    </row>
    <row r="969" spans="1:4" x14ac:dyDescent="0.25">
      <c r="A969">
        <v>211110992</v>
      </c>
      <c r="B969" t="s">
        <v>1471</v>
      </c>
      <c r="C969" t="s">
        <v>561</v>
      </c>
      <c r="D969">
        <v>211110992</v>
      </c>
    </row>
    <row r="970" spans="1:4" x14ac:dyDescent="0.25">
      <c r="A970">
        <v>211110993</v>
      </c>
      <c r="B970" t="s">
        <v>1472</v>
      </c>
      <c r="C970" t="s">
        <v>561</v>
      </c>
      <c r="D970">
        <v>211110993</v>
      </c>
    </row>
    <row r="971" spans="1:4" x14ac:dyDescent="0.25">
      <c r="A971">
        <v>211110994</v>
      </c>
      <c r="B971" t="s">
        <v>1473</v>
      </c>
      <c r="C971" t="s">
        <v>553</v>
      </c>
      <c r="D971">
        <v>211110994</v>
      </c>
    </row>
    <row r="972" spans="1:4" x14ac:dyDescent="0.25">
      <c r="A972">
        <v>211110995</v>
      </c>
      <c r="B972" t="s">
        <v>1423</v>
      </c>
      <c r="C972" t="s">
        <v>561</v>
      </c>
      <c r="D972">
        <v>211110995</v>
      </c>
    </row>
    <row r="973" spans="1:4" x14ac:dyDescent="0.25">
      <c r="A973">
        <v>211110996</v>
      </c>
      <c r="B973" t="s">
        <v>1423</v>
      </c>
      <c r="D973">
        <v>211110996</v>
      </c>
    </row>
    <row r="974" spans="1:4" x14ac:dyDescent="0.25">
      <c r="A974">
        <v>211110997</v>
      </c>
      <c r="B974" t="s">
        <v>1423</v>
      </c>
      <c r="C974" t="s">
        <v>561</v>
      </c>
      <c r="D974">
        <v>211110997</v>
      </c>
    </row>
    <row r="975" spans="1:4" x14ac:dyDescent="0.25">
      <c r="A975">
        <v>211110998</v>
      </c>
      <c r="B975" t="s">
        <v>1474</v>
      </c>
      <c r="C975" t="s">
        <v>561</v>
      </c>
      <c r="D975">
        <v>211110998</v>
      </c>
    </row>
    <row r="976" spans="1:4" x14ac:dyDescent="0.25">
      <c r="A976">
        <v>211110999</v>
      </c>
      <c r="B976" t="s">
        <v>84</v>
      </c>
      <c r="C976" t="s">
        <v>561</v>
      </c>
      <c r="D976">
        <v>211110999</v>
      </c>
    </row>
    <row r="977" spans="1:4" x14ac:dyDescent="0.25">
      <c r="A977">
        <v>211111000</v>
      </c>
      <c r="B977" t="s">
        <v>1475</v>
      </c>
      <c r="C977" t="s">
        <v>561</v>
      </c>
      <c r="D977">
        <v>211111000</v>
      </c>
    </row>
    <row r="978" spans="1:4" x14ac:dyDescent="0.25">
      <c r="A978">
        <v>211111001</v>
      </c>
      <c r="B978" t="s">
        <v>1476</v>
      </c>
      <c r="C978" t="s">
        <v>561</v>
      </c>
      <c r="D978">
        <v>211111001</v>
      </c>
    </row>
    <row r="979" spans="1:4" x14ac:dyDescent="0.25">
      <c r="A979">
        <v>211111002</v>
      </c>
      <c r="B979" t="s">
        <v>68</v>
      </c>
      <c r="C979" t="s">
        <v>585</v>
      </c>
      <c r="D979">
        <v>211111002</v>
      </c>
    </row>
    <row r="980" spans="1:4" x14ac:dyDescent="0.25">
      <c r="A980">
        <v>211111003</v>
      </c>
      <c r="B980" t="s">
        <v>1477</v>
      </c>
      <c r="C980" t="s">
        <v>644</v>
      </c>
      <c r="D980">
        <v>211111003</v>
      </c>
    </row>
    <row r="981" spans="1:4" x14ac:dyDescent="0.25">
      <c r="A981">
        <v>211111006</v>
      </c>
      <c r="B981" t="s">
        <v>1478</v>
      </c>
      <c r="C981" t="s">
        <v>661</v>
      </c>
      <c r="D981">
        <v>211111006</v>
      </c>
    </row>
    <row r="982" spans="1:4" x14ac:dyDescent="0.25">
      <c r="A982">
        <v>211111007</v>
      </c>
      <c r="B982" t="s">
        <v>1479</v>
      </c>
      <c r="C982" t="s">
        <v>661</v>
      </c>
      <c r="D982">
        <v>211111007</v>
      </c>
    </row>
    <row r="983" spans="1:4" x14ac:dyDescent="0.25">
      <c r="A983">
        <v>211111008</v>
      </c>
      <c r="B983" t="s">
        <v>1479</v>
      </c>
      <c r="C983" t="s">
        <v>661</v>
      </c>
      <c r="D983">
        <v>211111008</v>
      </c>
    </row>
    <row r="984" spans="1:4" x14ac:dyDescent="0.25">
      <c r="A984">
        <v>211111009</v>
      </c>
      <c r="B984" t="s">
        <v>1479</v>
      </c>
      <c r="C984" t="s">
        <v>661</v>
      </c>
      <c r="D984">
        <v>211111009</v>
      </c>
    </row>
    <row r="985" spans="1:4" x14ac:dyDescent="0.25">
      <c r="A985">
        <v>211111010</v>
      </c>
      <c r="B985" t="s">
        <v>1480</v>
      </c>
      <c r="C985" t="s">
        <v>572</v>
      </c>
      <c r="D985">
        <v>211111010</v>
      </c>
    </row>
    <row r="986" spans="1:4" x14ac:dyDescent="0.25">
      <c r="A986">
        <v>211111011</v>
      </c>
      <c r="B986" t="s">
        <v>1481</v>
      </c>
      <c r="C986" t="s">
        <v>561</v>
      </c>
      <c r="D986">
        <v>211111011</v>
      </c>
    </row>
    <row r="987" spans="1:4" x14ac:dyDescent="0.25">
      <c r="A987">
        <v>211111012</v>
      </c>
      <c r="B987" t="s">
        <v>1482</v>
      </c>
      <c r="C987" t="s">
        <v>561</v>
      </c>
      <c r="D987">
        <v>211111012</v>
      </c>
    </row>
    <row r="988" spans="1:4" x14ac:dyDescent="0.25">
      <c r="A988">
        <v>211111013</v>
      </c>
      <c r="B988" t="s">
        <v>1483</v>
      </c>
      <c r="C988" t="s">
        <v>572</v>
      </c>
      <c r="D988">
        <v>211111013</v>
      </c>
    </row>
    <row r="989" spans="1:4" x14ac:dyDescent="0.25">
      <c r="A989">
        <v>211111014</v>
      </c>
      <c r="B989" t="s">
        <v>1484</v>
      </c>
      <c r="C989" t="s">
        <v>572</v>
      </c>
      <c r="D989">
        <v>211111014</v>
      </c>
    </row>
    <row r="990" spans="1:4" x14ac:dyDescent="0.25">
      <c r="A990">
        <v>211111015</v>
      </c>
      <c r="B990" t="s">
        <v>1485</v>
      </c>
      <c r="C990" t="s">
        <v>561</v>
      </c>
      <c r="D990">
        <v>211111015</v>
      </c>
    </row>
    <row r="991" spans="1:4" x14ac:dyDescent="0.25">
      <c r="A991">
        <v>211111016</v>
      </c>
      <c r="B991" t="s">
        <v>1453</v>
      </c>
      <c r="C991" t="s">
        <v>1242</v>
      </c>
      <c r="D991">
        <v>211111016</v>
      </c>
    </row>
    <row r="992" spans="1:4" x14ac:dyDescent="0.25">
      <c r="A992">
        <v>211111017</v>
      </c>
      <c r="B992" t="s">
        <v>69</v>
      </c>
      <c r="C992" t="s">
        <v>568</v>
      </c>
      <c r="D992">
        <v>211111017</v>
      </c>
    </row>
    <row r="993" spans="1:4" x14ac:dyDescent="0.25">
      <c r="A993">
        <v>211111018</v>
      </c>
      <c r="B993" t="s">
        <v>1486</v>
      </c>
      <c r="C993" t="s">
        <v>561</v>
      </c>
      <c r="D993">
        <v>211111018</v>
      </c>
    </row>
    <row r="994" spans="1:4" x14ac:dyDescent="0.25">
      <c r="A994">
        <v>211111019</v>
      </c>
      <c r="B994" t="s">
        <v>1487</v>
      </c>
      <c r="C994" t="s">
        <v>561</v>
      </c>
      <c r="D994">
        <v>211111019</v>
      </c>
    </row>
    <row r="995" spans="1:4" x14ac:dyDescent="0.25">
      <c r="A995">
        <v>211111020</v>
      </c>
      <c r="B995" t="s">
        <v>1488</v>
      </c>
      <c r="C995" t="s">
        <v>698</v>
      </c>
      <c r="D995">
        <v>211111020</v>
      </c>
    </row>
    <row r="996" spans="1:4" x14ac:dyDescent="0.25">
      <c r="A996">
        <v>211111021</v>
      </c>
      <c r="B996" t="s">
        <v>1489</v>
      </c>
      <c r="C996" t="s">
        <v>561</v>
      </c>
      <c r="D996">
        <v>211111021</v>
      </c>
    </row>
    <row r="997" spans="1:4" x14ac:dyDescent="0.25">
      <c r="A997">
        <v>211111022</v>
      </c>
      <c r="B997" t="s">
        <v>1490</v>
      </c>
      <c r="C997" t="s">
        <v>572</v>
      </c>
      <c r="D997">
        <v>211111022</v>
      </c>
    </row>
    <row r="998" spans="1:4" x14ac:dyDescent="0.25">
      <c r="A998">
        <v>211111023</v>
      </c>
      <c r="B998" t="s">
        <v>1491</v>
      </c>
      <c r="C998" t="s">
        <v>561</v>
      </c>
      <c r="D998">
        <v>211111023</v>
      </c>
    </row>
    <row r="999" spans="1:4" x14ac:dyDescent="0.25">
      <c r="A999">
        <v>211111024</v>
      </c>
      <c r="B999" t="s">
        <v>70</v>
      </c>
      <c r="C999" t="s">
        <v>585</v>
      </c>
      <c r="D999">
        <v>211111024</v>
      </c>
    </row>
    <row r="1000" spans="1:4" x14ac:dyDescent="0.25">
      <c r="A1000">
        <v>211111025</v>
      </c>
      <c r="B1000" t="s">
        <v>1492</v>
      </c>
      <c r="C1000" t="s">
        <v>572</v>
      </c>
      <c r="D1000">
        <v>211111025</v>
      </c>
    </row>
    <row r="1001" spans="1:4" x14ac:dyDescent="0.25">
      <c r="A1001">
        <v>211111026</v>
      </c>
      <c r="B1001" t="s">
        <v>1492</v>
      </c>
      <c r="C1001" t="s">
        <v>572</v>
      </c>
      <c r="D1001">
        <v>211111026</v>
      </c>
    </row>
    <row r="1002" spans="1:4" x14ac:dyDescent="0.25">
      <c r="A1002">
        <v>211111027</v>
      </c>
      <c r="B1002" t="s">
        <v>1493</v>
      </c>
      <c r="C1002" t="s">
        <v>572</v>
      </c>
      <c r="D1002">
        <v>211111027</v>
      </c>
    </row>
    <row r="1003" spans="1:4" x14ac:dyDescent="0.25">
      <c r="A1003">
        <v>211111028</v>
      </c>
      <c r="B1003" t="s">
        <v>1494</v>
      </c>
      <c r="C1003" t="s">
        <v>572</v>
      </c>
      <c r="D1003">
        <v>211111028</v>
      </c>
    </row>
    <row r="1004" spans="1:4" x14ac:dyDescent="0.25">
      <c r="A1004">
        <v>211111029</v>
      </c>
      <c r="B1004" t="s">
        <v>1495</v>
      </c>
      <c r="C1004" t="s">
        <v>561</v>
      </c>
      <c r="D1004">
        <v>211111029</v>
      </c>
    </row>
    <row r="1005" spans="1:4" x14ac:dyDescent="0.25">
      <c r="A1005">
        <v>211111030</v>
      </c>
      <c r="B1005" t="s">
        <v>1496</v>
      </c>
      <c r="C1005" t="s">
        <v>572</v>
      </c>
      <c r="D1005">
        <v>211111030</v>
      </c>
    </row>
    <row r="1006" spans="1:4" x14ac:dyDescent="0.25">
      <c r="A1006">
        <v>211111031</v>
      </c>
      <c r="B1006" t="s">
        <v>1497</v>
      </c>
      <c r="C1006" t="s">
        <v>561</v>
      </c>
      <c r="D1006">
        <v>211111031</v>
      </c>
    </row>
    <row r="1007" spans="1:4" x14ac:dyDescent="0.25">
      <c r="A1007">
        <v>211111032</v>
      </c>
      <c r="B1007" t="s">
        <v>1498</v>
      </c>
      <c r="C1007" t="s">
        <v>572</v>
      </c>
      <c r="D1007">
        <v>211111032</v>
      </c>
    </row>
    <row r="1008" spans="1:4" x14ac:dyDescent="0.25">
      <c r="A1008">
        <v>211111033</v>
      </c>
      <c r="B1008" t="s">
        <v>1499</v>
      </c>
      <c r="C1008" t="s">
        <v>561</v>
      </c>
      <c r="D1008">
        <v>211111033</v>
      </c>
    </row>
    <row r="1009" spans="1:4" x14ac:dyDescent="0.25">
      <c r="A1009">
        <v>211111034</v>
      </c>
      <c r="B1009" t="s">
        <v>1500</v>
      </c>
      <c r="C1009" t="s">
        <v>572</v>
      </c>
      <c r="D1009">
        <v>211111034</v>
      </c>
    </row>
    <row r="1010" spans="1:4" x14ac:dyDescent="0.25">
      <c r="A1010">
        <v>211111035</v>
      </c>
      <c r="B1010" t="s">
        <v>1501</v>
      </c>
      <c r="C1010" t="s">
        <v>561</v>
      </c>
      <c r="D1010">
        <v>211111035</v>
      </c>
    </row>
    <row r="1011" spans="1:4" x14ac:dyDescent="0.25">
      <c r="A1011">
        <v>211111036</v>
      </c>
      <c r="B1011" t="s">
        <v>1502</v>
      </c>
      <c r="C1011" t="s">
        <v>585</v>
      </c>
      <c r="D1011">
        <v>211111036</v>
      </c>
    </row>
    <row r="1012" spans="1:4" x14ac:dyDescent="0.25">
      <c r="A1012">
        <v>211111037</v>
      </c>
      <c r="B1012" t="s">
        <v>1503</v>
      </c>
      <c r="C1012" t="s">
        <v>561</v>
      </c>
      <c r="D1012">
        <v>211111037</v>
      </c>
    </row>
    <row r="1013" spans="1:4" x14ac:dyDescent="0.25">
      <c r="A1013">
        <v>211111038</v>
      </c>
      <c r="B1013" t="s">
        <v>1504</v>
      </c>
      <c r="C1013" t="s">
        <v>661</v>
      </c>
      <c r="D1013">
        <v>211111038</v>
      </c>
    </row>
    <row r="1014" spans="1:4" x14ac:dyDescent="0.25">
      <c r="A1014">
        <v>211111039</v>
      </c>
      <c r="B1014" t="s">
        <v>1505</v>
      </c>
      <c r="C1014" t="s">
        <v>1242</v>
      </c>
      <c r="D1014">
        <v>211111039</v>
      </c>
    </row>
    <row r="1015" spans="1:4" x14ac:dyDescent="0.25">
      <c r="A1015">
        <v>211111040</v>
      </c>
      <c r="B1015" t="s">
        <v>1506</v>
      </c>
      <c r="C1015" t="s">
        <v>644</v>
      </c>
      <c r="D1015">
        <v>211111040</v>
      </c>
    </row>
    <row r="1016" spans="1:4" x14ac:dyDescent="0.25">
      <c r="A1016">
        <v>211111041</v>
      </c>
      <c r="B1016" t="s">
        <v>1507</v>
      </c>
      <c r="C1016" t="s">
        <v>1132</v>
      </c>
      <c r="D1016">
        <v>211111041</v>
      </c>
    </row>
    <row r="1017" spans="1:4" x14ac:dyDescent="0.25">
      <c r="A1017">
        <v>211111042</v>
      </c>
      <c r="B1017" t="s">
        <v>1508</v>
      </c>
      <c r="C1017" t="s">
        <v>561</v>
      </c>
      <c r="D1017">
        <v>211111042</v>
      </c>
    </row>
    <row r="1018" spans="1:4" x14ac:dyDescent="0.25">
      <c r="A1018">
        <v>211111043</v>
      </c>
      <c r="B1018" t="s">
        <v>1509</v>
      </c>
      <c r="C1018" t="s">
        <v>561</v>
      </c>
      <c r="D1018">
        <v>211111043</v>
      </c>
    </row>
    <row r="1019" spans="1:4" x14ac:dyDescent="0.25">
      <c r="A1019">
        <v>211111044</v>
      </c>
      <c r="B1019" t="s">
        <v>1510</v>
      </c>
      <c r="C1019" t="s">
        <v>561</v>
      </c>
      <c r="D1019">
        <v>211111044</v>
      </c>
    </row>
    <row r="1020" spans="1:4" x14ac:dyDescent="0.25">
      <c r="A1020">
        <v>211111045</v>
      </c>
      <c r="B1020" t="s">
        <v>1511</v>
      </c>
      <c r="C1020" t="s">
        <v>561</v>
      </c>
      <c r="D1020">
        <v>211111045</v>
      </c>
    </row>
    <row r="1021" spans="1:4" x14ac:dyDescent="0.25">
      <c r="A1021">
        <v>211111046</v>
      </c>
      <c r="B1021" t="s">
        <v>1512</v>
      </c>
      <c r="C1021" t="s">
        <v>561</v>
      </c>
      <c r="D1021">
        <v>211111046</v>
      </c>
    </row>
    <row r="1022" spans="1:4" x14ac:dyDescent="0.25">
      <c r="A1022">
        <v>211111047</v>
      </c>
      <c r="B1022" t="s">
        <v>1513</v>
      </c>
      <c r="C1022" t="s">
        <v>568</v>
      </c>
      <c r="D1022">
        <v>211111047</v>
      </c>
    </row>
    <row r="1023" spans="1:4" x14ac:dyDescent="0.25">
      <c r="A1023">
        <v>211111048</v>
      </c>
      <c r="B1023" t="s">
        <v>1514</v>
      </c>
      <c r="C1023" t="s">
        <v>561</v>
      </c>
      <c r="D1023">
        <v>211111048</v>
      </c>
    </row>
    <row r="1024" spans="1:4" x14ac:dyDescent="0.25">
      <c r="A1024">
        <v>211111049</v>
      </c>
      <c r="B1024" t="s">
        <v>1515</v>
      </c>
      <c r="C1024" t="s">
        <v>561</v>
      </c>
      <c r="D1024">
        <v>211111049</v>
      </c>
    </row>
    <row r="1025" spans="1:4" x14ac:dyDescent="0.25">
      <c r="A1025">
        <v>211111050</v>
      </c>
      <c r="B1025" t="s">
        <v>71</v>
      </c>
      <c r="C1025" t="s">
        <v>568</v>
      </c>
      <c r="D1025">
        <v>211111050</v>
      </c>
    </row>
    <row r="1026" spans="1:4" x14ac:dyDescent="0.25">
      <c r="A1026">
        <v>211111051</v>
      </c>
      <c r="B1026" t="s">
        <v>1516</v>
      </c>
      <c r="C1026" t="s">
        <v>561</v>
      </c>
      <c r="D1026">
        <v>211111051</v>
      </c>
    </row>
    <row r="1027" spans="1:4" x14ac:dyDescent="0.25">
      <c r="A1027">
        <v>211111052</v>
      </c>
      <c r="B1027" t="s">
        <v>1517</v>
      </c>
      <c r="C1027" t="s">
        <v>661</v>
      </c>
      <c r="D1027">
        <v>211111052</v>
      </c>
    </row>
    <row r="1028" spans="1:4" x14ac:dyDescent="0.25">
      <c r="A1028">
        <v>211111053</v>
      </c>
      <c r="B1028" t="s">
        <v>72</v>
      </c>
      <c r="C1028" t="s">
        <v>585</v>
      </c>
      <c r="D1028">
        <v>211111053</v>
      </c>
    </row>
    <row r="1029" spans="1:4" x14ac:dyDescent="0.25">
      <c r="A1029">
        <v>211111055</v>
      </c>
      <c r="B1029" t="s">
        <v>1472</v>
      </c>
      <c r="C1029" t="s">
        <v>561</v>
      </c>
      <c r="D1029">
        <v>211111055</v>
      </c>
    </row>
    <row r="1030" spans="1:4" x14ac:dyDescent="0.25">
      <c r="A1030">
        <v>211111056</v>
      </c>
      <c r="B1030" t="s">
        <v>1518</v>
      </c>
      <c r="C1030" t="s">
        <v>561</v>
      </c>
      <c r="D1030">
        <v>211111056</v>
      </c>
    </row>
    <row r="1031" spans="1:4" x14ac:dyDescent="0.25">
      <c r="A1031">
        <v>211111057</v>
      </c>
      <c r="B1031" t="s">
        <v>1519</v>
      </c>
      <c r="C1031" t="s">
        <v>561</v>
      </c>
      <c r="D1031">
        <v>211111057</v>
      </c>
    </row>
    <row r="1032" spans="1:4" x14ac:dyDescent="0.25">
      <c r="A1032">
        <v>211111058</v>
      </c>
      <c r="B1032" t="s">
        <v>1520</v>
      </c>
      <c r="C1032" t="s">
        <v>561</v>
      </c>
      <c r="D1032">
        <v>211111058</v>
      </c>
    </row>
    <row r="1033" spans="1:4" x14ac:dyDescent="0.25">
      <c r="A1033">
        <v>211111059</v>
      </c>
      <c r="B1033" t="s">
        <v>1521</v>
      </c>
      <c r="D1033">
        <v>211111059</v>
      </c>
    </row>
    <row r="1034" spans="1:4" x14ac:dyDescent="0.25">
      <c r="A1034">
        <v>211111060</v>
      </c>
      <c r="B1034" t="s">
        <v>1522</v>
      </c>
      <c r="C1034" t="s">
        <v>561</v>
      </c>
      <c r="D1034">
        <v>211111060</v>
      </c>
    </row>
    <row r="1035" spans="1:4" x14ac:dyDescent="0.25">
      <c r="A1035">
        <v>211111061</v>
      </c>
      <c r="B1035" t="s">
        <v>1523</v>
      </c>
      <c r="C1035" t="s">
        <v>561</v>
      </c>
      <c r="D1035">
        <v>211111061</v>
      </c>
    </row>
    <row r="1036" spans="1:4" x14ac:dyDescent="0.25">
      <c r="A1036">
        <v>211111062</v>
      </c>
      <c r="B1036" t="s">
        <v>1524</v>
      </c>
      <c r="C1036" t="s">
        <v>561</v>
      </c>
      <c r="D1036">
        <v>211111062</v>
      </c>
    </row>
    <row r="1037" spans="1:4" x14ac:dyDescent="0.25">
      <c r="A1037">
        <v>211111063</v>
      </c>
      <c r="B1037" t="s">
        <v>1525</v>
      </c>
      <c r="C1037" t="s">
        <v>561</v>
      </c>
      <c r="D1037">
        <v>211111063</v>
      </c>
    </row>
    <row r="1038" spans="1:4" x14ac:dyDescent="0.25">
      <c r="A1038">
        <v>211111064</v>
      </c>
      <c r="B1038" t="s">
        <v>1526</v>
      </c>
      <c r="C1038" t="s">
        <v>721</v>
      </c>
      <c r="D1038">
        <v>211111064</v>
      </c>
    </row>
    <row r="1039" spans="1:4" x14ac:dyDescent="0.25">
      <c r="A1039">
        <v>211111065</v>
      </c>
      <c r="B1039" t="s">
        <v>1527</v>
      </c>
      <c r="C1039" t="s">
        <v>561</v>
      </c>
      <c r="D1039">
        <v>211111065</v>
      </c>
    </row>
    <row r="1040" spans="1:4" x14ac:dyDescent="0.25">
      <c r="A1040">
        <v>211111066</v>
      </c>
      <c r="B1040" t="s">
        <v>1528</v>
      </c>
      <c r="C1040" t="s">
        <v>572</v>
      </c>
      <c r="D1040">
        <v>211111066</v>
      </c>
    </row>
    <row r="1041" spans="1:4" x14ac:dyDescent="0.25">
      <c r="A1041">
        <v>211111067</v>
      </c>
      <c r="B1041" t="s">
        <v>1529</v>
      </c>
      <c r="C1041" t="s">
        <v>644</v>
      </c>
      <c r="D1041">
        <v>211111067</v>
      </c>
    </row>
    <row r="1042" spans="1:4" x14ac:dyDescent="0.25">
      <c r="A1042">
        <v>211111068</v>
      </c>
      <c r="B1042" t="s">
        <v>1530</v>
      </c>
      <c r="C1042" t="s">
        <v>561</v>
      </c>
      <c r="D1042">
        <v>211111068</v>
      </c>
    </row>
    <row r="1043" spans="1:4" x14ac:dyDescent="0.25">
      <c r="A1043">
        <v>211111069</v>
      </c>
      <c r="B1043" t="s">
        <v>1531</v>
      </c>
      <c r="C1043" t="s">
        <v>561</v>
      </c>
      <c r="D1043">
        <v>211111069</v>
      </c>
    </row>
    <row r="1044" spans="1:4" x14ac:dyDescent="0.25">
      <c r="A1044">
        <v>211111070</v>
      </c>
      <c r="B1044" t="s">
        <v>1532</v>
      </c>
      <c r="C1044" t="s">
        <v>561</v>
      </c>
      <c r="D1044">
        <v>211111070</v>
      </c>
    </row>
    <row r="1045" spans="1:4" x14ac:dyDescent="0.25">
      <c r="A1045">
        <v>211111072</v>
      </c>
      <c r="B1045" t="s">
        <v>1533</v>
      </c>
      <c r="D1045">
        <v>211111072</v>
      </c>
    </row>
    <row r="1046" spans="1:4" x14ac:dyDescent="0.25">
      <c r="A1046">
        <v>211111073</v>
      </c>
      <c r="B1046" t="s">
        <v>1534</v>
      </c>
      <c r="C1046" t="s">
        <v>561</v>
      </c>
      <c r="D1046">
        <v>211111073</v>
      </c>
    </row>
    <row r="1047" spans="1:4" x14ac:dyDescent="0.25">
      <c r="A1047">
        <v>211111074</v>
      </c>
      <c r="B1047" t="s">
        <v>1535</v>
      </c>
      <c r="C1047" t="s">
        <v>572</v>
      </c>
      <c r="D1047">
        <v>211111074</v>
      </c>
    </row>
    <row r="1048" spans="1:4" x14ac:dyDescent="0.25">
      <c r="A1048">
        <v>211111075</v>
      </c>
      <c r="B1048" t="s">
        <v>1536</v>
      </c>
      <c r="C1048" t="s">
        <v>1537</v>
      </c>
      <c r="D1048">
        <v>211111075</v>
      </c>
    </row>
    <row r="1049" spans="1:4" x14ac:dyDescent="0.25">
      <c r="A1049">
        <v>211111076</v>
      </c>
      <c r="B1049" t="s">
        <v>1538</v>
      </c>
      <c r="C1049" t="s">
        <v>561</v>
      </c>
      <c r="D1049">
        <v>211111076</v>
      </c>
    </row>
    <row r="1050" spans="1:4" x14ac:dyDescent="0.25">
      <c r="A1050">
        <v>211111077</v>
      </c>
      <c r="B1050" t="s">
        <v>1539</v>
      </c>
      <c r="C1050" t="s">
        <v>561</v>
      </c>
      <c r="D1050">
        <v>211111077</v>
      </c>
    </row>
    <row r="1051" spans="1:4" x14ac:dyDescent="0.25">
      <c r="A1051">
        <v>211111078</v>
      </c>
      <c r="B1051" t="s">
        <v>1540</v>
      </c>
      <c r="C1051" t="s">
        <v>623</v>
      </c>
      <c r="D1051">
        <v>211111078</v>
      </c>
    </row>
    <row r="1052" spans="1:4" x14ac:dyDescent="0.25">
      <c r="A1052">
        <v>211111079</v>
      </c>
      <c r="B1052" t="s">
        <v>1541</v>
      </c>
      <c r="C1052" t="s">
        <v>1242</v>
      </c>
      <c r="D1052">
        <v>211111079</v>
      </c>
    </row>
    <row r="1053" spans="1:4" x14ac:dyDescent="0.25">
      <c r="A1053">
        <v>211111080</v>
      </c>
      <c r="B1053" t="s">
        <v>73</v>
      </c>
      <c r="C1053" t="s">
        <v>561</v>
      </c>
      <c r="D1053">
        <v>211111080</v>
      </c>
    </row>
    <row r="1054" spans="1:4" x14ac:dyDescent="0.25">
      <c r="A1054">
        <v>211111081</v>
      </c>
      <c r="B1054" t="s">
        <v>1542</v>
      </c>
      <c r="C1054" t="s">
        <v>561</v>
      </c>
      <c r="D1054">
        <v>211111081</v>
      </c>
    </row>
    <row r="1055" spans="1:4" x14ac:dyDescent="0.25">
      <c r="A1055">
        <v>211111082</v>
      </c>
      <c r="B1055" t="s">
        <v>1543</v>
      </c>
      <c r="C1055" t="s">
        <v>661</v>
      </c>
      <c r="D1055">
        <v>211111082</v>
      </c>
    </row>
    <row r="1056" spans="1:4" x14ac:dyDescent="0.25">
      <c r="A1056">
        <v>211111083</v>
      </c>
      <c r="B1056" t="s">
        <v>1544</v>
      </c>
      <c r="C1056" t="s">
        <v>561</v>
      </c>
      <c r="D1056">
        <v>211111083</v>
      </c>
    </row>
    <row r="1057" spans="1:4" x14ac:dyDescent="0.25">
      <c r="A1057">
        <v>211111084</v>
      </c>
      <c r="B1057" t="s">
        <v>1545</v>
      </c>
      <c r="C1057" t="s">
        <v>661</v>
      </c>
      <c r="D1057">
        <v>211111084</v>
      </c>
    </row>
    <row r="1058" spans="1:4" x14ac:dyDescent="0.25">
      <c r="A1058">
        <v>211111085</v>
      </c>
      <c r="B1058" t="s">
        <v>1546</v>
      </c>
      <c r="C1058" t="s">
        <v>561</v>
      </c>
      <c r="D1058">
        <v>211111085</v>
      </c>
    </row>
    <row r="1059" spans="1:4" x14ac:dyDescent="0.25">
      <c r="A1059">
        <v>211111087</v>
      </c>
      <c r="B1059" t="s">
        <v>1547</v>
      </c>
      <c r="C1059" t="s">
        <v>1242</v>
      </c>
      <c r="D1059">
        <v>211111087</v>
      </c>
    </row>
    <row r="1060" spans="1:4" x14ac:dyDescent="0.25">
      <c r="A1060">
        <v>211111088</v>
      </c>
      <c r="B1060" t="s">
        <v>1548</v>
      </c>
      <c r="C1060" t="s">
        <v>553</v>
      </c>
      <c r="D1060">
        <v>211111088</v>
      </c>
    </row>
    <row r="1061" spans="1:4" x14ac:dyDescent="0.25">
      <c r="A1061">
        <v>211111089</v>
      </c>
      <c r="B1061" t="s">
        <v>1549</v>
      </c>
      <c r="C1061" t="s">
        <v>561</v>
      </c>
      <c r="D1061">
        <v>211111089</v>
      </c>
    </row>
    <row r="1062" spans="1:4" x14ac:dyDescent="0.25">
      <c r="A1062">
        <v>211111090</v>
      </c>
      <c r="B1062" t="s">
        <v>1550</v>
      </c>
      <c r="C1062" t="s">
        <v>1242</v>
      </c>
      <c r="D1062">
        <v>211111090</v>
      </c>
    </row>
    <row r="1063" spans="1:4" x14ac:dyDescent="0.25">
      <c r="A1063">
        <v>211111091</v>
      </c>
      <c r="B1063" t="s">
        <v>74</v>
      </c>
      <c r="C1063" t="s">
        <v>553</v>
      </c>
      <c r="D1063">
        <v>211111091</v>
      </c>
    </row>
    <row r="1064" spans="1:4" x14ac:dyDescent="0.25">
      <c r="A1064">
        <v>211111092</v>
      </c>
      <c r="B1064" t="s">
        <v>1551</v>
      </c>
      <c r="C1064" t="s">
        <v>561</v>
      </c>
      <c r="D1064">
        <v>211111092</v>
      </c>
    </row>
    <row r="1065" spans="1:4" x14ac:dyDescent="0.25">
      <c r="A1065">
        <v>211111093</v>
      </c>
      <c r="B1065" t="s">
        <v>1552</v>
      </c>
      <c r="C1065" t="s">
        <v>561</v>
      </c>
      <c r="D1065">
        <v>211111093</v>
      </c>
    </row>
    <row r="1066" spans="1:4" x14ac:dyDescent="0.25">
      <c r="A1066">
        <v>211111094</v>
      </c>
      <c r="B1066" t="s">
        <v>1553</v>
      </c>
      <c r="C1066" t="s">
        <v>561</v>
      </c>
      <c r="D1066">
        <v>211111094</v>
      </c>
    </row>
    <row r="1067" spans="1:4" x14ac:dyDescent="0.25">
      <c r="A1067">
        <v>211111095</v>
      </c>
      <c r="B1067" t="s">
        <v>1554</v>
      </c>
      <c r="C1067" t="s">
        <v>572</v>
      </c>
      <c r="D1067">
        <v>211111095</v>
      </c>
    </row>
    <row r="1068" spans="1:4" x14ac:dyDescent="0.25">
      <c r="A1068">
        <v>211111096</v>
      </c>
      <c r="B1068" t="s">
        <v>1555</v>
      </c>
      <c r="C1068" t="s">
        <v>572</v>
      </c>
      <c r="D1068">
        <v>211111096</v>
      </c>
    </row>
    <row r="1069" spans="1:4" x14ac:dyDescent="0.25">
      <c r="A1069">
        <v>211111097</v>
      </c>
      <c r="B1069" t="s">
        <v>1556</v>
      </c>
      <c r="C1069" t="s">
        <v>561</v>
      </c>
      <c r="D1069">
        <v>211111097</v>
      </c>
    </row>
    <row r="1070" spans="1:4" x14ac:dyDescent="0.25">
      <c r="A1070">
        <v>211111098</v>
      </c>
      <c r="B1070" t="s">
        <v>1557</v>
      </c>
      <c r="C1070" t="s">
        <v>561</v>
      </c>
      <c r="D1070">
        <v>211111098</v>
      </c>
    </row>
    <row r="1071" spans="1:4" x14ac:dyDescent="0.25">
      <c r="A1071">
        <v>211111099</v>
      </c>
      <c r="B1071" t="s">
        <v>1558</v>
      </c>
      <c r="C1071" t="s">
        <v>561</v>
      </c>
      <c r="D1071">
        <v>211111099</v>
      </c>
    </row>
    <row r="1072" spans="1:4" x14ac:dyDescent="0.25">
      <c r="A1072">
        <v>211111100</v>
      </c>
      <c r="B1072" t="s">
        <v>1559</v>
      </c>
      <c r="C1072" t="s">
        <v>561</v>
      </c>
      <c r="D1072">
        <v>211111100</v>
      </c>
    </row>
    <row r="1073" spans="1:4" x14ac:dyDescent="0.25">
      <c r="A1073">
        <v>211111101</v>
      </c>
      <c r="B1073" t="s">
        <v>1560</v>
      </c>
      <c r="C1073" t="s">
        <v>561</v>
      </c>
      <c r="D1073">
        <v>211111101</v>
      </c>
    </row>
    <row r="1074" spans="1:4" x14ac:dyDescent="0.25">
      <c r="A1074">
        <v>211111102</v>
      </c>
      <c r="B1074" t="s">
        <v>1561</v>
      </c>
      <c r="C1074" t="s">
        <v>561</v>
      </c>
      <c r="D1074">
        <v>211111102</v>
      </c>
    </row>
    <row r="1075" spans="1:4" x14ac:dyDescent="0.25">
      <c r="A1075">
        <v>211111103</v>
      </c>
      <c r="B1075" t="s">
        <v>75</v>
      </c>
      <c r="C1075" t="s">
        <v>585</v>
      </c>
      <c r="D1075">
        <v>211111103</v>
      </c>
    </row>
    <row r="1076" spans="1:4" x14ac:dyDescent="0.25">
      <c r="A1076">
        <v>211111104</v>
      </c>
      <c r="B1076" t="s">
        <v>1562</v>
      </c>
      <c r="C1076" t="s">
        <v>561</v>
      </c>
      <c r="D1076">
        <v>211111104</v>
      </c>
    </row>
    <row r="1077" spans="1:4" x14ac:dyDescent="0.25">
      <c r="A1077">
        <v>211111105</v>
      </c>
      <c r="B1077" t="s">
        <v>1563</v>
      </c>
      <c r="C1077" t="s">
        <v>661</v>
      </c>
      <c r="D1077">
        <v>211111105</v>
      </c>
    </row>
    <row r="1078" spans="1:4" x14ac:dyDescent="0.25">
      <c r="A1078">
        <v>211111106</v>
      </c>
      <c r="B1078" t="s">
        <v>76</v>
      </c>
      <c r="C1078" t="s">
        <v>553</v>
      </c>
      <c r="D1078">
        <v>211111106</v>
      </c>
    </row>
    <row r="1079" spans="1:4" x14ac:dyDescent="0.25">
      <c r="A1079">
        <v>211111108</v>
      </c>
      <c r="B1079" t="s">
        <v>1564</v>
      </c>
      <c r="C1079" t="s">
        <v>561</v>
      </c>
      <c r="D1079">
        <v>211111108</v>
      </c>
    </row>
    <row r="1080" spans="1:4" x14ac:dyDescent="0.25">
      <c r="A1080">
        <v>211111109</v>
      </c>
      <c r="B1080" t="s">
        <v>1565</v>
      </c>
      <c r="C1080" t="s">
        <v>561</v>
      </c>
      <c r="D1080">
        <v>211111109</v>
      </c>
    </row>
    <row r="1081" spans="1:4" x14ac:dyDescent="0.25">
      <c r="A1081">
        <v>211111110</v>
      </c>
      <c r="B1081" t="s">
        <v>1566</v>
      </c>
      <c r="C1081" t="s">
        <v>572</v>
      </c>
      <c r="D1081">
        <v>211111110</v>
      </c>
    </row>
    <row r="1082" spans="1:4" x14ac:dyDescent="0.25">
      <c r="A1082">
        <v>211111111</v>
      </c>
      <c r="B1082" t="s">
        <v>1007</v>
      </c>
      <c r="C1082" t="s">
        <v>721</v>
      </c>
      <c r="D1082">
        <v>211111111</v>
      </c>
    </row>
    <row r="1083" spans="1:4" x14ac:dyDescent="0.25">
      <c r="A1083">
        <v>211111112</v>
      </c>
      <c r="B1083" t="s">
        <v>1567</v>
      </c>
      <c r="C1083" t="s">
        <v>572</v>
      </c>
      <c r="D1083">
        <v>211111112</v>
      </c>
    </row>
    <row r="1084" spans="1:4" x14ac:dyDescent="0.25">
      <c r="A1084">
        <v>211111113</v>
      </c>
      <c r="B1084" t="s">
        <v>1568</v>
      </c>
      <c r="C1084" t="s">
        <v>561</v>
      </c>
      <c r="D1084">
        <v>211111113</v>
      </c>
    </row>
    <row r="1085" spans="1:4" x14ac:dyDescent="0.25">
      <c r="A1085">
        <v>211111114</v>
      </c>
      <c r="B1085" t="s">
        <v>1569</v>
      </c>
      <c r="C1085" t="s">
        <v>561</v>
      </c>
      <c r="D1085">
        <v>211111114</v>
      </c>
    </row>
    <row r="1086" spans="1:4" x14ac:dyDescent="0.25">
      <c r="A1086">
        <v>211111115</v>
      </c>
      <c r="B1086" t="s">
        <v>1570</v>
      </c>
      <c r="C1086" t="s">
        <v>561</v>
      </c>
      <c r="D1086">
        <v>211111115</v>
      </c>
    </row>
    <row r="1087" spans="1:4" x14ac:dyDescent="0.25">
      <c r="A1087">
        <v>211111116</v>
      </c>
      <c r="B1087" t="s">
        <v>1571</v>
      </c>
      <c r="C1087" t="s">
        <v>561</v>
      </c>
      <c r="D1087">
        <v>211111116</v>
      </c>
    </row>
    <row r="1088" spans="1:4" x14ac:dyDescent="0.25">
      <c r="A1088">
        <v>211111117</v>
      </c>
      <c r="B1088" t="s">
        <v>1572</v>
      </c>
      <c r="C1088" t="s">
        <v>561</v>
      </c>
      <c r="D1088">
        <v>211111117</v>
      </c>
    </row>
    <row r="1089" spans="1:4" x14ac:dyDescent="0.25">
      <c r="A1089">
        <v>211111118</v>
      </c>
      <c r="B1089" t="s">
        <v>1573</v>
      </c>
      <c r="C1089" t="s">
        <v>561</v>
      </c>
      <c r="D1089">
        <v>211111118</v>
      </c>
    </row>
    <row r="1090" spans="1:4" x14ac:dyDescent="0.25">
      <c r="A1090">
        <v>211111119</v>
      </c>
      <c r="B1090" t="s">
        <v>1574</v>
      </c>
      <c r="C1090" t="s">
        <v>561</v>
      </c>
      <c r="D1090">
        <v>211111119</v>
      </c>
    </row>
    <row r="1091" spans="1:4" x14ac:dyDescent="0.25">
      <c r="A1091">
        <v>211111120</v>
      </c>
      <c r="B1091" t="s">
        <v>1575</v>
      </c>
      <c r="C1091" t="s">
        <v>561</v>
      </c>
      <c r="D1091">
        <v>211111120</v>
      </c>
    </row>
    <row r="1092" spans="1:4" x14ac:dyDescent="0.25">
      <c r="A1092">
        <v>211111121</v>
      </c>
      <c r="B1092" t="s">
        <v>1576</v>
      </c>
      <c r="C1092" t="s">
        <v>561</v>
      </c>
      <c r="D1092">
        <v>211111121</v>
      </c>
    </row>
    <row r="1093" spans="1:4" x14ac:dyDescent="0.25">
      <c r="A1093">
        <v>211111122</v>
      </c>
      <c r="B1093" t="s">
        <v>1577</v>
      </c>
      <c r="C1093" t="s">
        <v>561</v>
      </c>
      <c r="D1093">
        <v>211111122</v>
      </c>
    </row>
    <row r="1094" spans="1:4" x14ac:dyDescent="0.25">
      <c r="A1094">
        <v>211111123</v>
      </c>
      <c r="B1094" t="s">
        <v>1578</v>
      </c>
      <c r="C1094" t="s">
        <v>561</v>
      </c>
      <c r="D1094">
        <v>211111123</v>
      </c>
    </row>
    <row r="1095" spans="1:4" x14ac:dyDescent="0.25">
      <c r="A1095">
        <v>211111124</v>
      </c>
      <c r="B1095" t="s">
        <v>1579</v>
      </c>
      <c r="C1095" t="s">
        <v>561</v>
      </c>
      <c r="D1095">
        <v>211111124</v>
      </c>
    </row>
    <row r="1096" spans="1:4" x14ac:dyDescent="0.25">
      <c r="A1096">
        <v>211111125</v>
      </c>
      <c r="B1096" t="s">
        <v>1580</v>
      </c>
      <c r="D1096">
        <v>211111125</v>
      </c>
    </row>
    <row r="1097" spans="1:4" x14ac:dyDescent="0.25">
      <c r="A1097">
        <v>211111126</v>
      </c>
      <c r="B1097" t="s">
        <v>1581</v>
      </c>
      <c r="C1097" t="s">
        <v>561</v>
      </c>
      <c r="D1097">
        <v>211111126</v>
      </c>
    </row>
    <row r="1098" spans="1:4" x14ac:dyDescent="0.25">
      <c r="A1098">
        <v>211111127</v>
      </c>
      <c r="B1098" t="s">
        <v>1582</v>
      </c>
      <c r="C1098" t="s">
        <v>561</v>
      </c>
      <c r="D1098">
        <v>211111127</v>
      </c>
    </row>
    <row r="1099" spans="1:4" x14ac:dyDescent="0.25">
      <c r="A1099">
        <v>211111128</v>
      </c>
      <c r="B1099" t="s">
        <v>1583</v>
      </c>
      <c r="C1099" t="s">
        <v>561</v>
      </c>
      <c r="D1099">
        <v>211111128</v>
      </c>
    </row>
    <row r="1100" spans="1:4" x14ac:dyDescent="0.25">
      <c r="A1100">
        <v>211111129</v>
      </c>
      <c r="B1100" t="s">
        <v>1584</v>
      </c>
      <c r="C1100" t="s">
        <v>561</v>
      </c>
      <c r="D1100">
        <v>211111129</v>
      </c>
    </row>
    <row r="1101" spans="1:4" x14ac:dyDescent="0.25">
      <c r="A1101">
        <v>211111130</v>
      </c>
      <c r="B1101" t="s">
        <v>1585</v>
      </c>
      <c r="C1101" t="s">
        <v>561</v>
      </c>
      <c r="D1101">
        <v>211111130</v>
      </c>
    </row>
    <row r="1102" spans="1:4" x14ac:dyDescent="0.25">
      <c r="A1102">
        <v>211111131</v>
      </c>
      <c r="B1102" t="s">
        <v>1576</v>
      </c>
      <c r="C1102" t="s">
        <v>561</v>
      </c>
      <c r="D1102">
        <v>211111131</v>
      </c>
    </row>
    <row r="1103" spans="1:4" x14ac:dyDescent="0.25">
      <c r="A1103">
        <v>211111132</v>
      </c>
      <c r="B1103" t="s">
        <v>1586</v>
      </c>
      <c r="C1103" t="s">
        <v>661</v>
      </c>
      <c r="D1103">
        <v>211111132</v>
      </c>
    </row>
    <row r="1104" spans="1:4" x14ac:dyDescent="0.25">
      <c r="A1104">
        <v>211111133</v>
      </c>
      <c r="B1104" t="s">
        <v>1587</v>
      </c>
      <c r="C1104" t="s">
        <v>561</v>
      </c>
      <c r="D1104">
        <v>211111133</v>
      </c>
    </row>
    <row r="1105" spans="1:4" x14ac:dyDescent="0.25">
      <c r="A1105">
        <v>211111134</v>
      </c>
      <c r="B1105" t="s">
        <v>1587</v>
      </c>
      <c r="C1105" t="s">
        <v>561</v>
      </c>
      <c r="D1105">
        <v>211111134</v>
      </c>
    </row>
    <row r="1106" spans="1:4" x14ac:dyDescent="0.25">
      <c r="A1106">
        <v>211111135</v>
      </c>
      <c r="B1106" t="s">
        <v>1588</v>
      </c>
      <c r="C1106" t="s">
        <v>561</v>
      </c>
      <c r="D1106">
        <v>211111135</v>
      </c>
    </row>
    <row r="1107" spans="1:4" x14ac:dyDescent="0.25">
      <c r="A1107">
        <v>211111136</v>
      </c>
      <c r="B1107" t="s">
        <v>1589</v>
      </c>
      <c r="C1107" t="s">
        <v>561</v>
      </c>
      <c r="D1107">
        <v>211111136</v>
      </c>
    </row>
    <row r="1108" spans="1:4" x14ac:dyDescent="0.25">
      <c r="A1108">
        <v>211111137</v>
      </c>
      <c r="B1108" t="s">
        <v>1590</v>
      </c>
      <c r="C1108" t="s">
        <v>620</v>
      </c>
      <c r="D1108">
        <v>211111137</v>
      </c>
    </row>
    <row r="1109" spans="1:4" x14ac:dyDescent="0.25">
      <c r="A1109">
        <v>211111138</v>
      </c>
      <c r="B1109" t="s">
        <v>1591</v>
      </c>
      <c r="C1109" t="s">
        <v>561</v>
      </c>
      <c r="D1109">
        <v>211111138</v>
      </c>
    </row>
    <row r="1110" spans="1:4" x14ac:dyDescent="0.25">
      <c r="A1110">
        <v>211111139</v>
      </c>
      <c r="B1110" t="s">
        <v>1489</v>
      </c>
      <c r="C1110" t="s">
        <v>561</v>
      </c>
      <c r="D1110">
        <v>211111139</v>
      </c>
    </row>
    <row r="1111" spans="1:4" x14ac:dyDescent="0.25">
      <c r="A1111">
        <v>211111140</v>
      </c>
      <c r="B1111" t="s">
        <v>1022</v>
      </c>
      <c r="C1111" t="s">
        <v>561</v>
      </c>
      <c r="D1111">
        <v>211111140</v>
      </c>
    </row>
    <row r="1112" spans="1:4" x14ac:dyDescent="0.25">
      <c r="A1112">
        <v>211111141</v>
      </c>
      <c r="B1112" t="s">
        <v>1592</v>
      </c>
      <c r="C1112" t="s">
        <v>568</v>
      </c>
      <c r="D1112">
        <v>211111141</v>
      </c>
    </row>
    <row r="1113" spans="1:4" x14ac:dyDescent="0.25">
      <c r="A1113">
        <v>211111142</v>
      </c>
      <c r="B1113" t="s">
        <v>1593</v>
      </c>
      <c r="C1113" t="s">
        <v>561</v>
      </c>
      <c r="D1113">
        <v>211111142</v>
      </c>
    </row>
    <row r="1114" spans="1:4" x14ac:dyDescent="0.25">
      <c r="A1114">
        <v>211111143</v>
      </c>
      <c r="B1114" t="s">
        <v>1594</v>
      </c>
      <c r="C1114" t="s">
        <v>561</v>
      </c>
      <c r="D1114">
        <v>211111143</v>
      </c>
    </row>
    <row r="1115" spans="1:4" x14ac:dyDescent="0.25">
      <c r="A1115">
        <v>211111144</v>
      </c>
      <c r="B1115" t="s">
        <v>1595</v>
      </c>
      <c r="C1115" t="s">
        <v>561</v>
      </c>
      <c r="D1115">
        <v>211111144</v>
      </c>
    </row>
    <row r="1116" spans="1:4" x14ac:dyDescent="0.25">
      <c r="A1116">
        <v>211111145</v>
      </c>
      <c r="B1116" t="s">
        <v>1596</v>
      </c>
      <c r="C1116" t="s">
        <v>572</v>
      </c>
      <c r="D1116">
        <v>211111145</v>
      </c>
    </row>
    <row r="1117" spans="1:4" x14ac:dyDescent="0.25">
      <c r="A1117">
        <v>211111146</v>
      </c>
      <c r="B1117" t="s">
        <v>1597</v>
      </c>
      <c r="C1117" t="s">
        <v>661</v>
      </c>
      <c r="D1117">
        <v>211111146</v>
      </c>
    </row>
    <row r="1118" spans="1:4" x14ac:dyDescent="0.25">
      <c r="A1118">
        <v>211111147</v>
      </c>
      <c r="B1118" t="s">
        <v>1598</v>
      </c>
      <c r="C1118" t="s">
        <v>561</v>
      </c>
      <c r="D1118">
        <v>211111147</v>
      </c>
    </row>
    <row r="1119" spans="1:4" x14ac:dyDescent="0.25">
      <c r="A1119">
        <v>211111148</v>
      </c>
      <c r="B1119" t="s">
        <v>1599</v>
      </c>
      <c r="C1119" t="s">
        <v>561</v>
      </c>
      <c r="D1119">
        <v>211111148</v>
      </c>
    </row>
    <row r="1120" spans="1:4" x14ac:dyDescent="0.25">
      <c r="A1120">
        <v>211111149</v>
      </c>
      <c r="B1120" t="s">
        <v>1600</v>
      </c>
      <c r="C1120" t="s">
        <v>561</v>
      </c>
      <c r="D1120">
        <v>211111149</v>
      </c>
    </row>
    <row r="1121" spans="1:4" x14ac:dyDescent="0.25">
      <c r="A1121">
        <v>211111150</v>
      </c>
      <c r="B1121" t="s">
        <v>1601</v>
      </c>
      <c r="C1121" t="s">
        <v>561</v>
      </c>
      <c r="D1121">
        <v>211111150</v>
      </c>
    </row>
    <row r="1122" spans="1:4" x14ac:dyDescent="0.25">
      <c r="A1122">
        <v>211111151</v>
      </c>
      <c r="B1122" t="s">
        <v>1602</v>
      </c>
      <c r="C1122" t="s">
        <v>561</v>
      </c>
      <c r="D1122">
        <v>211111151</v>
      </c>
    </row>
    <row r="1123" spans="1:4" x14ac:dyDescent="0.25">
      <c r="A1123">
        <v>211111152</v>
      </c>
      <c r="B1123" t="s">
        <v>1603</v>
      </c>
      <c r="C1123" t="s">
        <v>561</v>
      </c>
      <c r="D1123">
        <v>211111152</v>
      </c>
    </row>
    <row r="1124" spans="1:4" x14ac:dyDescent="0.25">
      <c r="A1124">
        <v>211111153</v>
      </c>
      <c r="B1124" t="s">
        <v>1588</v>
      </c>
      <c r="C1124" t="s">
        <v>561</v>
      </c>
      <c r="D1124">
        <v>211111153</v>
      </c>
    </row>
    <row r="1125" spans="1:4" x14ac:dyDescent="0.25">
      <c r="A1125">
        <v>211111154</v>
      </c>
      <c r="B1125" t="s">
        <v>1604</v>
      </c>
      <c r="C1125" t="s">
        <v>561</v>
      </c>
      <c r="D1125">
        <v>211111154</v>
      </c>
    </row>
    <row r="1126" spans="1:4" x14ac:dyDescent="0.25">
      <c r="A1126">
        <v>211111155</v>
      </c>
      <c r="B1126" t="s">
        <v>1605</v>
      </c>
      <c r="C1126" t="s">
        <v>561</v>
      </c>
      <c r="D1126">
        <v>211111155</v>
      </c>
    </row>
    <row r="1127" spans="1:4" x14ac:dyDescent="0.25">
      <c r="A1127">
        <v>211111156</v>
      </c>
      <c r="B1127" t="s">
        <v>77</v>
      </c>
      <c r="C1127" t="s">
        <v>585</v>
      </c>
      <c r="D1127">
        <v>211111156</v>
      </c>
    </row>
    <row r="1128" spans="1:4" x14ac:dyDescent="0.25">
      <c r="A1128">
        <v>211111157</v>
      </c>
      <c r="B1128" t="s">
        <v>1606</v>
      </c>
      <c r="C1128" t="s">
        <v>561</v>
      </c>
      <c r="D1128">
        <v>211111157</v>
      </c>
    </row>
    <row r="1129" spans="1:4" x14ac:dyDescent="0.25">
      <c r="A1129">
        <v>211111158</v>
      </c>
      <c r="B1129" t="s">
        <v>1607</v>
      </c>
      <c r="C1129" t="s">
        <v>644</v>
      </c>
      <c r="D1129">
        <v>211111158</v>
      </c>
    </row>
    <row r="1130" spans="1:4" x14ac:dyDescent="0.25">
      <c r="A1130">
        <v>211111159</v>
      </c>
      <c r="B1130" t="s">
        <v>1608</v>
      </c>
      <c r="C1130" t="s">
        <v>561</v>
      </c>
      <c r="D1130">
        <v>211111159</v>
      </c>
    </row>
    <row r="1131" spans="1:4" x14ac:dyDescent="0.25">
      <c r="A1131">
        <v>211111160</v>
      </c>
      <c r="B1131" t="s">
        <v>1609</v>
      </c>
      <c r="C1131" t="s">
        <v>561</v>
      </c>
      <c r="D1131">
        <v>211111160</v>
      </c>
    </row>
    <row r="1132" spans="1:4" x14ac:dyDescent="0.25">
      <c r="A1132">
        <v>211111161</v>
      </c>
      <c r="B1132" t="s">
        <v>1520</v>
      </c>
      <c r="D1132">
        <v>211111161</v>
      </c>
    </row>
    <row r="1133" spans="1:4" x14ac:dyDescent="0.25">
      <c r="A1133">
        <v>211111162</v>
      </c>
      <c r="B1133" t="s">
        <v>1610</v>
      </c>
      <c r="C1133" t="s">
        <v>1242</v>
      </c>
      <c r="D1133">
        <v>211111162</v>
      </c>
    </row>
    <row r="1134" spans="1:4" x14ac:dyDescent="0.25">
      <c r="A1134">
        <v>211111163</v>
      </c>
      <c r="B1134" t="s">
        <v>1611</v>
      </c>
      <c r="D1134">
        <v>211111163</v>
      </c>
    </row>
    <row r="1135" spans="1:4" x14ac:dyDescent="0.25">
      <c r="A1135">
        <v>211111164</v>
      </c>
      <c r="B1135" t="s">
        <v>1612</v>
      </c>
      <c r="C1135" t="s">
        <v>561</v>
      </c>
      <c r="D1135">
        <v>211111164</v>
      </c>
    </row>
    <row r="1136" spans="1:4" x14ac:dyDescent="0.25">
      <c r="A1136">
        <v>211111165</v>
      </c>
      <c r="B1136" t="s">
        <v>1613</v>
      </c>
      <c r="C1136" t="s">
        <v>561</v>
      </c>
      <c r="D1136">
        <v>211111165</v>
      </c>
    </row>
    <row r="1137" spans="1:4" x14ac:dyDescent="0.25">
      <c r="A1137">
        <v>211111166</v>
      </c>
      <c r="B1137" t="s">
        <v>1614</v>
      </c>
      <c r="C1137" t="s">
        <v>568</v>
      </c>
      <c r="D1137">
        <v>211111166</v>
      </c>
    </row>
    <row r="1138" spans="1:4" x14ac:dyDescent="0.25">
      <c r="A1138">
        <v>211111167</v>
      </c>
      <c r="B1138" t="s">
        <v>1615</v>
      </c>
      <c r="C1138" t="s">
        <v>553</v>
      </c>
      <c r="D1138">
        <v>211111167</v>
      </c>
    </row>
    <row r="1139" spans="1:4" x14ac:dyDescent="0.25">
      <c r="A1139">
        <v>211111168</v>
      </c>
      <c r="B1139" t="s">
        <v>1616</v>
      </c>
      <c r="C1139" t="s">
        <v>561</v>
      </c>
      <c r="D1139">
        <v>211111168</v>
      </c>
    </row>
    <row r="1140" spans="1:4" x14ac:dyDescent="0.25">
      <c r="A1140">
        <v>211111169</v>
      </c>
      <c r="B1140" t="s">
        <v>1617</v>
      </c>
      <c r="C1140" t="s">
        <v>561</v>
      </c>
      <c r="D1140">
        <v>211111169</v>
      </c>
    </row>
    <row r="1141" spans="1:4" x14ac:dyDescent="0.25">
      <c r="A1141">
        <v>211111170</v>
      </c>
      <c r="B1141" t="s">
        <v>1618</v>
      </c>
      <c r="C1141" t="s">
        <v>561</v>
      </c>
      <c r="D1141">
        <v>211111170</v>
      </c>
    </row>
    <row r="1142" spans="1:4" x14ac:dyDescent="0.25">
      <c r="A1142">
        <v>211111171</v>
      </c>
      <c r="B1142" t="s">
        <v>1572</v>
      </c>
      <c r="C1142" t="s">
        <v>561</v>
      </c>
      <c r="D1142">
        <v>211111171</v>
      </c>
    </row>
    <row r="1143" spans="1:4" x14ac:dyDescent="0.25">
      <c r="A1143">
        <v>211111172</v>
      </c>
      <c r="B1143" t="s">
        <v>1619</v>
      </c>
      <c r="C1143" t="s">
        <v>698</v>
      </c>
      <c r="D1143">
        <v>211111172</v>
      </c>
    </row>
    <row r="1144" spans="1:4" x14ac:dyDescent="0.25">
      <c r="A1144">
        <v>211111173</v>
      </c>
      <c r="B1144" t="s">
        <v>1620</v>
      </c>
      <c r="C1144" t="s">
        <v>561</v>
      </c>
      <c r="D1144">
        <v>211111173</v>
      </c>
    </row>
    <row r="1145" spans="1:4" x14ac:dyDescent="0.25">
      <c r="A1145">
        <v>211111174</v>
      </c>
      <c r="B1145" t="s">
        <v>1621</v>
      </c>
      <c r="C1145" t="s">
        <v>561</v>
      </c>
      <c r="D1145">
        <v>211111174</v>
      </c>
    </row>
    <row r="1146" spans="1:4" x14ac:dyDescent="0.25">
      <c r="A1146">
        <v>211111175</v>
      </c>
      <c r="B1146" t="s">
        <v>1622</v>
      </c>
      <c r="C1146" t="s">
        <v>561</v>
      </c>
      <c r="D1146">
        <v>211111175</v>
      </c>
    </row>
    <row r="1147" spans="1:4" x14ac:dyDescent="0.25">
      <c r="A1147">
        <v>211111176</v>
      </c>
      <c r="B1147" t="s">
        <v>1623</v>
      </c>
      <c r="C1147" t="s">
        <v>561</v>
      </c>
      <c r="D1147">
        <v>211111176</v>
      </c>
    </row>
    <row r="1148" spans="1:4" x14ac:dyDescent="0.25">
      <c r="A1148">
        <v>211111177</v>
      </c>
      <c r="B1148" t="s">
        <v>1588</v>
      </c>
      <c r="C1148" t="s">
        <v>561</v>
      </c>
      <c r="D1148">
        <v>211111177</v>
      </c>
    </row>
    <row r="1149" spans="1:4" x14ac:dyDescent="0.25">
      <c r="A1149">
        <v>211111178</v>
      </c>
      <c r="B1149" t="s">
        <v>1624</v>
      </c>
      <c r="C1149" t="s">
        <v>561</v>
      </c>
      <c r="D1149">
        <v>211111178</v>
      </c>
    </row>
    <row r="1150" spans="1:4" x14ac:dyDescent="0.25">
      <c r="A1150">
        <v>211111179</v>
      </c>
      <c r="B1150" t="s">
        <v>1625</v>
      </c>
      <c r="C1150" t="s">
        <v>561</v>
      </c>
      <c r="D1150">
        <v>211111179</v>
      </c>
    </row>
    <row r="1151" spans="1:4" x14ac:dyDescent="0.25">
      <c r="A1151">
        <v>211111180</v>
      </c>
      <c r="B1151" t="s">
        <v>1626</v>
      </c>
      <c r="C1151" t="s">
        <v>561</v>
      </c>
      <c r="D1151">
        <v>211111180</v>
      </c>
    </row>
    <row r="1152" spans="1:4" x14ac:dyDescent="0.25">
      <c r="A1152">
        <v>211111181</v>
      </c>
      <c r="B1152" t="s">
        <v>1627</v>
      </c>
      <c r="C1152" t="s">
        <v>561</v>
      </c>
      <c r="D1152">
        <v>211111181</v>
      </c>
    </row>
    <row r="1153" spans="1:4" x14ac:dyDescent="0.25">
      <c r="A1153">
        <v>211111182</v>
      </c>
      <c r="B1153" t="s">
        <v>1628</v>
      </c>
      <c r="D1153">
        <v>211111182</v>
      </c>
    </row>
    <row r="1154" spans="1:4" x14ac:dyDescent="0.25">
      <c r="A1154">
        <v>211111183</v>
      </c>
      <c r="B1154" t="s">
        <v>1629</v>
      </c>
      <c r="C1154" t="s">
        <v>644</v>
      </c>
      <c r="D1154">
        <v>211111183</v>
      </c>
    </row>
    <row r="1155" spans="1:4" x14ac:dyDescent="0.25">
      <c r="A1155">
        <v>211111184</v>
      </c>
      <c r="B1155" t="s">
        <v>1630</v>
      </c>
      <c r="C1155" t="s">
        <v>561</v>
      </c>
      <c r="D1155">
        <v>211111184</v>
      </c>
    </row>
    <row r="1156" spans="1:4" x14ac:dyDescent="0.25">
      <c r="A1156">
        <v>211111185</v>
      </c>
      <c r="B1156" t="s">
        <v>1631</v>
      </c>
      <c r="C1156" t="s">
        <v>561</v>
      </c>
      <c r="D1156">
        <v>211111185</v>
      </c>
    </row>
    <row r="1157" spans="1:4" x14ac:dyDescent="0.25">
      <c r="A1157">
        <v>211111186</v>
      </c>
      <c r="B1157" t="s">
        <v>1632</v>
      </c>
      <c r="C1157" t="s">
        <v>561</v>
      </c>
      <c r="D1157">
        <v>211111186</v>
      </c>
    </row>
    <row r="1158" spans="1:4" x14ac:dyDescent="0.25">
      <c r="A1158">
        <v>211111187</v>
      </c>
      <c r="B1158" t="s">
        <v>1633</v>
      </c>
      <c r="C1158" t="s">
        <v>561</v>
      </c>
      <c r="D1158">
        <v>211111187</v>
      </c>
    </row>
    <row r="1159" spans="1:4" x14ac:dyDescent="0.25">
      <c r="A1159">
        <v>211111188</v>
      </c>
      <c r="B1159" t="s">
        <v>1634</v>
      </c>
      <c r="C1159" t="s">
        <v>721</v>
      </c>
      <c r="D1159">
        <v>211111188</v>
      </c>
    </row>
    <row r="1160" spans="1:4" x14ac:dyDescent="0.25">
      <c r="A1160">
        <v>211111189</v>
      </c>
      <c r="B1160" t="s">
        <v>78</v>
      </c>
      <c r="C1160" t="s">
        <v>568</v>
      </c>
      <c r="D1160">
        <v>211111189</v>
      </c>
    </row>
    <row r="1161" spans="1:4" x14ac:dyDescent="0.25">
      <c r="A1161">
        <v>211111190</v>
      </c>
      <c r="B1161" t="s">
        <v>1635</v>
      </c>
      <c r="C1161" t="s">
        <v>572</v>
      </c>
      <c r="D1161">
        <v>211111190</v>
      </c>
    </row>
    <row r="1162" spans="1:4" x14ac:dyDescent="0.25">
      <c r="A1162">
        <v>211111191</v>
      </c>
      <c r="B1162" t="s">
        <v>1636</v>
      </c>
      <c r="C1162" t="s">
        <v>698</v>
      </c>
      <c r="D1162">
        <v>211111191</v>
      </c>
    </row>
    <row r="1163" spans="1:4" x14ac:dyDescent="0.25">
      <c r="A1163">
        <v>211111192</v>
      </c>
      <c r="B1163" t="s">
        <v>1637</v>
      </c>
      <c r="C1163" t="s">
        <v>561</v>
      </c>
      <c r="D1163">
        <v>211111192</v>
      </c>
    </row>
    <row r="1164" spans="1:4" x14ac:dyDescent="0.25">
      <c r="A1164">
        <v>211111193</v>
      </c>
      <c r="B1164" t="s">
        <v>79</v>
      </c>
      <c r="C1164" t="s">
        <v>620</v>
      </c>
      <c r="D1164">
        <v>211111193</v>
      </c>
    </row>
    <row r="1165" spans="1:4" x14ac:dyDescent="0.25">
      <c r="A1165">
        <v>211111194</v>
      </c>
      <c r="B1165" t="s">
        <v>1638</v>
      </c>
      <c r="C1165" t="s">
        <v>561</v>
      </c>
      <c r="D1165">
        <v>211111194</v>
      </c>
    </row>
    <row r="1166" spans="1:4" x14ac:dyDescent="0.25">
      <c r="A1166">
        <v>211111195</v>
      </c>
      <c r="B1166" t="s">
        <v>80</v>
      </c>
      <c r="C1166" t="s">
        <v>1132</v>
      </c>
      <c r="D1166">
        <v>211111195</v>
      </c>
    </row>
    <row r="1167" spans="1:4" x14ac:dyDescent="0.25">
      <c r="A1167">
        <v>211111196</v>
      </c>
      <c r="B1167" t="s">
        <v>1639</v>
      </c>
      <c r="C1167" t="s">
        <v>1132</v>
      </c>
      <c r="D1167">
        <v>211111196</v>
      </c>
    </row>
    <row r="1168" spans="1:4" x14ac:dyDescent="0.25">
      <c r="A1168">
        <v>211111197</v>
      </c>
      <c r="B1168" t="s">
        <v>81</v>
      </c>
      <c r="C1168" t="s">
        <v>1132</v>
      </c>
      <c r="D1168">
        <v>211111197</v>
      </c>
    </row>
    <row r="1169" spans="1:4" x14ac:dyDescent="0.25">
      <c r="A1169">
        <v>211111198</v>
      </c>
      <c r="B1169" t="s">
        <v>1640</v>
      </c>
      <c r="C1169" t="s">
        <v>561</v>
      </c>
      <c r="D1169">
        <v>211111198</v>
      </c>
    </row>
    <row r="1170" spans="1:4" x14ac:dyDescent="0.25">
      <c r="A1170">
        <v>211111199</v>
      </c>
      <c r="B1170" t="s">
        <v>1641</v>
      </c>
      <c r="C1170" t="s">
        <v>561</v>
      </c>
      <c r="D1170">
        <v>211111199</v>
      </c>
    </row>
    <row r="1171" spans="1:4" x14ac:dyDescent="0.25">
      <c r="A1171">
        <v>211111200</v>
      </c>
      <c r="B1171" t="s">
        <v>1587</v>
      </c>
      <c r="C1171" t="s">
        <v>561</v>
      </c>
      <c r="D1171">
        <v>211111200</v>
      </c>
    </row>
    <row r="1172" spans="1:4" x14ac:dyDescent="0.25">
      <c r="A1172">
        <v>211111201</v>
      </c>
      <c r="B1172" t="s">
        <v>1642</v>
      </c>
      <c r="C1172" t="s">
        <v>1643</v>
      </c>
      <c r="D1172">
        <v>211111201</v>
      </c>
    </row>
    <row r="1173" spans="1:4" x14ac:dyDescent="0.25">
      <c r="A1173">
        <v>211111202</v>
      </c>
      <c r="B1173" t="s">
        <v>82</v>
      </c>
      <c r="C1173" t="s">
        <v>1132</v>
      </c>
      <c r="D1173">
        <v>211111202</v>
      </c>
    </row>
    <row r="1174" spans="1:4" x14ac:dyDescent="0.25">
      <c r="A1174">
        <v>211111203</v>
      </c>
      <c r="B1174" t="s">
        <v>1644</v>
      </c>
      <c r="C1174" t="s">
        <v>572</v>
      </c>
      <c r="D1174">
        <v>211111203</v>
      </c>
    </row>
    <row r="1175" spans="1:4" x14ac:dyDescent="0.25">
      <c r="A1175">
        <v>211111204</v>
      </c>
      <c r="B1175" t="s">
        <v>83</v>
      </c>
      <c r="C1175" t="s">
        <v>585</v>
      </c>
      <c r="D1175">
        <v>211111204</v>
      </c>
    </row>
    <row r="1176" spans="1:4" x14ac:dyDescent="0.25">
      <c r="A1176">
        <v>211111205</v>
      </c>
      <c r="B1176" t="s">
        <v>1645</v>
      </c>
      <c r="C1176" t="s">
        <v>561</v>
      </c>
      <c r="D1176">
        <v>211111205</v>
      </c>
    </row>
    <row r="1177" spans="1:4" x14ac:dyDescent="0.25">
      <c r="A1177">
        <v>211111206</v>
      </c>
      <c r="B1177" t="s">
        <v>1646</v>
      </c>
      <c r="C1177" t="s">
        <v>561</v>
      </c>
      <c r="D1177">
        <v>211111206</v>
      </c>
    </row>
    <row r="1178" spans="1:4" x14ac:dyDescent="0.25">
      <c r="A1178">
        <v>211111207</v>
      </c>
      <c r="B1178" t="s">
        <v>1647</v>
      </c>
      <c r="C1178" t="s">
        <v>1643</v>
      </c>
      <c r="D1178">
        <v>211111207</v>
      </c>
    </row>
    <row r="1179" spans="1:4" x14ac:dyDescent="0.25">
      <c r="A1179">
        <v>211111208</v>
      </c>
      <c r="B1179" t="s">
        <v>1648</v>
      </c>
      <c r="C1179" t="s">
        <v>1537</v>
      </c>
      <c r="D1179">
        <v>211111208</v>
      </c>
    </row>
    <row r="1180" spans="1:4" x14ac:dyDescent="0.25">
      <c r="A1180">
        <v>211111209</v>
      </c>
      <c r="B1180" t="s">
        <v>1649</v>
      </c>
      <c r="C1180" t="s">
        <v>1132</v>
      </c>
      <c r="D1180">
        <v>211111209</v>
      </c>
    </row>
    <row r="1181" spans="1:4" x14ac:dyDescent="0.25">
      <c r="A1181">
        <v>211111210</v>
      </c>
      <c r="B1181" t="s">
        <v>1650</v>
      </c>
      <c r="D1181">
        <v>211111210</v>
      </c>
    </row>
    <row r="1182" spans="1:4" x14ac:dyDescent="0.25">
      <c r="A1182">
        <v>211111211</v>
      </c>
      <c r="B1182" t="s">
        <v>84</v>
      </c>
      <c r="C1182" t="s">
        <v>561</v>
      </c>
      <c r="D1182">
        <v>211111211</v>
      </c>
    </row>
    <row r="1183" spans="1:4" x14ac:dyDescent="0.25">
      <c r="A1183">
        <v>211111212</v>
      </c>
      <c r="B1183" t="s">
        <v>84</v>
      </c>
      <c r="C1183" t="s">
        <v>561</v>
      </c>
      <c r="D1183">
        <v>211111212</v>
      </c>
    </row>
    <row r="1184" spans="1:4" x14ac:dyDescent="0.25">
      <c r="A1184">
        <v>211111213</v>
      </c>
      <c r="B1184" t="s">
        <v>1651</v>
      </c>
      <c r="C1184" t="s">
        <v>1643</v>
      </c>
      <c r="D1184">
        <v>211111213</v>
      </c>
    </row>
    <row r="1185" spans="1:4" x14ac:dyDescent="0.25">
      <c r="A1185">
        <v>211111214</v>
      </c>
      <c r="B1185" t="s">
        <v>1652</v>
      </c>
      <c r="C1185" t="s">
        <v>561</v>
      </c>
      <c r="D1185">
        <v>211111214</v>
      </c>
    </row>
    <row r="1186" spans="1:4" x14ac:dyDescent="0.25">
      <c r="A1186">
        <v>211111215</v>
      </c>
      <c r="B1186" t="s">
        <v>1653</v>
      </c>
      <c r="C1186" t="s">
        <v>561</v>
      </c>
      <c r="D1186">
        <v>211111215</v>
      </c>
    </row>
    <row r="1187" spans="1:4" x14ac:dyDescent="0.25">
      <c r="A1187">
        <v>211111216</v>
      </c>
      <c r="B1187" t="s">
        <v>1654</v>
      </c>
      <c r="C1187" t="s">
        <v>561</v>
      </c>
      <c r="D1187">
        <v>211111216</v>
      </c>
    </row>
    <row r="1188" spans="1:4" x14ac:dyDescent="0.25">
      <c r="A1188">
        <v>211111217</v>
      </c>
      <c r="B1188" t="s">
        <v>1655</v>
      </c>
      <c r="C1188" t="s">
        <v>1242</v>
      </c>
      <c r="D1188">
        <v>211111217</v>
      </c>
    </row>
    <row r="1189" spans="1:4" x14ac:dyDescent="0.25">
      <c r="A1189">
        <v>211111218</v>
      </c>
      <c r="B1189" t="s">
        <v>1656</v>
      </c>
      <c r="C1189" t="s">
        <v>561</v>
      </c>
      <c r="D1189">
        <v>211111218</v>
      </c>
    </row>
    <row r="1190" spans="1:4" x14ac:dyDescent="0.25">
      <c r="A1190">
        <v>211111219</v>
      </c>
      <c r="B1190" t="s">
        <v>92</v>
      </c>
      <c r="C1190" t="s">
        <v>568</v>
      </c>
      <c r="D1190">
        <v>211111219</v>
      </c>
    </row>
    <row r="1191" spans="1:4" x14ac:dyDescent="0.25">
      <c r="A1191">
        <v>211111220</v>
      </c>
      <c r="B1191" t="s">
        <v>1657</v>
      </c>
      <c r="C1191" t="s">
        <v>1643</v>
      </c>
      <c r="D1191">
        <v>211111220</v>
      </c>
    </row>
    <row r="1192" spans="1:4" x14ac:dyDescent="0.25">
      <c r="A1192">
        <v>211111221</v>
      </c>
      <c r="B1192" t="s">
        <v>1658</v>
      </c>
      <c r="C1192" t="s">
        <v>561</v>
      </c>
      <c r="D1192">
        <v>211111221</v>
      </c>
    </row>
    <row r="1193" spans="1:4" x14ac:dyDescent="0.25">
      <c r="A1193">
        <v>211111222</v>
      </c>
      <c r="B1193" t="s">
        <v>1321</v>
      </c>
      <c r="C1193" t="s">
        <v>572</v>
      </c>
      <c r="D1193">
        <v>211111222</v>
      </c>
    </row>
    <row r="1194" spans="1:4" x14ac:dyDescent="0.25">
      <c r="A1194">
        <v>211111223</v>
      </c>
      <c r="B1194" t="s">
        <v>1659</v>
      </c>
      <c r="C1194" t="s">
        <v>561</v>
      </c>
      <c r="D1194">
        <v>211111223</v>
      </c>
    </row>
    <row r="1195" spans="1:4" x14ac:dyDescent="0.25">
      <c r="A1195">
        <v>211111224</v>
      </c>
      <c r="B1195" t="s">
        <v>1660</v>
      </c>
      <c r="C1195" t="s">
        <v>561</v>
      </c>
      <c r="D1195">
        <v>211111224</v>
      </c>
    </row>
    <row r="1196" spans="1:4" x14ac:dyDescent="0.25">
      <c r="A1196">
        <v>211111225</v>
      </c>
      <c r="B1196" t="s">
        <v>1661</v>
      </c>
      <c r="C1196" t="s">
        <v>561</v>
      </c>
      <c r="D1196">
        <v>211111225</v>
      </c>
    </row>
    <row r="1197" spans="1:4" x14ac:dyDescent="0.25">
      <c r="A1197">
        <v>211111226</v>
      </c>
      <c r="B1197" t="s">
        <v>1662</v>
      </c>
      <c r="C1197" t="s">
        <v>561</v>
      </c>
      <c r="D1197">
        <v>211111226</v>
      </c>
    </row>
    <row r="1198" spans="1:4" x14ac:dyDescent="0.25">
      <c r="A1198">
        <v>211111227</v>
      </c>
      <c r="B1198" t="s">
        <v>131</v>
      </c>
      <c r="C1198" t="s">
        <v>553</v>
      </c>
      <c r="D1198">
        <v>211111227</v>
      </c>
    </row>
    <row r="1199" spans="1:4" x14ac:dyDescent="0.25">
      <c r="A1199">
        <v>211111228</v>
      </c>
      <c r="B1199" t="s">
        <v>1663</v>
      </c>
      <c r="C1199" t="s">
        <v>561</v>
      </c>
      <c r="D1199">
        <v>211111228</v>
      </c>
    </row>
    <row r="1200" spans="1:4" x14ac:dyDescent="0.25">
      <c r="A1200">
        <v>211111229</v>
      </c>
      <c r="B1200" t="s">
        <v>1664</v>
      </c>
      <c r="C1200" t="s">
        <v>561</v>
      </c>
      <c r="D1200">
        <v>211111229</v>
      </c>
    </row>
    <row r="1201" spans="1:4" x14ac:dyDescent="0.25">
      <c r="A1201">
        <v>211111230</v>
      </c>
      <c r="B1201" t="s">
        <v>893</v>
      </c>
      <c r="C1201" t="s">
        <v>572</v>
      </c>
      <c r="D1201">
        <v>211111230</v>
      </c>
    </row>
    <row r="1202" spans="1:4" x14ac:dyDescent="0.25">
      <c r="A1202">
        <v>211111231</v>
      </c>
      <c r="B1202" t="s">
        <v>1665</v>
      </c>
      <c r="C1202" t="s">
        <v>1242</v>
      </c>
      <c r="D1202">
        <v>211111231</v>
      </c>
    </row>
    <row r="1203" spans="1:4" x14ac:dyDescent="0.25">
      <c r="A1203">
        <v>211111232</v>
      </c>
      <c r="B1203" t="s">
        <v>1666</v>
      </c>
      <c r="C1203" t="s">
        <v>661</v>
      </c>
      <c r="D1203">
        <v>211111232</v>
      </c>
    </row>
    <row r="1204" spans="1:4" x14ac:dyDescent="0.25">
      <c r="A1204">
        <v>211111233</v>
      </c>
      <c r="B1204" t="s">
        <v>93</v>
      </c>
      <c r="C1204" t="s">
        <v>568</v>
      </c>
      <c r="D1204">
        <v>211111233</v>
      </c>
    </row>
    <row r="1205" spans="1:4" x14ac:dyDescent="0.25">
      <c r="A1205">
        <v>211111234</v>
      </c>
      <c r="B1205" t="s">
        <v>1667</v>
      </c>
      <c r="C1205" t="s">
        <v>561</v>
      </c>
      <c r="D1205">
        <v>211111234</v>
      </c>
    </row>
    <row r="1206" spans="1:4" x14ac:dyDescent="0.25">
      <c r="A1206">
        <v>211111235</v>
      </c>
      <c r="B1206" t="s">
        <v>1668</v>
      </c>
      <c r="C1206" t="s">
        <v>561</v>
      </c>
      <c r="D1206">
        <v>211111235</v>
      </c>
    </row>
    <row r="1207" spans="1:4" x14ac:dyDescent="0.25">
      <c r="A1207">
        <v>211111236</v>
      </c>
      <c r="B1207" t="s">
        <v>1669</v>
      </c>
      <c r="C1207" t="s">
        <v>561</v>
      </c>
      <c r="D1207">
        <v>211111236</v>
      </c>
    </row>
    <row r="1208" spans="1:4" x14ac:dyDescent="0.25">
      <c r="A1208">
        <v>211111237</v>
      </c>
      <c r="B1208" t="s">
        <v>1670</v>
      </c>
      <c r="C1208" t="s">
        <v>721</v>
      </c>
      <c r="D1208">
        <v>211111237</v>
      </c>
    </row>
    <row r="1209" spans="1:4" x14ac:dyDescent="0.25">
      <c r="A1209">
        <v>211111238</v>
      </c>
      <c r="B1209" t="s">
        <v>1671</v>
      </c>
      <c r="C1209" t="s">
        <v>1242</v>
      </c>
      <c r="D1209">
        <v>211111238</v>
      </c>
    </row>
    <row r="1210" spans="1:4" x14ac:dyDescent="0.25">
      <c r="A1210">
        <v>211111239</v>
      </c>
      <c r="B1210" t="s">
        <v>1672</v>
      </c>
      <c r="C1210" t="s">
        <v>572</v>
      </c>
      <c r="D1210">
        <v>211111239</v>
      </c>
    </row>
    <row r="1211" spans="1:4" x14ac:dyDescent="0.25">
      <c r="A1211">
        <v>211111240</v>
      </c>
      <c r="B1211" t="s">
        <v>1673</v>
      </c>
      <c r="C1211" t="s">
        <v>561</v>
      </c>
      <c r="D1211">
        <v>211111240</v>
      </c>
    </row>
    <row r="1212" spans="1:4" x14ac:dyDescent="0.25">
      <c r="A1212">
        <v>211111241</v>
      </c>
      <c r="B1212" t="s">
        <v>1674</v>
      </c>
      <c r="C1212" t="s">
        <v>661</v>
      </c>
      <c r="D1212">
        <v>211111241</v>
      </c>
    </row>
    <row r="1213" spans="1:4" x14ac:dyDescent="0.25">
      <c r="A1213">
        <v>211111242</v>
      </c>
      <c r="B1213" t="s">
        <v>1675</v>
      </c>
      <c r="C1213" t="s">
        <v>623</v>
      </c>
      <c r="D1213">
        <v>211111242</v>
      </c>
    </row>
    <row r="1214" spans="1:4" x14ac:dyDescent="0.25">
      <c r="A1214">
        <v>211111243</v>
      </c>
      <c r="B1214" t="s">
        <v>1676</v>
      </c>
      <c r="D1214">
        <v>211111243</v>
      </c>
    </row>
    <row r="1215" spans="1:4" x14ac:dyDescent="0.25">
      <c r="A1215">
        <v>211111244</v>
      </c>
      <c r="B1215" t="s">
        <v>1677</v>
      </c>
      <c r="C1215" t="s">
        <v>561</v>
      </c>
      <c r="D1215">
        <v>211111244</v>
      </c>
    </row>
    <row r="1216" spans="1:4" x14ac:dyDescent="0.25">
      <c r="A1216">
        <v>211111245</v>
      </c>
      <c r="B1216" t="s">
        <v>1678</v>
      </c>
      <c r="C1216" t="s">
        <v>1242</v>
      </c>
      <c r="D1216">
        <v>211111245</v>
      </c>
    </row>
    <row r="1217" spans="1:4" x14ac:dyDescent="0.25">
      <c r="A1217">
        <v>211111246</v>
      </c>
      <c r="B1217" t="s">
        <v>1679</v>
      </c>
      <c r="C1217" t="s">
        <v>561</v>
      </c>
      <c r="D1217">
        <v>211111246</v>
      </c>
    </row>
    <row r="1218" spans="1:4" x14ac:dyDescent="0.25">
      <c r="A1218">
        <v>211111247</v>
      </c>
      <c r="B1218" t="s">
        <v>1680</v>
      </c>
      <c r="C1218" t="s">
        <v>561</v>
      </c>
      <c r="D1218">
        <v>211111247</v>
      </c>
    </row>
    <row r="1219" spans="1:4" x14ac:dyDescent="0.25">
      <c r="A1219">
        <v>211111248</v>
      </c>
      <c r="B1219" t="s">
        <v>1681</v>
      </c>
      <c r="C1219" t="s">
        <v>620</v>
      </c>
      <c r="D1219">
        <v>211111248</v>
      </c>
    </row>
    <row r="1220" spans="1:4" x14ac:dyDescent="0.25">
      <c r="A1220">
        <v>211111249</v>
      </c>
      <c r="B1220" t="s">
        <v>1682</v>
      </c>
      <c r="C1220" t="s">
        <v>561</v>
      </c>
      <c r="D1220">
        <v>211111249</v>
      </c>
    </row>
    <row r="1221" spans="1:4" x14ac:dyDescent="0.25">
      <c r="A1221">
        <v>211111250</v>
      </c>
      <c r="B1221" t="s">
        <v>1683</v>
      </c>
      <c r="C1221" t="s">
        <v>1643</v>
      </c>
      <c r="D1221">
        <v>211111250</v>
      </c>
    </row>
    <row r="1222" spans="1:4" x14ac:dyDescent="0.25">
      <c r="A1222">
        <v>211111251</v>
      </c>
      <c r="B1222" t="s">
        <v>1684</v>
      </c>
      <c r="C1222" t="s">
        <v>1242</v>
      </c>
      <c r="D1222">
        <v>211111251</v>
      </c>
    </row>
    <row r="1223" spans="1:4" x14ac:dyDescent="0.25">
      <c r="A1223">
        <v>211111252</v>
      </c>
      <c r="B1223" t="s">
        <v>1685</v>
      </c>
      <c r="C1223" t="s">
        <v>561</v>
      </c>
      <c r="D1223">
        <v>211111252</v>
      </c>
    </row>
    <row r="1224" spans="1:4" x14ac:dyDescent="0.25">
      <c r="A1224">
        <v>211111253</v>
      </c>
      <c r="B1224" t="s">
        <v>1686</v>
      </c>
      <c r="C1224" t="s">
        <v>561</v>
      </c>
      <c r="D1224">
        <v>211111253</v>
      </c>
    </row>
    <row r="1225" spans="1:4" x14ac:dyDescent="0.25">
      <c r="A1225">
        <v>211111254</v>
      </c>
      <c r="B1225" t="s">
        <v>1687</v>
      </c>
      <c r="C1225" t="s">
        <v>1242</v>
      </c>
      <c r="D1225">
        <v>211111254</v>
      </c>
    </row>
    <row r="1226" spans="1:4" x14ac:dyDescent="0.25">
      <c r="A1226">
        <v>211111255</v>
      </c>
      <c r="B1226" t="s">
        <v>1688</v>
      </c>
      <c r="C1226" t="s">
        <v>561</v>
      </c>
      <c r="D1226">
        <v>211111255</v>
      </c>
    </row>
    <row r="1227" spans="1:4" x14ac:dyDescent="0.25">
      <c r="A1227">
        <v>211111257</v>
      </c>
      <c r="B1227" t="s">
        <v>1588</v>
      </c>
      <c r="C1227" t="s">
        <v>561</v>
      </c>
      <c r="D1227">
        <v>211111257</v>
      </c>
    </row>
    <row r="1228" spans="1:4" x14ac:dyDescent="0.25">
      <c r="A1228">
        <v>211111258</v>
      </c>
      <c r="B1228" t="s">
        <v>1689</v>
      </c>
      <c r="C1228" t="s">
        <v>1690</v>
      </c>
      <c r="D1228">
        <v>211111258</v>
      </c>
    </row>
    <row r="1229" spans="1:4" x14ac:dyDescent="0.25">
      <c r="A1229">
        <v>211111259</v>
      </c>
      <c r="B1229" t="s">
        <v>1691</v>
      </c>
      <c r="C1229" t="s">
        <v>561</v>
      </c>
      <c r="D1229">
        <v>211111259</v>
      </c>
    </row>
    <row r="1230" spans="1:4" x14ac:dyDescent="0.25">
      <c r="A1230">
        <v>211111260</v>
      </c>
      <c r="B1230" t="s">
        <v>94</v>
      </c>
      <c r="C1230" t="s">
        <v>568</v>
      </c>
      <c r="D1230">
        <v>211111260</v>
      </c>
    </row>
    <row r="1231" spans="1:4" x14ac:dyDescent="0.25">
      <c r="A1231">
        <v>211111261</v>
      </c>
      <c r="B1231" t="s">
        <v>1692</v>
      </c>
      <c r="C1231" t="s">
        <v>561</v>
      </c>
      <c r="D1231">
        <v>211111261</v>
      </c>
    </row>
    <row r="1232" spans="1:4" x14ac:dyDescent="0.25">
      <c r="A1232">
        <v>211111262</v>
      </c>
      <c r="B1232" t="s">
        <v>1693</v>
      </c>
      <c r="C1232" t="s">
        <v>561</v>
      </c>
      <c r="D1232">
        <v>211111262</v>
      </c>
    </row>
    <row r="1233" spans="1:4" x14ac:dyDescent="0.25">
      <c r="A1233">
        <v>211111263</v>
      </c>
      <c r="B1233" t="s">
        <v>1694</v>
      </c>
      <c r="D1233">
        <v>211111263</v>
      </c>
    </row>
    <row r="1234" spans="1:4" x14ac:dyDescent="0.25">
      <c r="A1234">
        <v>211111264</v>
      </c>
      <c r="B1234" t="s">
        <v>1695</v>
      </c>
      <c r="C1234" t="s">
        <v>561</v>
      </c>
      <c r="D1234">
        <v>211111264</v>
      </c>
    </row>
    <row r="1235" spans="1:4" x14ac:dyDescent="0.25">
      <c r="A1235">
        <v>211111265</v>
      </c>
      <c r="B1235" t="s">
        <v>1696</v>
      </c>
      <c r="C1235" t="s">
        <v>1132</v>
      </c>
      <c r="D1235">
        <v>211111265</v>
      </c>
    </row>
    <row r="1236" spans="1:4" x14ac:dyDescent="0.25">
      <c r="A1236">
        <v>211111266</v>
      </c>
      <c r="B1236" t="s">
        <v>1697</v>
      </c>
      <c r="C1236" t="s">
        <v>561</v>
      </c>
      <c r="D1236">
        <v>211111266</v>
      </c>
    </row>
    <row r="1237" spans="1:4" x14ac:dyDescent="0.25">
      <c r="A1237">
        <v>211111267</v>
      </c>
      <c r="B1237" t="s">
        <v>1698</v>
      </c>
      <c r="C1237" t="s">
        <v>561</v>
      </c>
      <c r="D1237">
        <v>211111267</v>
      </c>
    </row>
    <row r="1238" spans="1:4" x14ac:dyDescent="0.25">
      <c r="A1238">
        <v>211111268</v>
      </c>
      <c r="B1238" t="s">
        <v>1699</v>
      </c>
      <c r="C1238" t="s">
        <v>561</v>
      </c>
      <c r="D1238">
        <v>211111268</v>
      </c>
    </row>
    <row r="1239" spans="1:4" x14ac:dyDescent="0.25">
      <c r="A1239">
        <v>211111269</v>
      </c>
      <c r="B1239" t="s">
        <v>1700</v>
      </c>
      <c r="C1239" t="s">
        <v>620</v>
      </c>
      <c r="D1239">
        <v>211111269</v>
      </c>
    </row>
    <row r="1240" spans="1:4" x14ac:dyDescent="0.25">
      <c r="A1240">
        <v>211111270</v>
      </c>
      <c r="B1240" t="s">
        <v>1701</v>
      </c>
      <c r="C1240" t="s">
        <v>553</v>
      </c>
      <c r="D1240">
        <v>211111270</v>
      </c>
    </row>
    <row r="1241" spans="1:4" x14ac:dyDescent="0.25">
      <c r="A1241">
        <v>211111271</v>
      </c>
      <c r="B1241" t="s">
        <v>1702</v>
      </c>
      <c r="D1241">
        <v>211111271</v>
      </c>
    </row>
    <row r="1242" spans="1:4" x14ac:dyDescent="0.25">
      <c r="A1242">
        <v>211111272</v>
      </c>
      <c r="B1242" t="s">
        <v>96</v>
      </c>
      <c r="C1242" t="s">
        <v>572</v>
      </c>
      <c r="D1242">
        <v>211111272</v>
      </c>
    </row>
    <row r="1243" spans="1:4" x14ac:dyDescent="0.25">
      <c r="A1243">
        <v>211111273</v>
      </c>
      <c r="B1243" t="s">
        <v>1703</v>
      </c>
      <c r="C1243" t="s">
        <v>1643</v>
      </c>
      <c r="D1243">
        <v>211111273</v>
      </c>
    </row>
    <row r="1244" spans="1:4" x14ac:dyDescent="0.25">
      <c r="A1244">
        <v>211111274</v>
      </c>
      <c r="B1244" t="s">
        <v>1704</v>
      </c>
      <c r="C1244" t="s">
        <v>721</v>
      </c>
      <c r="D1244">
        <v>211111274</v>
      </c>
    </row>
    <row r="1245" spans="1:4" x14ac:dyDescent="0.25">
      <c r="A1245">
        <v>211111275</v>
      </c>
      <c r="B1245" t="s">
        <v>1705</v>
      </c>
      <c r="C1245" t="s">
        <v>561</v>
      </c>
      <c r="D1245">
        <v>211111275</v>
      </c>
    </row>
    <row r="1246" spans="1:4" x14ac:dyDescent="0.25">
      <c r="A1246">
        <v>211111276</v>
      </c>
      <c r="B1246" t="s">
        <v>1706</v>
      </c>
      <c r="C1246" t="s">
        <v>561</v>
      </c>
      <c r="D1246">
        <v>211111276</v>
      </c>
    </row>
    <row r="1247" spans="1:4" x14ac:dyDescent="0.25">
      <c r="A1247">
        <v>211111277</v>
      </c>
      <c r="B1247" t="s">
        <v>1707</v>
      </c>
      <c r="C1247" t="s">
        <v>1132</v>
      </c>
      <c r="D1247">
        <v>211111277</v>
      </c>
    </row>
    <row r="1248" spans="1:4" x14ac:dyDescent="0.25">
      <c r="A1248">
        <v>211111278</v>
      </c>
      <c r="B1248" t="s">
        <v>97</v>
      </c>
      <c r="C1248" t="s">
        <v>568</v>
      </c>
      <c r="D1248">
        <v>211111278</v>
      </c>
    </row>
    <row r="1249" spans="1:4" x14ac:dyDescent="0.25">
      <c r="A1249">
        <v>211111279</v>
      </c>
      <c r="B1249" t="s">
        <v>1708</v>
      </c>
      <c r="C1249" t="s">
        <v>561</v>
      </c>
      <c r="D1249">
        <v>211111279</v>
      </c>
    </row>
    <row r="1250" spans="1:4" x14ac:dyDescent="0.25">
      <c r="A1250">
        <v>211111280</v>
      </c>
      <c r="B1250" t="s">
        <v>1709</v>
      </c>
      <c r="C1250" t="s">
        <v>1710</v>
      </c>
      <c r="D1250">
        <v>211111280</v>
      </c>
    </row>
    <row r="1251" spans="1:4" x14ac:dyDescent="0.25">
      <c r="A1251">
        <v>211111281</v>
      </c>
      <c r="B1251" t="s">
        <v>1711</v>
      </c>
      <c r="C1251" t="s">
        <v>561</v>
      </c>
      <c r="D1251">
        <v>211111281</v>
      </c>
    </row>
    <row r="1252" spans="1:4" x14ac:dyDescent="0.25">
      <c r="A1252">
        <v>211111282</v>
      </c>
      <c r="B1252" t="s">
        <v>1712</v>
      </c>
      <c r="C1252" t="s">
        <v>561</v>
      </c>
      <c r="D1252">
        <v>211111282</v>
      </c>
    </row>
    <row r="1253" spans="1:4" x14ac:dyDescent="0.25">
      <c r="A1253">
        <v>211111283</v>
      </c>
      <c r="B1253" t="s">
        <v>1713</v>
      </c>
      <c r="C1253" t="s">
        <v>561</v>
      </c>
      <c r="D1253">
        <v>211111283</v>
      </c>
    </row>
    <row r="1254" spans="1:4" x14ac:dyDescent="0.25">
      <c r="A1254">
        <v>211111284</v>
      </c>
      <c r="B1254" t="s">
        <v>1714</v>
      </c>
      <c r="C1254" t="s">
        <v>561</v>
      </c>
      <c r="D1254">
        <v>211111284</v>
      </c>
    </row>
    <row r="1255" spans="1:4" x14ac:dyDescent="0.25">
      <c r="A1255">
        <v>211111285</v>
      </c>
      <c r="B1255" t="s">
        <v>1715</v>
      </c>
      <c r="C1255" t="s">
        <v>561</v>
      </c>
      <c r="D1255">
        <v>211111285</v>
      </c>
    </row>
    <row r="1256" spans="1:4" x14ac:dyDescent="0.25">
      <c r="A1256">
        <v>211111286</v>
      </c>
      <c r="B1256" t="s">
        <v>1716</v>
      </c>
      <c r="C1256" t="s">
        <v>561</v>
      </c>
      <c r="D1256">
        <v>211111286</v>
      </c>
    </row>
    <row r="1257" spans="1:4" x14ac:dyDescent="0.25">
      <c r="A1257">
        <v>211111287</v>
      </c>
      <c r="B1257" t="s">
        <v>1717</v>
      </c>
      <c r="C1257" t="s">
        <v>561</v>
      </c>
      <c r="D1257">
        <v>211111287</v>
      </c>
    </row>
    <row r="1258" spans="1:4" x14ac:dyDescent="0.25">
      <c r="A1258">
        <v>211111288</v>
      </c>
      <c r="B1258" t="s">
        <v>1718</v>
      </c>
      <c r="C1258" t="s">
        <v>561</v>
      </c>
      <c r="D1258">
        <v>211111288</v>
      </c>
    </row>
    <row r="1259" spans="1:4" x14ac:dyDescent="0.25">
      <c r="A1259">
        <v>211111289</v>
      </c>
      <c r="B1259" t="s">
        <v>98</v>
      </c>
      <c r="C1259" t="s">
        <v>568</v>
      </c>
      <c r="D1259">
        <v>211111289</v>
      </c>
    </row>
    <row r="1260" spans="1:4" x14ac:dyDescent="0.25">
      <c r="A1260">
        <v>211111290</v>
      </c>
      <c r="B1260" t="s">
        <v>1719</v>
      </c>
      <c r="C1260" t="s">
        <v>561</v>
      </c>
      <c r="D1260">
        <v>211111290</v>
      </c>
    </row>
    <row r="1261" spans="1:4" x14ac:dyDescent="0.25">
      <c r="A1261">
        <v>211111291</v>
      </c>
      <c r="B1261" t="s">
        <v>1720</v>
      </c>
      <c r="C1261" t="s">
        <v>561</v>
      </c>
      <c r="D1261">
        <v>211111291</v>
      </c>
    </row>
    <row r="1262" spans="1:4" x14ac:dyDescent="0.25">
      <c r="A1262">
        <v>211111292</v>
      </c>
      <c r="B1262" t="s">
        <v>1721</v>
      </c>
      <c r="C1262" t="s">
        <v>561</v>
      </c>
      <c r="D1262">
        <v>211111292</v>
      </c>
    </row>
    <row r="1263" spans="1:4" x14ac:dyDescent="0.25">
      <c r="A1263">
        <v>211111293</v>
      </c>
      <c r="B1263" t="s">
        <v>99</v>
      </c>
      <c r="C1263" t="s">
        <v>1132</v>
      </c>
      <c r="D1263">
        <v>211111293</v>
      </c>
    </row>
    <row r="1264" spans="1:4" x14ac:dyDescent="0.25">
      <c r="A1264">
        <v>211111294</v>
      </c>
      <c r="B1264" t="s">
        <v>1722</v>
      </c>
      <c r="C1264" t="s">
        <v>561</v>
      </c>
      <c r="D1264">
        <v>211111294</v>
      </c>
    </row>
    <row r="1265" spans="1:4" x14ac:dyDescent="0.25">
      <c r="A1265">
        <v>211111295</v>
      </c>
      <c r="B1265" t="s">
        <v>100</v>
      </c>
      <c r="C1265" t="s">
        <v>585</v>
      </c>
      <c r="D1265">
        <v>211111295</v>
      </c>
    </row>
    <row r="1266" spans="1:4" x14ac:dyDescent="0.25">
      <c r="A1266">
        <v>211111296</v>
      </c>
      <c r="B1266" t="s">
        <v>101</v>
      </c>
      <c r="C1266" t="s">
        <v>585</v>
      </c>
      <c r="D1266">
        <v>211111296</v>
      </c>
    </row>
    <row r="1267" spans="1:4" x14ac:dyDescent="0.25">
      <c r="A1267">
        <v>211111297</v>
      </c>
      <c r="B1267" t="s">
        <v>1723</v>
      </c>
      <c r="C1267" t="s">
        <v>561</v>
      </c>
      <c r="D1267">
        <v>211111297</v>
      </c>
    </row>
    <row r="1268" spans="1:4" x14ac:dyDescent="0.25">
      <c r="A1268">
        <v>211111298</v>
      </c>
      <c r="B1268" t="s">
        <v>1724</v>
      </c>
      <c r="C1268" t="s">
        <v>1298</v>
      </c>
      <c r="D1268">
        <v>211111298</v>
      </c>
    </row>
    <row r="1269" spans="1:4" x14ac:dyDescent="0.25">
      <c r="A1269">
        <v>211111299</v>
      </c>
      <c r="B1269" t="s">
        <v>1723</v>
      </c>
      <c r="C1269" t="s">
        <v>561</v>
      </c>
      <c r="D1269">
        <v>211111299</v>
      </c>
    </row>
    <row r="1270" spans="1:4" x14ac:dyDescent="0.25">
      <c r="A1270">
        <v>211111300</v>
      </c>
      <c r="B1270" t="s">
        <v>1725</v>
      </c>
      <c r="C1270" t="s">
        <v>561</v>
      </c>
      <c r="D1270">
        <v>211111300</v>
      </c>
    </row>
    <row r="1271" spans="1:4" x14ac:dyDescent="0.25">
      <c r="A1271">
        <v>211111301</v>
      </c>
      <c r="B1271" t="s">
        <v>1725</v>
      </c>
      <c r="C1271" t="s">
        <v>561</v>
      </c>
      <c r="D1271">
        <v>211111301</v>
      </c>
    </row>
    <row r="1272" spans="1:4" x14ac:dyDescent="0.25">
      <c r="A1272">
        <v>211111302</v>
      </c>
      <c r="B1272" t="s">
        <v>1725</v>
      </c>
      <c r="C1272" t="s">
        <v>561</v>
      </c>
      <c r="D1272">
        <v>211111302</v>
      </c>
    </row>
    <row r="1273" spans="1:4" x14ac:dyDescent="0.25">
      <c r="A1273">
        <v>211111303</v>
      </c>
      <c r="B1273" t="s">
        <v>1726</v>
      </c>
      <c r="C1273" t="s">
        <v>561</v>
      </c>
      <c r="D1273">
        <v>211111303</v>
      </c>
    </row>
    <row r="1274" spans="1:4" x14ac:dyDescent="0.25">
      <c r="A1274">
        <v>211111304</v>
      </c>
      <c r="B1274" t="s">
        <v>1727</v>
      </c>
      <c r="C1274" t="s">
        <v>561</v>
      </c>
      <c r="D1274">
        <v>211111304</v>
      </c>
    </row>
    <row r="1275" spans="1:4" x14ac:dyDescent="0.25">
      <c r="A1275">
        <v>211111305</v>
      </c>
      <c r="B1275" t="s">
        <v>102</v>
      </c>
      <c r="C1275" t="s">
        <v>553</v>
      </c>
      <c r="D1275">
        <v>211111305</v>
      </c>
    </row>
    <row r="1276" spans="1:4" x14ac:dyDescent="0.25">
      <c r="A1276">
        <v>211111306</v>
      </c>
      <c r="B1276" t="s">
        <v>1728</v>
      </c>
      <c r="C1276" t="s">
        <v>561</v>
      </c>
      <c r="D1276">
        <v>211111306</v>
      </c>
    </row>
    <row r="1277" spans="1:4" x14ac:dyDescent="0.25">
      <c r="A1277">
        <v>211111307</v>
      </c>
      <c r="B1277" t="s">
        <v>1729</v>
      </c>
      <c r="C1277" t="s">
        <v>561</v>
      </c>
      <c r="D1277">
        <v>211111307</v>
      </c>
    </row>
    <row r="1278" spans="1:4" x14ac:dyDescent="0.25">
      <c r="A1278">
        <v>211111308</v>
      </c>
      <c r="B1278" t="s">
        <v>1730</v>
      </c>
      <c r="C1278" t="s">
        <v>561</v>
      </c>
      <c r="D1278">
        <v>211111308</v>
      </c>
    </row>
    <row r="1279" spans="1:4" x14ac:dyDescent="0.25">
      <c r="A1279">
        <v>211111309</v>
      </c>
      <c r="B1279" t="s">
        <v>1731</v>
      </c>
      <c r="C1279" t="s">
        <v>561</v>
      </c>
      <c r="D1279">
        <v>211111309</v>
      </c>
    </row>
    <row r="1280" spans="1:4" x14ac:dyDescent="0.25">
      <c r="A1280">
        <v>211111310</v>
      </c>
      <c r="B1280" t="s">
        <v>1732</v>
      </c>
      <c r="C1280" t="s">
        <v>561</v>
      </c>
      <c r="D1280">
        <v>211111310</v>
      </c>
    </row>
    <row r="1281" spans="1:4" x14ac:dyDescent="0.25">
      <c r="A1281">
        <v>211111311</v>
      </c>
      <c r="B1281" t="s">
        <v>1733</v>
      </c>
      <c r="C1281" t="s">
        <v>561</v>
      </c>
      <c r="D1281">
        <v>211111311</v>
      </c>
    </row>
    <row r="1282" spans="1:4" x14ac:dyDescent="0.25">
      <c r="A1282">
        <v>211111312</v>
      </c>
      <c r="B1282" t="s">
        <v>104</v>
      </c>
      <c r="C1282" t="s">
        <v>553</v>
      </c>
      <c r="D1282">
        <v>211111312</v>
      </c>
    </row>
    <row r="1283" spans="1:4" x14ac:dyDescent="0.25">
      <c r="A1283">
        <v>211111313</v>
      </c>
      <c r="B1283" t="s">
        <v>104</v>
      </c>
      <c r="C1283" t="s">
        <v>553</v>
      </c>
      <c r="D1283">
        <v>211111313</v>
      </c>
    </row>
    <row r="1284" spans="1:4" x14ac:dyDescent="0.25">
      <c r="A1284">
        <v>211111314</v>
      </c>
      <c r="B1284" t="s">
        <v>104</v>
      </c>
      <c r="C1284" t="s">
        <v>553</v>
      </c>
      <c r="D1284">
        <v>211111314</v>
      </c>
    </row>
    <row r="1285" spans="1:4" x14ac:dyDescent="0.25">
      <c r="A1285">
        <v>211111315</v>
      </c>
      <c r="B1285" t="s">
        <v>104</v>
      </c>
      <c r="C1285" t="s">
        <v>553</v>
      </c>
      <c r="D1285">
        <v>211111315</v>
      </c>
    </row>
    <row r="1286" spans="1:4" x14ac:dyDescent="0.25">
      <c r="A1286">
        <v>211111316</v>
      </c>
      <c r="B1286" t="s">
        <v>104</v>
      </c>
      <c r="C1286" t="s">
        <v>553</v>
      </c>
      <c r="D1286">
        <v>211111316</v>
      </c>
    </row>
    <row r="1287" spans="1:4" x14ac:dyDescent="0.25">
      <c r="A1287">
        <v>211111317</v>
      </c>
      <c r="B1287" t="s">
        <v>104</v>
      </c>
      <c r="C1287" t="s">
        <v>553</v>
      </c>
      <c r="D1287">
        <v>211111317</v>
      </c>
    </row>
    <row r="1288" spans="1:4" x14ac:dyDescent="0.25">
      <c r="A1288">
        <v>211111318</v>
      </c>
      <c r="B1288" t="s">
        <v>104</v>
      </c>
      <c r="C1288" t="s">
        <v>553</v>
      </c>
      <c r="D1288">
        <v>211111318</v>
      </c>
    </row>
    <row r="1289" spans="1:4" x14ac:dyDescent="0.25">
      <c r="A1289">
        <v>211111319</v>
      </c>
      <c r="B1289" t="s">
        <v>1734</v>
      </c>
      <c r="C1289" t="s">
        <v>1132</v>
      </c>
      <c r="D1289">
        <v>211111319</v>
      </c>
    </row>
    <row r="1290" spans="1:4" x14ac:dyDescent="0.25">
      <c r="A1290">
        <v>211111320</v>
      </c>
      <c r="B1290" t="s">
        <v>103</v>
      </c>
      <c r="C1290" t="s">
        <v>585</v>
      </c>
      <c r="D1290">
        <v>211111320</v>
      </c>
    </row>
    <row r="1291" spans="1:4" x14ac:dyDescent="0.25">
      <c r="A1291">
        <v>211111321</v>
      </c>
      <c r="B1291" t="s">
        <v>1735</v>
      </c>
      <c r="C1291" t="s">
        <v>721</v>
      </c>
      <c r="D1291">
        <v>211111321</v>
      </c>
    </row>
    <row r="1292" spans="1:4" x14ac:dyDescent="0.25">
      <c r="A1292">
        <v>211111322</v>
      </c>
      <c r="B1292" t="s">
        <v>104</v>
      </c>
      <c r="C1292" t="s">
        <v>553</v>
      </c>
      <c r="D1292">
        <v>211111322</v>
      </c>
    </row>
    <row r="1293" spans="1:4" x14ac:dyDescent="0.25">
      <c r="A1293">
        <v>211111323</v>
      </c>
      <c r="B1293" t="s">
        <v>104</v>
      </c>
      <c r="C1293" t="s">
        <v>553</v>
      </c>
      <c r="D1293">
        <v>211111323</v>
      </c>
    </row>
    <row r="1294" spans="1:4" x14ac:dyDescent="0.25">
      <c r="A1294">
        <v>211111324</v>
      </c>
      <c r="B1294" t="s">
        <v>104</v>
      </c>
      <c r="C1294" t="s">
        <v>553</v>
      </c>
      <c r="D1294">
        <v>211111324</v>
      </c>
    </row>
    <row r="1295" spans="1:4" x14ac:dyDescent="0.25">
      <c r="A1295">
        <v>211111325</v>
      </c>
      <c r="B1295" t="s">
        <v>104</v>
      </c>
      <c r="C1295" t="s">
        <v>553</v>
      </c>
      <c r="D1295">
        <v>211111325</v>
      </c>
    </row>
    <row r="1296" spans="1:4" x14ac:dyDescent="0.25">
      <c r="A1296">
        <v>211111326</v>
      </c>
      <c r="B1296" t="s">
        <v>1736</v>
      </c>
      <c r="C1296" t="s">
        <v>568</v>
      </c>
      <c r="D1296">
        <v>211111326</v>
      </c>
    </row>
    <row r="1297" spans="1:4" x14ac:dyDescent="0.25">
      <c r="A1297">
        <v>211111327</v>
      </c>
      <c r="B1297" t="s">
        <v>1737</v>
      </c>
      <c r="C1297" t="s">
        <v>721</v>
      </c>
      <c r="D1297">
        <v>211111327</v>
      </c>
    </row>
    <row r="1298" spans="1:4" x14ac:dyDescent="0.25">
      <c r="A1298">
        <v>211111328</v>
      </c>
      <c r="B1298" t="s">
        <v>1738</v>
      </c>
      <c r="C1298" t="s">
        <v>561</v>
      </c>
      <c r="D1298">
        <v>211111328</v>
      </c>
    </row>
    <row r="1299" spans="1:4" x14ac:dyDescent="0.25">
      <c r="A1299">
        <v>211111329</v>
      </c>
      <c r="B1299" t="s">
        <v>1739</v>
      </c>
      <c r="C1299" t="s">
        <v>585</v>
      </c>
      <c r="D1299">
        <v>211111329</v>
      </c>
    </row>
    <row r="1300" spans="1:4" x14ac:dyDescent="0.25">
      <c r="A1300">
        <v>211111330</v>
      </c>
      <c r="B1300" t="s">
        <v>1740</v>
      </c>
      <c r="C1300" t="s">
        <v>561</v>
      </c>
      <c r="D1300">
        <v>211111330</v>
      </c>
    </row>
    <row r="1301" spans="1:4" x14ac:dyDescent="0.25">
      <c r="A1301">
        <v>211111331</v>
      </c>
      <c r="B1301" t="s">
        <v>1741</v>
      </c>
      <c r="C1301" t="s">
        <v>561</v>
      </c>
      <c r="D1301">
        <v>211111331</v>
      </c>
    </row>
    <row r="1302" spans="1:4" x14ac:dyDescent="0.25">
      <c r="A1302">
        <v>211111332</v>
      </c>
      <c r="B1302" t="s">
        <v>1549</v>
      </c>
      <c r="C1302" t="s">
        <v>561</v>
      </c>
      <c r="D1302">
        <v>211111332</v>
      </c>
    </row>
    <row r="1303" spans="1:4" x14ac:dyDescent="0.25">
      <c r="A1303">
        <v>211111333</v>
      </c>
      <c r="B1303" t="s">
        <v>1742</v>
      </c>
      <c r="C1303" t="s">
        <v>561</v>
      </c>
      <c r="D1303">
        <v>211111333</v>
      </c>
    </row>
    <row r="1304" spans="1:4" x14ac:dyDescent="0.25">
      <c r="A1304">
        <v>211111334</v>
      </c>
      <c r="B1304" t="s">
        <v>1743</v>
      </c>
      <c r="C1304" t="s">
        <v>561</v>
      </c>
      <c r="D1304">
        <v>211111334</v>
      </c>
    </row>
    <row r="1305" spans="1:4" x14ac:dyDescent="0.25">
      <c r="A1305">
        <v>211111335</v>
      </c>
      <c r="B1305" t="s">
        <v>1744</v>
      </c>
      <c r="C1305" t="s">
        <v>1242</v>
      </c>
      <c r="D1305">
        <v>211111335</v>
      </c>
    </row>
    <row r="1306" spans="1:4" x14ac:dyDescent="0.25">
      <c r="A1306">
        <v>211111336</v>
      </c>
      <c r="B1306" t="s">
        <v>1745</v>
      </c>
      <c r="C1306" t="s">
        <v>561</v>
      </c>
      <c r="D1306">
        <v>211111336</v>
      </c>
    </row>
    <row r="1307" spans="1:4" x14ac:dyDescent="0.25">
      <c r="A1307">
        <v>211111337</v>
      </c>
      <c r="B1307" t="s">
        <v>1746</v>
      </c>
      <c r="C1307" t="s">
        <v>1537</v>
      </c>
      <c r="D1307">
        <v>211111337</v>
      </c>
    </row>
    <row r="1308" spans="1:4" x14ac:dyDescent="0.25">
      <c r="A1308">
        <v>211111338</v>
      </c>
      <c r="B1308" t="s">
        <v>1747</v>
      </c>
      <c r="C1308" t="s">
        <v>561</v>
      </c>
      <c r="D1308">
        <v>211111338</v>
      </c>
    </row>
    <row r="1309" spans="1:4" x14ac:dyDescent="0.25">
      <c r="A1309">
        <v>211111339</v>
      </c>
      <c r="B1309" t="s">
        <v>1748</v>
      </c>
      <c r="C1309" t="s">
        <v>561</v>
      </c>
      <c r="D1309">
        <v>211111339</v>
      </c>
    </row>
    <row r="1310" spans="1:4" x14ac:dyDescent="0.25">
      <c r="A1310">
        <v>211111340</v>
      </c>
      <c r="B1310" t="s">
        <v>1749</v>
      </c>
      <c r="C1310" t="s">
        <v>721</v>
      </c>
      <c r="D1310">
        <v>211111340</v>
      </c>
    </row>
    <row r="1311" spans="1:4" x14ac:dyDescent="0.25">
      <c r="A1311">
        <v>211111341</v>
      </c>
      <c r="B1311" t="s">
        <v>1750</v>
      </c>
      <c r="C1311" t="s">
        <v>561</v>
      </c>
      <c r="D1311">
        <v>211111341</v>
      </c>
    </row>
    <row r="1312" spans="1:4" x14ac:dyDescent="0.25">
      <c r="A1312">
        <v>211111342</v>
      </c>
      <c r="B1312" t="s">
        <v>1751</v>
      </c>
      <c r="C1312" t="s">
        <v>721</v>
      </c>
      <c r="D1312">
        <v>211111342</v>
      </c>
    </row>
    <row r="1313" spans="1:4" x14ac:dyDescent="0.25">
      <c r="A1313">
        <v>211111343</v>
      </c>
      <c r="B1313" t="s">
        <v>1752</v>
      </c>
      <c r="C1313" t="s">
        <v>561</v>
      </c>
      <c r="D1313">
        <v>211111343</v>
      </c>
    </row>
    <row r="1314" spans="1:4" x14ac:dyDescent="0.25">
      <c r="A1314">
        <v>211111344</v>
      </c>
      <c r="B1314" t="s">
        <v>1753</v>
      </c>
      <c r="C1314" t="s">
        <v>572</v>
      </c>
      <c r="D1314">
        <v>211111344</v>
      </c>
    </row>
    <row r="1315" spans="1:4" x14ac:dyDescent="0.25">
      <c r="A1315">
        <v>211111345</v>
      </c>
      <c r="B1315" t="s">
        <v>1754</v>
      </c>
      <c r="C1315" t="s">
        <v>568</v>
      </c>
      <c r="D1315">
        <v>211111345</v>
      </c>
    </row>
    <row r="1316" spans="1:4" x14ac:dyDescent="0.25">
      <c r="A1316">
        <v>211111346</v>
      </c>
      <c r="B1316" t="s">
        <v>1755</v>
      </c>
      <c r="C1316" t="s">
        <v>561</v>
      </c>
      <c r="D1316">
        <v>211111346</v>
      </c>
    </row>
    <row r="1317" spans="1:4" x14ac:dyDescent="0.25">
      <c r="A1317">
        <v>211111347</v>
      </c>
      <c r="B1317" t="s">
        <v>1756</v>
      </c>
      <c r="C1317" t="s">
        <v>561</v>
      </c>
      <c r="D1317">
        <v>211111347</v>
      </c>
    </row>
    <row r="1318" spans="1:4" x14ac:dyDescent="0.25">
      <c r="A1318">
        <v>211111348</v>
      </c>
      <c r="B1318" t="s">
        <v>1757</v>
      </c>
      <c r="C1318" t="s">
        <v>568</v>
      </c>
      <c r="D1318">
        <v>211111348</v>
      </c>
    </row>
    <row r="1319" spans="1:4" x14ac:dyDescent="0.25">
      <c r="A1319">
        <v>211111349</v>
      </c>
      <c r="B1319" t="s">
        <v>1758</v>
      </c>
      <c r="C1319" t="s">
        <v>561</v>
      </c>
      <c r="D1319">
        <v>211111349</v>
      </c>
    </row>
    <row r="1320" spans="1:4" x14ac:dyDescent="0.25">
      <c r="A1320">
        <v>211111350</v>
      </c>
      <c r="B1320" t="s">
        <v>1759</v>
      </c>
      <c r="C1320" t="s">
        <v>1132</v>
      </c>
      <c r="D1320">
        <v>211111350</v>
      </c>
    </row>
    <row r="1321" spans="1:4" x14ac:dyDescent="0.25">
      <c r="A1321">
        <v>211111351</v>
      </c>
      <c r="B1321" t="s">
        <v>1760</v>
      </c>
      <c r="C1321" t="s">
        <v>721</v>
      </c>
      <c r="D1321">
        <v>211111351</v>
      </c>
    </row>
    <row r="1322" spans="1:4" x14ac:dyDescent="0.25">
      <c r="A1322">
        <v>211111352</v>
      </c>
      <c r="B1322" t="s">
        <v>1761</v>
      </c>
      <c r="C1322" t="s">
        <v>721</v>
      </c>
      <c r="D1322">
        <v>211111352</v>
      </c>
    </row>
    <row r="1323" spans="1:4" x14ac:dyDescent="0.25">
      <c r="A1323">
        <v>211111353</v>
      </c>
      <c r="B1323" t="s">
        <v>1762</v>
      </c>
      <c r="C1323" t="s">
        <v>561</v>
      </c>
      <c r="D1323">
        <v>211111353</v>
      </c>
    </row>
    <row r="1324" spans="1:4" x14ac:dyDescent="0.25">
      <c r="A1324">
        <v>211111354</v>
      </c>
      <c r="B1324" t="s">
        <v>1763</v>
      </c>
      <c r="C1324" t="s">
        <v>561</v>
      </c>
      <c r="D1324">
        <v>211111354</v>
      </c>
    </row>
    <row r="1325" spans="1:4" x14ac:dyDescent="0.25">
      <c r="A1325">
        <v>211111355</v>
      </c>
      <c r="B1325" t="s">
        <v>1764</v>
      </c>
      <c r="C1325" t="s">
        <v>585</v>
      </c>
      <c r="D1325">
        <v>211111355</v>
      </c>
    </row>
    <row r="1326" spans="1:4" x14ac:dyDescent="0.25">
      <c r="A1326">
        <v>211111356</v>
      </c>
      <c r="B1326" t="s">
        <v>1765</v>
      </c>
      <c r="C1326" t="s">
        <v>721</v>
      </c>
      <c r="D1326">
        <v>211111356</v>
      </c>
    </row>
    <row r="1327" spans="1:4" x14ac:dyDescent="0.25">
      <c r="A1327">
        <v>211111357</v>
      </c>
      <c r="B1327" t="s">
        <v>105</v>
      </c>
      <c r="C1327" t="s">
        <v>1132</v>
      </c>
      <c r="D1327">
        <v>211111357</v>
      </c>
    </row>
    <row r="1328" spans="1:4" x14ac:dyDescent="0.25">
      <c r="A1328">
        <v>211111358</v>
      </c>
      <c r="B1328" t="s">
        <v>1766</v>
      </c>
      <c r="C1328" t="s">
        <v>561</v>
      </c>
      <c r="D1328">
        <v>211111358</v>
      </c>
    </row>
    <row r="1329" spans="1:4" x14ac:dyDescent="0.25">
      <c r="A1329">
        <v>211111359</v>
      </c>
      <c r="B1329" t="s">
        <v>1767</v>
      </c>
      <c r="C1329" t="s">
        <v>561</v>
      </c>
      <c r="D1329">
        <v>211111359</v>
      </c>
    </row>
    <row r="1330" spans="1:4" x14ac:dyDescent="0.25">
      <c r="A1330">
        <v>211111360</v>
      </c>
      <c r="B1330" t="s">
        <v>1768</v>
      </c>
      <c r="C1330" t="s">
        <v>561</v>
      </c>
      <c r="D1330">
        <v>211111360</v>
      </c>
    </row>
    <row r="1331" spans="1:4" x14ac:dyDescent="0.25">
      <c r="A1331">
        <v>211111361</v>
      </c>
      <c r="B1331" t="s">
        <v>1769</v>
      </c>
      <c r="C1331" t="s">
        <v>561</v>
      </c>
      <c r="D1331">
        <v>211111361</v>
      </c>
    </row>
    <row r="1332" spans="1:4" x14ac:dyDescent="0.25">
      <c r="A1332">
        <v>211111362</v>
      </c>
      <c r="B1332" t="s">
        <v>1770</v>
      </c>
      <c r="C1332" t="s">
        <v>1242</v>
      </c>
      <c r="D1332">
        <v>211111362</v>
      </c>
    </row>
    <row r="1333" spans="1:4" x14ac:dyDescent="0.25">
      <c r="A1333">
        <v>211111363</v>
      </c>
      <c r="B1333" t="s">
        <v>1771</v>
      </c>
      <c r="C1333" t="s">
        <v>561</v>
      </c>
      <c r="D1333">
        <v>211111363</v>
      </c>
    </row>
    <row r="1334" spans="1:4" x14ac:dyDescent="0.25">
      <c r="A1334">
        <v>211111364</v>
      </c>
      <c r="B1334" t="s">
        <v>1772</v>
      </c>
      <c r="C1334" t="s">
        <v>561</v>
      </c>
      <c r="D1334">
        <v>211111364</v>
      </c>
    </row>
    <row r="1335" spans="1:4" x14ac:dyDescent="0.25">
      <c r="A1335">
        <v>211111366</v>
      </c>
      <c r="B1335" t="s">
        <v>1773</v>
      </c>
      <c r="C1335" t="s">
        <v>561</v>
      </c>
      <c r="D1335">
        <v>211111366</v>
      </c>
    </row>
    <row r="1336" spans="1:4" x14ac:dyDescent="0.25">
      <c r="A1336">
        <v>211111367</v>
      </c>
      <c r="B1336" t="s">
        <v>1774</v>
      </c>
      <c r="C1336" t="s">
        <v>561</v>
      </c>
      <c r="D1336">
        <v>211111367</v>
      </c>
    </row>
    <row r="1337" spans="1:4" x14ac:dyDescent="0.25">
      <c r="A1337">
        <v>211111368</v>
      </c>
      <c r="B1337" t="s">
        <v>1775</v>
      </c>
      <c r="C1337" t="s">
        <v>1242</v>
      </c>
      <c r="D1337">
        <v>211111368</v>
      </c>
    </row>
    <row r="1338" spans="1:4" x14ac:dyDescent="0.25">
      <c r="A1338">
        <v>211111369</v>
      </c>
      <c r="B1338" t="s">
        <v>106</v>
      </c>
      <c r="C1338" t="s">
        <v>585</v>
      </c>
      <c r="D1338">
        <v>211111369</v>
      </c>
    </row>
    <row r="1339" spans="1:4" x14ac:dyDescent="0.25">
      <c r="A1339">
        <v>211111370</v>
      </c>
      <c r="B1339" t="s">
        <v>1776</v>
      </c>
      <c r="C1339" t="s">
        <v>561</v>
      </c>
      <c r="D1339">
        <v>211111370</v>
      </c>
    </row>
    <row r="1340" spans="1:4" x14ac:dyDescent="0.25">
      <c r="A1340">
        <v>211111371</v>
      </c>
      <c r="B1340" t="s">
        <v>1777</v>
      </c>
      <c r="C1340" t="s">
        <v>721</v>
      </c>
      <c r="D1340">
        <v>211111371</v>
      </c>
    </row>
    <row r="1341" spans="1:4" x14ac:dyDescent="0.25">
      <c r="A1341">
        <v>211111372</v>
      </c>
      <c r="B1341" t="s">
        <v>1778</v>
      </c>
      <c r="C1341" t="s">
        <v>721</v>
      </c>
      <c r="D1341">
        <v>211111372</v>
      </c>
    </row>
    <row r="1342" spans="1:4" x14ac:dyDescent="0.25">
      <c r="A1342">
        <v>211111373</v>
      </c>
      <c r="B1342" t="s">
        <v>1779</v>
      </c>
      <c r="C1342" t="s">
        <v>698</v>
      </c>
      <c r="D1342">
        <v>211111373</v>
      </c>
    </row>
    <row r="1343" spans="1:4" x14ac:dyDescent="0.25">
      <c r="A1343">
        <v>211111374</v>
      </c>
      <c r="B1343" t="s">
        <v>1780</v>
      </c>
      <c r="C1343" t="s">
        <v>568</v>
      </c>
      <c r="D1343">
        <v>211111374</v>
      </c>
    </row>
    <row r="1344" spans="1:4" x14ac:dyDescent="0.25">
      <c r="A1344">
        <v>211111375</v>
      </c>
      <c r="B1344" t="s">
        <v>1781</v>
      </c>
      <c r="C1344" t="s">
        <v>721</v>
      </c>
      <c r="D1344">
        <v>211111375</v>
      </c>
    </row>
    <row r="1345" spans="1:4" x14ac:dyDescent="0.25">
      <c r="A1345">
        <v>211111376</v>
      </c>
      <c r="B1345" t="s">
        <v>107</v>
      </c>
      <c r="C1345" t="s">
        <v>1782</v>
      </c>
      <c r="D1345">
        <v>211111376</v>
      </c>
    </row>
    <row r="1346" spans="1:4" x14ac:dyDescent="0.25">
      <c r="A1346">
        <v>211111377</v>
      </c>
      <c r="B1346" t="s">
        <v>122</v>
      </c>
      <c r="C1346" t="s">
        <v>585</v>
      </c>
      <c r="D1346">
        <v>211111377</v>
      </c>
    </row>
    <row r="1347" spans="1:4" x14ac:dyDescent="0.25">
      <c r="A1347">
        <v>211111378</v>
      </c>
      <c r="B1347" t="s">
        <v>1783</v>
      </c>
      <c r="C1347" t="s">
        <v>721</v>
      </c>
      <c r="D1347">
        <v>211111378</v>
      </c>
    </row>
    <row r="1348" spans="1:4" x14ac:dyDescent="0.25">
      <c r="A1348">
        <v>211111379</v>
      </c>
      <c r="B1348" t="s">
        <v>1784</v>
      </c>
      <c r="C1348" t="s">
        <v>561</v>
      </c>
      <c r="D1348">
        <v>211111379</v>
      </c>
    </row>
    <row r="1349" spans="1:4" x14ac:dyDescent="0.25">
      <c r="A1349">
        <v>211111380</v>
      </c>
      <c r="B1349" t="s">
        <v>1785</v>
      </c>
      <c r="C1349" t="s">
        <v>561</v>
      </c>
      <c r="D1349">
        <v>211111380</v>
      </c>
    </row>
    <row r="1350" spans="1:4" x14ac:dyDescent="0.25">
      <c r="A1350">
        <v>211111381</v>
      </c>
      <c r="B1350" t="s">
        <v>1786</v>
      </c>
      <c r="C1350" t="s">
        <v>561</v>
      </c>
      <c r="D1350">
        <v>211111381</v>
      </c>
    </row>
    <row r="1351" spans="1:4" x14ac:dyDescent="0.25">
      <c r="A1351">
        <v>211111382</v>
      </c>
      <c r="B1351" t="s">
        <v>1787</v>
      </c>
      <c r="C1351" t="s">
        <v>721</v>
      </c>
      <c r="D1351">
        <v>211111382</v>
      </c>
    </row>
    <row r="1352" spans="1:4" x14ac:dyDescent="0.25">
      <c r="A1352">
        <v>211111383</v>
      </c>
      <c r="B1352" t="s">
        <v>1788</v>
      </c>
      <c r="C1352" t="s">
        <v>721</v>
      </c>
      <c r="D1352">
        <v>211111383</v>
      </c>
    </row>
    <row r="1353" spans="1:4" x14ac:dyDescent="0.25">
      <c r="A1353">
        <v>211111385</v>
      </c>
      <c r="B1353" t="s">
        <v>1789</v>
      </c>
      <c r="C1353" t="s">
        <v>1643</v>
      </c>
      <c r="D1353">
        <v>211111385</v>
      </c>
    </row>
    <row r="1354" spans="1:4" x14ac:dyDescent="0.25">
      <c r="A1354">
        <v>211111386</v>
      </c>
      <c r="B1354" t="s">
        <v>1790</v>
      </c>
      <c r="C1354" t="s">
        <v>561</v>
      </c>
      <c r="D1354">
        <v>211111386</v>
      </c>
    </row>
    <row r="1355" spans="1:4" x14ac:dyDescent="0.25">
      <c r="A1355">
        <v>211111387</v>
      </c>
      <c r="B1355" t="s">
        <v>123</v>
      </c>
      <c r="C1355" t="s">
        <v>620</v>
      </c>
      <c r="D1355">
        <v>211111387</v>
      </c>
    </row>
    <row r="1356" spans="1:4" x14ac:dyDescent="0.25">
      <c r="A1356">
        <v>211111388</v>
      </c>
      <c r="B1356" t="s">
        <v>1791</v>
      </c>
      <c r="C1356" t="s">
        <v>721</v>
      </c>
      <c r="D1356">
        <v>211111388</v>
      </c>
    </row>
    <row r="1357" spans="1:4" x14ac:dyDescent="0.25">
      <c r="A1357">
        <v>211111389</v>
      </c>
      <c r="B1357" t="s">
        <v>1792</v>
      </c>
      <c r="C1357" t="s">
        <v>721</v>
      </c>
      <c r="D1357">
        <v>211111389</v>
      </c>
    </row>
    <row r="1358" spans="1:4" x14ac:dyDescent="0.25">
      <c r="A1358">
        <v>211111390</v>
      </c>
      <c r="B1358" t="s">
        <v>1793</v>
      </c>
      <c r="C1358" t="s">
        <v>561</v>
      </c>
      <c r="D1358">
        <v>211111390</v>
      </c>
    </row>
    <row r="1359" spans="1:4" x14ac:dyDescent="0.25">
      <c r="A1359">
        <v>211111391</v>
      </c>
      <c r="B1359" t="s">
        <v>1794</v>
      </c>
      <c r="C1359" t="s">
        <v>721</v>
      </c>
      <c r="D1359">
        <v>211111391</v>
      </c>
    </row>
    <row r="1360" spans="1:4" x14ac:dyDescent="0.25">
      <c r="A1360">
        <v>211111392</v>
      </c>
      <c r="B1360" t="s">
        <v>1795</v>
      </c>
      <c r="C1360" t="s">
        <v>721</v>
      </c>
      <c r="D1360">
        <v>211111392</v>
      </c>
    </row>
    <row r="1361" spans="1:4" x14ac:dyDescent="0.25">
      <c r="A1361">
        <v>211111393</v>
      </c>
      <c r="B1361" t="s">
        <v>124</v>
      </c>
      <c r="C1361" t="s">
        <v>568</v>
      </c>
      <c r="D1361">
        <v>211111393</v>
      </c>
    </row>
    <row r="1362" spans="1:4" x14ac:dyDescent="0.25">
      <c r="A1362">
        <v>211111394</v>
      </c>
      <c r="B1362" t="s">
        <v>1796</v>
      </c>
      <c r="C1362" t="s">
        <v>561</v>
      </c>
      <c r="D1362">
        <v>211111394</v>
      </c>
    </row>
    <row r="1363" spans="1:4" x14ac:dyDescent="0.25">
      <c r="A1363">
        <v>211111395</v>
      </c>
      <c r="B1363" t="s">
        <v>1797</v>
      </c>
      <c r="C1363" t="s">
        <v>561</v>
      </c>
      <c r="D1363">
        <v>211111395</v>
      </c>
    </row>
    <row r="1364" spans="1:4" x14ac:dyDescent="0.25">
      <c r="A1364">
        <v>211111396</v>
      </c>
      <c r="B1364" t="s">
        <v>1798</v>
      </c>
      <c r="C1364" t="s">
        <v>1537</v>
      </c>
      <c r="D1364">
        <v>211111396</v>
      </c>
    </row>
    <row r="1365" spans="1:4" x14ac:dyDescent="0.25">
      <c r="A1365">
        <v>211111397</v>
      </c>
      <c r="B1365" t="s">
        <v>1799</v>
      </c>
      <c r="C1365" t="s">
        <v>721</v>
      </c>
      <c r="D1365">
        <v>211111397</v>
      </c>
    </row>
    <row r="1366" spans="1:4" x14ac:dyDescent="0.25">
      <c r="A1366">
        <v>211111398</v>
      </c>
      <c r="B1366" t="s">
        <v>1800</v>
      </c>
      <c r="C1366" t="s">
        <v>644</v>
      </c>
      <c r="D1366">
        <v>211111398</v>
      </c>
    </row>
    <row r="1367" spans="1:4" x14ac:dyDescent="0.25">
      <c r="A1367">
        <v>211111399</v>
      </c>
      <c r="B1367" t="s">
        <v>1801</v>
      </c>
      <c r="C1367" t="s">
        <v>561</v>
      </c>
      <c r="D1367">
        <v>211111399</v>
      </c>
    </row>
    <row r="1368" spans="1:4" x14ac:dyDescent="0.25">
      <c r="A1368">
        <v>211111400</v>
      </c>
      <c r="B1368" t="s">
        <v>1802</v>
      </c>
      <c r="C1368" t="s">
        <v>561</v>
      </c>
      <c r="D1368">
        <v>211111400</v>
      </c>
    </row>
    <row r="1369" spans="1:4" x14ac:dyDescent="0.25">
      <c r="A1369">
        <v>211111401</v>
      </c>
      <c r="B1369" t="s">
        <v>1803</v>
      </c>
      <c r="C1369" t="s">
        <v>561</v>
      </c>
      <c r="D1369">
        <v>211111401</v>
      </c>
    </row>
    <row r="1370" spans="1:4" x14ac:dyDescent="0.25">
      <c r="A1370">
        <v>211111402</v>
      </c>
      <c r="B1370" t="s">
        <v>1804</v>
      </c>
      <c r="C1370" t="s">
        <v>561</v>
      </c>
      <c r="D1370">
        <v>211111402</v>
      </c>
    </row>
    <row r="1371" spans="1:4" x14ac:dyDescent="0.25">
      <c r="A1371">
        <v>211111403</v>
      </c>
      <c r="B1371" t="s">
        <v>1805</v>
      </c>
      <c r="C1371" t="s">
        <v>561</v>
      </c>
      <c r="D1371">
        <v>211111403</v>
      </c>
    </row>
    <row r="1372" spans="1:4" x14ac:dyDescent="0.25">
      <c r="A1372">
        <v>211111404</v>
      </c>
      <c r="B1372" t="s">
        <v>1806</v>
      </c>
      <c r="C1372" t="s">
        <v>553</v>
      </c>
      <c r="D1372">
        <v>211111404</v>
      </c>
    </row>
    <row r="1373" spans="1:4" x14ac:dyDescent="0.25">
      <c r="A1373">
        <v>211111405</v>
      </c>
      <c r="B1373" t="s">
        <v>1807</v>
      </c>
      <c r="C1373" t="s">
        <v>561</v>
      </c>
      <c r="D1373">
        <v>211111405</v>
      </c>
    </row>
    <row r="1374" spans="1:4" x14ac:dyDescent="0.25">
      <c r="A1374">
        <v>211111406</v>
      </c>
      <c r="B1374" t="s">
        <v>1808</v>
      </c>
      <c r="C1374" t="s">
        <v>561</v>
      </c>
      <c r="D1374">
        <v>211111406</v>
      </c>
    </row>
    <row r="1375" spans="1:4" x14ac:dyDescent="0.25">
      <c r="A1375">
        <v>211111407</v>
      </c>
      <c r="B1375" t="s">
        <v>1809</v>
      </c>
      <c r="C1375" t="s">
        <v>721</v>
      </c>
      <c r="D1375">
        <v>211111407</v>
      </c>
    </row>
    <row r="1376" spans="1:4" x14ac:dyDescent="0.25">
      <c r="A1376">
        <v>211111408</v>
      </c>
      <c r="B1376" t="s">
        <v>125</v>
      </c>
      <c r="C1376" t="s">
        <v>1132</v>
      </c>
      <c r="D1376">
        <v>211111408</v>
      </c>
    </row>
    <row r="1377" spans="1:4" x14ac:dyDescent="0.25">
      <c r="A1377">
        <v>211111409</v>
      </c>
      <c r="B1377" t="s">
        <v>1810</v>
      </c>
      <c r="C1377" t="s">
        <v>1537</v>
      </c>
      <c r="D1377">
        <v>211111409</v>
      </c>
    </row>
    <row r="1378" spans="1:4" x14ac:dyDescent="0.25">
      <c r="A1378">
        <v>211111410</v>
      </c>
      <c r="B1378" t="s">
        <v>1811</v>
      </c>
      <c r="C1378" t="s">
        <v>1537</v>
      </c>
      <c r="D1378">
        <v>211111410</v>
      </c>
    </row>
    <row r="1379" spans="1:4" x14ac:dyDescent="0.25">
      <c r="A1379">
        <v>211111411</v>
      </c>
      <c r="B1379" t="s">
        <v>1812</v>
      </c>
      <c r="C1379" t="s">
        <v>561</v>
      </c>
      <c r="D1379">
        <v>211111411</v>
      </c>
    </row>
    <row r="1380" spans="1:4" x14ac:dyDescent="0.25">
      <c r="A1380">
        <v>211111412</v>
      </c>
      <c r="B1380" t="s">
        <v>1813</v>
      </c>
      <c r="C1380" t="s">
        <v>721</v>
      </c>
      <c r="D1380">
        <v>211111412</v>
      </c>
    </row>
    <row r="1381" spans="1:4" x14ac:dyDescent="0.25">
      <c r="A1381">
        <v>211111413</v>
      </c>
      <c r="B1381" t="s">
        <v>1814</v>
      </c>
      <c r="C1381" t="s">
        <v>561</v>
      </c>
      <c r="D1381">
        <v>211111413</v>
      </c>
    </row>
    <row r="1382" spans="1:4" x14ac:dyDescent="0.25">
      <c r="A1382">
        <v>211111414</v>
      </c>
      <c r="B1382" t="s">
        <v>1815</v>
      </c>
      <c r="C1382" t="s">
        <v>561</v>
      </c>
      <c r="D1382">
        <v>211111414</v>
      </c>
    </row>
    <row r="1383" spans="1:4" x14ac:dyDescent="0.25">
      <c r="A1383">
        <v>211111415</v>
      </c>
      <c r="B1383" t="s">
        <v>1816</v>
      </c>
      <c r="C1383" t="s">
        <v>561</v>
      </c>
      <c r="D1383">
        <v>211111415</v>
      </c>
    </row>
    <row r="1384" spans="1:4" x14ac:dyDescent="0.25">
      <c r="A1384">
        <v>211111416</v>
      </c>
      <c r="B1384" t="s">
        <v>1746</v>
      </c>
      <c r="C1384" t="s">
        <v>1537</v>
      </c>
      <c r="D1384">
        <v>211111416</v>
      </c>
    </row>
    <row r="1385" spans="1:4" x14ac:dyDescent="0.25">
      <c r="A1385">
        <v>211111417</v>
      </c>
      <c r="B1385" t="s">
        <v>1733</v>
      </c>
      <c r="C1385" t="s">
        <v>561</v>
      </c>
      <c r="D1385">
        <v>211111417</v>
      </c>
    </row>
    <row r="1386" spans="1:4" x14ac:dyDescent="0.25">
      <c r="A1386">
        <v>211111418</v>
      </c>
      <c r="B1386" t="s">
        <v>1817</v>
      </c>
      <c r="C1386" t="s">
        <v>721</v>
      </c>
      <c r="D1386">
        <v>211111418</v>
      </c>
    </row>
    <row r="1387" spans="1:4" x14ac:dyDescent="0.25">
      <c r="A1387">
        <v>211111419</v>
      </c>
      <c r="B1387" t="s">
        <v>1818</v>
      </c>
      <c r="D1387">
        <v>211111419</v>
      </c>
    </row>
    <row r="1388" spans="1:4" x14ac:dyDescent="0.25">
      <c r="A1388">
        <v>211111420</v>
      </c>
      <c r="B1388" t="s">
        <v>1819</v>
      </c>
      <c r="C1388" t="s">
        <v>721</v>
      </c>
      <c r="D1388">
        <v>211111420</v>
      </c>
    </row>
    <row r="1389" spans="1:4" x14ac:dyDescent="0.25">
      <c r="A1389">
        <v>211111421</v>
      </c>
      <c r="B1389" t="s">
        <v>1536</v>
      </c>
      <c r="C1389" t="s">
        <v>561</v>
      </c>
      <c r="D1389">
        <v>211111421</v>
      </c>
    </row>
    <row r="1390" spans="1:4" x14ac:dyDescent="0.25">
      <c r="A1390">
        <v>211111422</v>
      </c>
      <c r="B1390" t="s">
        <v>1820</v>
      </c>
      <c r="C1390" t="s">
        <v>698</v>
      </c>
      <c r="D1390">
        <v>211111422</v>
      </c>
    </row>
    <row r="1391" spans="1:4" x14ac:dyDescent="0.25">
      <c r="A1391">
        <v>211111423</v>
      </c>
      <c r="B1391" t="s">
        <v>126</v>
      </c>
      <c r="C1391" t="s">
        <v>568</v>
      </c>
      <c r="D1391">
        <v>211111423</v>
      </c>
    </row>
    <row r="1392" spans="1:4" x14ac:dyDescent="0.25">
      <c r="A1392">
        <v>211111424</v>
      </c>
      <c r="B1392" t="s">
        <v>1821</v>
      </c>
      <c r="C1392" t="s">
        <v>623</v>
      </c>
      <c r="D1392">
        <v>211111424</v>
      </c>
    </row>
    <row r="1393" spans="1:4" x14ac:dyDescent="0.25">
      <c r="A1393">
        <v>211111425</v>
      </c>
      <c r="B1393" t="s">
        <v>1822</v>
      </c>
      <c r="C1393" t="s">
        <v>755</v>
      </c>
      <c r="D1393">
        <v>211111425</v>
      </c>
    </row>
    <row r="1394" spans="1:4" x14ac:dyDescent="0.25">
      <c r="A1394">
        <v>211111426</v>
      </c>
      <c r="B1394" t="s">
        <v>1823</v>
      </c>
      <c r="C1394" t="s">
        <v>755</v>
      </c>
      <c r="D1394">
        <v>211111426</v>
      </c>
    </row>
    <row r="1395" spans="1:4" x14ac:dyDescent="0.25">
      <c r="A1395">
        <v>211111427</v>
      </c>
      <c r="B1395" t="s">
        <v>1824</v>
      </c>
      <c r="C1395" t="s">
        <v>698</v>
      </c>
      <c r="D1395">
        <v>211111427</v>
      </c>
    </row>
    <row r="1396" spans="1:4" x14ac:dyDescent="0.25">
      <c r="A1396">
        <v>211111428</v>
      </c>
      <c r="B1396" t="s">
        <v>1825</v>
      </c>
      <c r="C1396" t="s">
        <v>721</v>
      </c>
      <c r="D1396">
        <v>211111428</v>
      </c>
    </row>
    <row r="1397" spans="1:4" x14ac:dyDescent="0.25">
      <c r="A1397">
        <v>211111429</v>
      </c>
      <c r="B1397" t="s">
        <v>1826</v>
      </c>
      <c r="C1397" t="s">
        <v>721</v>
      </c>
      <c r="D1397">
        <v>211111429</v>
      </c>
    </row>
    <row r="1398" spans="1:4" x14ac:dyDescent="0.25">
      <c r="A1398">
        <v>211111430</v>
      </c>
      <c r="B1398" t="s">
        <v>1827</v>
      </c>
      <c r="C1398" t="s">
        <v>755</v>
      </c>
      <c r="D1398">
        <v>211111430</v>
      </c>
    </row>
    <row r="1399" spans="1:4" x14ac:dyDescent="0.25">
      <c r="A1399">
        <v>211111431</v>
      </c>
      <c r="B1399" t="s">
        <v>1828</v>
      </c>
      <c r="C1399" t="s">
        <v>755</v>
      </c>
      <c r="D1399">
        <v>211111431</v>
      </c>
    </row>
    <row r="1400" spans="1:4" x14ac:dyDescent="0.25">
      <c r="A1400">
        <v>211111432</v>
      </c>
      <c r="B1400" t="s">
        <v>127</v>
      </c>
      <c r="C1400" t="s">
        <v>1132</v>
      </c>
      <c r="D1400">
        <v>211111432</v>
      </c>
    </row>
    <row r="1401" spans="1:4" x14ac:dyDescent="0.25">
      <c r="A1401">
        <v>211111433</v>
      </c>
      <c r="B1401" t="s">
        <v>1829</v>
      </c>
      <c r="C1401" t="s">
        <v>1537</v>
      </c>
      <c r="D1401">
        <v>211111433</v>
      </c>
    </row>
    <row r="1402" spans="1:4" x14ac:dyDescent="0.25">
      <c r="A1402">
        <v>211111434</v>
      </c>
      <c r="B1402" t="s">
        <v>1830</v>
      </c>
      <c r="C1402" t="s">
        <v>561</v>
      </c>
      <c r="D1402">
        <v>211111434</v>
      </c>
    </row>
    <row r="1403" spans="1:4" x14ac:dyDescent="0.25">
      <c r="A1403">
        <v>211111435</v>
      </c>
      <c r="B1403" t="s">
        <v>1831</v>
      </c>
      <c r="C1403" t="s">
        <v>721</v>
      </c>
      <c r="D1403">
        <v>211111435</v>
      </c>
    </row>
    <row r="1404" spans="1:4" x14ac:dyDescent="0.25">
      <c r="A1404">
        <v>211111436</v>
      </c>
      <c r="B1404" t="s">
        <v>1832</v>
      </c>
      <c r="C1404" t="s">
        <v>755</v>
      </c>
      <c r="D1404">
        <v>211111436</v>
      </c>
    </row>
    <row r="1405" spans="1:4" x14ac:dyDescent="0.25">
      <c r="A1405">
        <v>211111437</v>
      </c>
      <c r="B1405" t="s">
        <v>1833</v>
      </c>
      <c r="C1405" t="s">
        <v>561</v>
      </c>
      <c r="D1405">
        <v>211111437</v>
      </c>
    </row>
    <row r="1406" spans="1:4" x14ac:dyDescent="0.25">
      <c r="A1406">
        <v>211111438</v>
      </c>
      <c r="B1406" t="s">
        <v>128</v>
      </c>
      <c r="C1406" t="s">
        <v>1132</v>
      </c>
      <c r="D1406">
        <v>211111438</v>
      </c>
    </row>
    <row r="1407" spans="1:4" x14ac:dyDescent="0.25">
      <c r="A1407">
        <v>211111439</v>
      </c>
      <c r="B1407" t="s">
        <v>1834</v>
      </c>
      <c r="C1407" t="s">
        <v>1132</v>
      </c>
      <c r="D1407">
        <v>211111439</v>
      </c>
    </row>
    <row r="1408" spans="1:4" x14ac:dyDescent="0.25">
      <c r="A1408">
        <v>211111440</v>
      </c>
      <c r="B1408" t="s">
        <v>1835</v>
      </c>
      <c r="C1408" t="s">
        <v>755</v>
      </c>
      <c r="D1408">
        <v>211111440</v>
      </c>
    </row>
    <row r="1409" spans="1:4" x14ac:dyDescent="0.25">
      <c r="A1409">
        <v>211111441</v>
      </c>
      <c r="B1409" t="s">
        <v>1836</v>
      </c>
      <c r="C1409" t="s">
        <v>755</v>
      </c>
      <c r="D1409">
        <v>211111441</v>
      </c>
    </row>
    <row r="1410" spans="1:4" x14ac:dyDescent="0.25">
      <c r="A1410">
        <v>211111442</v>
      </c>
      <c r="B1410" t="s">
        <v>1837</v>
      </c>
      <c r="C1410" t="s">
        <v>755</v>
      </c>
      <c r="D1410">
        <v>211111442</v>
      </c>
    </row>
    <row r="1411" spans="1:4" x14ac:dyDescent="0.25">
      <c r="A1411">
        <v>211111443</v>
      </c>
      <c r="B1411" t="s">
        <v>1838</v>
      </c>
      <c r="C1411" t="s">
        <v>755</v>
      </c>
      <c r="D1411">
        <v>211111443</v>
      </c>
    </row>
    <row r="1412" spans="1:4" x14ac:dyDescent="0.25">
      <c r="A1412">
        <v>211111444</v>
      </c>
      <c r="B1412" t="s">
        <v>1839</v>
      </c>
      <c r="C1412" t="s">
        <v>755</v>
      </c>
      <c r="D1412">
        <v>211111444</v>
      </c>
    </row>
    <row r="1413" spans="1:4" x14ac:dyDescent="0.25">
      <c r="A1413">
        <v>211111445</v>
      </c>
      <c r="B1413" t="s">
        <v>1840</v>
      </c>
      <c r="C1413" t="s">
        <v>755</v>
      </c>
      <c r="D1413">
        <v>211111445</v>
      </c>
    </row>
    <row r="1414" spans="1:4" x14ac:dyDescent="0.25">
      <c r="A1414">
        <v>211111446</v>
      </c>
      <c r="B1414" t="s">
        <v>1841</v>
      </c>
      <c r="C1414" t="s">
        <v>755</v>
      </c>
      <c r="D1414">
        <v>211111446</v>
      </c>
    </row>
    <row r="1415" spans="1:4" x14ac:dyDescent="0.25">
      <c r="A1415">
        <v>211111447</v>
      </c>
      <c r="B1415" t="s">
        <v>1842</v>
      </c>
      <c r="C1415" t="s">
        <v>755</v>
      </c>
      <c r="D1415">
        <v>211111447</v>
      </c>
    </row>
    <row r="1416" spans="1:4" x14ac:dyDescent="0.25">
      <c r="A1416">
        <v>211111448</v>
      </c>
      <c r="B1416" t="s">
        <v>1843</v>
      </c>
      <c r="C1416" t="s">
        <v>561</v>
      </c>
      <c r="D1416">
        <v>211111448</v>
      </c>
    </row>
    <row r="1417" spans="1:4" x14ac:dyDescent="0.25">
      <c r="A1417">
        <v>211111449</v>
      </c>
      <c r="B1417" t="s">
        <v>1844</v>
      </c>
      <c r="C1417" t="s">
        <v>1132</v>
      </c>
      <c r="D1417">
        <v>211111449</v>
      </c>
    </row>
    <row r="1418" spans="1:4" x14ac:dyDescent="0.25">
      <c r="A1418">
        <v>211111450</v>
      </c>
      <c r="B1418" t="s">
        <v>1845</v>
      </c>
      <c r="C1418" t="s">
        <v>755</v>
      </c>
      <c r="D1418">
        <v>211111450</v>
      </c>
    </row>
    <row r="1419" spans="1:4" x14ac:dyDescent="0.25">
      <c r="A1419">
        <v>211111451</v>
      </c>
      <c r="B1419" t="s">
        <v>1846</v>
      </c>
      <c r="C1419" t="s">
        <v>755</v>
      </c>
      <c r="D1419">
        <v>211111451</v>
      </c>
    </row>
    <row r="1420" spans="1:4" x14ac:dyDescent="0.25">
      <c r="A1420">
        <v>211111452</v>
      </c>
      <c r="B1420" t="s">
        <v>1846</v>
      </c>
      <c r="C1420" t="s">
        <v>755</v>
      </c>
      <c r="D1420">
        <v>211111452</v>
      </c>
    </row>
    <row r="1421" spans="1:4" x14ac:dyDescent="0.25">
      <c r="A1421">
        <v>211111453</v>
      </c>
      <c r="B1421" t="s">
        <v>1846</v>
      </c>
      <c r="C1421" t="s">
        <v>755</v>
      </c>
      <c r="D1421">
        <v>211111453</v>
      </c>
    </row>
    <row r="1422" spans="1:4" x14ac:dyDescent="0.25">
      <c r="A1422">
        <v>211111454</v>
      </c>
      <c r="B1422" t="s">
        <v>1847</v>
      </c>
      <c r="C1422" t="s">
        <v>755</v>
      </c>
      <c r="D1422">
        <v>211111454</v>
      </c>
    </row>
    <row r="1423" spans="1:4" x14ac:dyDescent="0.25">
      <c r="A1423">
        <v>211111455</v>
      </c>
      <c r="B1423" t="s">
        <v>1848</v>
      </c>
      <c r="C1423" t="s">
        <v>561</v>
      </c>
      <c r="D1423">
        <v>211111455</v>
      </c>
    </row>
    <row r="1424" spans="1:4" x14ac:dyDescent="0.25">
      <c r="A1424">
        <v>211111456</v>
      </c>
      <c r="B1424" t="s">
        <v>1849</v>
      </c>
      <c r="C1424" t="s">
        <v>572</v>
      </c>
      <c r="D1424">
        <v>211111456</v>
      </c>
    </row>
    <row r="1425" spans="1:4" x14ac:dyDescent="0.25">
      <c r="A1425">
        <v>211111457</v>
      </c>
      <c r="B1425" t="s">
        <v>1850</v>
      </c>
      <c r="C1425" t="s">
        <v>561</v>
      </c>
      <c r="D1425">
        <v>211111457</v>
      </c>
    </row>
    <row r="1426" spans="1:4" x14ac:dyDescent="0.25">
      <c r="A1426">
        <v>211111458</v>
      </c>
      <c r="B1426" t="s">
        <v>1851</v>
      </c>
      <c r="C1426" t="s">
        <v>755</v>
      </c>
      <c r="D1426">
        <v>211111458</v>
      </c>
    </row>
    <row r="1427" spans="1:4" x14ac:dyDescent="0.25">
      <c r="A1427">
        <v>211111459</v>
      </c>
      <c r="B1427" t="s">
        <v>1852</v>
      </c>
      <c r="C1427" t="s">
        <v>755</v>
      </c>
      <c r="D1427">
        <v>211111459</v>
      </c>
    </row>
    <row r="1428" spans="1:4" x14ac:dyDescent="0.25">
      <c r="A1428">
        <v>211111460</v>
      </c>
      <c r="B1428" t="s">
        <v>1853</v>
      </c>
      <c r="C1428" t="s">
        <v>755</v>
      </c>
      <c r="D1428">
        <v>211111460</v>
      </c>
    </row>
    <row r="1429" spans="1:4" x14ac:dyDescent="0.25">
      <c r="A1429">
        <v>211111461</v>
      </c>
      <c r="B1429" t="s">
        <v>1854</v>
      </c>
      <c r="C1429" t="s">
        <v>561</v>
      </c>
      <c r="D1429">
        <v>211111461</v>
      </c>
    </row>
    <row r="1430" spans="1:4" x14ac:dyDescent="0.25">
      <c r="A1430">
        <v>211111462</v>
      </c>
      <c r="B1430" t="s">
        <v>1855</v>
      </c>
      <c r="C1430" t="s">
        <v>553</v>
      </c>
      <c r="D1430">
        <v>211111462</v>
      </c>
    </row>
    <row r="1431" spans="1:4" x14ac:dyDescent="0.25">
      <c r="A1431">
        <v>211111463</v>
      </c>
      <c r="B1431" t="s">
        <v>1856</v>
      </c>
      <c r="C1431" t="s">
        <v>561</v>
      </c>
      <c r="D1431">
        <v>211111463</v>
      </c>
    </row>
    <row r="1432" spans="1:4" x14ac:dyDescent="0.25">
      <c r="A1432">
        <v>211111464</v>
      </c>
      <c r="B1432" t="s">
        <v>1857</v>
      </c>
      <c r="C1432" t="s">
        <v>561</v>
      </c>
      <c r="D1432">
        <v>211111464</v>
      </c>
    </row>
    <row r="1433" spans="1:4" x14ac:dyDescent="0.25">
      <c r="A1433">
        <v>211111465</v>
      </c>
      <c r="B1433" t="s">
        <v>1858</v>
      </c>
      <c r="C1433" t="s">
        <v>1537</v>
      </c>
      <c r="D1433">
        <v>211111465</v>
      </c>
    </row>
    <row r="1434" spans="1:4" x14ac:dyDescent="0.25">
      <c r="A1434">
        <v>211111466</v>
      </c>
      <c r="B1434" t="s">
        <v>1859</v>
      </c>
      <c r="C1434" t="s">
        <v>620</v>
      </c>
      <c r="D1434">
        <v>211111466</v>
      </c>
    </row>
    <row r="1435" spans="1:4" x14ac:dyDescent="0.25">
      <c r="A1435">
        <v>211111467</v>
      </c>
      <c r="B1435" t="s">
        <v>1860</v>
      </c>
      <c r="C1435" t="s">
        <v>644</v>
      </c>
      <c r="D1435">
        <v>211111467</v>
      </c>
    </row>
    <row r="1436" spans="1:4" x14ac:dyDescent="0.25">
      <c r="A1436">
        <v>211111468</v>
      </c>
      <c r="B1436" t="s">
        <v>1861</v>
      </c>
      <c r="C1436" t="s">
        <v>568</v>
      </c>
      <c r="D1436">
        <v>211111468</v>
      </c>
    </row>
    <row r="1437" spans="1:4" x14ac:dyDescent="0.25">
      <c r="A1437">
        <v>211111469</v>
      </c>
      <c r="B1437" t="s">
        <v>1862</v>
      </c>
      <c r="C1437" t="s">
        <v>755</v>
      </c>
      <c r="D1437">
        <v>211111469</v>
      </c>
    </row>
    <row r="1438" spans="1:4" x14ac:dyDescent="0.25">
      <c r="A1438">
        <v>211111470</v>
      </c>
      <c r="B1438" t="s">
        <v>1863</v>
      </c>
      <c r="C1438" t="s">
        <v>561</v>
      </c>
      <c r="D1438">
        <v>211111470</v>
      </c>
    </row>
    <row r="1439" spans="1:4" x14ac:dyDescent="0.25">
      <c r="A1439">
        <v>211111471</v>
      </c>
      <c r="B1439" t="s">
        <v>1864</v>
      </c>
      <c r="C1439" t="s">
        <v>561</v>
      </c>
      <c r="D1439">
        <v>211111471</v>
      </c>
    </row>
    <row r="1440" spans="1:4" x14ac:dyDescent="0.25">
      <c r="A1440">
        <v>211111472</v>
      </c>
      <c r="B1440" t="s">
        <v>1865</v>
      </c>
      <c r="C1440" t="s">
        <v>561</v>
      </c>
      <c r="D1440">
        <v>211111472</v>
      </c>
    </row>
    <row r="1441" spans="1:4" x14ac:dyDescent="0.25">
      <c r="A1441">
        <v>211111473</v>
      </c>
      <c r="B1441" t="s">
        <v>1866</v>
      </c>
      <c r="D1441">
        <v>211111473</v>
      </c>
    </row>
    <row r="1442" spans="1:4" x14ac:dyDescent="0.25">
      <c r="A1442">
        <v>211111474</v>
      </c>
      <c r="B1442" t="s">
        <v>1867</v>
      </c>
      <c r="C1442" t="s">
        <v>561</v>
      </c>
      <c r="D1442">
        <v>211111474</v>
      </c>
    </row>
    <row r="1443" spans="1:4" x14ac:dyDescent="0.25">
      <c r="A1443">
        <v>211111475</v>
      </c>
      <c r="B1443" t="s">
        <v>1868</v>
      </c>
      <c r="C1443" t="s">
        <v>561</v>
      </c>
      <c r="D1443">
        <v>211111475</v>
      </c>
    </row>
    <row r="1444" spans="1:4" x14ac:dyDescent="0.25">
      <c r="A1444">
        <v>211111476</v>
      </c>
      <c r="B1444" t="s">
        <v>1869</v>
      </c>
      <c r="C1444" t="s">
        <v>644</v>
      </c>
      <c r="D1444">
        <v>211111476</v>
      </c>
    </row>
    <row r="1445" spans="1:4" x14ac:dyDescent="0.25">
      <c r="A1445">
        <v>211111477</v>
      </c>
      <c r="B1445" t="s">
        <v>1870</v>
      </c>
      <c r="C1445" t="s">
        <v>561</v>
      </c>
      <c r="D1445">
        <v>211111477</v>
      </c>
    </row>
    <row r="1446" spans="1:4" x14ac:dyDescent="0.25">
      <c r="A1446">
        <v>211111478</v>
      </c>
      <c r="B1446" t="s">
        <v>129</v>
      </c>
      <c r="C1446" t="s">
        <v>620</v>
      </c>
      <c r="D1446">
        <v>211111478</v>
      </c>
    </row>
    <row r="1447" spans="1:4" x14ac:dyDescent="0.25">
      <c r="A1447">
        <v>211111479</v>
      </c>
      <c r="B1447" t="s">
        <v>1871</v>
      </c>
      <c r="C1447" t="s">
        <v>755</v>
      </c>
      <c r="D1447">
        <v>211111479</v>
      </c>
    </row>
    <row r="1448" spans="1:4" x14ac:dyDescent="0.25">
      <c r="A1448">
        <v>211111480</v>
      </c>
      <c r="B1448" t="s">
        <v>1872</v>
      </c>
      <c r="C1448" t="s">
        <v>721</v>
      </c>
      <c r="D1448">
        <v>211111480</v>
      </c>
    </row>
    <row r="1449" spans="1:4" x14ac:dyDescent="0.25">
      <c r="A1449">
        <v>211111481</v>
      </c>
      <c r="B1449" t="s">
        <v>1873</v>
      </c>
      <c r="C1449" t="s">
        <v>755</v>
      </c>
      <c r="D1449">
        <v>211111481</v>
      </c>
    </row>
    <row r="1450" spans="1:4" x14ac:dyDescent="0.25">
      <c r="A1450">
        <v>211111482</v>
      </c>
      <c r="B1450" t="s">
        <v>1874</v>
      </c>
      <c r="C1450" t="s">
        <v>1132</v>
      </c>
      <c r="D1450">
        <v>211111482</v>
      </c>
    </row>
    <row r="1451" spans="1:4" x14ac:dyDescent="0.25">
      <c r="A1451">
        <v>211111483</v>
      </c>
      <c r="B1451" t="s">
        <v>1875</v>
      </c>
      <c r="C1451" t="s">
        <v>1782</v>
      </c>
      <c r="D1451">
        <v>211111483</v>
      </c>
    </row>
    <row r="1452" spans="1:4" x14ac:dyDescent="0.25">
      <c r="A1452">
        <v>211111484</v>
      </c>
      <c r="B1452" t="s">
        <v>1723</v>
      </c>
      <c r="C1452" t="s">
        <v>561</v>
      </c>
      <c r="D1452">
        <v>211111484</v>
      </c>
    </row>
    <row r="1453" spans="1:4" x14ac:dyDescent="0.25">
      <c r="A1453">
        <v>211111485</v>
      </c>
      <c r="B1453" t="s">
        <v>1876</v>
      </c>
      <c r="C1453" t="s">
        <v>561</v>
      </c>
      <c r="D1453">
        <v>211111485</v>
      </c>
    </row>
    <row r="1454" spans="1:4" x14ac:dyDescent="0.25">
      <c r="A1454">
        <v>211111486</v>
      </c>
      <c r="B1454" t="s">
        <v>1877</v>
      </c>
      <c r="C1454" t="s">
        <v>561</v>
      </c>
      <c r="D1454">
        <v>211111486</v>
      </c>
    </row>
    <row r="1455" spans="1:4" x14ac:dyDescent="0.25">
      <c r="A1455">
        <v>211111487</v>
      </c>
      <c r="B1455" t="s">
        <v>1878</v>
      </c>
      <c r="C1455" t="s">
        <v>755</v>
      </c>
      <c r="D1455">
        <v>211111487</v>
      </c>
    </row>
    <row r="1456" spans="1:4" x14ac:dyDescent="0.25">
      <c r="A1456">
        <v>211111488</v>
      </c>
      <c r="B1456" t="s">
        <v>1879</v>
      </c>
      <c r="C1456" t="s">
        <v>755</v>
      </c>
      <c r="D1456">
        <v>211111488</v>
      </c>
    </row>
    <row r="1457" spans="1:4" x14ac:dyDescent="0.25">
      <c r="A1457">
        <v>211111489</v>
      </c>
      <c r="B1457" t="s">
        <v>1880</v>
      </c>
      <c r="C1457" t="s">
        <v>755</v>
      </c>
      <c r="D1457">
        <v>211111489</v>
      </c>
    </row>
    <row r="1458" spans="1:4" x14ac:dyDescent="0.25">
      <c r="A1458">
        <v>211111490</v>
      </c>
      <c r="B1458" t="s">
        <v>1881</v>
      </c>
      <c r="C1458" t="s">
        <v>755</v>
      </c>
      <c r="D1458">
        <v>211111490</v>
      </c>
    </row>
    <row r="1459" spans="1:4" x14ac:dyDescent="0.25">
      <c r="A1459">
        <v>211111491</v>
      </c>
      <c r="B1459" t="s">
        <v>1882</v>
      </c>
      <c r="C1459" t="s">
        <v>568</v>
      </c>
      <c r="D1459">
        <v>211111491</v>
      </c>
    </row>
    <row r="1460" spans="1:4" x14ac:dyDescent="0.25">
      <c r="A1460">
        <v>211111492</v>
      </c>
      <c r="B1460" t="s">
        <v>1883</v>
      </c>
      <c r="C1460" t="s">
        <v>561</v>
      </c>
      <c r="D1460">
        <v>211111492</v>
      </c>
    </row>
    <row r="1461" spans="1:4" x14ac:dyDescent="0.25">
      <c r="A1461">
        <v>211111493</v>
      </c>
      <c r="B1461" t="s">
        <v>130</v>
      </c>
      <c r="C1461" t="s">
        <v>1132</v>
      </c>
      <c r="D1461">
        <v>211111493</v>
      </c>
    </row>
    <row r="1462" spans="1:4" x14ac:dyDescent="0.25">
      <c r="A1462">
        <v>211111494</v>
      </c>
      <c r="B1462" t="s">
        <v>1884</v>
      </c>
      <c r="C1462" t="s">
        <v>561</v>
      </c>
      <c r="D1462">
        <v>211111494</v>
      </c>
    </row>
    <row r="1463" spans="1:4" x14ac:dyDescent="0.25">
      <c r="A1463">
        <v>211111495</v>
      </c>
      <c r="B1463" t="s">
        <v>131</v>
      </c>
      <c r="C1463" t="s">
        <v>553</v>
      </c>
      <c r="D1463">
        <v>211111495</v>
      </c>
    </row>
    <row r="1464" spans="1:4" x14ac:dyDescent="0.25">
      <c r="A1464">
        <v>211111496</v>
      </c>
      <c r="B1464" t="s">
        <v>1885</v>
      </c>
      <c r="C1464" t="s">
        <v>721</v>
      </c>
      <c r="D1464">
        <v>211111496</v>
      </c>
    </row>
    <row r="1465" spans="1:4" x14ac:dyDescent="0.25">
      <c r="A1465">
        <v>211111497</v>
      </c>
      <c r="B1465" t="s">
        <v>1886</v>
      </c>
      <c r="C1465" t="s">
        <v>561</v>
      </c>
      <c r="D1465">
        <v>211111497</v>
      </c>
    </row>
    <row r="1466" spans="1:4" x14ac:dyDescent="0.25">
      <c r="A1466">
        <v>211111498</v>
      </c>
      <c r="B1466" t="s">
        <v>1887</v>
      </c>
      <c r="C1466" t="s">
        <v>561</v>
      </c>
      <c r="D1466">
        <v>211111498</v>
      </c>
    </row>
    <row r="1467" spans="1:4" x14ac:dyDescent="0.25">
      <c r="A1467">
        <v>211111499</v>
      </c>
      <c r="B1467" t="s">
        <v>1888</v>
      </c>
      <c r="C1467" t="s">
        <v>561</v>
      </c>
      <c r="D1467">
        <v>211111499</v>
      </c>
    </row>
    <row r="1468" spans="1:4" x14ac:dyDescent="0.25">
      <c r="A1468">
        <v>211111500</v>
      </c>
      <c r="B1468" t="s">
        <v>1889</v>
      </c>
      <c r="C1468" t="s">
        <v>755</v>
      </c>
      <c r="D1468">
        <v>211111500</v>
      </c>
    </row>
    <row r="1469" spans="1:4" x14ac:dyDescent="0.25">
      <c r="A1469">
        <v>211111501</v>
      </c>
      <c r="B1469" t="s">
        <v>1746</v>
      </c>
      <c r="C1469" t="s">
        <v>1537</v>
      </c>
      <c r="D1469">
        <v>211111501</v>
      </c>
    </row>
    <row r="1470" spans="1:4" x14ac:dyDescent="0.25">
      <c r="A1470">
        <v>211111502</v>
      </c>
      <c r="B1470" t="s">
        <v>132</v>
      </c>
      <c r="C1470" t="s">
        <v>568</v>
      </c>
      <c r="D1470">
        <v>211111502</v>
      </c>
    </row>
    <row r="1471" spans="1:4" x14ac:dyDescent="0.25">
      <c r="A1471">
        <v>211111503</v>
      </c>
      <c r="B1471" t="s">
        <v>1890</v>
      </c>
      <c r="C1471" t="s">
        <v>561</v>
      </c>
      <c r="D1471">
        <v>211111503</v>
      </c>
    </row>
    <row r="1472" spans="1:4" x14ac:dyDescent="0.25">
      <c r="A1472">
        <v>211111504</v>
      </c>
      <c r="B1472" t="s">
        <v>1891</v>
      </c>
      <c r="C1472" t="s">
        <v>561</v>
      </c>
      <c r="D1472">
        <v>211111504</v>
      </c>
    </row>
    <row r="1473" spans="1:4" x14ac:dyDescent="0.25">
      <c r="A1473">
        <v>211111505</v>
      </c>
      <c r="B1473" t="s">
        <v>1892</v>
      </c>
      <c r="C1473" t="s">
        <v>561</v>
      </c>
      <c r="D1473">
        <v>211111505</v>
      </c>
    </row>
    <row r="1474" spans="1:4" x14ac:dyDescent="0.25">
      <c r="A1474">
        <v>211111506</v>
      </c>
      <c r="B1474" t="s">
        <v>133</v>
      </c>
      <c r="C1474" t="s">
        <v>620</v>
      </c>
      <c r="D1474">
        <v>211111506</v>
      </c>
    </row>
    <row r="1475" spans="1:4" x14ac:dyDescent="0.25">
      <c r="A1475">
        <v>211111507</v>
      </c>
      <c r="B1475" t="s">
        <v>1893</v>
      </c>
      <c r="C1475" t="s">
        <v>561</v>
      </c>
      <c r="D1475">
        <v>211111507</v>
      </c>
    </row>
    <row r="1476" spans="1:4" x14ac:dyDescent="0.25">
      <c r="A1476">
        <v>211111508</v>
      </c>
      <c r="B1476" t="s">
        <v>1894</v>
      </c>
      <c r="C1476" t="s">
        <v>561</v>
      </c>
      <c r="D1476">
        <v>211111508</v>
      </c>
    </row>
    <row r="1477" spans="1:4" x14ac:dyDescent="0.25">
      <c r="A1477">
        <v>211111509</v>
      </c>
      <c r="B1477" t="s">
        <v>1895</v>
      </c>
      <c r="C1477" t="s">
        <v>721</v>
      </c>
      <c r="D1477">
        <v>211111509</v>
      </c>
    </row>
    <row r="1478" spans="1:4" x14ac:dyDescent="0.25">
      <c r="A1478">
        <v>211111510</v>
      </c>
      <c r="B1478" t="s">
        <v>1896</v>
      </c>
      <c r="C1478" t="s">
        <v>561</v>
      </c>
      <c r="D1478">
        <v>211111510</v>
      </c>
    </row>
    <row r="1479" spans="1:4" x14ac:dyDescent="0.25">
      <c r="A1479">
        <v>211111511</v>
      </c>
      <c r="B1479" t="s">
        <v>1897</v>
      </c>
      <c r="C1479" t="s">
        <v>561</v>
      </c>
      <c r="D1479">
        <v>211111511</v>
      </c>
    </row>
    <row r="1480" spans="1:4" x14ac:dyDescent="0.25">
      <c r="A1480">
        <v>211111512</v>
      </c>
      <c r="B1480" t="s">
        <v>1897</v>
      </c>
      <c r="C1480" t="s">
        <v>1537</v>
      </c>
      <c r="D1480">
        <v>211111512</v>
      </c>
    </row>
    <row r="1481" spans="1:4" x14ac:dyDescent="0.25">
      <c r="A1481">
        <v>211111513</v>
      </c>
      <c r="B1481" t="s">
        <v>1898</v>
      </c>
      <c r="C1481" t="s">
        <v>553</v>
      </c>
      <c r="D1481">
        <v>211111513</v>
      </c>
    </row>
    <row r="1482" spans="1:4" x14ac:dyDescent="0.25">
      <c r="A1482">
        <v>211111514</v>
      </c>
      <c r="B1482" t="s">
        <v>1899</v>
      </c>
      <c r="C1482" t="s">
        <v>721</v>
      </c>
      <c r="D1482">
        <v>211111514</v>
      </c>
    </row>
    <row r="1483" spans="1:4" x14ac:dyDescent="0.25">
      <c r="A1483">
        <v>211111515</v>
      </c>
      <c r="B1483" t="s">
        <v>1900</v>
      </c>
      <c r="C1483" t="s">
        <v>755</v>
      </c>
      <c r="D1483">
        <v>211111515</v>
      </c>
    </row>
    <row r="1484" spans="1:4" x14ac:dyDescent="0.25">
      <c r="A1484">
        <v>211111516</v>
      </c>
      <c r="B1484" t="s">
        <v>1901</v>
      </c>
      <c r="C1484" t="s">
        <v>568</v>
      </c>
      <c r="D1484">
        <v>211111516</v>
      </c>
    </row>
    <row r="1485" spans="1:4" x14ac:dyDescent="0.25">
      <c r="A1485">
        <v>211111517</v>
      </c>
      <c r="B1485" t="s">
        <v>1902</v>
      </c>
      <c r="C1485" t="s">
        <v>1710</v>
      </c>
      <c r="D1485">
        <v>211111517</v>
      </c>
    </row>
    <row r="1486" spans="1:4" x14ac:dyDescent="0.25">
      <c r="A1486">
        <v>211111518</v>
      </c>
      <c r="B1486" t="s">
        <v>84</v>
      </c>
      <c r="C1486" t="s">
        <v>561</v>
      </c>
      <c r="D1486">
        <v>211111518</v>
      </c>
    </row>
    <row r="1487" spans="1:4" x14ac:dyDescent="0.25">
      <c r="A1487">
        <v>211111519</v>
      </c>
      <c r="B1487" t="s">
        <v>1903</v>
      </c>
      <c r="C1487" t="s">
        <v>644</v>
      </c>
      <c r="D1487">
        <v>211111519</v>
      </c>
    </row>
    <row r="1488" spans="1:4" x14ac:dyDescent="0.25">
      <c r="A1488">
        <v>211111520</v>
      </c>
      <c r="B1488" t="s">
        <v>1904</v>
      </c>
      <c r="C1488" t="s">
        <v>561</v>
      </c>
      <c r="D1488">
        <v>211111520</v>
      </c>
    </row>
    <row r="1489" spans="1:4" x14ac:dyDescent="0.25">
      <c r="A1489">
        <v>211111521</v>
      </c>
      <c r="B1489" t="s">
        <v>1905</v>
      </c>
      <c r="C1489" t="s">
        <v>721</v>
      </c>
      <c r="D1489">
        <v>211111521</v>
      </c>
    </row>
    <row r="1490" spans="1:4" x14ac:dyDescent="0.25">
      <c r="A1490">
        <v>211111522</v>
      </c>
      <c r="B1490" t="s">
        <v>1906</v>
      </c>
      <c r="C1490" t="s">
        <v>561</v>
      </c>
      <c r="D1490">
        <v>211111522</v>
      </c>
    </row>
    <row r="1491" spans="1:4" x14ac:dyDescent="0.25">
      <c r="A1491">
        <v>211111523</v>
      </c>
      <c r="B1491" t="s">
        <v>1907</v>
      </c>
      <c r="C1491" t="s">
        <v>561</v>
      </c>
      <c r="D1491">
        <v>211111523</v>
      </c>
    </row>
    <row r="1492" spans="1:4" x14ac:dyDescent="0.25">
      <c r="A1492">
        <v>211111524</v>
      </c>
      <c r="B1492" t="s">
        <v>1908</v>
      </c>
      <c r="C1492" t="s">
        <v>623</v>
      </c>
      <c r="D1492">
        <v>211111524</v>
      </c>
    </row>
    <row r="1493" spans="1:4" x14ac:dyDescent="0.25">
      <c r="A1493">
        <v>211111525</v>
      </c>
      <c r="B1493" t="s">
        <v>1909</v>
      </c>
      <c r="C1493" t="s">
        <v>561</v>
      </c>
      <c r="D1493">
        <v>211111525</v>
      </c>
    </row>
    <row r="1494" spans="1:4" x14ac:dyDescent="0.25">
      <c r="A1494">
        <v>211111526</v>
      </c>
      <c r="B1494" t="s">
        <v>1910</v>
      </c>
      <c r="C1494" t="s">
        <v>561</v>
      </c>
      <c r="D1494">
        <v>211111526</v>
      </c>
    </row>
    <row r="1495" spans="1:4" x14ac:dyDescent="0.25">
      <c r="A1495">
        <v>211111527</v>
      </c>
      <c r="B1495" t="s">
        <v>1911</v>
      </c>
      <c r="C1495" t="s">
        <v>561</v>
      </c>
      <c r="D1495">
        <v>211111527</v>
      </c>
    </row>
    <row r="1496" spans="1:4" x14ac:dyDescent="0.25">
      <c r="A1496">
        <v>211111528</v>
      </c>
      <c r="B1496" t="s">
        <v>1912</v>
      </c>
      <c r="C1496" t="s">
        <v>561</v>
      </c>
      <c r="D1496">
        <v>211111528</v>
      </c>
    </row>
    <row r="1497" spans="1:4" x14ac:dyDescent="0.25">
      <c r="A1497">
        <v>211111529</v>
      </c>
      <c r="B1497" t="s">
        <v>1913</v>
      </c>
      <c r="C1497" t="s">
        <v>721</v>
      </c>
      <c r="D1497">
        <v>211111529</v>
      </c>
    </row>
    <row r="1498" spans="1:4" x14ac:dyDescent="0.25">
      <c r="A1498">
        <v>211111530</v>
      </c>
      <c r="B1498" t="s">
        <v>1914</v>
      </c>
      <c r="C1498" t="s">
        <v>553</v>
      </c>
      <c r="D1498">
        <v>211111530</v>
      </c>
    </row>
    <row r="1499" spans="1:4" x14ac:dyDescent="0.25">
      <c r="A1499">
        <v>211111531</v>
      </c>
      <c r="B1499" t="s">
        <v>1915</v>
      </c>
      <c r="C1499" t="s">
        <v>561</v>
      </c>
      <c r="D1499">
        <v>211111531</v>
      </c>
    </row>
    <row r="1500" spans="1:4" x14ac:dyDescent="0.25">
      <c r="A1500">
        <v>211111532</v>
      </c>
      <c r="B1500" t="s">
        <v>1916</v>
      </c>
      <c r="C1500" t="s">
        <v>561</v>
      </c>
      <c r="D1500">
        <v>211111532</v>
      </c>
    </row>
    <row r="1501" spans="1:4" x14ac:dyDescent="0.25">
      <c r="A1501">
        <v>211111533</v>
      </c>
      <c r="B1501" t="s">
        <v>1917</v>
      </c>
      <c r="C1501" t="s">
        <v>721</v>
      </c>
      <c r="D1501">
        <v>211111533</v>
      </c>
    </row>
    <row r="1502" spans="1:4" x14ac:dyDescent="0.25">
      <c r="A1502">
        <v>211111534</v>
      </c>
      <c r="B1502" t="s">
        <v>134</v>
      </c>
      <c r="C1502" t="s">
        <v>585</v>
      </c>
      <c r="D1502">
        <v>211111534</v>
      </c>
    </row>
    <row r="1503" spans="1:4" x14ac:dyDescent="0.25">
      <c r="A1503">
        <v>211111535</v>
      </c>
      <c r="B1503" t="s">
        <v>1918</v>
      </c>
      <c r="D1503">
        <v>211111535</v>
      </c>
    </row>
    <row r="1504" spans="1:4" x14ac:dyDescent="0.25">
      <c r="A1504">
        <v>211111536</v>
      </c>
      <c r="B1504" t="s">
        <v>1919</v>
      </c>
      <c r="C1504" t="s">
        <v>561</v>
      </c>
      <c r="D1504">
        <v>211111536</v>
      </c>
    </row>
    <row r="1505" spans="1:4" x14ac:dyDescent="0.25">
      <c r="A1505">
        <v>211111537</v>
      </c>
      <c r="B1505" t="s">
        <v>1920</v>
      </c>
      <c r="C1505" t="s">
        <v>568</v>
      </c>
      <c r="D1505">
        <v>211111537</v>
      </c>
    </row>
    <row r="1506" spans="1:4" x14ac:dyDescent="0.25">
      <c r="A1506">
        <v>211111538</v>
      </c>
      <c r="B1506" t="s">
        <v>1921</v>
      </c>
      <c r="C1506" t="s">
        <v>755</v>
      </c>
      <c r="D1506">
        <v>211111538</v>
      </c>
    </row>
    <row r="1507" spans="1:4" x14ac:dyDescent="0.25">
      <c r="A1507">
        <v>211111539</v>
      </c>
      <c r="B1507" t="s">
        <v>1922</v>
      </c>
      <c r="C1507" t="s">
        <v>698</v>
      </c>
      <c r="D1507">
        <v>211111539</v>
      </c>
    </row>
    <row r="1508" spans="1:4" x14ac:dyDescent="0.25">
      <c r="A1508">
        <v>211111540</v>
      </c>
      <c r="B1508" t="s">
        <v>1923</v>
      </c>
      <c r="C1508" t="s">
        <v>561</v>
      </c>
      <c r="D1508">
        <v>211111540</v>
      </c>
    </row>
    <row r="1509" spans="1:4" x14ac:dyDescent="0.25">
      <c r="A1509">
        <v>211111541</v>
      </c>
      <c r="B1509" t="s">
        <v>1924</v>
      </c>
      <c r="C1509" t="s">
        <v>755</v>
      </c>
      <c r="D1509">
        <v>211111541</v>
      </c>
    </row>
    <row r="1510" spans="1:4" x14ac:dyDescent="0.25">
      <c r="A1510">
        <v>211111542</v>
      </c>
      <c r="B1510" t="s">
        <v>1925</v>
      </c>
      <c r="C1510" t="s">
        <v>561</v>
      </c>
      <c r="D1510">
        <v>211111542</v>
      </c>
    </row>
    <row r="1511" spans="1:4" x14ac:dyDescent="0.25">
      <c r="A1511">
        <v>211111543</v>
      </c>
      <c r="B1511" t="s">
        <v>1926</v>
      </c>
      <c r="C1511" t="s">
        <v>568</v>
      </c>
      <c r="D1511">
        <v>211111543</v>
      </c>
    </row>
    <row r="1512" spans="1:4" x14ac:dyDescent="0.25">
      <c r="A1512">
        <v>211111544</v>
      </c>
      <c r="B1512" t="s">
        <v>1927</v>
      </c>
      <c r="C1512" t="s">
        <v>561</v>
      </c>
      <c r="D1512">
        <v>211111544</v>
      </c>
    </row>
    <row r="1513" spans="1:4" x14ac:dyDescent="0.25">
      <c r="A1513">
        <v>211111545</v>
      </c>
      <c r="B1513" t="s">
        <v>1928</v>
      </c>
      <c r="C1513" t="s">
        <v>561</v>
      </c>
      <c r="D1513">
        <v>211111545</v>
      </c>
    </row>
    <row r="1514" spans="1:4" x14ac:dyDescent="0.25">
      <c r="A1514">
        <v>211111546</v>
      </c>
      <c r="B1514" t="s">
        <v>1929</v>
      </c>
      <c r="C1514" t="s">
        <v>561</v>
      </c>
      <c r="D1514">
        <v>211111546</v>
      </c>
    </row>
    <row r="1515" spans="1:4" x14ac:dyDescent="0.25">
      <c r="A1515">
        <v>211111547</v>
      </c>
      <c r="B1515" t="s">
        <v>1930</v>
      </c>
      <c r="C1515" t="s">
        <v>644</v>
      </c>
      <c r="D1515">
        <v>211111547</v>
      </c>
    </row>
    <row r="1516" spans="1:4" x14ac:dyDescent="0.25">
      <c r="A1516">
        <v>211111548</v>
      </c>
      <c r="B1516" t="s">
        <v>1931</v>
      </c>
      <c r="C1516" t="s">
        <v>561</v>
      </c>
      <c r="D1516">
        <v>211111548</v>
      </c>
    </row>
    <row r="1517" spans="1:4" x14ac:dyDescent="0.25">
      <c r="A1517">
        <v>211111549</v>
      </c>
      <c r="B1517" t="s">
        <v>1932</v>
      </c>
      <c r="C1517" t="s">
        <v>561</v>
      </c>
      <c r="D1517">
        <v>211111549</v>
      </c>
    </row>
    <row r="1518" spans="1:4" x14ac:dyDescent="0.25">
      <c r="A1518">
        <v>211111550</v>
      </c>
      <c r="B1518" t="s">
        <v>1933</v>
      </c>
      <c r="C1518" t="s">
        <v>721</v>
      </c>
      <c r="D1518">
        <v>211111550</v>
      </c>
    </row>
    <row r="1519" spans="1:4" x14ac:dyDescent="0.25">
      <c r="A1519">
        <v>211111551</v>
      </c>
      <c r="B1519" t="s">
        <v>1934</v>
      </c>
      <c r="C1519" t="s">
        <v>561</v>
      </c>
      <c r="D1519">
        <v>211111551</v>
      </c>
    </row>
    <row r="1520" spans="1:4" x14ac:dyDescent="0.25">
      <c r="A1520">
        <v>211111552</v>
      </c>
      <c r="B1520" t="s">
        <v>1935</v>
      </c>
      <c r="C1520" t="s">
        <v>561</v>
      </c>
      <c r="D1520">
        <v>211111552</v>
      </c>
    </row>
    <row r="1521" spans="1:4" x14ac:dyDescent="0.25">
      <c r="A1521">
        <v>211111553</v>
      </c>
      <c r="B1521" t="s">
        <v>1936</v>
      </c>
      <c r="C1521" t="s">
        <v>561</v>
      </c>
      <c r="D1521">
        <v>211111553</v>
      </c>
    </row>
    <row r="1522" spans="1:4" x14ac:dyDescent="0.25">
      <c r="A1522">
        <v>211111554</v>
      </c>
      <c r="B1522" t="s">
        <v>1937</v>
      </c>
      <c r="C1522" t="s">
        <v>755</v>
      </c>
      <c r="D1522">
        <v>211111554</v>
      </c>
    </row>
    <row r="1523" spans="1:4" x14ac:dyDescent="0.25">
      <c r="A1523">
        <v>211111555</v>
      </c>
      <c r="B1523" t="s">
        <v>1938</v>
      </c>
      <c r="C1523" t="s">
        <v>755</v>
      </c>
      <c r="D1523">
        <v>211111555</v>
      </c>
    </row>
    <row r="1524" spans="1:4" x14ac:dyDescent="0.25">
      <c r="A1524">
        <v>211111556</v>
      </c>
      <c r="B1524" t="s">
        <v>135</v>
      </c>
      <c r="C1524" t="s">
        <v>568</v>
      </c>
      <c r="D1524">
        <v>211111556</v>
      </c>
    </row>
    <row r="1525" spans="1:4" x14ac:dyDescent="0.25">
      <c r="A1525">
        <v>211111557</v>
      </c>
      <c r="B1525" t="s">
        <v>1939</v>
      </c>
      <c r="C1525" t="s">
        <v>620</v>
      </c>
      <c r="D1525">
        <v>211111557</v>
      </c>
    </row>
    <row r="1526" spans="1:4" x14ac:dyDescent="0.25">
      <c r="A1526">
        <v>211111558</v>
      </c>
      <c r="B1526" t="s">
        <v>1940</v>
      </c>
      <c r="C1526" t="s">
        <v>561</v>
      </c>
      <c r="D1526">
        <v>211111558</v>
      </c>
    </row>
    <row r="1527" spans="1:4" x14ac:dyDescent="0.25">
      <c r="A1527">
        <v>211111559</v>
      </c>
      <c r="B1527" t="s">
        <v>136</v>
      </c>
      <c r="C1527" t="s">
        <v>568</v>
      </c>
      <c r="D1527">
        <v>211111559</v>
      </c>
    </row>
    <row r="1528" spans="1:4" x14ac:dyDescent="0.25">
      <c r="A1528">
        <v>211111560</v>
      </c>
      <c r="B1528" t="s">
        <v>1941</v>
      </c>
      <c r="C1528" t="s">
        <v>561</v>
      </c>
      <c r="D1528">
        <v>211111560</v>
      </c>
    </row>
    <row r="1529" spans="1:4" x14ac:dyDescent="0.25">
      <c r="A1529">
        <v>211111561</v>
      </c>
      <c r="B1529" t="s">
        <v>1942</v>
      </c>
      <c r="C1529" t="s">
        <v>755</v>
      </c>
      <c r="D1529">
        <v>211111561</v>
      </c>
    </row>
    <row r="1530" spans="1:4" x14ac:dyDescent="0.25">
      <c r="A1530">
        <v>211111562</v>
      </c>
      <c r="B1530" t="s">
        <v>1943</v>
      </c>
      <c r="C1530" t="s">
        <v>561</v>
      </c>
      <c r="D1530">
        <v>211111562</v>
      </c>
    </row>
    <row r="1531" spans="1:4" x14ac:dyDescent="0.25">
      <c r="A1531">
        <v>211111563</v>
      </c>
      <c r="B1531" t="s">
        <v>1944</v>
      </c>
      <c r="C1531" t="s">
        <v>561</v>
      </c>
      <c r="D1531">
        <v>211111563</v>
      </c>
    </row>
    <row r="1532" spans="1:4" x14ac:dyDescent="0.25">
      <c r="A1532">
        <v>211111564</v>
      </c>
      <c r="B1532" t="s">
        <v>1945</v>
      </c>
      <c r="C1532" t="s">
        <v>561</v>
      </c>
      <c r="D1532">
        <v>211111564</v>
      </c>
    </row>
    <row r="1533" spans="1:4" x14ac:dyDescent="0.25">
      <c r="A1533">
        <v>211111565</v>
      </c>
      <c r="B1533" t="s">
        <v>137</v>
      </c>
      <c r="C1533" t="s">
        <v>585</v>
      </c>
      <c r="D1533">
        <v>211111565</v>
      </c>
    </row>
    <row r="1534" spans="1:4" x14ac:dyDescent="0.25">
      <c r="A1534">
        <v>211111566</v>
      </c>
      <c r="B1534" t="s">
        <v>1946</v>
      </c>
      <c r="C1534" t="s">
        <v>561</v>
      </c>
      <c r="D1534">
        <v>211111566</v>
      </c>
    </row>
    <row r="1535" spans="1:4" x14ac:dyDescent="0.25">
      <c r="A1535">
        <v>211111567</v>
      </c>
      <c r="B1535" t="s">
        <v>138</v>
      </c>
      <c r="C1535" t="s">
        <v>568</v>
      </c>
      <c r="D1535">
        <v>211111567</v>
      </c>
    </row>
    <row r="1536" spans="1:4" x14ac:dyDescent="0.25">
      <c r="A1536">
        <v>211111568</v>
      </c>
      <c r="B1536" t="s">
        <v>1947</v>
      </c>
      <c r="C1536" t="s">
        <v>561</v>
      </c>
      <c r="D1536">
        <v>211111568</v>
      </c>
    </row>
    <row r="1537" spans="1:4" x14ac:dyDescent="0.25">
      <c r="A1537">
        <v>211111569</v>
      </c>
      <c r="B1537" t="s">
        <v>139</v>
      </c>
      <c r="C1537" t="s">
        <v>585</v>
      </c>
      <c r="D1537">
        <v>211111569</v>
      </c>
    </row>
    <row r="1538" spans="1:4" x14ac:dyDescent="0.25">
      <c r="A1538">
        <v>211111570</v>
      </c>
      <c r="B1538" t="s">
        <v>84</v>
      </c>
      <c r="C1538" t="s">
        <v>561</v>
      </c>
      <c r="D1538">
        <v>211111570</v>
      </c>
    </row>
    <row r="1539" spans="1:4" x14ac:dyDescent="0.25">
      <c r="A1539">
        <v>211111571</v>
      </c>
      <c r="B1539" t="s">
        <v>84</v>
      </c>
      <c r="C1539" t="s">
        <v>561</v>
      </c>
      <c r="D1539">
        <v>211111571</v>
      </c>
    </row>
    <row r="1540" spans="1:4" x14ac:dyDescent="0.25">
      <c r="A1540">
        <v>211111572</v>
      </c>
      <c r="B1540" t="s">
        <v>140</v>
      </c>
      <c r="C1540" t="s">
        <v>553</v>
      </c>
      <c r="D1540">
        <v>211111572</v>
      </c>
    </row>
    <row r="1541" spans="1:4" x14ac:dyDescent="0.25">
      <c r="A1541">
        <v>211111573</v>
      </c>
      <c r="B1541" t="s">
        <v>1948</v>
      </c>
      <c r="C1541" t="s">
        <v>561</v>
      </c>
      <c r="D1541">
        <v>211111573</v>
      </c>
    </row>
    <row r="1542" spans="1:4" x14ac:dyDescent="0.25">
      <c r="A1542">
        <v>211111574</v>
      </c>
      <c r="B1542" t="s">
        <v>1949</v>
      </c>
      <c r="C1542" t="s">
        <v>620</v>
      </c>
      <c r="D1542">
        <v>211111574</v>
      </c>
    </row>
    <row r="1543" spans="1:4" x14ac:dyDescent="0.25">
      <c r="A1543">
        <v>211111575</v>
      </c>
      <c r="B1543" t="s">
        <v>1950</v>
      </c>
      <c r="C1543" t="s">
        <v>561</v>
      </c>
      <c r="D1543">
        <v>211111575</v>
      </c>
    </row>
    <row r="1544" spans="1:4" x14ac:dyDescent="0.25">
      <c r="A1544">
        <v>211111576</v>
      </c>
      <c r="B1544" t="s">
        <v>1951</v>
      </c>
      <c r="D1544">
        <v>211111576</v>
      </c>
    </row>
    <row r="1545" spans="1:4" x14ac:dyDescent="0.25">
      <c r="A1545">
        <v>211111577</v>
      </c>
      <c r="B1545" t="s">
        <v>1952</v>
      </c>
      <c r="C1545" t="s">
        <v>1132</v>
      </c>
      <c r="D1545">
        <v>211111577</v>
      </c>
    </row>
    <row r="1546" spans="1:4" x14ac:dyDescent="0.25">
      <c r="A1546">
        <v>211111578</v>
      </c>
      <c r="B1546" t="s">
        <v>1953</v>
      </c>
      <c r="C1546" t="s">
        <v>644</v>
      </c>
      <c r="D1546">
        <v>211111578</v>
      </c>
    </row>
    <row r="1547" spans="1:4" x14ac:dyDescent="0.25">
      <c r="A1547">
        <v>211111579</v>
      </c>
      <c r="B1547" t="s">
        <v>1954</v>
      </c>
      <c r="C1547" t="s">
        <v>561</v>
      </c>
      <c r="D1547">
        <v>211111579</v>
      </c>
    </row>
    <row r="1548" spans="1:4" x14ac:dyDescent="0.25">
      <c r="A1548">
        <v>211111580</v>
      </c>
      <c r="B1548" t="s">
        <v>1955</v>
      </c>
      <c r="C1548" t="s">
        <v>755</v>
      </c>
      <c r="D1548">
        <v>211111580</v>
      </c>
    </row>
    <row r="1549" spans="1:4" x14ac:dyDescent="0.25">
      <c r="A1549">
        <v>211111581</v>
      </c>
      <c r="B1549" t="s">
        <v>1956</v>
      </c>
      <c r="C1549" t="s">
        <v>755</v>
      </c>
      <c r="D1549">
        <v>211111581</v>
      </c>
    </row>
    <row r="1550" spans="1:4" x14ac:dyDescent="0.25">
      <c r="A1550">
        <v>211111582</v>
      </c>
      <c r="B1550" t="s">
        <v>1957</v>
      </c>
      <c r="C1550" t="s">
        <v>561</v>
      </c>
      <c r="D1550">
        <v>211111582</v>
      </c>
    </row>
    <row r="1551" spans="1:4" x14ac:dyDescent="0.25">
      <c r="A1551">
        <v>211111583</v>
      </c>
      <c r="B1551" t="s">
        <v>1958</v>
      </c>
      <c r="C1551" t="s">
        <v>561</v>
      </c>
      <c r="D1551">
        <v>211111583</v>
      </c>
    </row>
    <row r="1552" spans="1:4" x14ac:dyDescent="0.25">
      <c r="A1552">
        <v>211111584</v>
      </c>
      <c r="B1552" t="s">
        <v>1959</v>
      </c>
      <c r="C1552" t="s">
        <v>755</v>
      </c>
      <c r="D1552">
        <v>211111584</v>
      </c>
    </row>
    <row r="1553" spans="1:4" x14ac:dyDescent="0.25">
      <c r="A1553">
        <v>211111585</v>
      </c>
      <c r="B1553" t="s">
        <v>1960</v>
      </c>
      <c r="C1553" t="s">
        <v>561</v>
      </c>
      <c r="D1553">
        <v>211111585</v>
      </c>
    </row>
    <row r="1554" spans="1:4" x14ac:dyDescent="0.25">
      <c r="A1554">
        <v>211111586</v>
      </c>
      <c r="B1554" t="s">
        <v>885</v>
      </c>
      <c r="C1554" t="s">
        <v>561</v>
      </c>
      <c r="D1554">
        <v>211111586</v>
      </c>
    </row>
    <row r="1555" spans="1:4" x14ac:dyDescent="0.25">
      <c r="A1555">
        <v>211111587</v>
      </c>
      <c r="B1555" t="s">
        <v>1961</v>
      </c>
      <c r="C1555" t="s">
        <v>561</v>
      </c>
      <c r="D1555">
        <v>211111587</v>
      </c>
    </row>
    <row r="1556" spans="1:4" x14ac:dyDescent="0.25">
      <c r="A1556">
        <v>211111588</v>
      </c>
      <c r="B1556" t="s">
        <v>141</v>
      </c>
      <c r="C1556" t="s">
        <v>663</v>
      </c>
      <c r="D1556">
        <v>211111588</v>
      </c>
    </row>
    <row r="1557" spans="1:4" x14ac:dyDescent="0.25">
      <c r="A1557">
        <v>211111589</v>
      </c>
      <c r="B1557" t="s">
        <v>1962</v>
      </c>
      <c r="C1557" t="s">
        <v>698</v>
      </c>
      <c r="D1557">
        <v>211111589</v>
      </c>
    </row>
    <row r="1558" spans="1:4" x14ac:dyDescent="0.25">
      <c r="A1558">
        <v>211111590</v>
      </c>
      <c r="B1558" t="s">
        <v>1963</v>
      </c>
      <c r="D1558">
        <v>211111590</v>
      </c>
    </row>
    <row r="1559" spans="1:4" x14ac:dyDescent="0.25">
      <c r="A1559">
        <v>211111591</v>
      </c>
      <c r="B1559" t="s">
        <v>142</v>
      </c>
      <c r="C1559" t="s">
        <v>553</v>
      </c>
      <c r="D1559">
        <v>211111591</v>
      </c>
    </row>
    <row r="1560" spans="1:4" x14ac:dyDescent="0.25">
      <c r="A1560">
        <v>211111592</v>
      </c>
      <c r="B1560" t="s">
        <v>1964</v>
      </c>
      <c r="C1560" t="s">
        <v>698</v>
      </c>
      <c r="D1560">
        <v>211111592</v>
      </c>
    </row>
    <row r="1561" spans="1:4" x14ac:dyDescent="0.25">
      <c r="A1561">
        <v>211111593</v>
      </c>
      <c r="B1561" t="s">
        <v>1965</v>
      </c>
      <c r="C1561" t="s">
        <v>755</v>
      </c>
      <c r="D1561">
        <v>211111593</v>
      </c>
    </row>
    <row r="1562" spans="1:4" x14ac:dyDescent="0.25">
      <c r="A1562">
        <v>211111594</v>
      </c>
      <c r="B1562" t="s">
        <v>143</v>
      </c>
      <c r="C1562" t="s">
        <v>568</v>
      </c>
      <c r="D1562">
        <v>211111594</v>
      </c>
    </row>
    <row r="1563" spans="1:4" x14ac:dyDescent="0.25">
      <c r="A1563">
        <v>211111595</v>
      </c>
      <c r="B1563" t="s">
        <v>144</v>
      </c>
      <c r="C1563" t="s">
        <v>585</v>
      </c>
      <c r="D1563">
        <v>211111595</v>
      </c>
    </row>
    <row r="1564" spans="1:4" x14ac:dyDescent="0.25">
      <c r="A1564">
        <v>211111596</v>
      </c>
      <c r="B1564" t="s">
        <v>145</v>
      </c>
      <c r="C1564" t="s">
        <v>553</v>
      </c>
      <c r="D1564">
        <v>211111596</v>
      </c>
    </row>
    <row r="1565" spans="1:4" x14ac:dyDescent="0.25">
      <c r="A1565">
        <v>211111597</v>
      </c>
      <c r="B1565" t="s">
        <v>1966</v>
      </c>
      <c r="C1565" t="s">
        <v>561</v>
      </c>
      <c r="D1565">
        <v>211111597</v>
      </c>
    </row>
    <row r="1566" spans="1:4" x14ac:dyDescent="0.25">
      <c r="A1566">
        <v>211111598</v>
      </c>
      <c r="B1566" t="s">
        <v>146</v>
      </c>
      <c r="C1566" t="s">
        <v>585</v>
      </c>
      <c r="D1566">
        <v>211111598</v>
      </c>
    </row>
    <row r="1567" spans="1:4" x14ac:dyDescent="0.25">
      <c r="A1567">
        <v>211111599</v>
      </c>
      <c r="B1567" t="s">
        <v>1967</v>
      </c>
      <c r="C1567" t="s">
        <v>620</v>
      </c>
      <c r="D1567">
        <v>211111599</v>
      </c>
    </row>
    <row r="1568" spans="1:4" x14ac:dyDescent="0.25">
      <c r="A1568">
        <v>211111600</v>
      </c>
      <c r="B1568" t="s">
        <v>1968</v>
      </c>
      <c r="C1568" t="s">
        <v>568</v>
      </c>
      <c r="D1568">
        <v>211111600</v>
      </c>
    </row>
    <row r="1569" spans="1:4" x14ac:dyDescent="0.25">
      <c r="A1569">
        <v>211111601</v>
      </c>
      <c r="B1569" t="s">
        <v>1969</v>
      </c>
      <c r="C1569" t="s">
        <v>561</v>
      </c>
      <c r="D1569">
        <v>211111601</v>
      </c>
    </row>
    <row r="1570" spans="1:4" x14ac:dyDescent="0.25">
      <c r="A1570">
        <v>211111602</v>
      </c>
      <c r="B1570" t="s">
        <v>1970</v>
      </c>
      <c r="C1570" t="s">
        <v>561</v>
      </c>
      <c r="D1570">
        <v>211111602</v>
      </c>
    </row>
    <row r="1571" spans="1:4" x14ac:dyDescent="0.25">
      <c r="A1571">
        <v>211111603</v>
      </c>
      <c r="B1571" t="s">
        <v>1971</v>
      </c>
      <c r="C1571" t="s">
        <v>561</v>
      </c>
      <c r="D1571">
        <v>211111603</v>
      </c>
    </row>
    <row r="1572" spans="1:4" x14ac:dyDescent="0.25">
      <c r="A1572">
        <v>211111604</v>
      </c>
      <c r="B1572" t="s">
        <v>1972</v>
      </c>
      <c r="D1572">
        <v>211111604</v>
      </c>
    </row>
    <row r="1573" spans="1:4" x14ac:dyDescent="0.25">
      <c r="A1573">
        <v>211111605</v>
      </c>
      <c r="B1573" t="s">
        <v>147</v>
      </c>
      <c r="C1573" t="s">
        <v>585</v>
      </c>
      <c r="D1573">
        <v>211111605</v>
      </c>
    </row>
    <row r="1574" spans="1:4" x14ac:dyDescent="0.25">
      <c r="A1574">
        <v>211111606</v>
      </c>
      <c r="B1574" t="s">
        <v>1973</v>
      </c>
      <c r="C1574" t="s">
        <v>561</v>
      </c>
      <c r="D1574">
        <v>211111606</v>
      </c>
    </row>
    <row r="1575" spans="1:4" x14ac:dyDescent="0.25">
      <c r="A1575">
        <v>211111607</v>
      </c>
      <c r="B1575" t="s">
        <v>1974</v>
      </c>
      <c r="C1575" t="s">
        <v>568</v>
      </c>
      <c r="D1575">
        <v>211111607</v>
      </c>
    </row>
    <row r="1576" spans="1:4" x14ac:dyDescent="0.25">
      <c r="A1576">
        <v>211111608</v>
      </c>
      <c r="B1576" t="s">
        <v>1975</v>
      </c>
      <c r="C1576" t="s">
        <v>561</v>
      </c>
      <c r="D1576">
        <v>211111608</v>
      </c>
    </row>
    <row r="1577" spans="1:4" x14ac:dyDescent="0.25">
      <c r="A1577">
        <v>211111609</v>
      </c>
      <c r="B1577" t="s">
        <v>1976</v>
      </c>
      <c r="C1577" t="s">
        <v>1537</v>
      </c>
      <c r="D1577">
        <v>211111609</v>
      </c>
    </row>
    <row r="1578" spans="1:4" x14ac:dyDescent="0.25">
      <c r="A1578">
        <v>211111610</v>
      </c>
      <c r="B1578" t="s">
        <v>1977</v>
      </c>
      <c r="C1578" t="s">
        <v>1132</v>
      </c>
      <c r="D1578">
        <v>211111610</v>
      </c>
    </row>
    <row r="1579" spans="1:4" x14ac:dyDescent="0.25">
      <c r="A1579">
        <v>211111611</v>
      </c>
      <c r="B1579" t="s">
        <v>1978</v>
      </c>
      <c r="C1579" t="s">
        <v>1537</v>
      </c>
      <c r="D1579">
        <v>211111611</v>
      </c>
    </row>
    <row r="1580" spans="1:4" x14ac:dyDescent="0.25">
      <c r="A1580">
        <v>211111612</v>
      </c>
      <c r="B1580" t="s">
        <v>1979</v>
      </c>
      <c r="C1580" t="s">
        <v>1537</v>
      </c>
      <c r="D1580">
        <v>211111612</v>
      </c>
    </row>
    <row r="1581" spans="1:4" x14ac:dyDescent="0.25">
      <c r="A1581">
        <v>211111613</v>
      </c>
      <c r="B1581" t="s">
        <v>148</v>
      </c>
      <c r="C1581" t="s">
        <v>1132</v>
      </c>
      <c r="D1581">
        <v>211111613</v>
      </c>
    </row>
    <row r="1582" spans="1:4" x14ac:dyDescent="0.25">
      <c r="A1582">
        <v>211111614</v>
      </c>
      <c r="B1582" t="s">
        <v>149</v>
      </c>
      <c r="C1582" t="s">
        <v>585</v>
      </c>
      <c r="D1582">
        <v>211111614</v>
      </c>
    </row>
    <row r="1583" spans="1:4" x14ac:dyDescent="0.25">
      <c r="A1583">
        <v>211111615</v>
      </c>
      <c r="B1583" t="s">
        <v>1980</v>
      </c>
      <c r="C1583" t="s">
        <v>1537</v>
      </c>
      <c r="D1583">
        <v>211111615</v>
      </c>
    </row>
    <row r="1584" spans="1:4" x14ac:dyDescent="0.25">
      <c r="A1584">
        <v>211111616</v>
      </c>
      <c r="B1584" t="s">
        <v>1981</v>
      </c>
      <c r="C1584" t="s">
        <v>1537</v>
      </c>
      <c r="D1584">
        <v>211111616</v>
      </c>
    </row>
    <row r="1585" spans="1:4" x14ac:dyDescent="0.25">
      <c r="A1585">
        <v>211111617</v>
      </c>
      <c r="B1585" t="s">
        <v>1982</v>
      </c>
      <c r="C1585" t="s">
        <v>561</v>
      </c>
      <c r="D1585">
        <v>211111617</v>
      </c>
    </row>
    <row r="1586" spans="1:4" x14ac:dyDescent="0.25">
      <c r="A1586">
        <v>211111618</v>
      </c>
      <c r="B1586" t="s">
        <v>1983</v>
      </c>
      <c r="C1586" t="s">
        <v>1132</v>
      </c>
      <c r="D1586">
        <v>211111618</v>
      </c>
    </row>
    <row r="1587" spans="1:4" x14ac:dyDescent="0.25">
      <c r="A1587">
        <v>211111619</v>
      </c>
      <c r="B1587" t="s">
        <v>1984</v>
      </c>
      <c r="C1587" t="s">
        <v>1537</v>
      </c>
      <c r="D1587">
        <v>211111619</v>
      </c>
    </row>
    <row r="1588" spans="1:4" x14ac:dyDescent="0.25">
      <c r="A1588">
        <v>211111620</v>
      </c>
      <c r="B1588" t="s">
        <v>1985</v>
      </c>
      <c r="C1588" t="s">
        <v>1537</v>
      </c>
      <c r="D1588">
        <v>211111620</v>
      </c>
    </row>
    <row r="1589" spans="1:4" x14ac:dyDescent="0.25">
      <c r="A1589">
        <v>211111621</v>
      </c>
      <c r="B1589" t="s">
        <v>1986</v>
      </c>
      <c r="C1589" t="s">
        <v>1537</v>
      </c>
      <c r="D1589">
        <v>211111621</v>
      </c>
    </row>
    <row r="1590" spans="1:4" x14ac:dyDescent="0.25">
      <c r="A1590">
        <v>211111622</v>
      </c>
      <c r="B1590" t="s">
        <v>1987</v>
      </c>
      <c r="C1590" t="s">
        <v>561</v>
      </c>
      <c r="D1590">
        <v>211111622</v>
      </c>
    </row>
    <row r="1591" spans="1:4" x14ac:dyDescent="0.25">
      <c r="A1591">
        <v>211111623</v>
      </c>
      <c r="B1591" t="s">
        <v>1988</v>
      </c>
      <c r="C1591" t="s">
        <v>623</v>
      </c>
      <c r="D1591">
        <v>211111623</v>
      </c>
    </row>
    <row r="1592" spans="1:4" x14ac:dyDescent="0.25">
      <c r="A1592">
        <v>211111624</v>
      </c>
      <c r="B1592" t="s">
        <v>1989</v>
      </c>
      <c r="C1592" t="s">
        <v>1537</v>
      </c>
      <c r="D1592">
        <v>211111624</v>
      </c>
    </row>
    <row r="1593" spans="1:4" x14ac:dyDescent="0.25">
      <c r="A1593">
        <v>211111625</v>
      </c>
      <c r="B1593" t="s">
        <v>150</v>
      </c>
      <c r="C1593" t="s">
        <v>620</v>
      </c>
      <c r="D1593">
        <v>211111625</v>
      </c>
    </row>
    <row r="1594" spans="1:4" x14ac:dyDescent="0.25">
      <c r="A1594">
        <v>211111626</v>
      </c>
      <c r="B1594" t="s">
        <v>1990</v>
      </c>
      <c r="C1594" t="s">
        <v>585</v>
      </c>
      <c r="D1594">
        <v>211111626</v>
      </c>
    </row>
    <row r="1595" spans="1:4" x14ac:dyDescent="0.25">
      <c r="A1595">
        <v>211111627</v>
      </c>
      <c r="B1595" t="s">
        <v>1991</v>
      </c>
      <c r="C1595" t="s">
        <v>553</v>
      </c>
      <c r="D1595">
        <v>211111627</v>
      </c>
    </row>
    <row r="1596" spans="1:4" x14ac:dyDescent="0.25">
      <c r="A1596">
        <v>211111628</v>
      </c>
      <c r="B1596" t="s">
        <v>1992</v>
      </c>
      <c r="C1596" t="s">
        <v>644</v>
      </c>
      <c r="D1596">
        <v>211111628</v>
      </c>
    </row>
    <row r="1597" spans="1:4" x14ac:dyDescent="0.25">
      <c r="A1597">
        <v>211111629</v>
      </c>
      <c r="B1597" t="s">
        <v>151</v>
      </c>
      <c r="C1597" t="s">
        <v>1132</v>
      </c>
      <c r="D1597">
        <v>211111629</v>
      </c>
    </row>
    <row r="1598" spans="1:4" x14ac:dyDescent="0.25">
      <c r="A1598">
        <v>211111630</v>
      </c>
      <c r="B1598" t="s">
        <v>152</v>
      </c>
      <c r="C1598" t="s">
        <v>585</v>
      </c>
      <c r="D1598">
        <v>211111630</v>
      </c>
    </row>
    <row r="1599" spans="1:4" x14ac:dyDescent="0.25">
      <c r="A1599">
        <v>211111631</v>
      </c>
      <c r="B1599" t="s">
        <v>153</v>
      </c>
      <c r="C1599" t="s">
        <v>553</v>
      </c>
      <c r="D1599">
        <v>211111631</v>
      </c>
    </row>
    <row r="1600" spans="1:4" x14ac:dyDescent="0.25">
      <c r="A1600">
        <v>211111632</v>
      </c>
      <c r="B1600" t="s">
        <v>1993</v>
      </c>
      <c r="C1600" t="s">
        <v>561</v>
      </c>
      <c r="D1600">
        <v>211111632</v>
      </c>
    </row>
    <row r="1601" spans="1:4" x14ac:dyDescent="0.25">
      <c r="A1601">
        <v>211111633</v>
      </c>
      <c r="B1601" t="s">
        <v>1994</v>
      </c>
      <c r="C1601" t="s">
        <v>1537</v>
      </c>
      <c r="D1601">
        <v>211111633</v>
      </c>
    </row>
    <row r="1602" spans="1:4" x14ac:dyDescent="0.25">
      <c r="A1602">
        <v>211111634</v>
      </c>
      <c r="B1602" t="s">
        <v>1995</v>
      </c>
      <c r="C1602" t="s">
        <v>561</v>
      </c>
      <c r="D1602">
        <v>211111634</v>
      </c>
    </row>
    <row r="1603" spans="1:4" x14ac:dyDescent="0.25">
      <c r="A1603">
        <v>211111635</v>
      </c>
      <c r="B1603" t="s">
        <v>1996</v>
      </c>
      <c r="C1603" t="s">
        <v>1537</v>
      </c>
      <c r="D1603">
        <v>211111635</v>
      </c>
    </row>
    <row r="1604" spans="1:4" x14ac:dyDescent="0.25">
      <c r="A1604">
        <v>211111636</v>
      </c>
      <c r="B1604" t="s">
        <v>1997</v>
      </c>
      <c r="C1604" t="s">
        <v>561</v>
      </c>
      <c r="D1604">
        <v>211111636</v>
      </c>
    </row>
    <row r="1605" spans="1:4" x14ac:dyDescent="0.25">
      <c r="A1605">
        <v>211111637</v>
      </c>
      <c r="B1605" t="s">
        <v>1998</v>
      </c>
      <c r="C1605" t="s">
        <v>561</v>
      </c>
      <c r="D1605">
        <v>211111637</v>
      </c>
    </row>
    <row r="1606" spans="1:4" x14ac:dyDescent="0.25">
      <c r="A1606">
        <v>211111638</v>
      </c>
      <c r="B1606" t="s">
        <v>154</v>
      </c>
      <c r="C1606" t="s">
        <v>553</v>
      </c>
      <c r="D1606">
        <v>211111638</v>
      </c>
    </row>
    <row r="1607" spans="1:4" x14ac:dyDescent="0.25">
      <c r="A1607">
        <v>211111639</v>
      </c>
      <c r="B1607" t="s">
        <v>1999</v>
      </c>
      <c r="C1607" t="s">
        <v>561</v>
      </c>
      <c r="D1607">
        <v>211111639</v>
      </c>
    </row>
    <row r="1608" spans="1:4" x14ac:dyDescent="0.25">
      <c r="A1608">
        <v>211111640</v>
      </c>
      <c r="B1608" t="s">
        <v>2000</v>
      </c>
      <c r="C1608" t="s">
        <v>561</v>
      </c>
      <c r="D1608">
        <v>211111640</v>
      </c>
    </row>
    <row r="1609" spans="1:4" x14ac:dyDescent="0.25">
      <c r="A1609">
        <v>211111641</v>
      </c>
      <c r="B1609" t="s">
        <v>2001</v>
      </c>
      <c r="C1609" t="s">
        <v>561</v>
      </c>
      <c r="D1609">
        <v>211111641</v>
      </c>
    </row>
    <row r="1610" spans="1:4" x14ac:dyDescent="0.25">
      <c r="A1610">
        <v>211111642</v>
      </c>
      <c r="B1610" t="s">
        <v>2002</v>
      </c>
      <c r="C1610" t="s">
        <v>561</v>
      </c>
      <c r="D1610">
        <v>211111642</v>
      </c>
    </row>
    <row r="1611" spans="1:4" x14ac:dyDescent="0.25">
      <c r="A1611">
        <v>211111643</v>
      </c>
      <c r="B1611" t="s">
        <v>2003</v>
      </c>
      <c r="C1611" t="s">
        <v>561</v>
      </c>
      <c r="D1611">
        <v>211111643</v>
      </c>
    </row>
    <row r="1612" spans="1:4" x14ac:dyDescent="0.25">
      <c r="A1612">
        <v>211111644</v>
      </c>
      <c r="B1612" t="s">
        <v>2004</v>
      </c>
      <c r="C1612" t="s">
        <v>561</v>
      </c>
      <c r="D1612">
        <v>211111644</v>
      </c>
    </row>
    <row r="1613" spans="1:4" x14ac:dyDescent="0.25">
      <c r="A1613">
        <v>211111645</v>
      </c>
      <c r="B1613" t="s">
        <v>2005</v>
      </c>
      <c r="C1613" t="s">
        <v>1537</v>
      </c>
      <c r="D1613">
        <v>211111645</v>
      </c>
    </row>
    <row r="1614" spans="1:4" x14ac:dyDescent="0.25">
      <c r="A1614">
        <v>211111646</v>
      </c>
      <c r="B1614" t="s">
        <v>2006</v>
      </c>
      <c r="C1614" t="s">
        <v>568</v>
      </c>
      <c r="D1614">
        <v>211111646</v>
      </c>
    </row>
    <row r="1615" spans="1:4" x14ac:dyDescent="0.25">
      <c r="A1615">
        <v>211111647</v>
      </c>
      <c r="B1615" t="s">
        <v>2007</v>
      </c>
      <c r="C1615" t="s">
        <v>568</v>
      </c>
      <c r="D1615">
        <v>211111647</v>
      </c>
    </row>
    <row r="1616" spans="1:4" x14ac:dyDescent="0.25">
      <c r="A1616">
        <v>211111648</v>
      </c>
      <c r="B1616" t="s">
        <v>2008</v>
      </c>
      <c r="C1616" t="s">
        <v>561</v>
      </c>
      <c r="D1616">
        <v>211111648</v>
      </c>
    </row>
    <row r="1617" spans="1:4" x14ac:dyDescent="0.25">
      <c r="A1617">
        <v>211111649</v>
      </c>
      <c r="B1617" t="s">
        <v>2009</v>
      </c>
      <c r="C1617" t="s">
        <v>561</v>
      </c>
      <c r="D1617">
        <v>211111649</v>
      </c>
    </row>
    <row r="1618" spans="1:4" x14ac:dyDescent="0.25">
      <c r="A1618">
        <v>211111650</v>
      </c>
      <c r="B1618" t="s">
        <v>2010</v>
      </c>
      <c r="C1618" t="s">
        <v>644</v>
      </c>
      <c r="D1618">
        <v>211111650</v>
      </c>
    </row>
    <row r="1619" spans="1:4" x14ac:dyDescent="0.25">
      <c r="A1619">
        <v>211111651</v>
      </c>
      <c r="B1619" t="s">
        <v>2011</v>
      </c>
      <c r="C1619" t="s">
        <v>561</v>
      </c>
      <c r="D1619">
        <v>211111651</v>
      </c>
    </row>
    <row r="1620" spans="1:4" x14ac:dyDescent="0.25">
      <c r="A1620">
        <v>211111652</v>
      </c>
      <c r="B1620" t="s">
        <v>2012</v>
      </c>
      <c r="C1620" t="s">
        <v>561</v>
      </c>
      <c r="D1620">
        <v>211111652</v>
      </c>
    </row>
    <row r="1621" spans="1:4" x14ac:dyDescent="0.25">
      <c r="A1621">
        <v>211111653</v>
      </c>
      <c r="B1621" t="s">
        <v>2013</v>
      </c>
      <c r="C1621" t="s">
        <v>561</v>
      </c>
      <c r="D1621">
        <v>211111653</v>
      </c>
    </row>
    <row r="1622" spans="1:4" x14ac:dyDescent="0.25">
      <c r="A1622">
        <v>211111654</v>
      </c>
      <c r="B1622" t="s">
        <v>2014</v>
      </c>
      <c r="C1622" t="s">
        <v>644</v>
      </c>
      <c r="D1622">
        <v>211111654</v>
      </c>
    </row>
    <row r="1623" spans="1:4" x14ac:dyDescent="0.25">
      <c r="A1623">
        <v>211111655</v>
      </c>
      <c r="B1623" t="s">
        <v>2015</v>
      </c>
      <c r="C1623" t="s">
        <v>623</v>
      </c>
      <c r="D1623">
        <v>211111655</v>
      </c>
    </row>
    <row r="1624" spans="1:4" x14ac:dyDescent="0.25">
      <c r="A1624">
        <v>211111656</v>
      </c>
      <c r="B1624" t="s">
        <v>155</v>
      </c>
      <c r="C1624" t="s">
        <v>585</v>
      </c>
      <c r="D1624">
        <v>211111656</v>
      </c>
    </row>
    <row r="1625" spans="1:4" x14ac:dyDescent="0.25">
      <c r="A1625">
        <v>211111657</v>
      </c>
      <c r="B1625" t="s">
        <v>2016</v>
      </c>
      <c r="C1625" t="s">
        <v>2017</v>
      </c>
      <c r="D1625">
        <v>211111657</v>
      </c>
    </row>
    <row r="1626" spans="1:4" x14ac:dyDescent="0.25">
      <c r="A1626">
        <v>211111658</v>
      </c>
      <c r="B1626" t="s">
        <v>2018</v>
      </c>
      <c r="C1626" t="s">
        <v>2017</v>
      </c>
      <c r="D1626">
        <v>211111658</v>
      </c>
    </row>
    <row r="1627" spans="1:4" x14ac:dyDescent="0.25">
      <c r="A1627">
        <v>211111659</v>
      </c>
      <c r="B1627" t="s">
        <v>2019</v>
      </c>
      <c r="C1627" t="s">
        <v>2017</v>
      </c>
      <c r="D1627">
        <v>211111659</v>
      </c>
    </row>
    <row r="1628" spans="1:4" x14ac:dyDescent="0.25">
      <c r="A1628">
        <v>211111660</v>
      </c>
      <c r="B1628" t="s">
        <v>156</v>
      </c>
      <c r="C1628" t="s">
        <v>585</v>
      </c>
      <c r="D1628">
        <v>211111660</v>
      </c>
    </row>
    <row r="1629" spans="1:4" x14ac:dyDescent="0.25">
      <c r="A1629">
        <v>211111661</v>
      </c>
      <c r="B1629" t="s">
        <v>2020</v>
      </c>
      <c r="C1629" t="s">
        <v>568</v>
      </c>
      <c r="D1629">
        <v>211111661</v>
      </c>
    </row>
    <row r="1630" spans="1:4" x14ac:dyDescent="0.25">
      <c r="A1630">
        <v>211111662</v>
      </c>
      <c r="B1630" t="s">
        <v>2021</v>
      </c>
      <c r="C1630" t="s">
        <v>644</v>
      </c>
      <c r="D1630">
        <v>211111662</v>
      </c>
    </row>
    <row r="1631" spans="1:4" x14ac:dyDescent="0.25">
      <c r="A1631">
        <v>211111663</v>
      </c>
      <c r="B1631" t="s">
        <v>2022</v>
      </c>
      <c r="C1631" t="s">
        <v>568</v>
      </c>
      <c r="D1631">
        <v>211111663</v>
      </c>
    </row>
    <row r="1632" spans="1:4" x14ac:dyDescent="0.25">
      <c r="A1632">
        <v>211111664</v>
      </c>
      <c r="B1632" t="s">
        <v>2023</v>
      </c>
      <c r="C1632" t="s">
        <v>568</v>
      </c>
      <c r="D1632">
        <v>211111664</v>
      </c>
    </row>
    <row r="1633" spans="1:4" x14ac:dyDescent="0.25">
      <c r="A1633">
        <v>211111665</v>
      </c>
      <c r="B1633" t="s">
        <v>2024</v>
      </c>
      <c r="C1633" t="s">
        <v>568</v>
      </c>
      <c r="D1633">
        <v>211111665</v>
      </c>
    </row>
    <row r="1634" spans="1:4" x14ac:dyDescent="0.25">
      <c r="A1634">
        <v>211111666</v>
      </c>
      <c r="B1634" t="s">
        <v>2025</v>
      </c>
      <c r="C1634" t="s">
        <v>644</v>
      </c>
      <c r="D1634">
        <v>211111666</v>
      </c>
    </row>
    <row r="1635" spans="1:4" x14ac:dyDescent="0.25">
      <c r="A1635">
        <v>211111667</v>
      </c>
      <c r="B1635" t="s">
        <v>2026</v>
      </c>
      <c r="C1635" t="s">
        <v>561</v>
      </c>
      <c r="D1635">
        <v>211111667</v>
      </c>
    </row>
    <row r="1636" spans="1:4" x14ac:dyDescent="0.25">
      <c r="A1636">
        <v>211111668</v>
      </c>
      <c r="B1636" t="s">
        <v>157</v>
      </c>
      <c r="C1636" t="s">
        <v>568</v>
      </c>
      <c r="D1636">
        <v>211111668</v>
      </c>
    </row>
    <row r="1637" spans="1:4" x14ac:dyDescent="0.25">
      <c r="A1637">
        <v>211111669</v>
      </c>
      <c r="B1637" t="s">
        <v>162</v>
      </c>
      <c r="C1637" t="s">
        <v>553</v>
      </c>
      <c r="D1637">
        <v>211111669</v>
      </c>
    </row>
    <row r="1638" spans="1:4" x14ac:dyDescent="0.25">
      <c r="A1638">
        <v>211111670</v>
      </c>
      <c r="B1638" t="s">
        <v>2027</v>
      </c>
      <c r="C1638" t="s">
        <v>698</v>
      </c>
      <c r="D1638">
        <v>211111670</v>
      </c>
    </row>
    <row r="1639" spans="1:4" x14ac:dyDescent="0.25">
      <c r="A1639">
        <v>211111671</v>
      </c>
      <c r="B1639" t="s">
        <v>2028</v>
      </c>
      <c r="C1639" t="s">
        <v>698</v>
      </c>
      <c r="D1639">
        <v>211111671</v>
      </c>
    </row>
    <row r="1640" spans="1:4" x14ac:dyDescent="0.25">
      <c r="A1640">
        <v>211111672</v>
      </c>
      <c r="B1640" t="s">
        <v>2029</v>
      </c>
      <c r="C1640" t="s">
        <v>698</v>
      </c>
      <c r="D1640">
        <v>211111672</v>
      </c>
    </row>
    <row r="1641" spans="1:4" x14ac:dyDescent="0.25">
      <c r="A1641">
        <v>211111673</v>
      </c>
      <c r="B1641" t="s">
        <v>163</v>
      </c>
      <c r="C1641" t="s">
        <v>1782</v>
      </c>
      <c r="D1641">
        <v>211111673</v>
      </c>
    </row>
    <row r="1642" spans="1:4" x14ac:dyDescent="0.25">
      <c r="A1642">
        <v>211111674</v>
      </c>
      <c r="B1642" t="s">
        <v>2030</v>
      </c>
      <c r="C1642" t="s">
        <v>561</v>
      </c>
      <c r="D1642">
        <v>211111674</v>
      </c>
    </row>
    <row r="1643" spans="1:4" x14ac:dyDescent="0.25">
      <c r="A1643">
        <v>211111675</v>
      </c>
      <c r="B1643" t="s">
        <v>2031</v>
      </c>
      <c r="C1643" t="s">
        <v>698</v>
      </c>
      <c r="D1643">
        <v>211111675</v>
      </c>
    </row>
    <row r="1644" spans="1:4" x14ac:dyDescent="0.25">
      <c r="A1644">
        <v>211111676</v>
      </c>
      <c r="B1644" t="s">
        <v>2032</v>
      </c>
      <c r="C1644" t="s">
        <v>561</v>
      </c>
      <c r="D1644">
        <v>211111676</v>
      </c>
    </row>
    <row r="1645" spans="1:4" x14ac:dyDescent="0.25">
      <c r="A1645">
        <v>211111677</v>
      </c>
      <c r="B1645" t="s">
        <v>2033</v>
      </c>
      <c r="C1645" t="s">
        <v>568</v>
      </c>
      <c r="D1645">
        <v>211111677</v>
      </c>
    </row>
    <row r="1646" spans="1:4" x14ac:dyDescent="0.25">
      <c r="A1646">
        <v>211111678</v>
      </c>
      <c r="B1646" t="s">
        <v>2034</v>
      </c>
      <c r="C1646" t="s">
        <v>623</v>
      </c>
      <c r="D1646">
        <v>211111678</v>
      </c>
    </row>
    <row r="1647" spans="1:4" x14ac:dyDescent="0.25">
      <c r="A1647">
        <v>211111679</v>
      </c>
      <c r="B1647" t="s">
        <v>2035</v>
      </c>
      <c r="C1647" t="s">
        <v>561</v>
      </c>
      <c r="D1647">
        <v>211111679</v>
      </c>
    </row>
    <row r="1648" spans="1:4" x14ac:dyDescent="0.25">
      <c r="A1648">
        <v>211111680</v>
      </c>
      <c r="B1648" t="s">
        <v>2036</v>
      </c>
      <c r="C1648" t="s">
        <v>698</v>
      </c>
      <c r="D1648">
        <v>211111680</v>
      </c>
    </row>
    <row r="1649" spans="1:4" x14ac:dyDescent="0.25">
      <c r="A1649">
        <v>211111681</v>
      </c>
      <c r="B1649" t="s">
        <v>2037</v>
      </c>
      <c r="C1649" t="s">
        <v>644</v>
      </c>
      <c r="D1649">
        <v>211111681</v>
      </c>
    </row>
    <row r="1650" spans="1:4" x14ac:dyDescent="0.25">
      <c r="A1650">
        <v>211111682</v>
      </c>
      <c r="B1650" t="s">
        <v>2038</v>
      </c>
      <c r="C1650" t="s">
        <v>698</v>
      </c>
      <c r="D1650">
        <v>211111682</v>
      </c>
    </row>
    <row r="1651" spans="1:4" x14ac:dyDescent="0.25">
      <c r="A1651">
        <v>211111683</v>
      </c>
      <c r="B1651" t="s">
        <v>2039</v>
      </c>
      <c r="C1651" t="s">
        <v>568</v>
      </c>
      <c r="D1651">
        <v>211111683</v>
      </c>
    </row>
    <row r="1652" spans="1:4" x14ac:dyDescent="0.25">
      <c r="A1652">
        <v>211111684</v>
      </c>
      <c r="B1652" t="s">
        <v>2040</v>
      </c>
      <c r="C1652" t="s">
        <v>698</v>
      </c>
      <c r="D1652">
        <v>211111684</v>
      </c>
    </row>
    <row r="1653" spans="1:4" x14ac:dyDescent="0.25">
      <c r="A1653">
        <v>211111685</v>
      </c>
      <c r="B1653" t="s">
        <v>2041</v>
      </c>
      <c r="C1653" t="s">
        <v>1537</v>
      </c>
      <c r="D1653">
        <v>211111685</v>
      </c>
    </row>
    <row r="1654" spans="1:4" x14ac:dyDescent="0.25">
      <c r="A1654">
        <v>211111686</v>
      </c>
      <c r="B1654" t="s">
        <v>2042</v>
      </c>
      <c r="C1654" t="s">
        <v>561</v>
      </c>
      <c r="D1654">
        <v>211111686</v>
      </c>
    </row>
    <row r="1655" spans="1:4" x14ac:dyDescent="0.25">
      <c r="A1655">
        <v>211111687</v>
      </c>
      <c r="B1655" t="s">
        <v>2043</v>
      </c>
      <c r="C1655" t="s">
        <v>620</v>
      </c>
      <c r="D1655">
        <v>211111687</v>
      </c>
    </row>
    <row r="1656" spans="1:4" x14ac:dyDescent="0.25">
      <c r="A1656">
        <v>211111688</v>
      </c>
      <c r="B1656" t="s">
        <v>2044</v>
      </c>
      <c r="C1656" t="s">
        <v>561</v>
      </c>
      <c r="D1656">
        <v>211111688</v>
      </c>
    </row>
    <row r="1657" spans="1:4" x14ac:dyDescent="0.25">
      <c r="A1657">
        <v>211111689</v>
      </c>
      <c r="B1657" t="s">
        <v>2045</v>
      </c>
      <c r="C1657" t="s">
        <v>561</v>
      </c>
      <c r="D1657">
        <v>211111689</v>
      </c>
    </row>
    <row r="1658" spans="1:4" x14ac:dyDescent="0.25">
      <c r="A1658">
        <v>211111690</v>
      </c>
      <c r="B1658" t="s">
        <v>2046</v>
      </c>
      <c r="C1658" t="s">
        <v>620</v>
      </c>
      <c r="D1658">
        <v>211111690</v>
      </c>
    </row>
    <row r="1659" spans="1:4" x14ac:dyDescent="0.25">
      <c r="A1659">
        <v>211111691</v>
      </c>
      <c r="B1659" t="s">
        <v>2047</v>
      </c>
      <c r="C1659" t="s">
        <v>561</v>
      </c>
      <c r="D1659">
        <v>211111691</v>
      </c>
    </row>
    <row r="1660" spans="1:4" x14ac:dyDescent="0.25">
      <c r="A1660">
        <v>211111692</v>
      </c>
      <c r="B1660" t="s">
        <v>2048</v>
      </c>
      <c r="C1660" t="s">
        <v>561</v>
      </c>
      <c r="D1660">
        <v>211111692</v>
      </c>
    </row>
    <row r="1661" spans="1:4" x14ac:dyDescent="0.25">
      <c r="A1661">
        <v>211111693</v>
      </c>
      <c r="B1661" t="s">
        <v>2049</v>
      </c>
      <c r="C1661" t="s">
        <v>561</v>
      </c>
      <c r="D1661">
        <v>211111693</v>
      </c>
    </row>
    <row r="1662" spans="1:4" x14ac:dyDescent="0.25">
      <c r="A1662">
        <v>211111694</v>
      </c>
      <c r="B1662" t="s">
        <v>2050</v>
      </c>
      <c r="C1662" t="s">
        <v>644</v>
      </c>
      <c r="D1662">
        <v>211111694</v>
      </c>
    </row>
    <row r="1663" spans="1:4" x14ac:dyDescent="0.25">
      <c r="A1663">
        <v>211111695</v>
      </c>
      <c r="B1663" t="s">
        <v>2051</v>
      </c>
      <c r="C1663" t="s">
        <v>644</v>
      </c>
      <c r="D1663">
        <v>211111695</v>
      </c>
    </row>
    <row r="1664" spans="1:4" x14ac:dyDescent="0.25">
      <c r="A1664">
        <v>211111696</v>
      </c>
      <c r="B1664" t="s">
        <v>2052</v>
      </c>
      <c r="C1664" t="s">
        <v>561</v>
      </c>
      <c r="D1664">
        <v>211111696</v>
      </c>
    </row>
    <row r="1665" spans="1:4" x14ac:dyDescent="0.25">
      <c r="A1665">
        <v>211111697</v>
      </c>
      <c r="B1665" t="s">
        <v>2053</v>
      </c>
      <c r="C1665" t="s">
        <v>698</v>
      </c>
      <c r="D1665">
        <v>211111697</v>
      </c>
    </row>
    <row r="1666" spans="1:4" x14ac:dyDescent="0.25">
      <c r="A1666">
        <v>211111698</v>
      </c>
      <c r="B1666" t="s">
        <v>2054</v>
      </c>
      <c r="C1666" t="s">
        <v>2017</v>
      </c>
      <c r="D1666">
        <v>211111698</v>
      </c>
    </row>
    <row r="1667" spans="1:4" x14ac:dyDescent="0.25">
      <c r="A1667">
        <v>211111699</v>
      </c>
      <c r="B1667" t="s">
        <v>2055</v>
      </c>
      <c r="C1667" t="s">
        <v>644</v>
      </c>
      <c r="D1667">
        <v>211111699</v>
      </c>
    </row>
    <row r="1668" spans="1:4" x14ac:dyDescent="0.25">
      <c r="A1668">
        <v>211111700</v>
      </c>
      <c r="B1668" t="s">
        <v>2056</v>
      </c>
      <c r="C1668" t="s">
        <v>561</v>
      </c>
      <c r="D1668">
        <v>211111700</v>
      </c>
    </row>
    <row r="1669" spans="1:4" x14ac:dyDescent="0.25">
      <c r="A1669">
        <v>211111701</v>
      </c>
      <c r="B1669" t="s">
        <v>2057</v>
      </c>
      <c r="C1669" t="s">
        <v>2017</v>
      </c>
      <c r="D1669">
        <v>211111701</v>
      </c>
    </row>
    <row r="1670" spans="1:4" x14ac:dyDescent="0.25">
      <c r="A1670">
        <v>211111702</v>
      </c>
      <c r="B1670" t="s">
        <v>2058</v>
      </c>
      <c r="C1670" t="s">
        <v>623</v>
      </c>
      <c r="D1670">
        <v>211111702</v>
      </c>
    </row>
    <row r="1671" spans="1:4" x14ac:dyDescent="0.25">
      <c r="A1671">
        <v>211111703</v>
      </c>
      <c r="B1671" t="s">
        <v>2059</v>
      </c>
      <c r="C1671" t="s">
        <v>644</v>
      </c>
      <c r="D1671">
        <v>211111703</v>
      </c>
    </row>
    <row r="1672" spans="1:4" x14ac:dyDescent="0.25">
      <c r="A1672">
        <v>211111704</v>
      </c>
      <c r="B1672" t="s">
        <v>2060</v>
      </c>
      <c r="C1672" t="s">
        <v>561</v>
      </c>
      <c r="D1672">
        <v>211111704</v>
      </c>
    </row>
    <row r="1673" spans="1:4" x14ac:dyDescent="0.25">
      <c r="A1673">
        <v>211111705</v>
      </c>
      <c r="B1673" t="s">
        <v>2061</v>
      </c>
      <c r="C1673" t="s">
        <v>2017</v>
      </c>
      <c r="D1673">
        <v>211111705</v>
      </c>
    </row>
    <row r="1674" spans="1:4" x14ac:dyDescent="0.25">
      <c r="A1674">
        <v>211111706</v>
      </c>
      <c r="B1674" t="s">
        <v>2062</v>
      </c>
      <c r="C1674" t="s">
        <v>1132</v>
      </c>
      <c r="D1674">
        <v>211111706</v>
      </c>
    </row>
    <row r="1675" spans="1:4" x14ac:dyDescent="0.25">
      <c r="A1675">
        <v>211111707</v>
      </c>
      <c r="B1675" t="s">
        <v>2063</v>
      </c>
      <c r="C1675" t="s">
        <v>1298</v>
      </c>
      <c r="D1675">
        <v>211111707</v>
      </c>
    </row>
    <row r="1676" spans="1:4" x14ac:dyDescent="0.25">
      <c r="A1676">
        <v>211111708</v>
      </c>
      <c r="B1676" t="s">
        <v>2064</v>
      </c>
      <c r="C1676" t="s">
        <v>568</v>
      </c>
      <c r="D1676">
        <v>211111708</v>
      </c>
    </row>
    <row r="1677" spans="1:4" x14ac:dyDescent="0.25">
      <c r="A1677">
        <v>211111709</v>
      </c>
      <c r="B1677" t="s">
        <v>164</v>
      </c>
      <c r="C1677" t="s">
        <v>553</v>
      </c>
      <c r="D1677">
        <v>211111709</v>
      </c>
    </row>
    <row r="1678" spans="1:4" x14ac:dyDescent="0.25">
      <c r="A1678">
        <v>211111710</v>
      </c>
      <c r="B1678" t="s">
        <v>165</v>
      </c>
      <c r="C1678" t="s">
        <v>620</v>
      </c>
      <c r="D1678">
        <v>211111710</v>
      </c>
    </row>
    <row r="1679" spans="1:4" x14ac:dyDescent="0.25">
      <c r="A1679">
        <v>211111711</v>
      </c>
      <c r="B1679" t="s">
        <v>2065</v>
      </c>
      <c r="C1679" t="s">
        <v>698</v>
      </c>
      <c r="D1679">
        <v>211111711</v>
      </c>
    </row>
    <row r="1680" spans="1:4" x14ac:dyDescent="0.25">
      <c r="A1680">
        <v>211111712</v>
      </c>
      <c r="B1680" t="s">
        <v>2066</v>
      </c>
      <c r="C1680" t="s">
        <v>553</v>
      </c>
      <c r="D1680">
        <v>211111712</v>
      </c>
    </row>
    <row r="1681" spans="1:4" x14ac:dyDescent="0.25">
      <c r="A1681">
        <v>211111713</v>
      </c>
      <c r="B1681" t="s">
        <v>2067</v>
      </c>
      <c r="C1681" t="s">
        <v>663</v>
      </c>
      <c r="D1681">
        <v>211111713</v>
      </c>
    </row>
    <row r="1682" spans="1:4" x14ac:dyDescent="0.25">
      <c r="A1682">
        <v>211111714</v>
      </c>
      <c r="B1682" t="s">
        <v>2068</v>
      </c>
      <c r="C1682" t="s">
        <v>1298</v>
      </c>
      <c r="D1682">
        <v>211111714</v>
      </c>
    </row>
    <row r="1683" spans="1:4" x14ac:dyDescent="0.25">
      <c r="A1683">
        <v>211111715</v>
      </c>
      <c r="B1683" t="s">
        <v>2069</v>
      </c>
      <c r="C1683" t="s">
        <v>553</v>
      </c>
      <c r="D1683">
        <v>211111715</v>
      </c>
    </row>
    <row r="1684" spans="1:4" x14ac:dyDescent="0.25">
      <c r="A1684">
        <v>211111716</v>
      </c>
      <c r="B1684" t="s">
        <v>2070</v>
      </c>
      <c r="C1684" t="s">
        <v>561</v>
      </c>
      <c r="D1684">
        <v>211111716</v>
      </c>
    </row>
    <row r="1685" spans="1:4" x14ac:dyDescent="0.25">
      <c r="A1685">
        <v>211111717</v>
      </c>
      <c r="B1685" t="s">
        <v>2071</v>
      </c>
      <c r="C1685" t="s">
        <v>561</v>
      </c>
      <c r="D1685">
        <v>211111717</v>
      </c>
    </row>
    <row r="1686" spans="1:4" x14ac:dyDescent="0.25">
      <c r="A1686">
        <v>211111718</v>
      </c>
      <c r="B1686" t="s">
        <v>166</v>
      </c>
      <c r="C1686" t="s">
        <v>1298</v>
      </c>
      <c r="D1686">
        <v>211111718</v>
      </c>
    </row>
    <row r="1687" spans="1:4" x14ac:dyDescent="0.25">
      <c r="A1687">
        <v>211111719</v>
      </c>
      <c r="B1687" t="s">
        <v>2072</v>
      </c>
      <c r="C1687" t="s">
        <v>561</v>
      </c>
      <c r="D1687">
        <v>211111719</v>
      </c>
    </row>
    <row r="1688" spans="1:4" x14ac:dyDescent="0.25">
      <c r="A1688">
        <v>211111720</v>
      </c>
      <c r="B1688" t="s">
        <v>167</v>
      </c>
      <c r="C1688" t="s">
        <v>663</v>
      </c>
      <c r="D1688">
        <v>211111720</v>
      </c>
    </row>
    <row r="1689" spans="1:4" x14ac:dyDescent="0.25">
      <c r="A1689">
        <v>211111721</v>
      </c>
      <c r="B1689" t="s">
        <v>2073</v>
      </c>
      <c r="C1689" t="s">
        <v>1298</v>
      </c>
      <c r="D1689">
        <v>211111721</v>
      </c>
    </row>
    <row r="1690" spans="1:4" x14ac:dyDescent="0.25">
      <c r="A1690">
        <v>211111722</v>
      </c>
      <c r="B1690" t="s">
        <v>2074</v>
      </c>
      <c r="C1690" t="s">
        <v>620</v>
      </c>
      <c r="D1690">
        <v>211111722</v>
      </c>
    </row>
    <row r="1691" spans="1:4" x14ac:dyDescent="0.25">
      <c r="A1691">
        <v>211111723</v>
      </c>
      <c r="B1691" t="s">
        <v>2075</v>
      </c>
      <c r="C1691" t="s">
        <v>561</v>
      </c>
      <c r="D1691">
        <v>211111723</v>
      </c>
    </row>
    <row r="1692" spans="1:4" x14ac:dyDescent="0.25">
      <c r="A1692">
        <v>211111724</v>
      </c>
      <c r="B1692" t="s">
        <v>2076</v>
      </c>
      <c r="C1692" t="s">
        <v>644</v>
      </c>
      <c r="D1692">
        <v>211111724</v>
      </c>
    </row>
    <row r="1693" spans="1:4" x14ac:dyDescent="0.25">
      <c r="A1693">
        <v>211111725</v>
      </c>
      <c r="B1693" t="s">
        <v>168</v>
      </c>
      <c r="C1693" t="s">
        <v>1782</v>
      </c>
      <c r="D1693">
        <v>211111725</v>
      </c>
    </row>
    <row r="1694" spans="1:4" x14ac:dyDescent="0.25">
      <c r="A1694">
        <v>211111726</v>
      </c>
      <c r="B1694" t="s">
        <v>2077</v>
      </c>
      <c r="C1694" t="s">
        <v>561</v>
      </c>
      <c r="D1694">
        <v>211111726</v>
      </c>
    </row>
    <row r="1695" spans="1:4" x14ac:dyDescent="0.25">
      <c r="A1695">
        <v>211111727</v>
      </c>
      <c r="B1695" t="s">
        <v>2078</v>
      </c>
      <c r="C1695" t="s">
        <v>1298</v>
      </c>
      <c r="D1695">
        <v>211111727</v>
      </c>
    </row>
    <row r="1696" spans="1:4" x14ac:dyDescent="0.25">
      <c r="A1696">
        <v>211111728</v>
      </c>
      <c r="B1696" t="s">
        <v>2079</v>
      </c>
      <c r="C1696" t="s">
        <v>561</v>
      </c>
      <c r="D1696">
        <v>211111728</v>
      </c>
    </row>
    <row r="1697" spans="1:4" x14ac:dyDescent="0.25">
      <c r="A1697">
        <v>211111729</v>
      </c>
      <c r="B1697" t="s">
        <v>2080</v>
      </c>
      <c r="C1697" t="s">
        <v>561</v>
      </c>
      <c r="D1697">
        <v>211111729</v>
      </c>
    </row>
    <row r="1698" spans="1:4" x14ac:dyDescent="0.25">
      <c r="A1698">
        <v>211111730</v>
      </c>
      <c r="B1698" t="s">
        <v>2081</v>
      </c>
      <c r="C1698" t="s">
        <v>561</v>
      </c>
      <c r="D1698">
        <v>211111730</v>
      </c>
    </row>
    <row r="1699" spans="1:4" x14ac:dyDescent="0.25">
      <c r="A1699">
        <v>211111731</v>
      </c>
      <c r="B1699" t="s">
        <v>2082</v>
      </c>
      <c r="C1699" t="s">
        <v>561</v>
      </c>
      <c r="D1699">
        <v>211111731</v>
      </c>
    </row>
    <row r="1700" spans="1:4" x14ac:dyDescent="0.25">
      <c r="A1700">
        <v>211111732</v>
      </c>
      <c r="B1700" t="s">
        <v>2083</v>
      </c>
      <c r="C1700" t="s">
        <v>1132</v>
      </c>
      <c r="D1700">
        <v>211111732</v>
      </c>
    </row>
    <row r="1701" spans="1:4" x14ac:dyDescent="0.25">
      <c r="A1701">
        <v>211111733</v>
      </c>
      <c r="B1701" t="s">
        <v>2084</v>
      </c>
      <c r="C1701" t="s">
        <v>561</v>
      </c>
      <c r="D1701">
        <v>211111733</v>
      </c>
    </row>
    <row r="1702" spans="1:4" x14ac:dyDescent="0.25">
      <c r="A1702">
        <v>211111734</v>
      </c>
      <c r="B1702" t="s">
        <v>2085</v>
      </c>
      <c r="C1702" t="s">
        <v>644</v>
      </c>
      <c r="D1702">
        <v>211111734</v>
      </c>
    </row>
    <row r="1703" spans="1:4" x14ac:dyDescent="0.25">
      <c r="A1703">
        <v>211111735</v>
      </c>
      <c r="B1703" t="s">
        <v>170</v>
      </c>
      <c r="C1703" t="s">
        <v>585</v>
      </c>
      <c r="D1703">
        <v>211111735</v>
      </c>
    </row>
    <row r="1704" spans="1:4" x14ac:dyDescent="0.25">
      <c r="A1704">
        <v>211111736</v>
      </c>
      <c r="B1704" t="s">
        <v>2086</v>
      </c>
      <c r="C1704" t="s">
        <v>561</v>
      </c>
      <c r="D1704">
        <v>211111736</v>
      </c>
    </row>
    <row r="1705" spans="1:4" x14ac:dyDescent="0.25">
      <c r="A1705">
        <v>211111737</v>
      </c>
      <c r="B1705" t="s">
        <v>171</v>
      </c>
      <c r="C1705" t="s">
        <v>553</v>
      </c>
      <c r="D1705">
        <v>211111737</v>
      </c>
    </row>
    <row r="1706" spans="1:4" x14ac:dyDescent="0.25">
      <c r="A1706">
        <v>211111738</v>
      </c>
      <c r="B1706" t="s">
        <v>2087</v>
      </c>
      <c r="C1706" t="s">
        <v>561</v>
      </c>
      <c r="D1706">
        <v>211111738</v>
      </c>
    </row>
    <row r="1707" spans="1:4" x14ac:dyDescent="0.25">
      <c r="A1707">
        <v>211111739</v>
      </c>
      <c r="B1707" t="s">
        <v>172</v>
      </c>
      <c r="C1707" t="s">
        <v>663</v>
      </c>
      <c r="D1707">
        <v>211111739</v>
      </c>
    </row>
    <row r="1708" spans="1:4" x14ac:dyDescent="0.25">
      <c r="A1708">
        <v>211111740</v>
      </c>
      <c r="B1708" t="s">
        <v>2088</v>
      </c>
      <c r="C1708" t="s">
        <v>561</v>
      </c>
      <c r="D1708">
        <v>211111740</v>
      </c>
    </row>
    <row r="1709" spans="1:4" x14ac:dyDescent="0.25">
      <c r="A1709">
        <v>211111741</v>
      </c>
      <c r="B1709" t="s">
        <v>2089</v>
      </c>
      <c r="C1709" t="s">
        <v>561</v>
      </c>
      <c r="D1709">
        <v>211111741</v>
      </c>
    </row>
    <row r="1710" spans="1:4" x14ac:dyDescent="0.25">
      <c r="A1710">
        <v>211111742</v>
      </c>
      <c r="B1710" t="s">
        <v>2090</v>
      </c>
      <c r="C1710" t="s">
        <v>568</v>
      </c>
      <c r="D1710">
        <v>211111742</v>
      </c>
    </row>
    <row r="1711" spans="1:4" x14ac:dyDescent="0.25">
      <c r="A1711">
        <v>211111743</v>
      </c>
      <c r="B1711" t="s">
        <v>2091</v>
      </c>
      <c r="C1711" t="s">
        <v>1132</v>
      </c>
      <c r="D1711">
        <v>211111743</v>
      </c>
    </row>
    <row r="1712" spans="1:4" x14ac:dyDescent="0.25">
      <c r="A1712">
        <v>211111744</v>
      </c>
      <c r="B1712" t="s">
        <v>2092</v>
      </c>
      <c r="C1712" t="s">
        <v>644</v>
      </c>
      <c r="D1712">
        <v>211111744</v>
      </c>
    </row>
    <row r="1713" spans="1:4" x14ac:dyDescent="0.25">
      <c r="A1713">
        <v>211111745</v>
      </c>
      <c r="B1713" t="s">
        <v>2093</v>
      </c>
      <c r="C1713" t="s">
        <v>644</v>
      </c>
      <c r="D1713">
        <v>211111745</v>
      </c>
    </row>
    <row r="1714" spans="1:4" x14ac:dyDescent="0.25">
      <c r="A1714">
        <v>211111746</v>
      </c>
      <c r="B1714" t="s">
        <v>2094</v>
      </c>
      <c r="C1714" t="s">
        <v>623</v>
      </c>
      <c r="D1714">
        <v>211111746</v>
      </c>
    </row>
    <row r="1715" spans="1:4" x14ac:dyDescent="0.25">
      <c r="A1715">
        <v>211111747</v>
      </c>
      <c r="B1715" t="s">
        <v>2095</v>
      </c>
      <c r="C1715" t="s">
        <v>561</v>
      </c>
      <c r="D1715">
        <v>211111747</v>
      </c>
    </row>
    <row r="1716" spans="1:4" x14ac:dyDescent="0.25">
      <c r="A1716">
        <v>211111748</v>
      </c>
      <c r="B1716" t="s">
        <v>2096</v>
      </c>
      <c r="C1716" t="s">
        <v>1132</v>
      </c>
      <c r="D1716">
        <v>211111748</v>
      </c>
    </row>
    <row r="1717" spans="1:4" x14ac:dyDescent="0.25">
      <c r="A1717">
        <v>211111749</v>
      </c>
      <c r="B1717" t="s">
        <v>173</v>
      </c>
      <c r="C1717" t="s">
        <v>553</v>
      </c>
      <c r="D1717">
        <v>211111749</v>
      </c>
    </row>
    <row r="1718" spans="1:4" x14ac:dyDescent="0.25">
      <c r="A1718">
        <v>211111750</v>
      </c>
      <c r="B1718" t="s">
        <v>2097</v>
      </c>
      <c r="C1718" t="s">
        <v>644</v>
      </c>
      <c r="D1718">
        <v>211111750</v>
      </c>
    </row>
    <row r="1719" spans="1:4" x14ac:dyDescent="0.25">
      <c r="A1719">
        <v>211111751</v>
      </c>
      <c r="B1719" t="s">
        <v>2098</v>
      </c>
      <c r="C1719" t="s">
        <v>663</v>
      </c>
      <c r="D1719">
        <v>211111751</v>
      </c>
    </row>
    <row r="1720" spans="1:4" x14ac:dyDescent="0.25">
      <c r="A1720">
        <v>211111752</v>
      </c>
      <c r="B1720" t="s">
        <v>2099</v>
      </c>
      <c r="C1720" t="s">
        <v>561</v>
      </c>
      <c r="D1720">
        <v>211111752</v>
      </c>
    </row>
    <row r="1721" spans="1:4" x14ac:dyDescent="0.25">
      <c r="A1721">
        <v>211111753</v>
      </c>
      <c r="B1721" t="s">
        <v>2100</v>
      </c>
      <c r="C1721" t="s">
        <v>1298</v>
      </c>
      <c r="D1721">
        <v>211111753</v>
      </c>
    </row>
    <row r="1722" spans="1:4" x14ac:dyDescent="0.25">
      <c r="A1722">
        <v>211111754</v>
      </c>
      <c r="B1722" t="s">
        <v>2101</v>
      </c>
      <c r="C1722" t="s">
        <v>698</v>
      </c>
      <c r="D1722">
        <v>211111754</v>
      </c>
    </row>
    <row r="1723" spans="1:4" x14ac:dyDescent="0.25">
      <c r="A1723">
        <v>211111755</v>
      </c>
      <c r="B1723" t="s">
        <v>2102</v>
      </c>
      <c r="C1723" t="s">
        <v>568</v>
      </c>
      <c r="D1723">
        <v>211111755</v>
      </c>
    </row>
    <row r="1724" spans="1:4" x14ac:dyDescent="0.25">
      <c r="A1724">
        <v>211111756</v>
      </c>
      <c r="B1724" t="s">
        <v>2103</v>
      </c>
      <c r="C1724" t="s">
        <v>1298</v>
      </c>
      <c r="D1724">
        <v>211111756</v>
      </c>
    </row>
    <row r="1725" spans="1:4" x14ac:dyDescent="0.25">
      <c r="A1725">
        <v>211111757</v>
      </c>
      <c r="B1725" t="s">
        <v>2104</v>
      </c>
      <c r="C1725" t="s">
        <v>568</v>
      </c>
      <c r="D1725">
        <v>211111757</v>
      </c>
    </row>
    <row r="1726" spans="1:4" x14ac:dyDescent="0.25">
      <c r="A1726">
        <v>211111758</v>
      </c>
      <c r="B1726" t="s">
        <v>2105</v>
      </c>
      <c r="C1726" t="s">
        <v>644</v>
      </c>
      <c r="D1726">
        <v>211111758</v>
      </c>
    </row>
    <row r="1727" spans="1:4" x14ac:dyDescent="0.25">
      <c r="A1727">
        <v>211111759</v>
      </c>
      <c r="B1727" t="s">
        <v>2106</v>
      </c>
      <c r="C1727" t="s">
        <v>1298</v>
      </c>
      <c r="D1727">
        <v>211111759</v>
      </c>
    </row>
    <row r="1728" spans="1:4" x14ac:dyDescent="0.25">
      <c r="A1728">
        <v>211111760</v>
      </c>
      <c r="B1728" t="s">
        <v>2107</v>
      </c>
      <c r="C1728" t="s">
        <v>561</v>
      </c>
      <c r="D1728">
        <v>211111760</v>
      </c>
    </row>
    <row r="1729" spans="1:4" x14ac:dyDescent="0.25">
      <c r="A1729">
        <v>211111761</v>
      </c>
      <c r="B1729" t="s">
        <v>2108</v>
      </c>
      <c r="C1729" t="s">
        <v>561</v>
      </c>
      <c r="D1729">
        <v>211111761</v>
      </c>
    </row>
    <row r="1730" spans="1:4" x14ac:dyDescent="0.25">
      <c r="A1730">
        <v>211111762</v>
      </c>
      <c r="B1730" t="s">
        <v>2109</v>
      </c>
      <c r="C1730" t="s">
        <v>698</v>
      </c>
      <c r="D1730">
        <v>211111762</v>
      </c>
    </row>
    <row r="1731" spans="1:4" x14ac:dyDescent="0.25">
      <c r="A1731">
        <v>211111763</v>
      </c>
      <c r="B1731" t="s">
        <v>2110</v>
      </c>
      <c r="C1731" t="s">
        <v>698</v>
      </c>
      <c r="D1731">
        <v>211111763</v>
      </c>
    </row>
    <row r="1732" spans="1:4" x14ac:dyDescent="0.25">
      <c r="A1732">
        <v>211111764</v>
      </c>
      <c r="B1732" t="s">
        <v>2111</v>
      </c>
      <c r="C1732" t="s">
        <v>561</v>
      </c>
      <c r="D1732">
        <v>211111764</v>
      </c>
    </row>
    <row r="1733" spans="1:4" x14ac:dyDescent="0.25">
      <c r="A1733">
        <v>211111765</v>
      </c>
      <c r="B1733" t="s">
        <v>2112</v>
      </c>
      <c r="C1733" t="s">
        <v>561</v>
      </c>
      <c r="D1733">
        <v>211111765</v>
      </c>
    </row>
    <row r="1734" spans="1:4" x14ac:dyDescent="0.25">
      <c r="A1734">
        <v>211111766</v>
      </c>
      <c r="B1734" t="s">
        <v>174</v>
      </c>
      <c r="C1734" t="s">
        <v>1298</v>
      </c>
      <c r="D1734">
        <v>211111766</v>
      </c>
    </row>
    <row r="1735" spans="1:4" x14ac:dyDescent="0.25">
      <c r="A1735">
        <v>211111767</v>
      </c>
      <c r="B1735" t="s">
        <v>2113</v>
      </c>
      <c r="C1735" t="s">
        <v>561</v>
      </c>
      <c r="D1735">
        <v>211111767</v>
      </c>
    </row>
    <row r="1736" spans="1:4" x14ac:dyDescent="0.25">
      <c r="A1736">
        <v>211111768</v>
      </c>
      <c r="B1736" t="s">
        <v>2114</v>
      </c>
      <c r="C1736" t="s">
        <v>644</v>
      </c>
      <c r="D1736">
        <v>211111768</v>
      </c>
    </row>
    <row r="1737" spans="1:4" x14ac:dyDescent="0.25">
      <c r="A1737">
        <v>211111769</v>
      </c>
      <c r="B1737" t="s">
        <v>2115</v>
      </c>
      <c r="C1737" t="s">
        <v>644</v>
      </c>
      <c r="D1737">
        <v>211111769</v>
      </c>
    </row>
    <row r="1738" spans="1:4" x14ac:dyDescent="0.25">
      <c r="A1738">
        <v>211111770</v>
      </c>
      <c r="B1738" t="s">
        <v>2116</v>
      </c>
      <c r="C1738" t="s">
        <v>644</v>
      </c>
      <c r="D1738">
        <v>211111770</v>
      </c>
    </row>
    <row r="1739" spans="1:4" x14ac:dyDescent="0.25">
      <c r="A1739">
        <v>211111771</v>
      </c>
      <c r="B1739" t="s">
        <v>2117</v>
      </c>
      <c r="C1739" t="s">
        <v>644</v>
      </c>
      <c r="D1739">
        <v>211111771</v>
      </c>
    </row>
    <row r="1740" spans="1:4" x14ac:dyDescent="0.25">
      <c r="A1740">
        <v>211111772</v>
      </c>
      <c r="B1740" t="s">
        <v>2118</v>
      </c>
      <c r="C1740" t="s">
        <v>644</v>
      </c>
      <c r="D1740">
        <v>211111772</v>
      </c>
    </row>
    <row r="1741" spans="1:4" x14ac:dyDescent="0.25">
      <c r="A1741">
        <v>211111773</v>
      </c>
      <c r="B1741" t="s">
        <v>2119</v>
      </c>
      <c r="C1741" t="s">
        <v>644</v>
      </c>
      <c r="D1741">
        <v>211111773</v>
      </c>
    </row>
    <row r="1742" spans="1:4" x14ac:dyDescent="0.25">
      <c r="A1742">
        <v>211111774</v>
      </c>
      <c r="B1742" t="s">
        <v>2120</v>
      </c>
      <c r="C1742" t="s">
        <v>1132</v>
      </c>
      <c r="D1742">
        <v>211111774</v>
      </c>
    </row>
    <row r="1743" spans="1:4" x14ac:dyDescent="0.25">
      <c r="A1743">
        <v>211111775</v>
      </c>
      <c r="B1743" t="s">
        <v>2121</v>
      </c>
      <c r="C1743" t="s">
        <v>1298</v>
      </c>
      <c r="D1743">
        <v>211111775</v>
      </c>
    </row>
    <row r="1744" spans="1:4" x14ac:dyDescent="0.25">
      <c r="A1744">
        <v>211111776</v>
      </c>
      <c r="B1744" t="s">
        <v>2122</v>
      </c>
      <c r="C1744" t="s">
        <v>568</v>
      </c>
      <c r="D1744">
        <v>211111776</v>
      </c>
    </row>
    <row r="1745" spans="1:4" x14ac:dyDescent="0.25">
      <c r="A1745">
        <v>211111777</v>
      </c>
      <c r="B1745" t="s">
        <v>2123</v>
      </c>
      <c r="D1745">
        <v>211111777</v>
      </c>
    </row>
    <row r="1746" spans="1:4" x14ac:dyDescent="0.25">
      <c r="A1746">
        <v>211111778</v>
      </c>
      <c r="B1746" t="s">
        <v>2124</v>
      </c>
      <c r="C1746" t="s">
        <v>1298</v>
      </c>
      <c r="D1746">
        <v>211111778</v>
      </c>
    </row>
    <row r="1747" spans="1:4" x14ac:dyDescent="0.25">
      <c r="A1747">
        <v>211111779</v>
      </c>
      <c r="B1747" t="s">
        <v>2125</v>
      </c>
      <c r="C1747" t="s">
        <v>1298</v>
      </c>
      <c r="D1747">
        <v>211111779</v>
      </c>
    </row>
    <row r="1748" spans="1:4" x14ac:dyDescent="0.25">
      <c r="A1748">
        <v>211111780</v>
      </c>
      <c r="B1748" t="s">
        <v>2126</v>
      </c>
      <c r="C1748" t="s">
        <v>561</v>
      </c>
      <c r="D1748">
        <v>211111780</v>
      </c>
    </row>
    <row r="1749" spans="1:4" x14ac:dyDescent="0.25">
      <c r="A1749">
        <v>211111781</v>
      </c>
      <c r="B1749" t="s">
        <v>2127</v>
      </c>
      <c r="C1749" t="s">
        <v>698</v>
      </c>
      <c r="D1749">
        <v>211111781</v>
      </c>
    </row>
    <row r="1750" spans="1:4" x14ac:dyDescent="0.25">
      <c r="A1750">
        <v>211111782</v>
      </c>
      <c r="B1750" t="s">
        <v>2128</v>
      </c>
      <c r="C1750" t="s">
        <v>561</v>
      </c>
      <c r="D1750">
        <v>211111782</v>
      </c>
    </row>
    <row r="1751" spans="1:4" x14ac:dyDescent="0.25">
      <c r="A1751">
        <v>211111783</v>
      </c>
      <c r="B1751" t="s">
        <v>2129</v>
      </c>
      <c r="C1751" t="s">
        <v>561</v>
      </c>
      <c r="D1751">
        <v>211111783</v>
      </c>
    </row>
    <row r="1752" spans="1:4" x14ac:dyDescent="0.25">
      <c r="A1752">
        <v>211111784</v>
      </c>
      <c r="B1752" t="s">
        <v>2130</v>
      </c>
      <c r="C1752" t="s">
        <v>1298</v>
      </c>
      <c r="D1752">
        <v>211111784</v>
      </c>
    </row>
    <row r="1753" spans="1:4" x14ac:dyDescent="0.25">
      <c r="A1753">
        <v>211111785</v>
      </c>
      <c r="B1753" t="s">
        <v>2131</v>
      </c>
      <c r="C1753" t="s">
        <v>698</v>
      </c>
      <c r="D1753">
        <v>211111785</v>
      </c>
    </row>
    <row r="1754" spans="1:4" x14ac:dyDescent="0.25">
      <c r="A1754">
        <v>211111786</v>
      </c>
      <c r="B1754" t="s">
        <v>2132</v>
      </c>
      <c r="C1754" t="s">
        <v>623</v>
      </c>
      <c r="D1754">
        <v>211111786</v>
      </c>
    </row>
    <row r="1755" spans="1:4" x14ac:dyDescent="0.25">
      <c r="A1755">
        <v>211111787</v>
      </c>
      <c r="B1755" t="s">
        <v>2133</v>
      </c>
      <c r="C1755" t="s">
        <v>561</v>
      </c>
      <c r="D1755">
        <v>211111787</v>
      </c>
    </row>
    <row r="1756" spans="1:4" x14ac:dyDescent="0.25">
      <c r="A1756">
        <v>211111788</v>
      </c>
      <c r="B1756" t="s">
        <v>2134</v>
      </c>
      <c r="C1756" t="s">
        <v>698</v>
      </c>
      <c r="D1756">
        <v>211111788</v>
      </c>
    </row>
    <row r="1757" spans="1:4" x14ac:dyDescent="0.25">
      <c r="A1757">
        <v>211111789</v>
      </c>
      <c r="B1757" t="s">
        <v>2135</v>
      </c>
      <c r="C1757" t="s">
        <v>561</v>
      </c>
      <c r="D1757">
        <v>211111789</v>
      </c>
    </row>
    <row r="1758" spans="1:4" x14ac:dyDescent="0.25">
      <c r="A1758">
        <v>211111790</v>
      </c>
      <c r="B1758" t="s">
        <v>2136</v>
      </c>
      <c r="C1758" t="s">
        <v>561</v>
      </c>
      <c r="D1758">
        <v>211111790</v>
      </c>
    </row>
    <row r="1759" spans="1:4" x14ac:dyDescent="0.25">
      <c r="A1759">
        <v>211111791</v>
      </c>
      <c r="B1759" t="s">
        <v>2137</v>
      </c>
      <c r="C1759" t="s">
        <v>561</v>
      </c>
      <c r="D1759">
        <v>211111791</v>
      </c>
    </row>
    <row r="1760" spans="1:4" x14ac:dyDescent="0.25">
      <c r="A1760">
        <v>211111792</v>
      </c>
      <c r="B1760" t="s">
        <v>175</v>
      </c>
      <c r="C1760" t="s">
        <v>561</v>
      </c>
      <c r="D1760">
        <v>211111792</v>
      </c>
    </row>
    <row r="1761" spans="1:4" x14ac:dyDescent="0.25">
      <c r="A1761">
        <v>211111793</v>
      </c>
      <c r="B1761" t="s">
        <v>2138</v>
      </c>
      <c r="C1761" t="s">
        <v>623</v>
      </c>
      <c r="D1761">
        <v>211111793</v>
      </c>
    </row>
    <row r="1762" spans="1:4" x14ac:dyDescent="0.25">
      <c r="A1762">
        <v>211111794</v>
      </c>
      <c r="B1762" t="s">
        <v>2139</v>
      </c>
      <c r="C1762" t="s">
        <v>1132</v>
      </c>
      <c r="D1762">
        <v>211111794</v>
      </c>
    </row>
    <row r="1763" spans="1:4" x14ac:dyDescent="0.25">
      <c r="A1763">
        <v>211111795</v>
      </c>
      <c r="B1763" t="s">
        <v>176</v>
      </c>
      <c r="C1763" t="s">
        <v>1132</v>
      </c>
      <c r="D1763">
        <v>211111795</v>
      </c>
    </row>
    <row r="1764" spans="1:4" x14ac:dyDescent="0.25">
      <c r="A1764">
        <v>211111796</v>
      </c>
      <c r="B1764" t="s">
        <v>2140</v>
      </c>
      <c r="C1764" t="s">
        <v>561</v>
      </c>
      <c r="D1764">
        <v>211111796</v>
      </c>
    </row>
    <row r="1765" spans="1:4" x14ac:dyDescent="0.25">
      <c r="A1765">
        <v>211111797</v>
      </c>
      <c r="B1765" t="s">
        <v>2141</v>
      </c>
      <c r="C1765" t="s">
        <v>561</v>
      </c>
      <c r="D1765">
        <v>211111797</v>
      </c>
    </row>
    <row r="1766" spans="1:4" x14ac:dyDescent="0.25">
      <c r="A1766">
        <v>211111798</v>
      </c>
      <c r="B1766" t="s">
        <v>2142</v>
      </c>
      <c r="C1766" t="s">
        <v>568</v>
      </c>
      <c r="D1766">
        <v>211111798</v>
      </c>
    </row>
    <row r="1767" spans="1:4" x14ac:dyDescent="0.25">
      <c r="A1767">
        <v>211111799</v>
      </c>
      <c r="B1767" t="s">
        <v>2143</v>
      </c>
      <c r="C1767" t="s">
        <v>698</v>
      </c>
      <c r="D1767">
        <v>211111799</v>
      </c>
    </row>
    <row r="1768" spans="1:4" x14ac:dyDescent="0.25">
      <c r="A1768">
        <v>211111800</v>
      </c>
      <c r="B1768" t="s">
        <v>177</v>
      </c>
      <c r="C1768" t="s">
        <v>1132</v>
      </c>
      <c r="D1768">
        <v>211111800</v>
      </c>
    </row>
    <row r="1769" spans="1:4" x14ac:dyDescent="0.25">
      <c r="A1769">
        <v>211111801</v>
      </c>
      <c r="B1769" t="s">
        <v>2144</v>
      </c>
      <c r="C1769" t="s">
        <v>698</v>
      </c>
      <c r="D1769">
        <v>211111801</v>
      </c>
    </row>
    <row r="1770" spans="1:4" x14ac:dyDescent="0.25">
      <c r="A1770">
        <v>211111802</v>
      </c>
      <c r="B1770" t="s">
        <v>2145</v>
      </c>
      <c r="C1770" t="s">
        <v>561</v>
      </c>
      <c r="D1770">
        <v>211111802</v>
      </c>
    </row>
    <row r="1771" spans="1:4" x14ac:dyDescent="0.25">
      <c r="A1771">
        <v>211111803</v>
      </c>
      <c r="B1771" t="s">
        <v>2146</v>
      </c>
      <c r="C1771" t="s">
        <v>623</v>
      </c>
      <c r="D1771">
        <v>211111803</v>
      </c>
    </row>
    <row r="1772" spans="1:4" x14ac:dyDescent="0.25">
      <c r="A1772">
        <v>211111804</v>
      </c>
      <c r="B1772" t="s">
        <v>2147</v>
      </c>
      <c r="C1772" t="s">
        <v>698</v>
      </c>
      <c r="D1772">
        <v>211111804</v>
      </c>
    </row>
    <row r="1773" spans="1:4" x14ac:dyDescent="0.25">
      <c r="A1773">
        <v>211111805</v>
      </c>
      <c r="B1773" t="s">
        <v>2148</v>
      </c>
      <c r="C1773" t="s">
        <v>623</v>
      </c>
      <c r="D1773">
        <v>211111805</v>
      </c>
    </row>
    <row r="1774" spans="1:4" x14ac:dyDescent="0.25">
      <c r="A1774">
        <v>211111806</v>
      </c>
      <c r="B1774" t="s">
        <v>2149</v>
      </c>
      <c r="C1774" t="s">
        <v>623</v>
      </c>
      <c r="D1774">
        <v>211111806</v>
      </c>
    </row>
    <row r="1775" spans="1:4" x14ac:dyDescent="0.25">
      <c r="A1775">
        <v>211111807</v>
      </c>
      <c r="B1775" t="s">
        <v>178</v>
      </c>
      <c r="C1775" t="s">
        <v>1298</v>
      </c>
      <c r="D1775">
        <v>211111807</v>
      </c>
    </row>
    <row r="1776" spans="1:4" x14ac:dyDescent="0.25">
      <c r="A1776">
        <v>211111808</v>
      </c>
      <c r="B1776" t="s">
        <v>2150</v>
      </c>
      <c r="C1776" t="s">
        <v>561</v>
      </c>
      <c r="D1776">
        <v>211111808</v>
      </c>
    </row>
    <row r="1777" spans="1:4" x14ac:dyDescent="0.25">
      <c r="A1777">
        <v>211111809</v>
      </c>
      <c r="B1777" t="s">
        <v>179</v>
      </c>
      <c r="C1777" t="s">
        <v>620</v>
      </c>
      <c r="D1777">
        <v>211111809</v>
      </c>
    </row>
    <row r="1778" spans="1:4" x14ac:dyDescent="0.25">
      <c r="A1778">
        <v>211111810</v>
      </c>
      <c r="B1778" t="s">
        <v>2151</v>
      </c>
      <c r="C1778" t="s">
        <v>561</v>
      </c>
      <c r="D1778">
        <v>211111810</v>
      </c>
    </row>
    <row r="1779" spans="1:4" x14ac:dyDescent="0.25">
      <c r="A1779">
        <v>211111811</v>
      </c>
      <c r="B1779" t="s">
        <v>2152</v>
      </c>
      <c r="C1779" t="s">
        <v>623</v>
      </c>
      <c r="D1779">
        <v>211111811</v>
      </c>
    </row>
    <row r="1780" spans="1:4" x14ac:dyDescent="0.25">
      <c r="A1780">
        <v>211111812</v>
      </c>
      <c r="B1780" t="s">
        <v>2153</v>
      </c>
      <c r="C1780" t="s">
        <v>561</v>
      </c>
      <c r="D1780">
        <v>211111812</v>
      </c>
    </row>
    <row r="1781" spans="1:4" x14ac:dyDescent="0.25">
      <c r="A1781">
        <v>211111813</v>
      </c>
      <c r="B1781" t="s">
        <v>748</v>
      </c>
      <c r="C1781" t="s">
        <v>568</v>
      </c>
      <c r="D1781">
        <v>211111813</v>
      </c>
    </row>
    <row r="1782" spans="1:4" x14ac:dyDescent="0.25">
      <c r="A1782">
        <v>211111814</v>
      </c>
      <c r="B1782" t="s">
        <v>2154</v>
      </c>
      <c r="C1782" t="s">
        <v>644</v>
      </c>
      <c r="D1782">
        <v>211111814</v>
      </c>
    </row>
    <row r="1783" spans="1:4" x14ac:dyDescent="0.25">
      <c r="A1783">
        <v>211111815</v>
      </c>
      <c r="B1783" t="s">
        <v>2155</v>
      </c>
      <c r="C1783" t="s">
        <v>663</v>
      </c>
      <c r="D1783">
        <v>211111815</v>
      </c>
    </row>
    <row r="1784" spans="1:4" x14ac:dyDescent="0.25">
      <c r="A1784">
        <v>211111816</v>
      </c>
      <c r="B1784" t="s">
        <v>2156</v>
      </c>
      <c r="C1784" t="s">
        <v>561</v>
      </c>
      <c r="D1784">
        <v>211111816</v>
      </c>
    </row>
    <row r="1785" spans="1:4" x14ac:dyDescent="0.25">
      <c r="A1785">
        <v>211111817</v>
      </c>
      <c r="B1785" t="s">
        <v>2157</v>
      </c>
      <c r="C1785" t="s">
        <v>623</v>
      </c>
      <c r="D1785">
        <v>211111817</v>
      </c>
    </row>
    <row r="1786" spans="1:4" x14ac:dyDescent="0.25">
      <c r="A1786">
        <v>211111818</v>
      </c>
      <c r="B1786" t="s">
        <v>2158</v>
      </c>
      <c r="C1786" t="s">
        <v>561</v>
      </c>
      <c r="D1786">
        <v>211111818</v>
      </c>
    </row>
    <row r="1787" spans="1:4" x14ac:dyDescent="0.25">
      <c r="A1787">
        <v>211111819</v>
      </c>
      <c r="B1787" t="s">
        <v>2159</v>
      </c>
      <c r="C1787" t="s">
        <v>568</v>
      </c>
      <c r="D1787">
        <v>211111819</v>
      </c>
    </row>
    <row r="1788" spans="1:4" x14ac:dyDescent="0.25">
      <c r="A1788">
        <v>211111820</v>
      </c>
      <c r="B1788" t="s">
        <v>2160</v>
      </c>
      <c r="C1788" t="s">
        <v>561</v>
      </c>
      <c r="D1788">
        <v>211111820</v>
      </c>
    </row>
    <row r="1789" spans="1:4" x14ac:dyDescent="0.25">
      <c r="A1789">
        <v>211111821</v>
      </c>
      <c r="B1789" t="s">
        <v>2161</v>
      </c>
      <c r="C1789" t="s">
        <v>561</v>
      </c>
      <c r="D1789">
        <v>211111821</v>
      </c>
    </row>
    <row r="1790" spans="1:4" x14ac:dyDescent="0.25">
      <c r="A1790">
        <v>211111822</v>
      </c>
      <c r="B1790" t="s">
        <v>2162</v>
      </c>
      <c r="C1790" t="s">
        <v>568</v>
      </c>
      <c r="D1790">
        <v>211111822</v>
      </c>
    </row>
    <row r="1791" spans="1:4" x14ac:dyDescent="0.25">
      <c r="A1791">
        <v>211111823</v>
      </c>
      <c r="B1791" t="s">
        <v>2163</v>
      </c>
      <c r="C1791" t="s">
        <v>568</v>
      </c>
      <c r="D1791">
        <v>211111823</v>
      </c>
    </row>
    <row r="1792" spans="1:4" x14ac:dyDescent="0.25">
      <c r="A1792">
        <v>211111824</v>
      </c>
      <c r="B1792" t="s">
        <v>2164</v>
      </c>
      <c r="C1792" t="s">
        <v>561</v>
      </c>
      <c r="D1792">
        <v>211111824</v>
      </c>
    </row>
    <row r="1793" spans="1:4" x14ac:dyDescent="0.25">
      <c r="A1793">
        <v>211111825</v>
      </c>
      <c r="B1793" t="s">
        <v>2165</v>
      </c>
      <c r="C1793" t="s">
        <v>1298</v>
      </c>
      <c r="D1793">
        <v>211111825</v>
      </c>
    </row>
    <row r="1794" spans="1:4" x14ac:dyDescent="0.25">
      <c r="A1794">
        <v>211111826</v>
      </c>
      <c r="B1794" t="s">
        <v>2166</v>
      </c>
      <c r="C1794" t="s">
        <v>1298</v>
      </c>
      <c r="D1794">
        <v>211111826</v>
      </c>
    </row>
    <row r="1795" spans="1:4" x14ac:dyDescent="0.25">
      <c r="A1795">
        <v>211111827</v>
      </c>
      <c r="B1795" t="s">
        <v>180</v>
      </c>
      <c r="C1795" t="s">
        <v>568</v>
      </c>
      <c r="D1795">
        <v>211111827</v>
      </c>
    </row>
    <row r="1796" spans="1:4" x14ac:dyDescent="0.25">
      <c r="A1796">
        <v>211111828</v>
      </c>
      <c r="B1796" t="s">
        <v>2167</v>
      </c>
      <c r="C1796" t="s">
        <v>568</v>
      </c>
      <c r="D1796">
        <v>211111828</v>
      </c>
    </row>
    <row r="1797" spans="1:4" x14ac:dyDescent="0.25">
      <c r="A1797">
        <v>211111829</v>
      </c>
      <c r="B1797" t="s">
        <v>181</v>
      </c>
      <c r="C1797" t="s">
        <v>585</v>
      </c>
      <c r="D1797">
        <v>211111829</v>
      </c>
    </row>
    <row r="1798" spans="1:4" x14ac:dyDescent="0.25">
      <c r="A1798">
        <v>211111830</v>
      </c>
      <c r="B1798" t="s">
        <v>182</v>
      </c>
      <c r="C1798" t="s">
        <v>568</v>
      </c>
      <c r="D1798">
        <v>211111830</v>
      </c>
    </row>
    <row r="1799" spans="1:4" x14ac:dyDescent="0.25">
      <c r="A1799">
        <v>211111831</v>
      </c>
      <c r="B1799" t="s">
        <v>2168</v>
      </c>
      <c r="C1799" t="s">
        <v>1298</v>
      </c>
      <c r="D1799">
        <v>211111831</v>
      </c>
    </row>
    <row r="1800" spans="1:4" x14ac:dyDescent="0.25">
      <c r="A1800">
        <v>211111832</v>
      </c>
      <c r="B1800" t="s">
        <v>183</v>
      </c>
      <c r="C1800" t="s">
        <v>568</v>
      </c>
      <c r="D1800">
        <v>211111832</v>
      </c>
    </row>
    <row r="1801" spans="1:4" x14ac:dyDescent="0.25">
      <c r="A1801">
        <v>211111833</v>
      </c>
      <c r="B1801" t="s">
        <v>2169</v>
      </c>
      <c r="C1801" t="s">
        <v>561</v>
      </c>
      <c r="D1801">
        <v>211111833</v>
      </c>
    </row>
    <row r="1802" spans="1:4" x14ac:dyDescent="0.25">
      <c r="A1802">
        <v>211111834</v>
      </c>
      <c r="B1802" t="s">
        <v>2170</v>
      </c>
      <c r="C1802" t="s">
        <v>561</v>
      </c>
      <c r="D1802">
        <v>211111834</v>
      </c>
    </row>
    <row r="1803" spans="1:4" x14ac:dyDescent="0.25">
      <c r="A1803">
        <v>211111835</v>
      </c>
      <c r="B1803" t="s">
        <v>2171</v>
      </c>
      <c r="C1803" t="s">
        <v>561</v>
      </c>
      <c r="D1803">
        <v>211111835</v>
      </c>
    </row>
    <row r="1804" spans="1:4" x14ac:dyDescent="0.25">
      <c r="A1804">
        <v>211111836</v>
      </c>
      <c r="B1804" t="s">
        <v>2172</v>
      </c>
      <c r="C1804" t="s">
        <v>561</v>
      </c>
      <c r="D1804">
        <v>211111836</v>
      </c>
    </row>
    <row r="1805" spans="1:4" x14ac:dyDescent="0.25">
      <c r="A1805">
        <v>211111837</v>
      </c>
      <c r="B1805" t="s">
        <v>2173</v>
      </c>
      <c r="C1805" t="s">
        <v>561</v>
      </c>
      <c r="D1805">
        <v>211111837</v>
      </c>
    </row>
    <row r="1806" spans="1:4" x14ac:dyDescent="0.25">
      <c r="A1806">
        <v>211111838</v>
      </c>
      <c r="B1806" t="s">
        <v>2174</v>
      </c>
      <c r="C1806" t="s">
        <v>561</v>
      </c>
      <c r="D1806">
        <v>211111838</v>
      </c>
    </row>
    <row r="1807" spans="1:4" x14ac:dyDescent="0.25">
      <c r="A1807">
        <v>211111839</v>
      </c>
      <c r="B1807" t="s">
        <v>184</v>
      </c>
      <c r="C1807" t="s">
        <v>553</v>
      </c>
      <c r="D1807">
        <v>211111839</v>
      </c>
    </row>
    <row r="1808" spans="1:4" x14ac:dyDescent="0.25">
      <c r="A1808">
        <v>211111840</v>
      </c>
      <c r="B1808" t="s">
        <v>2175</v>
      </c>
      <c r="C1808" t="s">
        <v>568</v>
      </c>
      <c r="D1808">
        <v>211111840</v>
      </c>
    </row>
    <row r="1809" spans="1:4" x14ac:dyDescent="0.25">
      <c r="A1809">
        <v>211111841</v>
      </c>
      <c r="B1809" t="s">
        <v>185</v>
      </c>
      <c r="C1809" t="s">
        <v>553</v>
      </c>
      <c r="D1809">
        <v>211111841</v>
      </c>
    </row>
    <row r="1810" spans="1:4" x14ac:dyDescent="0.25">
      <c r="A1810">
        <v>211111842</v>
      </c>
      <c r="B1810" t="s">
        <v>2176</v>
      </c>
      <c r="C1810" t="s">
        <v>561</v>
      </c>
      <c r="D1810">
        <v>211111842</v>
      </c>
    </row>
    <row r="1811" spans="1:4" x14ac:dyDescent="0.25">
      <c r="A1811">
        <v>211111843</v>
      </c>
      <c r="B1811" t="s">
        <v>2177</v>
      </c>
      <c r="C1811" t="s">
        <v>623</v>
      </c>
      <c r="D1811">
        <v>211111843</v>
      </c>
    </row>
    <row r="1812" spans="1:4" x14ac:dyDescent="0.25">
      <c r="A1812">
        <v>211111844</v>
      </c>
      <c r="B1812" t="s">
        <v>2178</v>
      </c>
      <c r="C1812" t="s">
        <v>620</v>
      </c>
      <c r="D1812">
        <v>211111844</v>
      </c>
    </row>
    <row r="1813" spans="1:4" x14ac:dyDescent="0.25">
      <c r="A1813">
        <v>211111845</v>
      </c>
      <c r="B1813" t="s">
        <v>2179</v>
      </c>
      <c r="C1813" t="s">
        <v>623</v>
      </c>
      <c r="D1813">
        <v>211111845</v>
      </c>
    </row>
    <row r="1814" spans="1:4" x14ac:dyDescent="0.25">
      <c r="A1814">
        <v>211111846</v>
      </c>
      <c r="B1814" t="s">
        <v>2180</v>
      </c>
      <c r="C1814" t="s">
        <v>623</v>
      </c>
      <c r="D1814">
        <v>211111846</v>
      </c>
    </row>
    <row r="1815" spans="1:4" x14ac:dyDescent="0.25">
      <c r="A1815">
        <v>211111847</v>
      </c>
      <c r="B1815" t="s">
        <v>186</v>
      </c>
      <c r="C1815" t="s">
        <v>585</v>
      </c>
      <c r="D1815">
        <v>211111847</v>
      </c>
    </row>
    <row r="1816" spans="1:4" x14ac:dyDescent="0.25">
      <c r="A1816">
        <v>211111848</v>
      </c>
      <c r="B1816" t="s">
        <v>2181</v>
      </c>
      <c r="C1816" t="s">
        <v>561</v>
      </c>
      <c r="D1816">
        <v>211111848</v>
      </c>
    </row>
    <row r="1817" spans="1:4" x14ac:dyDescent="0.25">
      <c r="A1817">
        <v>211111849</v>
      </c>
      <c r="B1817" t="s">
        <v>187</v>
      </c>
      <c r="C1817" t="s">
        <v>553</v>
      </c>
      <c r="D1817">
        <v>211111849</v>
      </c>
    </row>
    <row r="1818" spans="1:4" x14ac:dyDescent="0.25">
      <c r="A1818">
        <v>211111850</v>
      </c>
      <c r="B1818" t="s">
        <v>188</v>
      </c>
      <c r="C1818" t="s">
        <v>585</v>
      </c>
      <c r="D1818">
        <v>211111850</v>
      </c>
    </row>
    <row r="1819" spans="1:4" x14ac:dyDescent="0.25">
      <c r="A1819">
        <v>211111851</v>
      </c>
      <c r="B1819" t="s">
        <v>2182</v>
      </c>
      <c r="C1819" t="s">
        <v>568</v>
      </c>
      <c r="D1819">
        <v>211111851</v>
      </c>
    </row>
    <row r="1820" spans="1:4" x14ac:dyDescent="0.25">
      <c r="A1820">
        <v>211111852</v>
      </c>
      <c r="B1820" t="s">
        <v>2183</v>
      </c>
      <c r="C1820" t="s">
        <v>1298</v>
      </c>
      <c r="D1820">
        <v>211111852</v>
      </c>
    </row>
    <row r="1821" spans="1:4" x14ac:dyDescent="0.25">
      <c r="A1821">
        <v>211111853</v>
      </c>
      <c r="B1821" t="s">
        <v>2184</v>
      </c>
      <c r="C1821" t="s">
        <v>568</v>
      </c>
      <c r="D1821">
        <v>211111853</v>
      </c>
    </row>
    <row r="1822" spans="1:4" x14ac:dyDescent="0.25">
      <c r="A1822">
        <v>211111854</v>
      </c>
      <c r="B1822" t="s">
        <v>2185</v>
      </c>
      <c r="C1822" t="s">
        <v>561</v>
      </c>
      <c r="D1822">
        <v>211111854</v>
      </c>
    </row>
    <row r="1823" spans="1:4" x14ac:dyDescent="0.25">
      <c r="A1823">
        <v>211111855</v>
      </c>
      <c r="B1823" t="s">
        <v>2186</v>
      </c>
      <c r="C1823" t="s">
        <v>561</v>
      </c>
      <c r="D1823">
        <v>211111855</v>
      </c>
    </row>
    <row r="1824" spans="1:4" x14ac:dyDescent="0.25">
      <c r="A1824">
        <v>211111856</v>
      </c>
      <c r="B1824" t="s">
        <v>189</v>
      </c>
      <c r="C1824" t="s">
        <v>568</v>
      </c>
      <c r="D1824">
        <v>211111856</v>
      </c>
    </row>
    <row r="1825" spans="1:4" x14ac:dyDescent="0.25">
      <c r="A1825">
        <v>211111857</v>
      </c>
      <c r="B1825" t="s">
        <v>2187</v>
      </c>
      <c r="C1825" t="s">
        <v>553</v>
      </c>
      <c r="D1825">
        <v>211111857</v>
      </c>
    </row>
    <row r="1826" spans="1:4" x14ac:dyDescent="0.25">
      <c r="A1826">
        <v>211111858</v>
      </c>
      <c r="B1826" t="s">
        <v>2188</v>
      </c>
      <c r="C1826" t="s">
        <v>663</v>
      </c>
      <c r="D1826">
        <v>211111858</v>
      </c>
    </row>
    <row r="1827" spans="1:4" x14ac:dyDescent="0.25">
      <c r="A1827">
        <v>211111859</v>
      </c>
      <c r="B1827" t="s">
        <v>2189</v>
      </c>
      <c r="C1827" t="s">
        <v>561</v>
      </c>
      <c r="D1827">
        <v>211111859</v>
      </c>
    </row>
    <row r="1828" spans="1:4" x14ac:dyDescent="0.25">
      <c r="A1828">
        <v>211111860</v>
      </c>
      <c r="B1828" t="s">
        <v>2190</v>
      </c>
      <c r="C1828" t="s">
        <v>561</v>
      </c>
      <c r="D1828">
        <v>211111860</v>
      </c>
    </row>
    <row r="1829" spans="1:4" x14ac:dyDescent="0.25">
      <c r="A1829">
        <v>211111861</v>
      </c>
      <c r="B1829" t="s">
        <v>2191</v>
      </c>
      <c r="C1829" t="s">
        <v>561</v>
      </c>
      <c r="D1829">
        <v>211111861</v>
      </c>
    </row>
    <row r="1830" spans="1:4" x14ac:dyDescent="0.25">
      <c r="A1830">
        <v>211111862</v>
      </c>
      <c r="B1830" t="s">
        <v>2192</v>
      </c>
      <c r="C1830" t="s">
        <v>568</v>
      </c>
      <c r="D1830">
        <v>211111862</v>
      </c>
    </row>
    <row r="1831" spans="1:4" x14ac:dyDescent="0.25">
      <c r="A1831">
        <v>211111863</v>
      </c>
      <c r="B1831" t="s">
        <v>2193</v>
      </c>
      <c r="C1831" t="s">
        <v>561</v>
      </c>
      <c r="D1831">
        <v>211111863</v>
      </c>
    </row>
    <row r="1832" spans="1:4" x14ac:dyDescent="0.25">
      <c r="A1832">
        <v>211111864</v>
      </c>
      <c r="B1832" t="s">
        <v>2194</v>
      </c>
      <c r="C1832" t="s">
        <v>623</v>
      </c>
      <c r="D1832">
        <v>211111864</v>
      </c>
    </row>
    <row r="1833" spans="1:4" x14ac:dyDescent="0.25">
      <c r="A1833">
        <v>211111865</v>
      </c>
      <c r="B1833" t="s">
        <v>2195</v>
      </c>
      <c r="C1833" t="s">
        <v>561</v>
      </c>
      <c r="D1833">
        <v>211111865</v>
      </c>
    </row>
    <row r="1834" spans="1:4" x14ac:dyDescent="0.25">
      <c r="A1834">
        <v>211111866</v>
      </c>
      <c r="B1834" t="s">
        <v>2196</v>
      </c>
      <c r="C1834" t="s">
        <v>561</v>
      </c>
      <c r="D1834">
        <v>211111866</v>
      </c>
    </row>
    <row r="1835" spans="1:4" x14ac:dyDescent="0.25">
      <c r="A1835">
        <v>211111867</v>
      </c>
      <c r="B1835" t="s">
        <v>2197</v>
      </c>
      <c r="C1835" t="s">
        <v>561</v>
      </c>
      <c r="D1835">
        <v>211111867</v>
      </c>
    </row>
    <row r="1836" spans="1:4" x14ac:dyDescent="0.25">
      <c r="A1836">
        <v>211111868</v>
      </c>
      <c r="B1836" t="s">
        <v>2198</v>
      </c>
      <c r="C1836" t="s">
        <v>1298</v>
      </c>
      <c r="D1836">
        <v>211111868</v>
      </c>
    </row>
    <row r="1837" spans="1:4" x14ac:dyDescent="0.25">
      <c r="A1837">
        <v>211111869</v>
      </c>
      <c r="B1837" t="s">
        <v>2199</v>
      </c>
      <c r="C1837" t="s">
        <v>568</v>
      </c>
      <c r="D1837">
        <v>211111869</v>
      </c>
    </row>
    <row r="1838" spans="1:4" x14ac:dyDescent="0.25">
      <c r="A1838">
        <v>211111870</v>
      </c>
      <c r="B1838" t="s">
        <v>2200</v>
      </c>
      <c r="C1838" t="s">
        <v>561</v>
      </c>
      <c r="D1838">
        <v>211111870</v>
      </c>
    </row>
    <row r="1839" spans="1:4" x14ac:dyDescent="0.25">
      <c r="A1839">
        <v>211111871</v>
      </c>
      <c r="B1839" t="s">
        <v>2201</v>
      </c>
      <c r="C1839" t="s">
        <v>561</v>
      </c>
      <c r="D1839">
        <v>211111871</v>
      </c>
    </row>
    <row r="1840" spans="1:4" x14ac:dyDescent="0.25">
      <c r="A1840">
        <v>211111872</v>
      </c>
      <c r="B1840" t="s">
        <v>2202</v>
      </c>
      <c r="C1840" t="s">
        <v>553</v>
      </c>
      <c r="D1840">
        <v>211111872</v>
      </c>
    </row>
    <row r="1841" spans="1:4" x14ac:dyDescent="0.25">
      <c r="A1841">
        <v>211111873</v>
      </c>
      <c r="B1841" t="s">
        <v>2203</v>
      </c>
      <c r="C1841" t="s">
        <v>561</v>
      </c>
      <c r="D1841">
        <v>211111873</v>
      </c>
    </row>
    <row r="1842" spans="1:4" x14ac:dyDescent="0.25">
      <c r="A1842">
        <v>211111874</v>
      </c>
      <c r="B1842" t="s">
        <v>2204</v>
      </c>
      <c r="C1842" t="s">
        <v>553</v>
      </c>
      <c r="D1842">
        <v>211111874</v>
      </c>
    </row>
    <row r="1843" spans="1:4" x14ac:dyDescent="0.25">
      <c r="A1843">
        <v>211111875</v>
      </c>
      <c r="B1843" t="s">
        <v>190</v>
      </c>
      <c r="C1843" t="s">
        <v>568</v>
      </c>
      <c r="D1843">
        <v>211111875</v>
      </c>
    </row>
    <row r="1844" spans="1:4" x14ac:dyDescent="0.25">
      <c r="A1844">
        <v>211111876</v>
      </c>
      <c r="B1844" t="s">
        <v>2205</v>
      </c>
      <c r="C1844" t="s">
        <v>623</v>
      </c>
      <c r="D1844">
        <v>211111876</v>
      </c>
    </row>
    <row r="1845" spans="1:4" x14ac:dyDescent="0.25">
      <c r="A1845">
        <v>211111877</v>
      </c>
      <c r="B1845" t="s">
        <v>2206</v>
      </c>
      <c r="C1845" t="s">
        <v>561</v>
      </c>
      <c r="D1845">
        <v>211111877</v>
      </c>
    </row>
    <row r="1846" spans="1:4" x14ac:dyDescent="0.25">
      <c r="A1846">
        <v>211111878</v>
      </c>
      <c r="B1846" t="s">
        <v>191</v>
      </c>
      <c r="C1846" t="s">
        <v>568</v>
      </c>
      <c r="D1846">
        <v>211111878</v>
      </c>
    </row>
    <row r="1847" spans="1:4" x14ac:dyDescent="0.25">
      <c r="A1847">
        <v>211111879</v>
      </c>
      <c r="B1847" t="s">
        <v>192</v>
      </c>
      <c r="C1847" t="s">
        <v>585</v>
      </c>
      <c r="D1847">
        <v>211111879</v>
      </c>
    </row>
    <row r="1848" spans="1:4" x14ac:dyDescent="0.25">
      <c r="A1848">
        <v>211111880</v>
      </c>
      <c r="B1848" t="s">
        <v>2207</v>
      </c>
      <c r="C1848" t="s">
        <v>663</v>
      </c>
      <c r="D1848">
        <v>211111880</v>
      </c>
    </row>
    <row r="1849" spans="1:4" x14ac:dyDescent="0.25">
      <c r="A1849">
        <v>211111881</v>
      </c>
      <c r="B1849" t="s">
        <v>2208</v>
      </c>
      <c r="C1849" t="s">
        <v>568</v>
      </c>
      <c r="D1849">
        <v>211111881</v>
      </c>
    </row>
    <row r="1850" spans="1:4" x14ac:dyDescent="0.25">
      <c r="A1850">
        <v>211111882</v>
      </c>
      <c r="B1850" t="s">
        <v>2209</v>
      </c>
      <c r="C1850" t="s">
        <v>561</v>
      </c>
      <c r="D1850">
        <v>211111882</v>
      </c>
    </row>
    <row r="1851" spans="1:4" x14ac:dyDescent="0.25">
      <c r="A1851">
        <v>211111883</v>
      </c>
      <c r="B1851" t="s">
        <v>2210</v>
      </c>
      <c r="C1851" t="s">
        <v>561</v>
      </c>
      <c r="D1851">
        <v>211111883</v>
      </c>
    </row>
    <row r="1852" spans="1:4" x14ac:dyDescent="0.25">
      <c r="A1852">
        <v>211111884</v>
      </c>
      <c r="B1852" t="s">
        <v>2211</v>
      </c>
      <c r="C1852" t="s">
        <v>561</v>
      </c>
      <c r="D1852">
        <v>211111884</v>
      </c>
    </row>
    <row r="1853" spans="1:4" x14ac:dyDescent="0.25">
      <c r="A1853">
        <v>211111885</v>
      </c>
      <c r="B1853" t="s">
        <v>2212</v>
      </c>
      <c r="C1853" t="s">
        <v>568</v>
      </c>
      <c r="D1853">
        <v>211111885</v>
      </c>
    </row>
    <row r="1854" spans="1:4" x14ac:dyDescent="0.25">
      <c r="A1854">
        <v>211111886</v>
      </c>
      <c r="B1854" t="s">
        <v>2213</v>
      </c>
      <c r="C1854" t="s">
        <v>561</v>
      </c>
      <c r="D1854">
        <v>211111886</v>
      </c>
    </row>
    <row r="1855" spans="1:4" x14ac:dyDescent="0.25">
      <c r="A1855">
        <v>211111887</v>
      </c>
      <c r="B1855" t="s">
        <v>193</v>
      </c>
      <c r="C1855" t="s">
        <v>1132</v>
      </c>
      <c r="D1855">
        <v>211111887</v>
      </c>
    </row>
    <row r="1856" spans="1:4" x14ac:dyDescent="0.25">
      <c r="A1856">
        <v>211111888</v>
      </c>
      <c r="B1856" t="s">
        <v>194</v>
      </c>
      <c r="C1856" t="s">
        <v>620</v>
      </c>
      <c r="D1856">
        <v>211111888</v>
      </c>
    </row>
    <row r="1857" spans="1:4" x14ac:dyDescent="0.25">
      <c r="A1857">
        <v>211111889</v>
      </c>
      <c r="B1857" t="s">
        <v>2214</v>
      </c>
      <c r="C1857" t="s">
        <v>561</v>
      </c>
      <c r="D1857">
        <v>211111889</v>
      </c>
    </row>
    <row r="1858" spans="1:4" x14ac:dyDescent="0.25">
      <c r="A1858">
        <v>211111890</v>
      </c>
      <c r="B1858" t="s">
        <v>2215</v>
      </c>
      <c r="C1858" t="s">
        <v>561</v>
      </c>
      <c r="D1858">
        <v>211111890</v>
      </c>
    </row>
    <row r="1859" spans="1:4" x14ac:dyDescent="0.25">
      <c r="A1859">
        <v>211111891</v>
      </c>
      <c r="B1859" t="s">
        <v>2216</v>
      </c>
      <c r="C1859" t="s">
        <v>561</v>
      </c>
      <c r="D1859">
        <v>211111891</v>
      </c>
    </row>
    <row r="1860" spans="1:4" x14ac:dyDescent="0.25">
      <c r="A1860">
        <v>211111892</v>
      </c>
      <c r="B1860" t="s">
        <v>195</v>
      </c>
      <c r="C1860" t="s">
        <v>620</v>
      </c>
      <c r="D1860">
        <v>211111892</v>
      </c>
    </row>
    <row r="1861" spans="1:4" x14ac:dyDescent="0.25">
      <c r="A1861">
        <v>211111893</v>
      </c>
      <c r="B1861" t="s">
        <v>2217</v>
      </c>
      <c r="C1861" t="s">
        <v>561</v>
      </c>
      <c r="D1861">
        <v>211111893</v>
      </c>
    </row>
    <row r="1862" spans="1:4" x14ac:dyDescent="0.25">
      <c r="A1862">
        <v>211111894</v>
      </c>
      <c r="B1862" t="s">
        <v>2218</v>
      </c>
      <c r="C1862" t="s">
        <v>568</v>
      </c>
      <c r="D1862">
        <v>211111894</v>
      </c>
    </row>
    <row r="1863" spans="1:4" x14ac:dyDescent="0.25">
      <c r="A1863">
        <v>211111895</v>
      </c>
      <c r="B1863" t="s">
        <v>196</v>
      </c>
      <c r="C1863" t="s">
        <v>585</v>
      </c>
      <c r="D1863">
        <v>211111895</v>
      </c>
    </row>
    <row r="1864" spans="1:4" x14ac:dyDescent="0.25">
      <c r="A1864">
        <v>211111896</v>
      </c>
      <c r="B1864" t="s">
        <v>2219</v>
      </c>
      <c r="C1864" t="s">
        <v>2220</v>
      </c>
      <c r="D1864">
        <v>211111896</v>
      </c>
    </row>
    <row r="1865" spans="1:4" x14ac:dyDescent="0.25">
      <c r="A1865">
        <v>211111897</v>
      </c>
      <c r="B1865" t="s">
        <v>2221</v>
      </c>
      <c r="C1865" t="s">
        <v>561</v>
      </c>
      <c r="D1865">
        <v>211111897</v>
      </c>
    </row>
    <row r="1866" spans="1:4" x14ac:dyDescent="0.25">
      <c r="A1866">
        <v>211111898</v>
      </c>
      <c r="B1866" t="s">
        <v>2222</v>
      </c>
      <c r="C1866" t="s">
        <v>568</v>
      </c>
      <c r="D1866">
        <v>211111898</v>
      </c>
    </row>
    <row r="1867" spans="1:4" x14ac:dyDescent="0.25">
      <c r="A1867">
        <v>211111899</v>
      </c>
      <c r="B1867" t="s">
        <v>2223</v>
      </c>
      <c r="C1867" t="s">
        <v>568</v>
      </c>
      <c r="D1867">
        <v>211111899</v>
      </c>
    </row>
    <row r="1868" spans="1:4" x14ac:dyDescent="0.25">
      <c r="A1868">
        <v>211111900</v>
      </c>
      <c r="B1868" t="s">
        <v>2224</v>
      </c>
      <c r="C1868" t="s">
        <v>1782</v>
      </c>
      <c r="D1868">
        <v>211111900</v>
      </c>
    </row>
    <row r="1869" spans="1:4" x14ac:dyDescent="0.25">
      <c r="A1869">
        <v>211111901</v>
      </c>
      <c r="B1869" t="s">
        <v>2225</v>
      </c>
      <c r="C1869" t="s">
        <v>568</v>
      </c>
      <c r="D1869">
        <v>211111901</v>
      </c>
    </row>
    <row r="1870" spans="1:4" x14ac:dyDescent="0.25">
      <c r="A1870">
        <v>211111902</v>
      </c>
      <c r="B1870" t="s">
        <v>2226</v>
      </c>
      <c r="C1870" t="s">
        <v>568</v>
      </c>
      <c r="D1870">
        <v>211111902</v>
      </c>
    </row>
    <row r="1871" spans="1:4" x14ac:dyDescent="0.25">
      <c r="A1871">
        <v>211111903</v>
      </c>
      <c r="B1871" t="s">
        <v>2227</v>
      </c>
      <c r="C1871" t="s">
        <v>568</v>
      </c>
      <c r="D1871">
        <v>211111903</v>
      </c>
    </row>
    <row r="1872" spans="1:4" x14ac:dyDescent="0.25">
      <c r="A1872">
        <v>211111904</v>
      </c>
      <c r="B1872" t="s">
        <v>2228</v>
      </c>
      <c r="C1872" t="s">
        <v>568</v>
      </c>
      <c r="D1872">
        <v>211111904</v>
      </c>
    </row>
    <row r="1873" spans="1:4" x14ac:dyDescent="0.25">
      <c r="A1873">
        <v>211111905</v>
      </c>
      <c r="B1873" t="s">
        <v>2229</v>
      </c>
      <c r="C1873" t="s">
        <v>568</v>
      </c>
      <c r="D1873">
        <v>211111905</v>
      </c>
    </row>
    <row r="1874" spans="1:4" x14ac:dyDescent="0.25">
      <c r="A1874">
        <v>211111906</v>
      </c>
      <c r="B1874" t="s">
        <v>2230</v>
      </c>
      <c r="C1874" t="s">
        <v>568</v>
      </c>
      <c r="D1874">
        <v>211111906</v>
      </c>
    </row>
    <row r="1875" spans="1:4" x14ac:dyDescent="0.25">
      <c r="A1875">
        <v>211111907</v>
      </c>
      <c r="B1875" t="s">
        <v>2231</v>
      </c>
      <c r="C1875" t="s">
        <v>568</v>
      </c>
      <c r="D1875">
        <v>211111907</v>
      </c>
    </row>
    <row r="1876" spans="1:4" x14ac:dyDescent="0.25">
      <c r="A1876">
        <v>211111908</v>
      </c>
      <c r="B1876" t="s">
        <v>2232</v>
      </c>
      <c r="C1876" t="s">
        <v>568</v>
      </c>
      <c r="D1876">
        <v>211111908</v>
      </c>
    </row>
    <row r="1877" spans="1:4" x14ac:dyDescent="0.25">
      <c r="A1877">
        <v>211111909</v>
      </c>
      <c r="B1877" t="s">
        <v>197</v>
      </c>
      <c r="C1877" t="s">
        <v>568</v>
      </c>
      <c r="D1877">
        <v>211111909</v>
      </c>
    </row>
    <row r="1878" spans="1:4" x14ac:dyDescent="0.25">
      <c r="A1878">
        <v>211111910</v>
      </c>
      <c r="B1878" t="s">
        <v>2233</v>
      </c>
      <c r="C1878" t="s">
        <v>568</v>
      </c>
      <c r="D1878">
        <v>211111910</v>
      </c>
    </row>
    <row r="1879" spans="1:4" x14ac:dyDescent="0.25">
      <c r="A1879">
        <v>211111911</v>
      </c>
      <c r="B1879" t="s">
        <v>2234</v>
      </c>
      <c r="C1879" t="s">
        <v>663</v>
      </c>
      <c r="D1879">
        <v>211111911</v>
      </c>
    </row>
    <row r="1880" spans="1:4" x14ac:dyDescent="0.25">
      <c r="A1880">
        <v>211111912</v>
      </c>
      <c r="B1880" t="s">
        <v>2235</v>
      </c>
      <c r="C1880" t="s">
        <v>568</v>
      </c>
      <c r="D1880">
        <v>211111912</v>
      </c>
    </row>
    <row r="1881" spans="1:4" x14ac:dyDescent="0.25">
      <c r="A1881">
        <v>211111913</v>
      </c>
      <c r="B1881" t="s">
        <v>2236</v>
      </c>
      <c r="C1881" t="s">
        <v>561</v>
      </c>
      <c r="D1881">
        <v>211111913</v>
      </c>
    </row>
    <row r="1882" spans="1:4" x14ac:dyDescent="0.25">
      <c r="A1882">
        <v>211111914</v>
      </c>
      <c r="B1882" t="s">
        <v>198</v>
      </c>
      <c r="C1882" t="s">
        <v>585</v>
      </c>
      <c r="D1882">
        <v>211111914</v>
      </c>
    </row>
    <row r="1883" spans="1:4" x14ac:dyDescent="0.25">
      <c r="A1883">
        <v>211111915</v>
      </c>
      <c r="B1883" t="s">
        <v>2237</v>
      </c>
      <c r="C1883" t="s">
        <v>568</v>
      </c>
      <c r="D1883">
        <v>211111915</v>
      </c>
    </row>
    <row r="1884" spans="1:4" x14ac:dyDescent="0.25">
      <c r="A1884">
        <v>211111916</v>
      </c>
      <c r="B1884" t="s">
        <v>2238</v>
      </c>
      <c r="C1884" t="s">
        <v>568</v>
      </c>
      <c r="D1884">
        <v>211111916</v>
      </c>
    </row>
    <row r="1885" spans="1:4" x14ac:dyDescent="0.25">
      <c r="A1885">
        <v>211111917</v>
      </c>
      <c r="B1885" t="s">
        <v>1676</v>
      </c>
      <c r="C1885" t="s">
        <v>568</v>
      </c>
      <c r="D1885">
        <v>211111917</v>
      </c>
    </row>
    <row r="1886" spans="1:4" x14ac:dyDescent="0.25">
      <c r="A1886">
        <v>211111918</v>
      </c>
      <c r="B1886" t="s">
        <v>2239</v>
      </c>
      <c r="C1886" t="s">
        <v>568</v>
      </c>
      <c r="D1886">
        <v>211111918</v>
      </c>
    </row>
    <row r="1887" spans="1:4" x14ac:dyDescent="0.25">
      <c r="A1887">
        <v>211111919</v>
      </c>
      <c r="B1887" t="s">
        <v>2240</v>
      </c>
      <c r="C1887" t="s">
        <v>620</v>
      </c>
      <c r="D1887">
        <v>211111919</v>
      </c>
    </row>
    <row r="1888" spans="1:4" x14ac:dyDescent="0.25">
      <c r="A1888">
        <v>211111920</v>
      </c>
      <c r="B1888" t="s">
        <v>199</v>
      </c>
      <c r="C1888" t="s">
        <v>585</v>
      </c>
      <c r="D1888">
        <v>211111920</v>
      </c>
    </row>
    <row r="1889" spans="1:4" x14ac:dyDescent="0.25">
      <c r="A1889">
        <v>211111921</v>
      </c>
      <c r="B1889" t="s">
        <v>2241</v>
      </c>
      <c r="C1889" t="s">
        <v>568</v>
      </c>
      <c r="D1889">
        <v>211111921</v>
      </c>
    </row>
    <row r="1890" spans="1:4" x14ac:dyDescent="0.25">
      <c r="A1890">
        <v>211111922</v>
      </c>
      <c r="B1890" t="s">
        <v>200</v>
      </c>
      <c r="C1890" t="s">
        <v>568</v>
      </c>
      <c r="D1890">
        <v>211111922</v>
      </c>
    </row>
    <row r="1891" spans="1:4" x14ac:dyDescent="0.25">
      <c r="A1891">
        <v>211111923</v>
      </c>
      <c r="B1891" t="s">
        <v>2242</v>
      </c>
      <c r="C1891" t="s">
        <v>568</v>
      </c>
      <c r="D1891">
        <v>211111923</v>
      </c>
    </row>
    <row r="1892" spans="1:4" x14ac:dyDescent="0.25">
      <c r="A1892">
        <v>211111924</v>
      </c>
      <c r="B1892" t="s">
        <v>2243</v>
      </c>
      <c r="C1892" t="s">
        <v>568</v>
      </c>
      <c r="D1892">
        <v>211111924</v>
      </c>
    </row>
    <row r="1893" spans="1:4" x14ac:dyDescent="0.25">
      <c r="A1893">
        <v>211111925</v>
      </c>
      <c r="B1893" t="s">
        <v>2244</v>
      </c>
      <c r="C1893" t="s">
        <v>568</v>
      </c>
      <c r="D1893">
        <v>211111925</v>
      </c>
    </row>
    <row r="1894" spans="1:4" x14ac:dyDescent="0.25">
      <c r="A1894">
        <v>211111926</v>
      </c>
      <c r="B1894" t="s">
        <v>2245</v>
      </c>
      <c r="C1894" t="s">
        <v>568</v>
      </c>
      <c r="D1894">
        <v>211111926</v>
      </c>
    </row>
    <row r="1895" spans="1:4" x14ac:dyDescent="0.25">
      <c r="A1895">
        <v>211111927</v>
      </c>
      <c r="B1895" t="s">
        <v>2246</v>
      </c>
      <c r="C1895" t="s">
        <v>568</v>
      </c>
      <c r="D1895">
        <v>211111927</v>
      </c>
    </row>
    <row r="1896" spans="1:4" x14ac:dyDescent="0.25">
      <c r="A1896">
        <v>211111928</v>
      </c>
      <c r="B1896" t="s">
        <v>2247</v>
      </c>
      <c r="C1896" t="s">
        <v>568</v>
      </c>
      <c r="D1896">
        <v>211111928</v>
      </c>
    </row>
    <row r="1897" spans="1:4" x14ac:dyDescent="0.25">
      <c r="A1897">
        <v>211111929</v>
      </c>
      <c r="B1897" t="s">
        <v>2248</v>
      </c>
      <c r="C1897" t="s">
        <v>568</v>
      </c>
      <c r="D1897">
        <v>211111929</v>
      </c>
    </row>
    <row r="1898" spans="1:4" x14ac:dyDescent="0.25">
      <c r="A1898">
        <v>211111930</v>
      </c>
      <c r="B1898" t="s">
        <v>2249</v>
      </c>
      <c r="C1898" t="s">
        <v>561</v>
      </c>
      <c r="D1898">
        <v>211111930</v>
      </c>
    </row>
    <row r="1899" spans="1:4" x14ac:dyDescent="0.25">
      <c r="A1899">
        <v>211111931</v>
      </c>
      <c r="B1899" t="s">
        <v>2250</v>
      </c>
      <c r="C1899" t="s">
        <v>663</v>
      </c>
      <c r="D1899">
        <v>211111931</v>
      </c>
    </row>
    <row r="1900" spans="1:4" x14ac:dyDescent="0.25">
      <c r="A1900">
        <v>211111932</v>
      </c>
      <c r="B1900" t="s">
        <v>201</v>
      </c>
      <c r="C1900" t="s">
        <v>568</v>
      </c>
      <c r="D1900">
        <v>211111932</v>
      </c>
    </row>
    <row r="1901" spans="1:4" x14ac:dyDescent="0.25">
      <c r="A1901">
        <v>211111933</v>
      </c>
      <c r="B1901" t="s">
        <v>202</v>
      </c>
      <c r="C1901" t="s">
        <v>553</v>
      </c>
      <c r="D1901">
        <v>211111933</v>
      </c>
    </row>
    <row r="1902" spans="1:4" x14ac:dyDescent="0.25">
      <c r="A1902">
        <v>211111934</v>
      </c>
      <c r="B1902" t="s">
        <v>2251</v>
      </c>
      <c r="C1902" t="s">
        <v>561</v>
      </c>
      <c r="D1902">
        <v>211111934</v>
      </c>
    </row>
    <row r="1903" spans="1:4" x14ac:dyDescent="0.25">
      <c r="A1903">
        <v>211111935</v>
      </c>
      <c r="B1903" t="s">
        <v>2252</v>
      </c>
      <c r="C1903" t="s">
        <v>1132</v>
      </c>
      <c r="D1903">
        <v>211111935</v>
      </c>
    </row>
    <row r="1904" spans="1:4" x14ac:dyDescent="0.25">
      <c r="A1904">
        <v>211111936</v>
      </c>
      <c r="B1904" t="s">
        <v>2253</v>
      </c>
      <c r="C1904" t="s">
        <v>561</v>
      </c>
      <c r="D1904">
        <v>211111936</v>
      </c>
    </row>
    <row r="1905" spans="1:4" x14ac:dyDescent="0.25">
      <c r="A1905">
        <v>211111937</v>
      </c>
      <c r="B1905" t="s">
        <v>203</v>
      </c>
      <c r="C1905" t="s">
        <v>1132</v>
      </c>
      <c r="D1905">
        <v>211111937</v>
      </c>
    </row>
    <row r="1906" spans="1:4" x14ac:dyDescent="0.25">
      <c r="A1906">
        <v>211111938</v>
      </c>
      <c r="B1906" t="s">
        <v>2254</v>
      </c>
      <c r="C1906" t="s">
        <v>561</v>
      </c>
      <c r="D1906">
        <v>211111938</v>
      </c>
    </row>
    <row r="1907" spans="1:4" x14ac:dyDescent="0.25">
      <c r="A1907">
        <v>211111939</v>
      </c>
      <c r="B1907" t="s">
        <v>2255</v>
      </c>
      <c r="C1907" t="s">
        <v>561</v>
      </c>
      <c r="D1907">
        <v>211111939</v>
      </c>
    </row>
    <row r="1908" spans="1:4" x14ac:dyDescent="0.25">
      <c r="A1908">
        <v>211111940</v>
      </c>
      <c r="B1908" t="s">
        <v>2256</v>
      </c>
      <c r="C1908" t="s">
        <v>568</v>
      </c>
      <c r="D1908">
        <v>211111940</v>
      </c>
    </row>
    <row r="1909" spans="1:4" x14ac:dyDescent="0.25">
      <c r="A1909">
        <v>211111941</v>
      </c>
      <c r="B1909" t="s">
        <v>2257</v>
      </c>
      <c r="C1909" t="s">
        <v>553</v>
      </c>
      <c r="D1909">
        <v>211111941</v>
      </c>
    </row>
    <row r="1910" spans="1:4" x14ac:dyDescent="0.25">
      <c r="A1910">
        <v>211111942</v>
      </c>
      <c r="B1910" t="s">
        <v>2258</v>
      </c>
      <c r="C1910" t="s">
        <v>553</v>
      </c>
      <c r="D1910">
        <v>211111942</v>
      </c>
    </row>
    <row r="1911" spans="1:4" x14ac:dyDescent="0.25">
      <c r="A1911">
        <v>211111943</v>
      </c>
      <c r="B1911" t="s">
        <v>204</v>
      </c>
      <c r="C1911" t="s">
        <v>620</v>
      </c>
      <c r="D1911">
        <v>211111943</v>
      </c>
    </row>
    <row r="1912" spans="1:4" x14ac:dyDescent="0.25">
      <c r="A1912">
        <v>211111944</v>
      </c>
      <c r="B1912" t="s">
        <v>205</v>
      </c>
      <c r="C1912" t="s">
        <v>1132</v>
      </c>
      <c r="D1912">
        <v>211111944</v>
      </c>
    </row>
    <row r="1913" spans="1:4" x14ac:dyDescent="0.25">
      <c r="A1913">
        <v>211111945</v>
      </c>
      <c r="B1913" t="s">
        <v>2259</v>
      </c>
      <c r="C1913" t="s">
        <v>1298</v>
      </c>
      <c r="D1913">
        <v>211111945</v>
      </c>
    </row>
    <row r="1914" spans="1:4" x14ac:dyDescent="0.25">
      <c r="A1914">
        <v>211111946</v>
      </c>
      <c r="B1914" t="s">
        <v>2260</v>
      </c>
      <c r="C1914" t="s">
        <v>1132</v>
      </c>
      <c r="D1914">
        <v>211111946</v>
      </c>
    </row>
    <row r="1915" spans="1:4" x14ac:dyDescent="0.25">
      <c r="A1915">
        <v>211111947</v>
      </c>
      <c r="B1915" t="s">
        <v>206</v>
      </c>
      <c r="C1915" t="s">
        <v>553</v>
      </c>
      <c r="D1915">
        <v>211111947</v>
      </c>
    </row>
    <row r="1916" spans="1:4" x14ac:dyDescent="0.25">
      <c r="A1916">
        <v>211111948</v>
      </c>
      <c r="B1916" t="s">
        <v>2261</v>
      </c>
      <c r="C1916" t="s">
        <v>568</v>
      </c>
      <c r="D1916">
        <v>211111948</v>
      </c>
    </row>
    <row r="1917" spans="1:4" x14ac:dyDescent="0.25">
      <c r="A1917">
        <v>211111949</v>
      </c>
      <c r="B1917" t="s">
        <v>207</v>
      </c>
      <c r="C1917" t="s">
        <v>568</v>
      </c>
      <c r="D1917">
        <v>211111949</v>
      </c>
    </row>
    <row r="1918" spans="1:4" x14ac:dyDescent="0.25">
      <c r="A1918">
        <v>211111950</v>
      </c>
      <c r="B1918" t="s">
        <v>2262</v>
      </c>
      <c r="C1918" t="s">
        <v>1132</v>
      </c>
      <c r="D1918">
        <v>211111950</v>
      </c>
    </row>
    <row r="1919" spans="1:4" x14ac:dyDescent="0.25">
      <c r="A1919">
        <v>211111951</v>
      </c>
      <c r="B1919" t="s">
        <v>208</v>
      </c>
      <c r="C1919" t="s">
        <v>553</v>
      </c>
      <c r="D1919">
        <v>211111951</v>
      </c>
    </row>
    <row r="1920" spans="1:4" x14ac:dyDescent="0.25">
      <c r="A1920">
        <v>211111952</v>
      </c>
      <c r="B1920" t="s">
        <v>2263</v>
      </c>
      <c r="C1920" t="s">
        <v>1132</v>
      </c>
      <c r="D1920">
        <v>211111952</v>
      </c>
    </row>
    <row r="1921" spans="1:4" x14ac:dyDescent="0.25">
      <c r="A1921">
        <v>211111953</v>
      </c>
      <c r="B1921" t="s">
        <v>2264</v>
      </c>
      <c r="C1921" t="s">
        <v>1132</v>
      </c>
      <c r="D1921">
        <v>211111953</v>
      </c>
    </row>
    <row r="1922" spans="1:4" x14ac:dyDescent="0.25">
      <c r="A1922">
        <v>211111954</v>
      </c>
      <c r="B1922" t="s">
        <v>2265</v>
      </c>
      <c r="C1922" t="s">
        <v>553</v>
      </c>
      <c r="D1922">
        <v>211111954</v>
      </c>
    </row>
    <row r="1923" spans="1:4" x14ac:dyDescent="0.25">
      <c r="A1923">
        <v>211111955</v>
      </c>
      <c r="B1923" t="s">
        <v>2266</v>
      </c>
      <c r="C1923" t="s">
        <v>568</v>
      </c>
      <c r="D1923">
        <v>211111955</v>
      </c>
    </row>
    <row r="1924" spans="1:4" x14ac:dyDescent="0.25">
      <c r="A1924">
        <v>211111956</v>
      </c>
      <c r="B1924" t="s">
        <v>2267</v>
      </c>
      <c r="C1924" t="s">
        <v>1132</v>
      </c>
      <c r="D1924">
        <v>211111956</v>
      </c>
    </row>
    <row r="1925" spans="1:4" x14ac:dyDescent="0.25">
      <c r="A1925">
        <v>211111957</v>
      </c>
      <c r="B1925" t="s">
        <v>209</v>
      </c>
      <c r="C1925" t="s">
        <v>585</v>
      </c>
      <c r="D1925">
        <v>211111957</v>
      </c>
    </row>
    <row r="1926" spans="1:4" x14ac:dyDescent="0.25">
      <c r="A1926">
        <v>211111958</v>
      </c>
      <c r="B1926" t="s">
        <v>2268</v>
      </c>
      <c r="C1926" t="s">
        <v>553</v>
      </c>
      <c r="D1926">
        <v>211111958</v>
      </c>
    </row>
    <row r="1927" spans="1:4" x14ac:dyDescent="0.25">
      <c r="A1927">
        <v>211111959</v>
      </c>
      <c r="B1927" t="s">
        <v>2269</v>
      </c>
      <c r="C1927" t="s">
        <v>568</v>
      </c>
      <c r="D1927">
        <v>211111959</v>
      </c>
    </row>
    <row r="1928" spans="1:4" x14ac:dyDescent="0.25">
      <c r="A1928">
        <v>211111960</v>
      </c>
      <c r="B1928" t="s">
        <v>210</v>
      </c>
      <c r="C1928" t="s">
        <v>1132</v>
      </c>
      <c r="D1928">
        <v>211111960</v>
      </c>
    </row>
    <row r="1929" spans="1:4" x14ac:dyDescent="0.25">
      <c r="A1929">
        <v>211111961</v>
      </c>
      <c r="B1929" t="s">
        <v>2270</v>
      </c>
      <c r="C1929" t="s">
        <v>1132</v>
      </c>
      <c r="D1929">
        <v>211111961</v>
      </c>
    </row>
    <row r="1930" spans="1:4" x14ac:dyDescent="0.25">
      <c r="A1930">
        <v>211111962</v>
      </c>
      <c r="B1930" t="s">
        <v>2271</v>
      </c>
      <c r="C1930" t="s">
        <v>568</v>
      </c>
      <c r="D1930">
        <v>211111962</v>
      </c>
    </row>
    <row r="1931" spans="1:4" x14ac:dyDescent="0.25">
      <c r="A1931">
        <v>211111963</v>
      </c>
      <c r="B1931" t="s">
        <v>2272</v>
      </c>
      <c r="C1931" t="s">
        <v>553</v>
      </c>
      <c r="D1931">
        <v>211111963</v>
      </c>
    </row>
    <row r="1932" spans="1:4" x14ac:dyDescent="0.25">
      <c r="A1932">
        <v>211111964</v>
      </c>
      <c r="B1932" t="s">
        <v>2273</v>
      </c>
      <c r="C1932" t="s">
        <v>1132</v>
      </c>
      <c r="D1932">
        <v>211111964</v>
      </c>
    </row>
    <row r="1933" spans="1:4" x14ac:dyDescent="0.25">
      <c r="A1933">
        <v>211111965</v>
      </c>
      <c r="B1933" t="s">
        <v>2274</v>
      </c>
      <c r="C1933" t="s">
        <v>1132</v>
      </c>
      <c r="D1933">
        <v>211111965</v>
      </c>
    </row>
    <row r="1934" spans="1:4" x14ac:dyDescent="0.25">
      <c r="A1934">
        <v>211111966</v>
      </c>
      <c r="B1934" t="s">
        <v>211</v>
      </c>
      <c r="C1934" t="s">
        <v>1132</v>
      </c>
      <c r="D1934">
        <v>211111966</v>
      </c>
    </row>
    <row r="1935" spans="1:4" x14ac:dyDescent="0.25">
      <c r="A1935">
        <v>211111967</v>
      </c>
      <c r="B1935" t="s">
        <v>212</v>
      </c>
      <c r="C1935" t="s">
        <v>1132</v>
      </c>
      <c r="D1935">
        <v>211111967</v>
      </c>
    </row>
    <row r="1936" spans="1:4" x14ac:dyDescent="0.25">
      <c r="A1936">
        <v>211111968</v>
      </c>
      <c r="B1936" t="s">
        <v>213</v>
      </c>
      <c r="C1936" t="s">
        <v>553</v>
      </c>
      <c r="D1936">
        <v>211111968</v>
      </c>
    </row>
    <row r="1937" spans="1:4" x14ac:dyDescent="0.25">
      <c r="A1937">
        <v>211111969</v>
      </c>
      <c r="B1937" t="s">
        <v>2275</v>
      </c>
      <c r="C1937" t="s">
        <v>1132</v>
      </c>
      <c r="D1937">
        <v>211111969</v>
      </c>
    </row>
    <row r="1938" spans="1:4" x14ac:dyDescent="0.25">
      <c r="A1938">
        <v>211111970</v>
      </c>
      <c r="B1938" t="s">
        <v>2276</v>
      </c>
      <c r="C1938" t="s">
        <v>1132</v>
      </c>
      <c r="D1938">
        <v>211111970</v>
      </c>
    </row>
    <row r="1939" spans="1:4" x14ac:dyDescent="0.25">
      <c r="A1939">
        <v>211111971</v>
      </c>
      <c r="B1939" t="s">
        <v>214</v>
      </c>
      <c r="C1939" t="s">
        <v>553</v>
      </c>
      <c r="D1939">
        <v>211111971</v>
      </c>
    </row>
    <row r="1940" spans="1:4" x14ac:dyDescent="0.25">
      <c r="A1940">
        <v>211111972</v>
      </c>
      <c r="B1940" t="s">
        <v>215</v>
      </c>
      <c r="C1940" t="s">
        <v>553</v>
      </c>
      <c r="D1940">
        <v>211111972</v>
      </c>
    </row>
    <row r="1941" spans="1:4" x14ac:dyDescent="0.25">
      <c r="A1941">
        <v>211111973</v>
      </c>
      <c r="B1941" t="s">
        <v>216</v>
      </c>
      <c r="C1941" t="s">
        <v>553</v>
      </c>
      <c r="D1941">
        <v>211111973</v>
      </c>
    </row>
    <row r="1942" spans="1:4" x14ac:dyDescent="0.25">
      <c r="A1942">
        <v>211111974</v>
      </c>
      <c r="B1942" t="s">
        <v>2277</v>
      </c>
      <c r="C1942" t="s">
        <v>1132</v>
      </c>
      <c r="D1942">
        <v>211111974</v>
      </c>
    </row>
    <row r="1943" spans="1:4" x14ac:dyDescent="0.25">
      <c r="A1943">
        <v>211111975</v>
      </c>
      <c r="B1943" t="s">
        <v>2278</v>
      </c>
      <c r="C1943" t="s">
        <v>561</v>
      </c>
      <c r="D1943">
        <v>211111975</v>
      </c>
    </row>
    <row r="1944" spans="1:4" x14ac:dyDescent="0.25">
      <c r="A1944">
        <v>211111976</v>
      </c>
      <c r="B1944" t="s">
        <v>2279</v>
      </c>
      <c r="C1944" t="s">
        <v>553</v>
      </c>
      <c r="D1944">
        <v>211111976</v>
      </c>
    </row>
    <row r="1945" spans="1:4" x14ac:dyDescent="0.25">
      <c r="A1945">
        <v>211111977</v>
      </c>
      <c r="B1945" t="s">
        <v>217</v>
      </c>
      <c r="C1945" t="s">
        <v>1132</v>
      </c>
      <c r="D1945">
        <v>211111977</v>
      </c>
    </row>
    <row r="1946" spans="1:4" x14ac:dyDescent="0.25">
      <c r="A1946">
        <v>211111978</v>
      </c>
      <c r="B1946" t="s">
        <v>2280</v>
      </c>
      <c r="C1946" t="s">
        <v>553</v>
      </c>
      <c r="D1946">
        <v>211111978</v>
      </c>
    </row>
    <row r="1947" spans="1:4" x14ac:dyDescent="0.25">
      <c r="A1947">
        <v>211111979</v>
      </c>
      <c r="B1947" t="s">
        <v>2281</v>
      </c>
      <c r="C1947" t="s">
        <v>1132</v>
      </c>
      <c r="D1947">
        <v>211111979</v>
      </c>
    </row>
    <row r="1948" spans="1:4" x14ac:dyDescent="0.25">
      <c r="A1948">
        <v>211111980</v>
      </c>
      <c r="B1948" t="s">
        <v>2282</v>
      </c>
      <c r="C1948" t="s">
        <v>1132</v>
      </c>
      <c r="D1948">
        <v>211111980</v>
      </c>
    </row>
    <row r="1949" spans="1:4" x14ac:dyDescent="0.25">
      <c r="A1949">
        <v>211111981</v>
      </c>
      <c r="B1949" t="s">
        <v>2283</v>
      </c>
      <c r="C1949" t="s">
        <v>1132</v>
      </c>
      <c r="D1949">
        <v>211111981</v>
      </c>
    </row>
    <row r="1950" spans="1:4" x14ac:dyDescent="0.25">
      <c r="A1950">
        <v>211111982</v>
      </c>
      <c r="B1950" t="s">
        <v>2284</v>
      </c>
      <c r="C1950" t="s">
        <v>553</v>
      </c>
      <c r="D1950">
        <v>211111982</v>
      </c>
    </row>
    <row r="1951" spans="1:4" x14ac:dyDescent="0.25">
      <c r="A1951">
        <v>211111983</v>
      </c>
      <c r="B1951" t="s">
        <v>2285</v>
      </c>
      <c r="C1951" t="s">
        <v>2286</v>
      </c>
      <c r="D1951">
        <v>211111983</v>
      </c>
    </row>
    <row r="1952" spans="1:4" x14ac:dyDescent="0.25">
      <c r="A1952">
        <v>211111984</v>
      </c>
      <c r="B1952" t="s">
        <v>2287</v>
      </c>
      <c r="C1952" t="s">
        <v>1132</v>
      </c>
      <c r="D1952">
        <v>211111984</v>
      </c>
    </row>
    <row r="1953" spans="1:4" x14ac:dyDescent="0.25">
      <c r="A1953">
        <v>211111985</v>
      </c>
      <c r="B1953" t="s">
        <v>2288</v>
      </c>
      <c r="C1953" t="s">
        <v>585</v>
      </c>
      <c r="D1953">
        <v>211111985</v>
      </c>
    </row>
    <row r="1954" spans="1:4" x14ac:dyDescent="0.25">
      <c r="A1954">
        <v>211111986</v>
      </c>
      <c r="B1954" t="s">
        <v>2289</v>
      </c>
      <c r="C1954" t="s">
        <v>561</v>
      </c>
      <c r="D1954">
        <v>211111986</v>
      </c>
    </row>
    <row r="1955" spans="1:4" x14ac:dyDescent="0.25">
      <c r="A1955">
        <v>211111987</v>
      </c>
      <c r="B1955" t="s">
        <v>2290</v>
      </c>
      <c r="C1955" t="s">
        <v>1298</v>
      </c>
      <c r="D1955">
        <v>211111987</v>
      </c>
    </row>
    <row r="1956" spans="1:4" x14ac:dyDescent="0.25">
      <c r="A1956">
        <v>211111988</v>
      </c>
      <c r="B1956" t="s">
        <v>2291</v>
      </c>
      <c r="C1956" t="s">
        <v>1132</v>
      </c>
      <c r="D1956">
        <v>211111988</v>
      </c>
    </row>
    <row r="1957" spans="1:4" x14ac:dyDescent="0.25">
      <c r="A1957">
        <v>211111989</v>
      </c>
      <c r="B1957" t="s">
        <v>218</v>
      </c>
      <c r="C1957" t="s">
        <v>553</v>
      </c>
      <c r="D1957">
        <v>211111989</v>
      </c>
    </row>
    <row r="1958" spans="1:4" x14ac:dyDescent="0.25">
      <c r="A1958">
        <v>211111990</v>
      </c>
      <c r="B1958" t="s">
        <v>219</v>
      </c>
      <c r="C1958" t="s">
        <v>1782</v>
      </c>
      <c r="D1958">
        <v>211111990</v>
      </c>
    </row>
    <row r="1959" spans="1:4" x14ac:dyDescent="0.25">
      <c r="A1959">
        <v>211111991</v>
      </c>
      <c r="B1959" t="s">
        <v>228</v>
      </c>
      <c r="C1959" t="s">
        <v>553</v>
      </c>
      <c r="D1959">
        <v>211111991</v>
      </c>
    </row>
    <row r="1960" spans="1:4" x14ac:dyDescent="0.25">
      <c r="A1960">
        <v>211111992</v>
      </c>
      <c r="B1960" t="s">
        <v>229</v>
      </c>
      <c r="C1960" t="s">
        <v>568</v>
      </c>
      <c r="D1960">
        <v>211111992</v>
      </c>
    </row>
    <row r="1961" spans="1:4" x14ac:dyDescent="0.25">
      <c r="A1961">
        <v>211111993</v>
      </c>
      <c r="B1961" t="s">
        <v>2199</v>
      </c>
      <c r="C1961" t="s">
        <v>568</v>
      </c>
      <c r="D1961">
        <v>211111993</v>
      </c>
    </row>
    <row r="1962" spans="1:4" x14ac:dyDescent="0.25">
      <c r="A1962">
        <v>211111994</v>
      </c>
      <c r="B1962" t="s">
        <v>2199</v>
      </c>
      <c r="C1962" t="s">
        <v>568</v>
      </c>
      <c r="D1962">
        <v>211111994</v>
      </c>
    </row>
    <row r="1963" spans="1:4" x14ac:dyDescent="0.25">
      <c r="A1963">
        <v>211111995</v>
      </c>
      <c r="B1963" t="s">
        <v>2292</v>
      </c>
      <c r="C1963" t="s">
        <v>568</v>
      </c>
      <c r="D1963">
        <v>211111995</v>
      </c>
    </row>
    <row r="1964" spans="1:4" x14ac:dyDescent="0.25">
      <c r="A1964">
        <v>211111996</v>
      </c>
      <c r="B1964" t="s">
        <v>2293</v>
      </c>
      <c r="C1964" t="s">
        <v>553</v>
      </c>
      <c r="D1964">
        <v>211111996</v>
      </c>
    </row>
    <row r="1965" spans="1:4" x14ac:dyDescent="0.25">
      <c r="A1965">
        <v>211111997</v>
      </c>
      <c r="B1965" t="s">
        <v>2023</v>
      </c>
      <c r="C1965" t="s">
        <v>568</v>
      </c>
      <c r="D1965">
        <v>211111997</v>
      </c>
    </row>
    <row r="1966" spans="1:4" x14ac:dyDescent="0.25">
      <c r="A1966">
        <v>211111998</v>
      </c>
      <c r="B1966" t="s">
        <v>230</v>
      </c>
      <c r="C1966" t="s">
        <v>585</v>
      </c>
      <c r="D1966">
        <v>211111998</v>
      </c>
    </row>
    <row r="1967" spans="1:4" x14ac:dyDescent="0.25">
      <c r="A1967">
        <v>211111999</v>
      </c>
      <c r="B1967" t="s">
        <v>2294</v>
      </c>
      <c r="C1967" t="s">
        <v>568</v>
      </c>
      <c r="D1967">
        <v>211111999</v>
      </c>
    </row>
    <row r="1968" spans="1:4" x14ac:dyDescent="0.25">
      <c r="A1968">
        <v>211112000</v>
      </c>
      <c r="B1968" t="s">
        <v>215</v>
      </c>
      <c r="C1968" t="s">
        <v>553</v>
      </c>
      <c r="D1968">
        <v>211112000</v>
      </c>
    </row>
    <row r="1969" spans="1:4" x14ac:dyDescent="0.25">
      <c r="A1969">
        <v>211112001</v>
      </c>
      <c r="B1969" t="s">
        <v>229</v>
      </c>
      <c r="C1969" t="s">
        <v>568</v>
      </c>
      <c r="D1969">
        <v>211112001</v>
      </c>
    </row>
    <row r="1970" spans="1:4" x14ac:dyDescent="0.25">
      <c r="A1970">
        <v>211112002</v>
      </c>
      <c r="B1970" t="s">
        <v>2295</v>
      </c>
      <c r="C1970" t="s">
        <v>1132</v>
      </c>
      <c r="D1970">
        <v>211112002</v>
      </c>
    </row>
    <row r="1971" spans="1:4" x14ac:dyDescent="0.25">
      <c r="A1971">
        <v>211112003</v>
      </c>
      <c r="B1971" t="s">
        <v>684</v>
      </c>
      <c r="C1971" t="s">
        <v>561</v>
      </c>
      <c r="D1971">
        <v>211112003</v>
      </c>
    </row>
    <row r="1972" spans="1:4" x14ac:dyDescent="0.25">
      <c r="A1972">
        <v>211112004</v>
      </c>
      <c r="B1972" t="s">
        <v>231</v>
      </c>
      <c r="C1972" t="s">
        <v>620</v>
      </c>
      <c r="D1972">
        <v>211112004</v>
      </c>
    </row>
    <row r="1973" spans="1:4" x14ac:dyDescent="0.25">
      <c r="A1973">
        <v>211112005</v>
      </c>
      <c r="B1973" t="s">
        <v>2296</v>
      </c>
      <c r="C1973" t="s">
        <v>1132</v>
      </c>
      <c r="D1973">
        <v>211112005</v>
      </c>
    </row>
    <row r="1974" spans="1:4" x14ac:dyDescent="0.25">
      <c r="A1974">
        <v>211112006</v>
      </c>
      <c r="B1974" t="s">
        <v>2297</v>
      </c>
      <c r="C1974" t="s">
        <v>1132</v>
      </c>
      <c r="D1974">
        <v>211112006</v>
      </c>
    </row>
    <row r="1975" spans="1:4" x14ac:dyDescent="0.25">
      <c r="A1975">
        <v>211112007</v>
      </c>
      <c r="B1975" t="s">
        <v>2298</v>
      </c>
      <c r="C1975" t="s">
        <v>553</v>
      </c>
      <c r="D1975">
        <v>211112007</v>
      </c>
    </row>
    <row r="1976" spans="1:4" x14ac:dyDescent="0.25">
      <c r="A1976">
        <v>211112008</v>
      </c>
      <c r="B1976" t="s">
        <v>232</v>
      </c>
      <c r="C1976" t="s">
        <v>553</v>
      </c>
      <c r="D1976">
        <v>211112008</v>
      </c>
    </row>
    <row r="1977" spans="1:4" x14ac:dyDescent="0.25">
      <c r="A1977">
        <v>211112009</v>
      </c>
      <c r="B1977" t="s">
        <v>2299</v>
      </c>
      <c r="C1977" t="s">
        <v>1132</v>
      </c>
      <c r="D1977">
        <v>211112009</v>
      </c>
    </row>
    <row r="1978" spans="1:4" x14ac:dyDescent="0.25">
      <c r="A1978">
        <v>211112010</v>
      </c>
      <c r="B1978" t="s">
        <v>233</v>
      </c>
      <c r="C1978" t="s">
        <v>553</v>
      </c>
      <c r="D1978">
        <v>211112010</v>
      </c>
    </row>
    <row r="1979" spans="1:4" x14ac:dyDescent="0.25">
      <c r="A1979">
        <v>211112011</v>
      </c>
      <c r="B1979" t="s">
        <v>234</v>
      </c>
      <c r="C1979" t="s">
        <v>568</v>
      </c>
      <c r="D1979">
        <v>211112011</v>
      </c>
    </row>
    <row r="1980" spans="1:4" x14ac:dyDescent="0.25">
      <c r="A1980">
        <v>211112012</v>
      </c>
      <c r="B1980" t="s">
        <v>2300</v>
      </c>
      <c r="C1980" t="s">
        <v>561</v>
      </c>
      <c r="D1980">
        <v>211112012</v>
      </c>
    </row>
    <row r="1981" spans="1:4" x14ac:dyDescent="0.25">
      <c r="A1981">
        <v>211112013</v>
      </c>
      <c r="B1981" t="s">
        <v>2301</v>
      </c>
      <c r="C1981" t="s">
        <v>561</v>
      </c>
      <c r="D1981">
        <v>211112013</v>
      </c>
    </row>
    <row r="1982" spans="1:4" x14ac:dyDescent="0.25">
      <c r="A1982">
        <v>211112014</v>
      </c>
      <c r="B1982" t="s">
        <v>2302</v>
      </c>
      <c r="C1982" t="s">
        <v>568</v>
      </c>
      <c r="D1982">
        <v>211112014</v>
      </c>
    </row>
    <row r="1983" spans="1:4" x14ac:dyDescent="0.25">
      <c r="A1983">
        <v>211112015</v>
      </c>
      <c r="B1983" t="s">
        <v>2303</v>
      </c>
      <c r="C1983" t="s">
        <v>568</v>
      </c>
      <c r="D1983">
        <v>211112015</v>
      </c>
    </row>
    <row r="1984" spans="1:4" x14ac:dyDescent="0.25">
      <c r="A1984">
        <v>211112016</v>
      </c>
      <c r="B1984" t="s">
        <v>2304</v>
      </c>
      <c r="C1984" t="s">
        <v>568</v>
      </c>
      <c r="D1984">
        <v>211112016</v>
      </c>
    </row>
    <row r="1985" spans="1:4" x14ac:dyDescent="0.25">
      <c r="A1985">
        <v>211112017</v>
      </c>
      <c r="B1985" t="s">
        <v>2305</v>
      </c>
      <c r="C1985" t="s">
        <v>568</v>
      </c>
      <c r="D1985">
        <v>211112017</v>
      </c>
    </row>
    <row r="1986" spans="1:4" x14ac:dyDescent="0.25">
      <c r="A1986">
        <v>211112018</v>
      </c>
      <c r="B1986" t="s">
        <v>2306</v>
      </c>
      <c r="C1986" t="s">
        <v>553</v>
      </c>
      <c r="D1986">
        <v>211112018</v>
      </c>
    </row>
    <row r="1987" spans="1:4" x14ac:dyDescent="0.25">
      <c r="A1987">
        <v>211112019</v>
      </c>
      <c r="B1987" t="s">
        <v>2306</v>
      </c>
      <c r="C1987" t="s">
        <v>553</v>
      </c>
      <c r="D1987">
        <v>211112019</v>
      </c>
    </row>
    <row r="1988" spans="1:4" x14ac:dyDescent="0.25">
      <c r="A1988">
        <v>211112020</v>
      </c>
      <c r="B1988" t="s">
        <v>2307</v>
      </c>
      <c r="C1988" t="s">
        <v>553</v>
      </c>
      <c r="D1988">
        <v>211112020</v>
      </c>
    </row>
    <row r="1989" spans="1:4" x14ac:dyDescent="0.25">
      <c r="A1989">
        <v>211112021</v>
      </c>
      <c r="B1989" t="s">
        <v>421</v>
      </c>
      <c r="C1989" t="s">
        <v>553</v>
      </c>
      <c r="D1989">
        <v>211112021</v>
      </c>
    </row>
    <row r="1990" spans="1:4" x14ac:dyDescent="0.25">
      <c r="A1990">
        <v>211112022</v>
      </c>
      <c r="B1990" t="s">
        <v>235</v>
      </c>
      <c r="C1990" t="s">
        <v>620</v>
      </c>
      <c r="D1990">
        <v>211112022</v>
      </c>
    </row>
    <row r="1991" spans="1:4" x14ac:dyDescent="0.25">
      <c r="A1991">
        <v>211112023</v>
      </c>
      <c r="B1991" t="s">
        <v>2308</v>
      </c>
      <c r="C1991" t="s">
        <v>620</v>
      </c>
      <c r="D1991">
        <v>211112023</v>
      </c>
    </row>
    <row r="1992" spans="1:4" x14ac:dyDescent="0.25">
      <c r="A1992">
        <v>211112024</v>
      </c>
      <c r="B1992" t="s">
        <v>236</v>
      </c>
      <c r="C1992" t="s">
        <v>553</v>
      </c>
      <c r="D1992">
        <v>211112024</v>
      </c>
    </row>
    <row r="1993" spans="1:4" x14ac:dyDescent="0.25">
      <c r="A1993">
        <v>211112025</v>
      </c>
      <c r="B1993" t="s">
        <v>2309</v>
      </c>
      <c r="C1993" t="s">
        <v>561</v>
      </c>
      <c r="D1993">
        <v>211112025</v>
      </c>
    </row>
    <row r="1994" spans="1:4" x14ac:dyDescent="0.25">
      <c r="A1994">
        <v>211112026</v>
      </c>
      <c r="B1994" t="s">
        <v>237</v>
      </c>
      <c r="C1994" t="s">
        <v>1132</v>
      </c>
      <c r="D1994">
        <v>211112026</v>
      </c>
    </row>
    <row r="1995" spans="1:4" x14ac:dyDescent="0.25">
      <c r="A1995">
        <v>211112027</v>
      </c>
      <c r="B1995" t="s">
        <v>238</v>
      </c>
      <c r="C1995" t="s">
        <v>1132</v>
      </c>
      <c r="D1995">
        <v>211112027</v>
      </c>
    </row>
    <row r="1996" spans="1:4" x14ac:dyDescent="0.25">
      <c r="A1996">
        <v>211112028</v>
      </c>
      <c r="B1996" t="s">
        <v>239</v>
      </c>
      <c r="C1996" t="s">
        <v>568</v>
      </c>
      <c r="D1996">
        <v>211112028</v>
      </c>
    </row>
    <row r="1997" spans="1:4" x14ac:dyDescent="0.25">
      <c r="A1997">
        <v>211112029</v>
      </c>
      <c r="B1997" t="s">
        <v>2310</v>
      </c>
      <c r="C1997" t="s">
        <v>568</v>
      </c>
      <c r="D1997">
        <v>211112029</v>
      </c>
    </row>
    <row r="1998" spans="1:4" x14ac:dyDescent="0.25">
      <c r="A1998">
        <v>211112030</v>
      </c>
      <c r="B1998" t="s">
        <v>2311</v>
      </c>
      <c r="C1998" t="s">
        <v>568</v>
      </c>
      <c r="D1998">
        <v>211112030</v>
      </c>
    </row>
    <row r="1999" spans="1:4" x14ac:dyDescent="0.25">
      <c r="A1999">
        <v>211112031</v>
      </c>
      <c r="B1999" t="s">
        <v>2312</v>
      </c>
      <c r="C1999" t="s">
        <v>1782</v>
      </c>
      <c r="D1999">
        <v>211112031</v>
      </c>
    </row>
    <row r="2000" spans="1:4" x14ac:dyDescent="0.25">
      <c r="A2000">
        <v>211112032</v>
      </c>
      <c r="B2000" t="s">
        <v>2313</v>
      </c>
      <c r="C2000" t="s">
        <v>561</v>
      </c>
      <c r="D2000">
        <v>211112032</v>
      </c>
    </row>
    <row r="2001" spans="1:4" x14ac:dyDescent="0.25">
      <c r="A2001">
        <v>211112033</v>
      </c>
      <c r="B2001" t="s">
        <v>2314</v>
      </c>
      <c r="C2001" t="s">
        <v>561</v>
      </c>
      <c r="D2001">
        <v>211112033</v>
      </c>
    </row>
    <row r="2002" spans="1:4" x14ac:dyDescent="0.25">
      <c r="A2002">
        <v>211112034</v>
      </c>
      <c r="B2002" t="s">
        <v>240</v>
      </c>
      <c r="C2002" t="s">
        <v>620</v>
      </c>
      <c r="D2002">
        <v>211112034</v>
      </c>
    </row>
    <row r="2003" spans="1:4" x14ac:dyDescent="0.25">
      <c r="A2003">
        <v>211112035</v>
      </c>
      <c r="B2003" t="s">
        <v>2315</v>
      </c>
      <c r="C2003" t="s">
        <v>1782</v>
      </c>
      <c r="D2003">
        <v>211112035</v>
      </c>
    </row>
    <row r="2004" spans="1:4" x14ac:dyDescent="0.25">
      <c r="A2004">
        <v>211112036</v>
      </c>
      <c r="B2004" t="s">
        <v>2316</v>
      </c>
      <c r="C2004" t="s">
        <v>561</v>
      </c>
      <c r="D2004">
        <v>211112036</v>
      </c>
    </row>
    <row r="2005" spans="1:4" x14ac:dyDescent="0.25">
      <c r="A2005">
        <v>211112037</v>
      </c>
      <c r="B2005" t="s">
        <v>2312</v>
      </c>
      <c r="C2005" t="s">
        <v>1782</v>
      </c>
      <c r="D2005">
        <v>211112037</v>
      </c>
    </row>
    <row r="2006" spans="1:4" x14ac:dyDescent="0.25">
      <c r="A2006">
        <v>211112038</v>
      </c>
      <c r="B2006" t="s">
        <v>2317</v>
      </c>
      <c r="C2006" t="s">
        <v>561</v>
      </c>
      <c r="D2006">
        <v>211112038</v>
      </c>
    </row>
    <row r="2007" spans="1:4" x14ac:dyDescent="0.25">
      <c r="A2007">
        <v>211112039</v>
      </c>
      <c r="B2007" t="s">
        <v>2318</v>
      </c>
      <c r="C2007" t="s">
        <v>561</v>
      </c>
      <c r="D2007">
        <v>211112039</v>
      </c>
    </row>
    <row r="2008" spans="1:4" x14ac:dyDescent="0.25">
      <c r="A2008">
        <v>211112040</v>
      </c>
      <c r="B2008" t="s">
        <v>2319</v>
      </c>
      <c r="C2008" t="s">
        <v>1132</v>
      </c>
      <c r="D2008">
        <v>211112040</v>
      </c>
    </row>
    <row r="2009" spans="1:4" x14ac:dyDescent="0.25">
      <c r="A2009">
        <v>211112041</v>
      </c>
      <c r="B2009" t="s">
        <v>2320</v>
      </c>
      <c r="C2009" t="s">
        <v>561</v>
      </c>
      <c r="D2009">
        <v>211112041</v>
      </c>
    </row>
    <row r="2010" spans="1:4" x14ac:dyDescent="0.25">
      <c r="A2010">
        <v>211112042</v>
      </c>
      <c r="B2010" t="s">
        <v>2321</v>
      </c>
      <c r="C2010" t="s">
        <v>568</v>
      </c>
      <c r="D2010">
        <v>211112042</v>
      </c>
    </row>
    <row r="2011" spans="1:4" x14ac:dyDescent="0.25">
      <c r="A2011">
        <v>211112043</v>
      </c>
      <c r="B2011" t="s">
        <v>241</v>
      </c>
      <c r="C2011" t="s">
        <v>663</v>
      </c>
      <c r="D2011">
        <v>211112043</v>
      </c>
    </row>
    <row r="2012" spans="1:4" x14ac:dyDescent="0.25">
      <c r="A2012">
        <v>211112044</v>
      </c>
      <c r="B2012" t="s">
        <v>2322</v>
      </c>
      <c r="C2012" t="s">
        <v>568</v>
      </c>
      <c r="D2012">
        <v>211112044</v>
      </c>
    </row>
    <row r="2013" spans="1:4" x14ac:dyDescent="0.25">
      <c r="A2013">
        <v>211112045</v>
      </c>
      <c r="B2013" t="s">
        <v>242</v>
      </c>
      <c r="C2013" t="s">
        <v>1132</v>
      </c>
      <c r="D2013">
        <v>211112045</v>
      </c>
    </row>
    <row r="2014" spans="1:4" x14ac:dyDescent="0.25">
      <c r="A2014">
        <v>211112046</v>
      </c>
      <c r="B2014" t="s">
        <v>2323</v>
      </c>
      <c r="C2014" t="s">
        <v>568</v>
      </c>
      <c r="D2014">
        <v>211112046</v>
      </c>
    </row>
    <row r="2015" spans="1:4" x14ac:dyDescent="0.25">
      <c r="A2015">
        <v>211112047</v>
      </c>
      <c r="B2015" t="s">
        <v>2324</v>
      </c>
      <c r="C2015" t="s">
        <v>568</v>
      </c>
      <c r="D2015">
        <v>211112047</v>
      </c>
    </row>
    <row r="2016" spans="1:4" x14ac:dyDescent="0.25">
      <c r="A2016">
        <v>211112048</v>
      </c>
      <c r="B2016" t="s">
        <v>2325</v>
      </c>
      <c r="C2016" t="s">
        <v>568</v>
      </c>
      <c r="D2016">
        <v>211112048</v>
      </c>
    </row>
    <row r="2017" spans="1:4" x14ac:dyDescent="0.25">
      <c r="A2017">
        <v>211112049</v>
      </c>
      <c r="B2017" t="s">
        <v>2326</v>
      </c>
      <c r="C2017" t="s">
        <v>561</v>
      </c>
      <c r="D2017">
        <v>211112049</v>
      </c>
    </row>
    <row r="2018" spans="1:4" x14ac:dyDescent="0.25">
      <c r="A2018">
        <v>211112050</v>
      </c>
      <c r="B2018" t="s">
        <v>243</v>
      </c>
      <c r="C2018" t="s">
        <v>585</v>
      </c>
      <c r="D2018">
        <v>211112050</v>
      </c>
    </row>
    <row r="2019" spans="1:4" x14ac:dyDescent="0.25">
      <c r="A2019">
        <v>211112051</v>
      </c>
      <c r="B2019" t="s">
        <v>2327</v>
      </c>
      <c r="C2019" t="s">
        <v>1132</v>
      </c>
      <c r="D2019">
        <v>211112051</v>
      </c>
    </row>
    <row r="2020" spans="1:4" x14ac:dyDescent="0.25">
      <c r="A2020">
        <v>211112052</v>
      </c>
      <c r="B2020" t="s">
        <v>244</v>
      </c>
      <c r="C2020" t="s">
        <v>568</v>
      </c>
      <c r="D2020">
        <v>211112052</v>
      </c>
    </row>
    <row r="2021" spans="1:4" x14ac:dyDescent="0.25">
      <c r="A2021">
        <v>211112053</v>
      </c>
      <c r="B2021" t="s">
        <v>245</v>
      </c>
      <c r="C2021" t="s">
        <v>1132</v>
      </c>
      <c r="D2021">
        <v>211112053</v>
      </c>
    </row>
    <row r="2022" spans="1:4" x14ac:dyDescent="0.25">
      <c r="A2022">
        <v>211112054</v>
      </c>
      <c r="B2022" t="s">
        <v>2328</v>
      </c>
      <c r="C2022" t="s">
        <v>561</v>
      </c>
      <c r="D2022">
        <v>211112054</v>
      </c>
    </row>
    <row r="2023" spans="1:4" x14ac:dyDescent="0.25">
      <c r="A2023">
        <v>211112055</v>
      </c>
      <c r="B2023" t="s">
        <v>2324</v>
      </c>
      <c r="C2023" t="s">
        <v>568</v>
      </c>
      <c r="D2023">
        <v>211112055</v>
      </c>
    </row>
    <row r="2024" spans="1:4" x14ac:dyDescent="0.25">
      <c r="A2024">
        <v>211112056</v>
      </c>
      <c r="B2024" t="s">
        <v>2324</v>
      </c>
      <c r="C2024" t="s">
        <v>568</v>
      </c>
      <c r="D2024">
        <v>211112056</v>
      </c>
    </row>
    <row r="2025" spans="1:4" x14ac:dyDescent="0.25">
      <c r="A2025">
        <v>211112057</v>
      </c>
      <c r="B2025" t="s">
        <v>2329</v>
      </c>
      <c r="C2025" t="s">
        <v>568</v>
      </c>
      <c r="D2025">
        <v>211112057</v>
      </c>
    </row>
    <row r="2026" spans="1:4" x14ac:dyDescent="0.25">
      <c r="A2026">
        <v>211112058</v>
      </c>
      <c r="B2026" t="s">
        <v>2330</v>
      </c>
      <c r="C2026" t="s">
        <v>1132</v>
      </c>
      <c r="D2026">
        <v>211112058</v>
      </c>
    </row>
    <row r="2027" spans="1:4" x14ac:dyDescent="0.25">
      <c r="A2027">
        <v>211112059</v>
      </c>
      <c r="B2027" t="s">
        <v>2331</v>
      </c>
      <c r="C2027" t="s">
        <v>585</v>
      </c>
      <c r="D2027">
        <v>211112059</v>
      </c>
    </row>
    <row r="2028" spans="1:4" x14ac:dyDescent="0.25">
      <c r="A2028">
        <v>211112060</v>
      </c>
      <c r="B2028" t="s">
        <v>2312</v>
      </c>
      <c r="C2028" t="s">
        <v>1782</v>
      </c>
      <c r="D2028">
        <v>211112060</v>
      </c>
    </row>
    <row r="2029" spans="1:4" x14ac:dyDescent="0.25">
      <c r="A2029">
        <v>211112061</v>
      </c>
      <c r="B2029" t="s">
        <v>2332</v>
      </c>
      <c r="C2029" t="s">
        <v>1132</v>
      </c>
      <c r="D2029">
        <v>211112061</v>
      </c>
    </row>
    <row r="2030" spans="1:4" x14ac:dyDescent="0.25">
      <c r="A2030">
        <v>211112062</v>
      </c>
      <c r="B2030" t="s">
        <v>246</v>
      </c>
      <c r="C2030" t="s">
        <v>553</v>
      </c>
      <c r="D2030">
        <v>211112062</v>
      </c>
    </row>
    <row r="2031" spans="1:4" x14ac:dyDescent="0.25">
      <c r="A2031">
        <v>211112063</v>
      </c>
      <c r="B2031" t="s">
        <v>2333</v>
      </c>
      <c r="C2031" t="s">
        <v>561</v>
      </c>
      <c r="D2031">
        <v>211112063</v>
      </c>
    </row>
    <row r="2032" spans="1:4" x14ac:dyDescent="0.25">
      <c r="A2032">
        <v>211112064</v>
      </c>
      <c r="B2032" t="s">
        <v>247</v>
      </c>
      <c r="C2032" t="s">
        <v>568</v>
      </c>
      <c r="D2032">
        <v>211112064</v>
      </c>
    </row>
    <row r="2033" spans="1:4" x14ac:dyDescent="0.25">
      <c r="A2033">
        <v>211112065</v>
      </c>
      <c r="B2033" t="s">
        <v>2334</v>
      </c>
      <c r="C2033" t="s">
        <v>561</v>
      </c>
      <c r="D2033">
        <v>211112065</v>
      </c>
    </row>
    <row r="2034" spans="1:4" x14ac:dyDescent="0.25">
      <c r="A2034">
        <v>211112066</v>
      </c>
      <c r="B2034" t="s">
        <v>248</v>
      </c>
      <c r="C2034" t="s">
        <v>1132</v>
      </c>
      <c r="D2034">
        <v>211112066</v>
      </c>
    </row>
    <row r="2035" spans="1:4" x14ac:dyDescent="0.25">
      <c r="A2035">
        <v>211112067</v>
      </c>
      <c r="B2035" t="s">
        <v>249</v>
      </c>
      <c r="C2035" t="s">
        <v>568</v>
      </c>
      <c r="D2035">
        <v>211112067</v>
      </c>
    </row>
    <row r="2036" spans="1:4" x14ac:dyDescent="0.25">
      <c r="A2036">
        <v>211112068</v>
      </c>
      <c r="B2036" t="s">
        <v>2335</v>
      </c>
      <c r="C2036" t="s">
        <v>568</v>
      </c>
      <c r="D2036">
        <v>211112068</v>
      </c>
    </row>
    <row r="2037" spans="1:4" x14ac:dyDescent="0.25">
      <c r="A2037">
        <v>211112069</v>
      </c>
      <c r="B2037" t="s">
        <v>2336</v>
      </c>
      <c r="C2037" t="s">
        <v>561</v>
      </c>
      <c r="D2037">
        <v>211112069</v>
      </c>
    </row>
    <row r="2038" spans="1:4" x14ac:dyDescent="0.25">
      <c r="A2038">
        <v>211112070</v>
      </c>
      <c r="B2038" t="s">
        <v>2337</v>
      </c>
      <c r="C2038" t="s">
        <v>568</v>
      </c>
      <c r="D2038">
        <v>211112070</v>
      </c>
    </row>
    <row r="2039" spans="1:4" x14ac:dyDescent="0.25">
      <c r="A2039">
        <v>211112071</v>
      </c>
      <c r="B2039" t="s">
        <v>2338</v>
      </c>
      <c r="C2039" t="s">
        <v>561</v>
      </c>
      <c r="D2039">
        <v>211112071</v>
      </c>
    </row>
    <row r="2040" spans="1:4" x14ac:dyDescent="0.25">
      <c r="A2040">
        <v>211112072</v>
      </c>
      <c r="B2040" t="s">
        <v>2339</v>
      </c>
      <c r="C2040" t="s">
        <v>568</v>
      </c>
      <c r="D2040">
        <v>211112072</v>
      </c>
    </row>
    <row r="2041" spans="1:4" x14ac:dyDescent="0.25">
      <c r="A2041">
        <v>211112073</v>
      </c>
      <c r="B2041" t="s">
        <v>250</v>
      </c>
      <c r="C2041" t="s">
        <v>553</v>
      </c>
      <c r="D2041">
        <v>211112073</v>
      </c>
    </row>
    <row r="2042" spans="1:4" x14ac:dyDescent="0.25">
      <c r="A2042">
        <v>211112074</v>
      </c>
      <c r="B2042" t="s">
        <v>251</v>
      </c>
      <c r="C2042" t="s">
        <v>553</v>
      </c>
      <c r="D2042">
        <v>211112074</v>
      </c>
    </row>
    <row r="2043" spans="1:4" x14ac:dyDescent="0.25">
      <c r="A2043">
        <v>211112075</v>
      </c>
      <c r="B2043" t="s">
        <v>2340</v>
      </c>
      <c r="C2043" t="s">
        <v>620</v>
      </c>
      <c r="D2043">
        <v>211112075</v>
      </c>
    </row>
    <row r="2044" spans="1:4" x14ac:dyDescent="0.25">
      <c r="A2044">
        <v>211112076</v>
      </c>
      <c r="B2044" t="s">
        <v>252</v>
      </c>
      <c r="C2044" t="s">
        <v>553</v>
      </c>
      <c r="D2044">
        <v>211112076</v>
      </c>
    </row>
    <row r="2045" spans="1:4" x14ac:dyDescent="0.25">
      <c r="A2045">
        <v>211112077</v>
      </c>
      <c r="B2045" t="s">
        <v>2341</v>
      </c>
      <c r="C2045" t="s">
        <v>568</v>
      </c>
      <c r="D2045">
        <v>211112077</v>
      </c>
    </row>
    <row r="2046" spans="1:4" x14ac:dyDescent="0.25">
      <c r="A2046">
        <v>211112078</v>
      </c>
      <c r="B2046" t="s">
        <v>253</v>
      </c>
      <c r="C2046" t="s">
        <v>585</v>
      </c>
      <c r="D2046">
        <v>211112078</v>
      </c>
    </row>
    <row r="2047" spans="1:4" x14ac:dyDescent="0.25">
      <c r="A2047">
        <v>211112079</v>
      </c>
      <c r="B2047" t="s">
        <v>2342</v>
      </c>
      <c r="C2047" t="s">
        <v>561</v>
      </c>
      <c r="D2047">
        <v>211112079</v>
      </c>
    </row>
    <row r="2048" spans="1:4" x14ac:dyDescent="0.25">
      <c r="A2048">
        <v>211112080</v>
      </c>
      <c r="B2048" t="s">
        <v>2343</v>
      </c>
      <c r="C2048" t="s">
        <v>561</v>
      </c>
      <c r="D2048">
        <v>211112080</v>
      </c>
    </row>
    <row r="2049" spans="1:4" x14ac:dyDescent="0.25">
      <c r="A2049">
        <v>211112081</v>
      </c>
      <c r="B2049" t="s">
        <v>2344</v>
      </c>
      <c r="C2049" t="s">
        <v>561</v>
      </c>
      <c r="D2049">
        <v>211112081</v>
      </c>
    </row>
    <row r="2050" spans="1:4" x14ac:dyDescent="0.25">
      <c r="A2050">
        <v>211112082</v>
      </c>
      <c r="B2050" t="s">
        <v>2345</v>
      </c>
      <c r="C2050" t="s">
        <v>561</v>
      </c>
      <c r="D2050">
        <v>211112082</v>
      </c>
    </row>
    <row r="2051" spans="1:4" x14ac:dyDescent="0.25">
      <c r="A2051">
        <v>211112083</v>
      </c>
      <c r="B2051" t="s">
        <v>2346</v>
      </c>
      <c r="C2051" t="s">
        <v>585</v>
      </c>
      <c r="D2051">
        <v>211112083</v>
      </c>
    </row>
    <row r="2052" spans="1:4" x14ac:dyDescent="0.25">
      <c r="A2052">
        <v>211112084</v>
      </c>
      <c r="B2052" t="s">
        <v>2347</v>
      </c>
      <c r="C2052" t="s">
        <v>568</v>
      </c>
      <c r="D2052">
        <v>211112084</v>
      </c>
    </row>
    <row r="2053" spans="1:4" x14ac:dyDescent="0.25">
      <c r="A2053">
        <v>211112085</v>
      </c>
      <c r="B2053" t="s">
        <v>2348</v>
      </c>
      <c r="C2053" t="s">
        <v>561</v>
      </c>
      <c r="D2053">
        <v>211112085</v>
      </c>
    </row>
    <row r="2054" spans="1:4" x14ac:dyDescent="0.25">
      <c r="A2054">
        <v>211112086</v>
      </c>
      <c r="B2054" t="s">
        <v>254</v>
      </c>
      <c r="C2054" t="s">
        <v>568</v>
      </c>
      <c r="D2054">
        <v>211112086</v>
      </c>
    </row>
    <row r="2055" spans="1:4" x14ac:dyDescent="0.25">
      <c r="A2055">
        <v>211112087</v>
      </c>
      <c r="B2055" t="s">
        <v>2349</v>
      </c>
      <c r="C2055" t="s">
        <v>561</v>
      </c>
      <c r="D2055">
        <v>211112087</v>
      </c>
    </row>
    <row r="2056" spans="1:4" x14ac:dyDescent="0.25">
      <c r="A2056">
        <v>211112088</v>
      </c>
      <c r="B2056" t="s">
        <v>255</v>
      </c>
      <c r="C2056" t="s">
        <v>1782</v>
      </c>
      <c r="D2056">
        <v>211112088</v>
      </c>
    </row>
    <row r="2057" spans="1:4" x14ac:dyDescent="0.25">
      <c r="A2057">
        <v>211112089</v>
      </c>
      <c r="B2057" t="s">
        <v>2350</v>
      </c>
      <c r="C2057" t="s">
        <v>568</v>
      </c>
      <c r="D2057">
        <v>211112089</v>
      </c>
    </row>
    <row r="2058" spans="1:4" x14ac:dyDescent="0.25">
      <c r="A2058">
        <v>211112090</v>
      </c>
      <c r="B2058" t="s">
        <v>265</v>
      </c>
      <c r="C2058" t="s">
        <v>585</v>
      </c>
      <c r="D2058">
        <v>211112090</v>
      </c>
    </row>
    <row r="2059" spans="1:4" x14ac:dyDescent="0.25">
      <c r="A2059">
        <v>211112091</v>
      </c>
      <c r="B2059" t="s">
        <v>266</v>
      </c>
      <c r="C2059" t="s">
        <v>1298</v>
      </c>
      <c r="D2059">
        <v>211112091</v>
      </c>
    </row>
    <row r="2060" spans="1:4" x14ac:dyDescent="0.25">
      <c r="A2060">
        <v>211112092</v>
      </c>
      <c r="B2060" t="s">
        <v>267</v>
      </c>
      <c r="C2060" t="s">
        <v>585</v>
      </c>
      <c r="D2060">
        <v>211112092</v>
      </c>
    </row>
    <row r="2061" spans="1:4" x14ac:dyDescent="0.25">
      <c r="A2061">
        <v>211112093</v>
      </c>
      <c r="B2061" t="s">
        <v>2351</v>
      </c>
      <c r="C2061" t="s">
        <v>568</v>
      </c>
      <c r="D2061">
        <v>211112093</v>
      </c>
    </row>
    <row r="2062" spans="1:4" x14ac:dyDescent="0.25">
      <c r="A2062">
        <v>211112094</v>
      </c>
      <c r="B2062" t="s">
        <v>2352</v>
      </c>
      <c r="C2062" t="s">
        <v>568</v>
      </c>
      <c r="D2062">
        <v>211112094</v>
      </c>
    </row>
    <row r="2063" spans="1:4" x14ac:dyDescent="0.25">
      <c r="A2063">
        <v>211112095</v>
      </c>
      <c r="B2063" t="s">
        <v>2353</v>
      </c>
      <c r="C2063" t="s">
        <v>568</v>
      </c>
      <c r="D2063">
        <v>211112095</v>
      </c>
    </row>
    <row r="2064" spans="1:4" x14ac:dyDescent="0.25">
      <c r="A2064">
        <v>211112096</v>
      </c>
      <c r="B2064" t="s">
        <v>268</v>
      </c>
      <c r="C2064" t="s">
        <v>1132</v>
      </c>
      <c r="D2064">
        <v>211112096</v>
      </c>
    </row>
    <row r="2065" spans="1:4" x14ac:dyDescent="0.25">
      <c r="A2065">
        <v>211112097</v>
      </c>
      <c r="B2065" t="s">
        <v>2354</v>
      </c>
      <c r="C2065" t="s">
        <v>561</v>
      </c>
      <c r="D2065">
        <v>211112097</v>
      </c>
    </row>
    <row r="2066" spans="1:4" x14ac:dyDescent="0.25">
      <c r="A2066">
        <v>211112098</v>
      </c>
      <c r="B2066" t="s">
        <v>2355</v>
      </c>
      <c r="C2066" t="s">
        <v>568</v>
      </c>
      <c r="D2066">
        <v>211112098</v>
      </c>
    </row>
    <row r="2067" spans="1:4" x14ac:dyDescent="0.25">
      <c r="A2067">
        <v>211112099</v>
      </c>
      <c r="B2067" t="s">
        <v>2356</v>
      </c>
      <c r="C2067" t="s">
        <v>561</v>
      </c>
      <c r="D2067">
        <v>211112099</v>
      </c>
    </row>
    <row r="2068" spans="1:4" x14ac:dyDescent="0.25">
      <c r="A2068">
        <v>211112100</v>
      </c>
      <c r="B2068" t="s">
        <v>269</v>
      </c>
      <c r="C2068" t="s">
        <v>568</v>
      </c>
      <c r="D2068">
        <v>211112100</v>
      </c>
    </row>
    <row r="2069" spans="1:4" x14ac:dyDescent="0.25">
      <c r="A2069">
        <v>211112101</v>
      </c>
      <c r="B2069" t="s">
        <v>2357</v>
      </c>
      <c r="C2069" t="s">
        <v>568</v>
      </c>
      <c r="D2069">
        <v>211112101</v>
      </c>
    </row>
    <row r="2070" spans="1:4" x14ac:dyDescent="0.25">
      <c r="A2070">
        <v>211112102</v>
      </c>
      <c r="B2070" t="s">
        <v>2358</v>
      </c>
      <c r="C2070" t="s">
        <v>568</v>
      </c>
      <c r="D2070">
        <v>211112102</v>
      </c>
    </row>
    <row r="2071" spans="1:4" x14ac:dyDescent="0.25">
      <c r="A2071">
        <v>211112103</v>
      </c>
      <c r="B2071" t="s">
        <v>2359</v>
      </c>
      <c r="C2071" t="s">
        <v>568</v>
      </c>
      <c r="D2071">
        <v>211112103</v>
      </c>
    </row>
    <row r="2072" spans="1:4" x14ac:dyDescent="0.25">
      <c r="A2072">
        <v>211112104</v>
      </c>
      <c r="B2072" t="s">
        <v>2360</v>
      </c>
      <c r="C2072" t="s">
        <v>568</v>
      </c>
      <c r="D2072">
        <v>211112104</v>
      </c>
    </row>
    <row r="2073" spans="1:4" x14ac:dyDescent="0.25">
      <c r="A2073">
        <v>211112105</v>
      </c>
      <c r="B2073" t="s">
        <v>2361</v>
      </c>
      <c r="C2073" t="s">
        <v>620</v>
      </c>
      <c r="D2073">
        <v>211112105</v>
      </c>
    </row>
    <row r="2074" spans="1:4" x14ac:dyDescent="0.25">
      <c r="A2074">
        <v>211112106</v>
      </c>
      <c r="B2074" t="s">
        <v>2362</v>
      </c>
      <c r="C2074" t="s">
        <v>568</v>
      </c>
      <c r="D2074">
        <v>211112106</v>
      </c>
    </row>
    <row r="2075" spans="1:4" x14ac:dyDescent="0.25">
      <c r="A2075">
        <v>211112107</v>
      </c>
      <c r="B2075" t="s">
        <v>2363</v>
      </c>
      <c r="C2075" t="s">
        <v>1782</v>
      </c>
      <c r="D2075">
        <v>211112107</v>
      </c>
    </row>
    <row r="2076" spans="1:4" x14ac:dyDescent="0.25">
      <c r="A2076">
        <v>211112108</v>
      </c>
      <c r="B2076" t="s">
        <v>2364</v>
      </c>
      <c r="C2076" t="s">
        <v>620</v>
      </c>
      <c r="D2076">
        <v>211112108</v>
      </c>
    </row>
    <row r="2077" spans="1:4" x14ac:dyDescent="0.25">
      <c r="A2077">
        <v>211112109</v>
      </c>
      <c r="B2077" t="s">
        <v>270</v>
      </c>
      <c r="C2077" t="s">
        <v>585</v>
      </c>
      <c r="D2077">
        <v>211112109</v>
      </c>
    </row>
    <row r="2078" spans="1:4" x14ac:dyDescent="0.25">
      <c r="A2078">
        <v>211112110</v>
      </c>
      <c r="B2078" t="s">
        <v>2365</v>
      </c>
      <c r="C2078" t="s">
        <v>561</v>
      </c>
      <c r="D2078">
        <v>211112110</v>
      </c>
    </row>
    <row r="2079" spans="1:4" x14ac:dyDescent="0.25">
      <c r="A2079">
        <v>211112111</v>
      </c>
      <c r="B2079" t="s">
        <v>2366</v>
      </c>
      <c r="C2079" t="s">
        <v>553</v>
      </c>
      <c r="D2079">
        <v>211112111</v>
      </c>
    </row>
    <row r="2080" spans="1:4" x14ac:dyDescent="0.25">
      <c r="A2080">
        <v>211112112</v>
      </c>
      <c r="B2080" t="s">
        <v>2367</v>
      </c>
      <c r="C2080" t="s">
        <v>1132</v>
      </c>
      <c r="D2080">
        <v>211112112</v>
      </c>
    </row>
    <row r="2081" spans="1:4" x14ac:dyDescent="0.25">
      <c r="A2081">
        <v>211112113</v>
      </c>
      <c r="B2081" t="s">
        <v>104</v>
      </c>
      <c r="C2081" t="s">
        <v>553</v>
      </c>
      <c r="D2081">
        <v>211112113</v>
      </c>
    </row>
    <row r="2082" spans="1:4" x14ac:dyDescent="0.25">
      <c r="A2082">
        <v>211112114</v>
      </c>
      <c r="B2082" t="s">
        <v>271</v>
      </c>
      <c r="C2082" t="s">
        <v>1132</v>
      </c>
      <c r="D2082">
        <v>211112114</v>
      </c>
    </row>
    <row r="2083" spans="1:4" x14ac:dyDescent="0.25">
      <c r="A2083">
        <v>211112115</v>
      </c>
      <c r="B2083" t="s">
        <v>272</v>
      </c>
      <c r="C2083" t="s">
        <v>568</v>
      </c>
      <c r="D2083">
        <v>211112115</v>
      </c>
    </row>
    <row r="2084" spans="1:4" x14ac:dyDescent="0.25">
      <c r="A2084">
        <v>211112116</v>
      </c>
      <c r="B2084" t="s">
        <v>2368</v>
      </c>
      <c r="C2084" t="s">
        <v>561</v>
      </c>
      <c r="D2084">
        <v>211112116</v>
      </c>
    </row>
    <row r="2085" spans="1:4" x14ac:dyDescent="0.25">
      <c r="A2085">
        <v>211112117</v>
      </c>
      <c r="B2085" t="s">
        <v>2369</v>
      </c>
      <c r="C2085" t="s">
        <v>620</v>
      </c>
      <c r="D2085">
        <v>211112117</v>
      </c>
    </row>
    <row r="2086" spans="1:4" x14ac:dyDescent="0.25">
      <c r="A2086">
        <v>211112118</v>
      </c>
      <c r="B2086" t="s">
        <v>273</v>
      </c>
      <c r="C2086" t="s">
        <v>585</v>
      </c>
      <c r="D2086">
        <v>211112118</v>
      </c>
    </row>
    <row r="2087" spans="1:4" x14ac:dyDescent="0.25">
      <c r="A2087">
        <v>211112119</v>
      </c>
      <c r="B2087" t="s">
        <v>274</v>
      </c>
      <c r="C2087" t="s">
        <v>553</v>
      </c>
      <c r="D2087">
        <v>211112119</v>
      </c>
    </row>
    <row r="2088" spans="1:4" x14ac:dyDescent="0.25">
      <c r="A2088">
        <v>211112120</v>
      </c>
      <c r="B2088" t="s">
        <v>274</v>
      </c>
      <c r="C2088" t="s">
        <v>553</v>
      </c>
      <c r="D2088">
        <v>211112120</v>
      </c>
    </row>
    <row r="2089" spans="1:4" x14ac:dyDescent="0.25">
      <c r="A2089">
        <v>211112121</v>
      </c>
      <c r="B2089" t="s">
        <v>275</v>
      </c>
      <c r="C2089" t="s">
        <v>553</v>
      </c>
      <c r="D2089">
        <v>211112121</v>
      </c>
    </row>
    <row r="2090" spans="1:4" x14ac:dyDescent="0.25">
      <c r="A2090">
        <v>211112122</v>
      </c>
      <c r="B2090" t="s">
        <v>2370</v>
      </c>
      <c r="C2090" t="s">
        <v>553</v>
      </c>
      <c r="D2090">
        <v>211112122</v>
      </c>
    </row>
    <row r="2091" spans="1:4" x14ac:dyDescent="0.25">
      <c r="A2091">
        <v>211112123</v>
      </c>
      <c r="B2091" t="s">
        <v>276</v>
      </c>
      <c r="C2091" t="s">
        <v>553</v>
      </c>
      <c r="D2091">
        <v>211112123</v>
      </c>
    </row>
    <row r="2092" spans="1:4" x14ac:dyDescent="0.25">
      <c r="A2092">
        <v>211112124</v>
      </c>
      <c r="B2092" t="s">
        <v>2371</v>
      </c>
      <c r="C2092" t="s">
        <v>553</v>
      </c>
      <c r="D2092">
        <v>211112124</v>
      </c>
    </row>
    <row r="2093" spans="1:4" x14ac:dyDescent="0.25">
      <c r="A2093">
        <v>211112125</v>
      </c>
      <c r="B2093" t="s">
        <v>277</v>
      </c>
      <c r="C2093" t="s">
        <v>553</v>
      </c>
      <c r="D2093">
        <v>211112125</v>
      </c>
    </row>
    <row r="2094" spans="1:4" x14ac:dyDescent="0.25">
      <c r="A2094">
        <v>211112126</v>
      </c>
      <c r="B2094" t="s">
        <v>2372</v>
      </c>
      <c r="C2094" t="s">
        <v>553</v>
      </c>
      <c r="D2094">
        <v>211112126</v>
      </c>
    </row>
    <row r="2095" spans="1:4" x14ac:dyDescent="0.25">
      <c r="A2095">
        <v>211112127</v>
      </c>
      <c r="B2095" t="s">
        <v>2373</v>
      </c>
      <c r="C2095" t="s">
        <v>553</v>
      </c>
      <c r="D2095">
        <v>211112127</v>
      </c>
    </row>
    <row r="2096" spans="1:4" x14ac:dyDescent="0.25">
      <c r="A2096">
        <v>211112128</v>
      </c>
      <c r="B2096" t="s">
        <v>278</v>
      </c>
      <c r="C2096" t="s">
        <v>553</v>
      </c>
      <c r="D2096">
        <v>211112128</v>
      </c>
    </row>
    <row r="2097" spans="1:4" x14ac:dyDescent="0.25">
      <c r="A2097">
        <v>211112129</v>
      </c>
      <c r="B2097" t="s">
        <v>104</v>
      </c>
      <c r="C2097" t="s">
        <v>553</v>
      </c>
      <c r="D2097">
        <v>211112129</v>
      </c>
    </row>
    <row r="2098" spans="1:4" x14ac:dyDescent="0.25">
      <c r="A2098">
        <v>211112130</v>
      </c>
      <c r="B2098" t="s">
        <v>2374</v>
      </c>
      <c r="C2098" t="s">
        <v>561</v>
      </c>
      <c r="D2098">
        <v>211112130</v>
      </c>
    </row>
    <row r="2099" spans="1:4" x14ac:dyDescent="0.25">
      <c r="A2099">
        <v>211112131</v>
      </c>
      <c r="B2099" t="s">
        <v>2375</v>
      </c>
      <c r="C2099" t="s">
        <v>663</v>
      </c>
      <c r="D2099">
        <v>211112131</v>
      </c>
    </row>
    <row r="2100" spans="1:4" x14ac:dyDescent="0.25">
      <c r="A2100">
        <v>211112132</v>
      </c>
      <c r="B2100" t="s">
        <v>279</v>
      </c>
      <c r="C2100" t="s">
        <v>568</v>
      </c>
      <c r="D2100">
        <v>211112132</v>
      </c>
    </row>
    <row r="2101" spans="1:4" x14ac:dyDescent="0.25">
      <c r="A2101">
        <v>211112133</v>
      </c>
      <c r="B2101" t="s">
        <v>104</v>
      </c>
      <c r="C2101" t="s">
        <v>553</v>
      </c>
      <c r="D2101">
        <v>211112133</v>
      </c>
    </row>
    <row r="2102" spans="1:4" x14ac:dyDescent="0.25">
      <c r="A2102">
        <v>211112134</v>
      </c>
      <c r="B2102" t="s">
        <v>2376</v>
      </c>
      <c r="C2102" t="s">
        <v>553</v>
      </c>
      <c r="D2102">
        <v>211112134</v>
      </c>
    </row>
    <row r="2103" spans="1:4" x14ac:dyDescent="0.25">
      <c r="A2103">
        <v>211112135</v>
      </c>
      <c r="B2103" t="s">
        <v>2377</v>
      </c>
      <c r="C2103" t="s">
        <v>1782</v>
      </c>
      <c r="D2103">
        <v>211112135</v>
      </c>
    </row>
    <row r="2104" spans="1:4" x14ac:dyDescent="0.25">
      <c r="A2104">
        <v>211112136</v>
      </c>
      <c r="B2104" t="s">
        <v>2378</v>
      </c>
      <c r="C2104" t="s">
        <v>568</v>
      </c>
      <c r="D2104">
        <v>211112136</v>
      </c>
    </row>
    <row r="2105" spans="1:4" x14ac:dyDescent="0.25">
      <c r="A2105">
        <v>211112137</v>
      </c>
      <c r="B2105" t="s">
        <v>2379</v>
      </c>
      <c r="C2105" t="s">
        <v>1132</v>
      </c>
      <c r="D2105">
        <v>211112137</v>
      </c>
    </row>
    <row r="2106" spans="1:4" x14ac:dyDescent="0.25">
      <c r="A2106">
        <v>211112138</v>
      </c>
      <c r="B2106" t="s">
        <v>2380</v>
      </c>
      <c r="C2106" t="s">
        <v>568</v>
      </c>
      <c r="D2106">
        <v>211112138</v>
      </c>
    </row>
    <row r="2107" spans="1:4" x14ac:dyDescent="0.25">
      <c r="A2107">
        <v>211112139</v>
      </c>
      <c r="B2107" t="s">
        <v>2381</v>
      </c>
      <c r="C2107" t="s">
        <v>568</v>
      </c>
      <c r="D2107">
        <v>211112139</v>
      </c>
    </row>
    <row r="2108" spans="1:4" x14ac:dyDescent="0.25">
      <c r="A2108">
        <v>211112140</v>
      </c>
      <c r="B2108" t="s">
        <v>2382</v>
      </c>
      <c r="C2108" t="s">
        <v>553</v>
      </c>
      <c r="D2108">
        <v>211112140</v>
      </c>
    </row>
    <row r="2109" spans="1:4" x14ac:dyDescent="0.25">
      <c r="A2109">
        <v>211112141</v>
      </c>
      <c r="B2109" t="s">
        <v>2383</v>
      </c>
      <c r="C2109" t="s">
        <v>553</v>
      </c>
      <c r="D2109">
        <v>211112141</v>
      </c>
    </row>
    <row r="2110" spans="1:4" x14ac:dyDescent="0.25">
      <c r="A2110">
        <v>211112142</v>
      </c>
      <c r="B2110" t="s">
        <v>280</v>
      </c>
      <c r="C2110" t="s">
        <v>1710</v>
      </c>
      <c r="D2110">
        <v>211112142</v>
      </c>
    </row>
    <row r="2111" spans="1:4" x14ac:dyDescent="0.25">
      <c r="A2111">
        <v>211112143</v>
      </c>
      <c r="B2111" t="s">
        <v>104</v>
      </c>
      <c r="C2111" t="s">
        <v>553</v>
      </c>
      <c r="D2111">
        <v>211112143</v>
      </c>
    </row>
    <row r="2112" spans="1:4" x14ac:dyDescent="0.25">
      <c r="A2112">
        <v>211112144</v>
      </c>
      <c r="B2112" t="s">
        <v>2384</v>
      </c>
      <c r="C2112" t="s">
        <v>568</v>
      </c>
      <c r="D2112">
        <v>211112144</v>
      </c>
    </row>
    <row r="2113" spans="1:4" x14ac:dyDescent="0.25">
      <c r="A2113">
        <v>211112145</v>
      </c>
      <c r="B2113" t="s">
        <v>281</v>
      </c>
      <c r="C2113" t="s">
        <v>585</v>
      </c>
      <c r="D2113">
        <v>211112145</v>
      </c>
    </row>
    <row r="2114" spans="1:4" x14ac:dyDescent="0.25">
      <c r="A2114">
        <v>211112146</v>
      </c>
      <c r="B2114" t="s">
        <v>283</v>
      </c>
      <c r="C2114" t="s">
        <v>561</v>
      </c>
      <c r="D2114">
        <v>211112146</v>
      </c>
    </row>
    <row r="2115" spans="1:4" x14ac:dyDescent="0.25">
      <c r="A2115">
        <v>211112147</v>
      </c>
      <c r="B2115" t="s">
        <v>284</v>
      </c>
      <c r="C2115" t="s">
        <v>585</v>
      </c>
      <c r="D2115">
        <v>211112147</v>
      </c>
    </row>
    <row r="2116" spans="1:4" x14ac:dyDescent="0.25">
      <c r="A2116">
        <v>211112148</v>
      </c>
      <c r="B2116" t="s">
        <v>2385</v>
      </c>
      <c r="C2116" t="s">
        <v>663</v>
      </c>
      <c r="D2116">
        <v>211112148</v>
      </c>
    </row>
    <row r="2117" spans="1:4" x14ac:dyDescent="0.25">
      <c r="A2117">
        <v>211112149</v>
      </c>
      <c r="B2117" t="s">
        <v>2386</v>
      </c>
      <c r="C2117" t="s">
        <v>561</v>
      </c>
      <c r="D2117">
        <v>211112149</v>
      </c>
    </row>
    <row r="2118" spans="1:4" x14ac:dyDescent="0.25">
      <c r="A2118">
        <v>211112150</v>
      </c>
      <c r="B2118" t="s">
        <v>2387</v>
      </c>
      <c r="C2118" t="s">
        <v>568</v>
      </c>
      <c r="D2118">
        <v>211112150</v>
      </c>
    </row>
    <row r="2119" spans="1:4" x14ac:dyDescent="0.25">
      <c r="A2119">
        <v>211112151</v>
      </c>
      <c r="B2119" t="s">
        <v>285</v>
      </c>
      <c r="C2119" t="s">
        <v>663</v>
      </c>
      <c r="D2119">
        <v>211112151</v>
      </c>
    </row>
    <row r="2120" spans="1:4" x14ac:dyDescent="0.25">
      <c r="A2120">
        <v>211112152</v>
      </c>
      <c r="B2120" t="s">
        <v>2388</v>
      </c>
      <c r="C2120" t="s">
        <v>663</v>
      </c>
      <c r="D2120">
        <v>211112152</v>
      </c>
    </row>
    <row r="2121" spans="1:4" x14ac:dyDescent="0.25">
      <c r="A2121">
        <v>211112153</v>
      </c>
      <c r="B2121" t="s">
        <v>286</v>
      </c>
      <c r="C2121" t="s">
        <v>620</v>
      </c>
      <c r="D2121">
        <v>211112153</v>
      </c>
    </row>
    <row r="2122" spans="1:4" x14ac:dyDescent="0.25">
      <c r="A2122">
        <v>211112154</v>
      </c>
      <c r="B2122" t="s">
        <v>2389</v>
      </c>
      <c r="C2122" t="s">
        <v>1362</v>
      </c>
      <c r="D2122">
        <v>211112154</v>
      </c>
    </row>
    <row r="2123" spans="1:4" x14ac:dyDescent="0.25">
      <c r="A2123">
        <v>211112155</v>
      </c>
      <c r="B2123" t="s">
        <v>2390</v>
      </c>
      <c r="C2123" t="s">
        <v>663</v>
      </c>
      <c r="D2123">
        <v>211112155</v>
      </c>
    </row>
    <row r="2124" spans="1:4" x14ac:dyDescent="0.25">
      <c r="A2124">
        <v>211112156</v>
      </c>
      <c r="B2124" t="s">
        <v>104</v>
      </c>
      <c r="C2124" t="s">
        <v>553</v>
      </c>
      <c r="D2124">
        <v>211112156</v>
      </c>
    </row>
    <row r="2125" spans="1:4" x14ac:dyDescent="0.25">
      <c r="A2125">
        <v>211112157</v>
      </c>
      <c r="B2125" t="s">
        <v>2391</v>
      </c>
      <c r="C2125" t="s">
        <v>553</v>
      </c>
      <c r="D2125">
        <v>211112157</v>
      </c>
    </row>
    <row r="2126" spans="1:4" x14ac:dyDescent="0.25">
      <c r="A2126">
        <v>211112158</v>
      </c>
      <c r="B2126" t="s">
        <v>287</v>
      </c>
      <c r="C2126" t="s">
        <v>568</v>
      </c>
      <c r="D2126">
        <v>211112158</v>
      </c>
    </row>
    <row r="2127" spans="1:4" x14ac:dyDescent="0.25">
      <c r="A2127">
        <v>211112159</v>
      </c>
      <c r="B2127" t="s">
        <v>2392</v>
      </c>
      <c r="C2127" t="s">
        <v>663</v>
      </c>
      <c r="D2127">
        <v>211112159</v>
      </c>
    </row>
    <row r="2128" spans="1:4" x14ac:dyDescent="0.25">
      <c r="A2128">
        <v>211112160</v>
      </c>
      <c r="B2128" t="s">
        <v>2393</v>
      </c>
      <c r="C2128" t="s">
        <v>1362</v>
      </c>
      <c r="D2128">
        <v>211112160</v>
      </c>
    </row>
    <row r="2129" spans="1:4" x14ac:dyDescent="0.25">
      <c r="A2129">
        <v>211112161</v>
      </c>
      <c r="B2129" t="s">
        <v>2394</v>
      </c>
      <c r="C2129" t="s">
        <v>561</v>
      </c>
      <c r="D2129">
        <v>211112161</v>
      </c>
    </row>
    <row r="2130" spans="1:4" x14ac:dyDescent="0.25">
      <c r="A2130">
        <v>211112162</v>
      </c>
      <c r="B2130" t="s">
        <v>2395</v>
      </c>
      <c r="C2130" t="s">
        <v>561</v>
      </c>
      <c r="D2130">
        <v>211112162</v>
      </c>
    </row>
    <row r="2131" spans="1:4" x14ac:dyDescent="0.25">
      <c r="A2131">
        <v>211112163</v>
      </c>
      <c r="B2131" t="s">
        <v>2396</v>
      </c>
      <c r="C2131" t="s">
        <v>553</v>
      </c>
      <c r="D2131">
        <v>211112163</v>
      </c>
    </row>
    <row r="2132" spans="1:4" x14ac:dyDescent="0.25">
      <c r="A2132">
        <v>211112164</v>
      </c>
      <c r="B2132" t="s">
        <v>104</v>
      </c>
      <c r="C2132" t="s">
        <v>553</v>
      </c>
      <c r="D2132">
        <v>211112164</v>
      </c>
    </row>
    <row r="2133" spans="1:4" x14ac:dyDescent="0.25">
      <c r="A2133">
        <v>211112165</v>
      </c>
      <c r="B2133" t="s">
        <v>288</v>
      </c>
      <c r="C2133" t="s">
        <v>585</v>
      </c>
      <c r="D2133">
        <v>211112165</v>
      </c>
    </row>
    <row r="2134" spans="1:4" x14ac:dyDescent="0.25">
      <c r="A2134">
        <v>211112166</v>
      </c>
      <c r="B2134" t="s">
        <v>2397</v>
      </c>
      <c r="C2134" t="s">
        <v>663</v>
      </c>
      <c r="D2134">
        <v>211112166</v>
      </c>
    </row>
    <row r="2135" spans="1:4" x14ac:dyDescent="0.25">
      <c r="A2135">
        <v>211112167</v>
      </c>
      <c r="B2135" t="s">
        <v>289</v>
      </c>
      <c r="C2135" t="s">
        <v>585</v>
      </c>
      <c r="D2135">
        <v>211112167</v>
      </c>
    </row>
    <row r="2136" spans="1:4" x14ac:dyDescent="0.25">
      <c r="A2136">
        <v>211112168</v>
      </c>
      <c r="B2136" t="s">
        <v>2398</v>
      </c>
      <c r="C2136" t="s">
        <v>663</v>
      </c>
      <c r="D2136">
        <v>211112168</v>
      </c>
    </row>
    <row r="2137" spans="1:4" x14ac:dyDescent="0.25">
      <c r="A2137">
        <v>211112169</v>
      </c>
      <c r="B2137" t="s">
        <v>2399</v>
      </c>
      <c r="C2137" t="s">
        <v>1362</v>
      </c>
      <c r="D2137">
        <v>211112169</v>
      </c>
    </row>
    <row r="2138" spans="1:4" x14ac:dyDescent="0.25">
      <c r="A2138">
        <v>211112170</v>
      </c>
      <c r="B2138" t="s">
        <v>2400</v>
      </c>
      <c r="C2138" t="s">
        <v>1362</v>
      </c>
      <c r="D2138">
        <v>211112170</v>
      </c>
    </row>
    <row r="2139" spans="1:4" x14ac:dyDescent="0.25">
      <c r="A2139">
        <v>211112171</v>
      </c>
      <c r="B2139" t="s">
        <v>2401</v>
      </c>
      <c r="C2139" t="s">
        <v>568</v>
      </c>
      <c r="D2139">
        <v>211112171</v>
      </c>
    </row>
    <row r="2140" spans="1:4" x14ac:dyDescent="0.25">
      <c r="A2140">
        <v>211112172</v>
      </c>
      <c r="B2140" t="s">
        <v>2402</v>
      </c>
      <c r="C2140" t="s">
        <v>568</v>
      </c>
      <c r="D2140">
        <v>211112172</v>
      </c>
    </row>
    <row r="2141" spans="1:4" x14ac:dyDescent="0.25">
      <c r="A2141">
        <v>211112173</v>
      </c>
      <c r="B2141" t="s">
        <v>2403</v>
      </c>
      <c r="C2141" t="s">
        <v>568</v>
      </c>
      <c r="D2141">
        <v>211112173</v>
      </c>
    </row>
    <row r="2142" spans="1:4" x14ac:dyDescent="0.25">
      <c r="A2142">
        <v>211112174</v>
      </c>
      <c r="B2142" t="s">
        <v>2404</v>
      </c>
      <c r="C2142" t="s">
        <v>568</v>
      </c>
      <c r="D2142">
        <v>211112174</v>
      </c>
    </row>
    <row r="2143" spans="1:4" x14ac:dyDescent="0.25">
      <c r="A2143">
        <v>211112175</v>
      </c>
      <c r="B2143" t="s">
        <v>2405</v>
      </c>
      <c r="C2143" t="s">
        <v>568</v>
      </c>
      <c r="D2143">
        <v>211112175</v>
      </c>
    </row>
    <row r="2144" spans="1:4" x14ac:dyDescent="0.25">
      <c r="A2144">
        <v>211112176</v>
      </c>
      <c r="B2144" t="s">
        <v>290</v>
      </c>
      <c r="C2144" t="s">
        <v>585</v>
      </c>
      <c r="D2144">
        <v>211112176</v>
      </c>
    </row>
    <row r="2145" spans="1:4" x14ac:dyDescent="0.25">
      <c r="A2145">
        <v>211112177</v>
      </c>
      <c r="B2145" t="s">
        <v>291</v>
      </c>
      <c r="C2145" t="s">
        <v>568</v>
      </c>
      <c r="D2145">
        <v>211112177</v>
      </c>
    </row>
    <row r="2146" spans="1:4" x14ac:dyDescent="0.25">
      <c r="A2146">
        <v>211112178</v>
      </c>
      <c r="B2146" t="s">
        <v>2406</v>
      </c>
      <c r="C2146" t="s">
        <v>553</v>
      </c>
      <c r="D2146">
        <v>211112178</v>
      </c>
    </row>
    <row r="2147" spans="1:4" x14ac:dyDescent="0.25">
      <c r="A2147">
        <v>211112179</v>
      </c>
      <c r="B2147" t="s">
        <v>2407</v>
      </c>
      <c r="C2147" t="s">
        <v>553</v>
      </c>
      <c r="D2147">
        <v>211112179</v>
      </c>
    </row>
    <row r="2148" spans="1:4" x14ac:dyDescent="0.25">
      <c r="A2148">
        <v>211112180</v>
      </c>
      <c r="B2148" t="s">
        <v>292</v>
      </c>
      <c r="C2148" t="s">
        <v>1782</v>
      </c>
      <c r="D2148">
        <v>211112180</v>
      </c>
    </row>
    <row r="2149" spans="1:4" x14ac:dyDescent="0.25">
      <c r="A2149">
        <v>211112181</v>
      </c>
      <c r="B2149" t="s">
        <v>2408</v>
      </c>
      <c r="C2149" t="s">
        <v>1362</v>
      </c>
      <c r="D2149">
        <v>211112181</v>
      </c>
    </row>
    <row r="2150" spans="1:4" x14ac:dyDescent="0.25">
      <c r="A2150">
        <v>211112182</v>
      </c>
      <c r="B2150" t="s">
        <v>305</v>
      </c>
      <c r="C2150" t="s">
        <v>620</v>
      </c>
      <c r="D2150">
        <v>211112182</v>
      </c>
    </row>
    <row r="2151" spans="1:4" x14ac:dyDescent="0.25">
      <c r="A2151">
        <v>211112183</v>
      </c>
      <c r="B2151" t="s">
        <v>306</v>
      </c>
      <c r="C2151" t="s">
        <v>663</v>
      </c>
      <c r="D2151">
        <v>211112183</v>
      </c>
    </row>
    <row r="2152" spans="1:4" x14ac:dyDescent="0.25">
      <c r="A2152">
        <v>211112184</v>
      </c>
      <c r="B2152" t="s">
        <v>307</v>
      </c>
      <c r="C2152" t="s">
        <v>620</v>
      </c>
      <c r="D2152">
        <v>211112184</v>
      </c>
    </row>
    <row r="2153" spans="1:4" x14ac:dyDescent="0.25">
      <c r="A2153">
        <v>211112185</v>
      </c>
      <c r="B2153" t="s">
        <v>2409</v>
      </c>
      <c r="C2153" t="s">
        <v>1362</v>
      </c>
      <c r="D2153">
        <v>211112185</v>
      </c>
    </row>
    <row r="2154" spans="1:4" x14ac:dyDescent="0.25">
      <c r="A2154">
        <v>211112186</v>
      </c>
      <c r="B2154" t="s">
        <v>2410</v>
      </c>
      <c r="C2154" t="s">
        <v>1362</v>
      </c>
      <c r="D2154">
        <v>211112186</v>
      </c>
    </row>
    <row r="2155" spans="1:4" x14ac:dyDescent="0.25">
      <c r="A2155">
        <v>211112187</v>
      </c>
      <c r="B2155" t="s">
        <v>2411</v>
      </c>
      <c r="C2155" t="s">
        <v>568</v>
      </c>
      <c r="D2155">
        <v>211112187</v>
      </c>
    </row>
    <row r="2156" spans="1:4" x14ac:dyDescent="0.25">
      <c r="A2156">
        <v>211112188</v>
      </c>
      <c r="B2156" t="s">
        <v>2412</v>
      </c>
      <c r="C2156" t="s">
        <v>663</v>
      </c>
      <c r="D2156">
        <v>211112188</v>
      </c>
    </row>
    <row r="2157" spans="1:4" x14ac:dyDescent="0.25">
      <c r="A2157">
        <v>211112189</v>
      </c>
      <c r="B2157" t="s">
        <v>2413</v>
      </c>
      <c r="C2157" t="s">
        <v>568</v>
      </c>
      <c r="D2157">
        <v>211112189</v>
      </c>
    </row>
    <row r="2158" spans="1:4" x14ac:dyDescent="0.25">
      <c r="A2158">
        <v>211112190</v>
      </c>
      <c r="B2158" t="s">
        <v>2414</v>
      </c>
      <c r="C2158" t="s">
        <v>663</v>
      </c>
      <c r="D2158">
        <v>211112190</v>
      </c>
    </row>
    <row r="2159" spans="1:4" x14ac:dyDescent="0.25">
      <c r="A2159">
        <v>211112191</v>
      </c>
      <c r="B2159" t="s">
        <v>308</v>
      </c>
      <c r="C2159" t="s">
        <v>553</v>
      </c>
      <c r="D2159">
        <v>211112191</v>
      </c>
    </row>
    <row r="2160" spans="1:4" x14ac:dyDescent="0.25">
      <c r="A2160">
        <v>211112192</v>
      </c>
      <c r="B2160" t="s">
        <v>1710</v>
      </c>
      <c r="C2160" t="s">
        <v>561</v>
      </c>
      <c r="D2160">
        <v>211112192</v>
      </c>
    </row>
    <row r="2161" spans="1:4" x14ac:dyDescent="0.25">
      <c r="A2161">
        <v>211112193</v>
      </c>
      <c r="B2161" t="s">
        <v>309</v>
      </c>
      <c r="C2161" t="s">
        <v>553</v>
      </c>
      <c r="D2161">
        <v>211112193</v>
      </c>
    </row>
    <row r="2162" spans="1:4" x14ac:dyDescent="0.25">
      <c r="A2162">
        <v>211112194</v>
      </c>
      <c r="B2162" t="s">
        <v>2415</v>
      </c>
      <c r="C2162" t="s">
        <v>663</v>
      </c>
      <c r="D2162">
        <v>211112194</v>
      </c>
    </row>
    <row r="2163" spans="1:4" x14ac:dyDescent="0.25">
      <c r="A2163">
        <v>211112195</v>
      </c>
      <c r="B2163" t="s">
        <v>2416</v>
      </c>
      <c r="C2163" t="s">
        <v>663</v>
      </c>
      <c r="D2163">
        <v>211112195</v>
      </c>
    </row>
    <row r="2164" spans="1:4" x14ac:dyDescent="0.25">
      <c r="A2164">
        <v>211112196</v>
      </c>
      <c r="B2164" t="s">
        <v>2417</v>
      </c>
      <c r="C2164" t="s">
        <v>620</v>
      </c>
      <c r="D2164">
        <v>211112196</v>
      </c>
    </row>
    <row r="2165" spans="1:4" x14ac:dyDescent="0.25">
      <c r="A2165">
        <v>211112197</v>
      </c>
      <c r="B2165" t="s">
        <v>2418</v>
      </c>
      <c r="C2165" t="s">
        <v>663</v>
      </c>
      <c r="D2165">
        <v>211112197</v>
      </c>
    </row>
    <row r="2166" spans="1:4" x14ac:dyDescent="0.25">
      <c r="A2166">
        <v>211112198</v>
      </c>
      <c r="B2166" t="s">
        <v>310</v>
      </c>
      <c r="C2166" t="s">
        <v>568</v>
      </c>
      <c r="D2166">
        <v>211112198</v>
      </c>
    </row>
    <row r="2167" spans="1:4" x14ac:dyDescent="0.25">
      <c r="A2167">
        <v>211112199</v>
      </c>
      <c r="B2167" t="s">
        <v>2419</v>
      </c>
      <c r="C2167" t="s">
        <v>1362</v>
      </c>
      <c r="D2167">
        <v>211112199</v>
      </c>
    </row>
    <row r="2168" spans="1:4" x14ac:dyDescent="0.25">
      <c r="A2168">
        <v>211112200</v>
      </c>
      <c r="B2168" t="s">
        <v>2420</v>
      </c>
      <c r="C2168" t="s">
        <v>1362</v>
      </c>
      <c r="D2168">
        <v>211112200</v>
      </c>
    </row>
    <row r="2169" spans="1:4" x14ac:dyDescent="0.25">
      <c r="A2169">
        <v>211112201</v>
      </c>
      <c r="B2169" t="s">
        <v>2421</v>
      </c>
      <c r="C2169" t="s">
        <v>620</v>
      </c>
      <c r="D2169">
        <v>211112201</v>
      </c>
    </row>
    <row r="2170" spans="1:4" x14ac:dyDescent="0.25">
      <c r="A2170">
        <v>211112202</v>
      </c>
      <c r="B2170" t="s">
        <v>2422</v>
      </c>
      <c r="C2170" t="s">
        <v>568</v>
      </c>
      <c r="D2170">
        <v>211112202</v>
      </c>
    </row>
    <row r="2171" spans="1:4" x14ac:dyDescent="0.25">
      <c r="A2171">
        <v>211112203</v>
      </c>
      <c r="B2171" t="s">
        <v>311</v>
      </c>
      <c r="C2171" t="s">
        <v>561</v>
      </c>
      <c r="D2171">
        <v>211112203</v>
      </c>
    </row>
    <row r="2172" spans="1:4" x14ac:dyDescent="0.25">
      <c r="A2172">
        <v>211112204</v>
      </c>
      <c r="B2172" t="s">
        <v>2423</v>
      </c>
      <c r="C2172" t="s">
        <v>568</v>
      </c>
      <c r="D2172">
        <v>211112204</v>
      </c>
    </row>
    <row r="2173" spans="1:4" x14ac:dyDescent="0.25">
      <c r="A2173">
        <v>211112205</v>
      </c>
      <c r="B2173" t="s">
        <v>2424</v>
      </c>
      <c r="C2173" t="s">
        <v>568</v>
      </c>
      <c r="D2173">
        <v>211112205</v>
      </c>
    </row>
    <row r="2174" spans="1:4" x14ac:dyDescent="0.25">
      <c r="A2174">
        <v>211112206</v>
      </c>
      <c r="B2174" t="s">
        <v>2425</v>
      </c>
      <c r="C2174" t="s">
        <v>553</v>
      </c>
      <c r="D2174">
        <v>211112206</v>
      </c>
    </row>
    <row r="2175" spans="1:4" x14ac:dyDescent="0.25">
      <c r="A2175">
        <v>211112207</v>
      </c>
      <c r="B2175" t="s">
        <v>2426</v>
      </c>
      <c r="C2175" t="s">
        <v>1710</v>
      </c>
      <c r="D2175">
        <v>211112207</v>
      </c>
    </row>
    <row r="2176" spans="1:4" x14ac:dyDescent="0.25">
      <c r="A2176">
        <v>211112208</v>
      </c>
      <c r="B2176" t="s">
        <v>2427</v>
      </c>
      <c r="C2176" t="s">
        <v>1690</v>
      </c>
      <c r="D2176">
        <v>211112208</v>
      </c>
    </row>
    <row r="2177" spans="1:4" x14ac:dyDescent="0.25">
      <c r="A2177">
        <v>211112209</v>
      </c>
      <c r="B2177" t="s">
        <v>2428</v>
      </c>
      <c r="C2177" t="s">
        <v>568</v>
      </c>
      <c r="D2177">
        <v>211112209</v>
      </c>
    </row>
    <row r="2178" spans="1:4" x14ac:dyDescent="0.25">
      <c r="A2178">
        <v>211112210</v>
      </c>
      <c r="B2178" t="s">
        <v>2429</v>
      </c>
      <c r="C2178" t="s">
        <v>663</v>
      </c>
      <c r="D2178">
        <v>211112210</v>
      </c>
    </row>
    <row r="2179" spans="1:4" x14ac:dyDescent="0.25">
      <c r="A2179">
        <v>211112211</v>
      </c>
      <c r="B2179" t="s">
        <v>2430</v>
      </c>
      <c r="C2179" t="s">
        <v>568</v>
      </c>
      <c r="D2179">
        <v>211112211</v>
      </c>
    </row>
    <row r="2180" spans="1:4" x14ac:dyDescent="0.25">
      <c r="A2180">
        <v>211112212</v>
      </c>
      <c r="B2180" t="s">
        <v>2431</v>
      </c>
      <c r="C2180" t="s">
        <v>663</v>
      </c>
      <c r="D2180">
        <v>211112212</v>
      </c>
    </row>
    <row r="2181" spans="1:4" x14ac:dyDescent="0.25">
      <c r="A2181">
        <v>211112213</v>
      </c>
      <c r="B2181" t="s">
        <v>2432</v>
      </c>
      <c r="C2181" t="s">
        <v>1362</v>
      </c>
      <c r="D2181">
        <v>211112213</v>
      </c>
    </row>
    <row r="2182" spans="1:4" x14ac:dyDescent="0.25">
      <c r="A2182">
        <v>211112214</v>
      </c>
      <c r="B2182" t="s">
        <v>2433</v>
      </c>
      <c r="C2182" t="s">
        <v>1298</v>
      </c>
      <c r="D2182">
        <v>211112214</v>
      </c>
    </row>
    <row r="2183" spans="1:4" x14ac:dyDescent="0.25">
      <c r="A2183">
        <v>211112215</v>
      </c>
      <c r="B2183" t="s">
        <v>2434</v>
      </c>
      <c r="C2183" t="s">
        <v>1710</v>
      </c>
      <c r="D2183">
        <v>211112215</v>
      </c>
    </row>
    <row r="2184" spans="1:4" x14ac:dyDescent="0.25">
      <c r="A2184">
        <v>211112216</v>
      </c>
      <c r="B2184" t="s">
        <v>312</v>
      </c>
      <c r="C2184" t="s">
        <v>663</v>
      </c>
      <c r="D2184">
        <v>211112216</v>
      </c>
    </row>
    <row r="2185" spans="1:4" x14ac:dyDescent="0.25">
      <c r="A2185">
        <v>211112217</v>
      </c>
      <c r="B2185" t="s">
        <v>313</v>
      </c>
      <c r="C2185" t="s">
        <v>553</v>
      </c>
      <c r="D2185">
        <v>211112217</v>
      </c>
    </row>
    <row r="2186" spans="1:4" x14ac:dyDescent="0.25">
      <c r="A2186">
        <v>211112218</v>
      </c>
      <c r="B2186" t="s">
        <v>2435</v>
      </c>
      <c r="C2186" t="s">
        <v>561</v>
      </c>
      <c r="D2186">
        <v>211112218</v>
      </c>
    </row>
    <row r="2187" spans="1:4" x14ac:dyDescent="0.25">
      <c r="A2187">
        <v>211112219</v>
      </c>
      <c r="B2187" t="s">
        <v>2436</v>
      </c>
      <c r="C2187" t="s">
        <v>568</v>
      </c>
      <c r="D2187">
        <v>211112219</v>
      </c>
    </row>
    <row r="2188" spans="1:4" x14ac:dyDescent="0.25">
      <c r="A2188">
        <v>211112220</v>
      </c>
      <c r="B2188" t="s">
        <v>2437</v>
      </c>
      <c r="C2188" t="s">
        <v>568</v>
      </c>
      <c r="D2188">
        <v>211112220</v>
      </c>
    </row>
    <row r="2189" spans="1:4" x14ac:dyDescent="0.25">
      <c r="A2189">
        <v>211112221</v>
      </c>
      <c r="B2189" t="s">
        <v>314</v>
      </c>
      <c r="C2189" t="s">
        <v>1132</v>
      </c>
      <c r="D2189">
        <v>211112221</v>
      </c>
    </row>
    <row r="2190" spans="1:4" x14ac:dyDescent="0.25">
      <c r="A2190">
        <v>211112222</v>
      </c>
      <c r="B2190" t="s">
        <v>2438</v>
      </c>
      <c r="C2190" t="s">
        <v>568</v>
      </c>
      <c r="D2190">
        <v>211112222</v>
      </c>
    </row>
    <row r="2191" spans="1:4" x14ac:dyDescent="0.25">
      <c r="A2191">
        <v>211112223</v>
      </c>
      <c r="B2191" t="s">
        <v>2439</v>
      </c>
      <c r="C2191" t="s">
        <v>568</v>
      </c>
      <c r="D2191">
        <v>211112223</v>
      </c>
    </row>
    <row r="2192" spans="1:4" x14ac:dyDescent="0.25">
      <c r="A2192">
        <v>211112224</v>
      </c>
      <c r="B2192" t="s">
        <v>2440</v>
      </c>
      <c r="C2192" t="s">
        <v>620</v>
      </c>
      <c r="D2192">
        <v>211112224</v>
      </c>
    </row>
    <row r="2193" spans="1:4" x14ac:dyDescent="0.25">
      <c r="A2193">
        <v>211112225</v>
      </c>
      <c r="B2193" t="s">
        <v>2441</v>
      </c>
      <c r="C2193" t="s">
        <v>1362</v>
      </c>
      <c r="D2193">
        <v>211112225</v>
      </c>
    </row>
    <row r="2194" spans="1:4" x14ac:dyDescent="0.25">
      <c r="A2194">
        <v>211112227</v>
      </c>
      <c r="B2194" t="s">
        <v>2442</v>
      </c>
      <c r="C2194" t="s">
        <v>1710</v>
      </c>
      <c r="D2194">
        <v>211112227</v>
      </c>
    </row>
    <row r="2195" spans="1:4" x14ac:dyDescent="0.25">
      <c r="A2195">
        <v>211112228</v>
      </c>
      <c r="B2195" t="s">
        <v>2431</v>
      </c>
      <c r="C2195" t="s">
        <v>663</v>
      </c>
      <c r="D2195">
        <v>211112228</v>
      </c>
    </row>
    <row r="2196" spans="1:4" x14ac:dyDescent="0.25">
      <c r="A2196">
        <v>211112229</v>
      </c>
      <c r="B2196" t="s">
        <v>2443</v>
      </c>
      <c r="C2196" t="s">
        <v>1362</v>
      </c>
      <c r="D2196">
        <v>211112229</v>
      </c>
    </row>
    <row r="2197" spans="1:4" x14ac:dyDescent="0.25">
      <c r="A2197">
        <v>211112230</v>
      </c>
      <c r="B2197" t="s">
        <v>2444</v>
      </c>
      <c r="C2197" t="s">
        <v>568</v>
      </c>
      <c r="D2197">
        <v>211112230</v>
      </c>
    </row>
    <row r="2198" spans="1:4" x14ac:dyDescent="0.25">
      <c r="A2198">
        <v>211112231</v>
      </c>
      <c r="B2198" t="s">
        <v>2445</v>
      </c>
      <c r="C2198" t="s">
        <v>568</v>
      </c>
      <c r="D2198">
        <v>211112231</v>
      </c>
    </row>
    <row r="2199" spans="1:4" x14ac:dyDescent="0.25">
      <c r="A2199">
        <v>211112232</v>
      </c>
      <c r="B2199" t="s">
        <v>315</v>
      </c>
      <c r="C2199" t="s">
        <v>1782</v>
      </c>
      <c r="D2199">
        <v>211112232</v>
      </c>
    </row>
    <row r="2200" spans="1:4" x14ac:dyDescent="0.25">
      <c r="A2200">
        <v>211112233</v>
      </c>
      <c r="B2200" t="s">
        <v>317</v>
      </c>
      <c r="C2200" t="s">
        <v>696</v>
      </c>
      <c r="D2200">
        <v>211112233</v>
      </c>
    </row>
    <row r="2201" spans="1:4" x14ac:dyDescent="0.25">
      <c r="A2201">
        <v>211112234</v>
      </c>
      <c r="B2201" t="s">
        <v>318</v>
      </c>
      <c r="C2201" t="s">
        <v>585</v>
      </c>
      <c r="D2201">
        <v>211112234</v>
      </c>
    </row>
    <row r="2202" spans="1:4" x14ac:dyDescent="0.25">
      <c r="A2202">
        <v>211112235</v>
      </c>
      <c r="B2202" t="s">
        <v>2446</v>
      </c>
      <c r="C2202" t="s">
        <v>1132</v>
      </c>
      <c r="D2202">
        <v>211112235</v>
      </c>
    </row>
    <row r="2203" spans="1:4" x14ac:dyDescent="0.25">
      <c r="A2203">
        <v>211112236</v>
      </c>
      <c r="B2203" t="s">
        <v>319</v>
      </c>
      <c r="C2203" t="s">
        <v>585</v>
      </c>
      <c r="D2203">
        <v>211112236</v>
      </c>
    </row>
    <row r="2204" spans="1:4" x14ac:dyDescent="0.25">
      <c r="A2204">
        <v>211112237</v>
      </c>
      <c r="B2204" t="s">
        <v>321</v>
      </c>
      <c r="C2204" t="s">
        <v>1782</v>
      </c>
      <c r="D2204">
        <v>211112237</v>
      </c>
    </row>
    <row r="2205" spans="1:4" x14ac:dyDescent="0.25">
      <c r="A2205">
        <v>211112238</v>
      </c>
      <c r="B2205" t="s">
        <v>2447</v>
      </c>
      <c r="C2205" t="s">
        <v>568</v>
      </c>
      <c r="D2205">
        <v>211112238</v>
      </c>
    </row>
    <row r="2206" spans="1:4" x14ac:dyDescent="0.25">
      <c r="A2206">
        <v>211112239</v>
      </c>
      <c r="B2206" t="s">
        <v>331</v>
      </c>
      <c r="C2206" t="s">
        <v>1132</v>
      </c>
      <c r="D2206">
        <v>211112239</v>
      </c>
    </row>
    <row r="2207" spans="1:4" x14ac:dyDescent="0.25">
      <c r="A2207">
        <v>211112240</v>
      </c>
      <c r="B2207" t="s">
        <v>332</v>
      </c>
      <c r="C2207" t="s">
        <v>1132</v>
      </c>
      <c r="D2207">
        <v>211112240</v>
      </c>
    </row>
    <row r="2208" spans="1:4" x14ac:dyDescent="0.25">
      <c r="A2208">
        <v>211112241</v>
      </c>
      <c r="B2208" t="s">
        <v>333</v>
      </c>
      <c r="C2208" t="s">
        <v>553</v>
      </c>
      <c r="D2208">
        <v>211112241</v>
      </c>
    </row>
    <row r="2209" spans="1:4" x14ac:dyDescent="0.25">
      <c r="A2209">
        <v>211112242</v>
      </c>
      <c r="B2209" t="s">
        <v>334</v>
      </c>
      <c r="C2209" t="s">
        <v>585</v>
      </c>
      <c r="D2209">
        <v>211112242</v>
      </c>
    </row>
    <row r="2210" spans="1:4" x14ac:dyDescent="0.25">
      <c r="A2210">
        <v>211112243</v>
      </c>
      <c r="B2210" t="s">
        <v>335</v>
      </c>
      <c r="C2210" t="s">
        <v>1132</v>
      </c>
      <c r="D2210">
        <v>211112243</v>
      </c>
    </row>
    <row r="2211" spans="1:4" x14ac:dyDescent="0.25">
      <c r="A2211">
        <v>211112244</v>
      </c>
      <c r="B2211" t="s">
        <v>2448</v>
      </c>
      <c r="C2211" t="s">
        <v>1132</v>
      </c>
      <c r="D2211">
        <v>211112244</v>
      </c>
    </row>
    <row r="2212" spans="1:4" x14ac:dyDescent="0.25">
      <c r="A2212">
        <v>211112245</v>
      </c>
      <c r="B2212" t="s">
        <v>336</v>
      </c>
      <c r="C2212" t="s">
        <v>1782</v>
      </c>
      <c r="D2212">
        <v>211112245</v>
      </c>
    </row>
    <row r="2213" spans="1:4" x14ac:dyDescent="0.25">
      <c r="A2213">
        <v>211112246</v>
      </c>
      <c r="B2213" t="s">
        <v>346</v>
      </c>
      <c r="C2213" t="s">
        <v>1782</v>
      </c>
      <c r="D2213">
        <v>211112246</v>
      </c>
    </row>
    <row r="2214" spans="1:4" x14ac:dyDescent="0.25">
      <c r="A2214">
        <v>211112247</v>
      </c>
      <c r="B2214" t="s">
        <v>2449</v>
      </c>
      <c r="C2214" t="s">
        <v>553</v>
      </c>
      <c r="D2214">
        <v>211112247</v>
      </c>
    </row>
    <row r="2215" spans="1:4" x14ac:dyDescent="0.25">
      <c r="A2215">
        <v>211112248</v>
      </c>
      <c r="B2215" t="s">
        <v>2450</v>
      </c>
      <c r="C2215" t="s">
        <v>2220</v>
      </c>
      <c r="D2215">
        <v>211112248</v>
      </c>
    </row>
    <row r="2216" spans="1:4" x14ac:dyDescent="0.25">
      <c r="A2216">
        <v>211112249</v>
      </c>
      <c r="B2216" t="s">
        <v>360</v>
      </c>
      <c r="C2216" t="s">
        <v>553</v>
      </c>
      <c r="D2216">
        <v>211112249</v>
      </c>
    </row>
    <row r="2217" spans="1:4" x14ac:dyDescent="0.25">
      <c r="A2217">
        <v>211112250</v>
      </c>
      <c r="B2217" t="s">
        <v>2451</v>
      </c>
      <c r="C2217" t="s">
        <v>2220</v>
      </c>
      <c r="D2217">
        <v>211112250</v>
      </c>
    </row>
    <row r="2218" spans="1:4" x14ac:dyDescent="0.25">
      <c r="A2218">
        <v>211112251</v>
      </c>
      <c r="B2218" t="s">
        <v>2452</v>
      </c>
      <c r="C2218" t="s">
        <v>663</v>
      </c>
      <c r="D2218">
        <v>211112251</v>
      </c>
    </row>
    <row r="2219" spans="1:4" x14ac:dyDescent="0.25">
      <c r="A2219">
        <v>211112252</v>
      </c>
      <c r="B2219" t="s">
        <v>361</v>
      </c>
      <c r="C2219" t="s">
        <v>585</v>
      </c>
      <c r="D2219">
        <v>211112252</v>
      </c>
    </row>
    <row r="2220" spans="1:4" x14ac:dyDescent="0.25">
      <c r="A2220">
        <v>211112253</v>
      </c>
      <c r="B2220" t="s">
        <v>2453</v>
      </c>
      <c r="C2220" t="s">
        <v>1132</v>
      </c>
      <c r="D2220">
        <v>211112253</v>
      </c>
    </row>
    <row r="2221" spans="1:4" x14ac:dyDescent="0.25">
      <c r="A2221">
        <v>211112254</v>
      </c>
      <c r="B2221" t="s">
        <v>2454</v>
      </c>
      <c r="C2221" t="s">
        <v>568</v>
      </c>
      <c r="D2221">
        <v>211112254</v>
      </c>
    </row>
    <row r="2222" spans="1:4" x14ac:dyDescent="0.25">
      <c r="A2222">
        <v>211112255</v>
      </c>
      <c r="B2222" t="s">
        <v>2455</v>
      </c>
      <c r="C2222" t="s">
        <v>553</v>
      </c>
      <c r="D2222">
        <v>211112255</v>
      </c>
    </row>
    <row r="2223" spans="1:4" x14ac:dyDescent="0.25">
      <c r="A2223">
        <v>211112256</v>
      </c>
      <c r="B2223" t="s">
        <v>2456</v>
      </c>
      <c r="C2223" t="s">
        <v>1132</v>
      </c>
      <c r="D2223">
        <v>211112256</v>
      </c>
    </row>
    <row r="2224" spans="1:4" x14ac:dyDescent="0.25">
      <c r="A2224">
        <v>211112257</v>
      </c>
      <c r="B2224" t="s">
        <v>362</v>
      </c>
      <c r="C2224" t="s">
        <v>585</v>
      </c>
      <c r="D2224">
        <v>211112257</v>
      </c>
    </row>
    <row r="2225" spans="1:4" x14ac:dyDescent="0.25">
      <c r="A2225">
        <v>211112258</v>
      </c>
      <c r="B2225" t="s">
        <v>363</v>
      </c>
      <c r="C2225" t="s">
        <v>1132</v>
      </c>
      <c r="D2225">
        <v>211112258</v>
      </c>
    </row>
    <row r="2226" spans="1:4" x14ac:dyDescent="0.25">
      <c r="A2226">
        <v>211112259</v>
      </c>
      <c r="B2226" t="s">
        <v>2457</v>
      </c>
      <c r="C2226" t="s">
        <v>1132</v>
      </c>
      <c r="D2226">
        <v>211112259</v>
      </c>
    </row>
    <row r="2227" spans="1:4" x14ac:dyDescent="0.25">
      <c r="A2227">
        <v>211112260</v>
      </c>
      <c r="B2227" t="s">
        <v>2458</v>
      </c>
      <c r="C2227" t="s">
        <v>561</v>
      </c>
      <c r="D2227">
        <v>211112260</v>
      </c>
    </row>
    <row r="2228" spans="1:4" x14ac:dyDescent="0.25">
      <c r="A2228">
        <v>211112261</v>
      </c>
      <c r="B2228" t="s">
        <v>2459</v>
      </c>
      <c r="C2228" t="s">
        <v>553</v>
      </c>
      <c r="D2228">
        <v>211112261</v>
      </c>
    </row>
    <row r="2229" spans="1:4" x14ac:dyDescent="0.25">
      <c r="A2229">
        <v>211112262</v>
      </c>
      <c r="B2229" t="s">
        <v>2460</v>
      </c>
      <c r="C2229" t="s">
        <v>585</v>
      </c>
      <c r="D2229">
        <v>211112262</v>
      </c>
    </row>
    <row r="2230" spans="1:4" x14ac:dyDescent="0.25">
      <c r="A2230">
        <v>211112263</v>
      </c>
      <c r="B2230" t="s">
        <v>2461</v>
      </c>
      <c r="C2230" t="s">
        <v>1132</v>
      </c>
      <c r="D2230">
        <v>211112263</v>
      </c>
    </row>
    <row r="2231" spans="1:4" x14ac:dyDescent="0.25">
      <c r="A2231">
        <v>211112264</v>
      </c>
      <c r="B2231" t="s">
        <v>364</v>
      </c>
      <c r="C2231" t="s">
        <v>1782</v>
      </c>
      <c r="D2231">
        <v>211112264</v>
      </c>
    </row>
    <row r="2232" spans="1:4" x14ac:dyDescent="0.25">
      <c r="A2232">
        <v>211112265</v>
      </c>
      <c r="B2232" t="s">
        <v>2462</v>
      </c>
      <c r="C2232" t="s">
        <v>585</v>
      </c>
      <c r="D2232">
        <v>211112265</v>
      </c>
    </row>
    <row r="2233" spans="1:4" x14ac:dyDescent="0.25">
      <c r="A2233">
        <v>211112266</v>
      </c>
      <c r="B2233" t="s">
        <v>104</v>
      </c>
      <c r="C2233" t="s">
        <v>553</v>
      </c>
      <c r="D2233">
        <v>211112266</v>
      </c>
    </row>
    <row r="2234" spans="1:4" x14ac:dyDescent="0.25">
      <c r="A2234">
        <v>211112267</v>
      </c>
      <c r="B2234" t="s">
        <v>2463</v>
      </c>
      <c r="C2234" t="s">
        <v>1132</v>
      </c>
      <c r="D2234">
        <v>211112267</v>
      </c>
    </row>
    <row r="2235" spans="1:4" x14ac:dyDescent="0.25">
      <c r="A2235">
        <v>211112268</v>
      </c>
      <c r="B2235" t="s">
        <v>2464</v>
      </c>
      <c r="C2235" t="s">
        <v>1132</v>
      </c>
      <c r="D2235">
        <v>211112268</v>
      </c>
    </row>
    <row r="2236" spans="1:4" x14ac:dyDescent="0.25">
      <c r="A2236">
        <v>211112269</v>
      </c>
      <c r="B2236" t="s">
        <v>2465</v>
      </c>
      <c r="C2236" t="s">
        <v>663</v>
      </c>
      <c r="D2236">
        <v>211112269</v>
      </c>
    </row>
    <row r="2237" spans="1:4" x14ac:dyDescent="0.25">
      <c r="A2237">
        <v>211112270</v>
      </c>
      <c r="B2237" t="s">
        <v>2466</v>
      </c>
      <c r="C2237" t="s">
        <v>1132</v>
      </c>
      <c r="D2237">
        <v>211112270</v>
      </c>
    </row>
    <row r="2238" spans="1:4" x14ac:dyDescent="0.25">
      <c r="A2238">
        <v>211112271</v>
      </c>
      <c r="B2238" t="s">
        <v>2467</v>
      </c>
      <c r="C2238" t="s">
        <v>585</v>
      </c>
      <c r="D2238">
        <v>211112271</v>
      </c>
    </row>
    <row r="2239" spans="1:4" x14ac:dyDescent="0.25">
      <c r="A2239">
        <v>211112272</v>
      </c>
      <c r="B2239" t="s">
        <v>2468</v>
      </c>
      <c r="C2239" t="s">
        <v>561</v>
      </c>
      <c r="D2239">
        <v>211112272</v>
      </c>
    </row>
    <row r="2240" spans="1:4" x14ac:dyDescent="0.25">
      <c r="A2240">
        <v>211112273</v>
      </c>
      <c r="B2240" t="s">
        <v>2469</v>
      </c>
      <c r="C2240" t="s">
        <v>553</v>
      </c>
      <c r="D2240">
        <v>211112273</v>
      </c>
    </row>
    <row r="2241" spans="1:4" x14ac:dyDescent="0.25">
      <c r="A2241">
        <v>211112274</v>
      </c>
      <c r="B2241" t="s">
        <v>370</v>
      </c>
      <c r="C2241" t="s">
        <v>1782</v>
      </c>
      <c r="D2241">
        <v>211112274</v>
      </c>
    </row>
    <row r="2242" spans="1:4" x14ac:dyDescent="0.25">
      <c r="A2242">
        <v>211112275</v>
      </c>
      <c r="B2242" t="s">
        <v>376</v>
      </c>
      <c r="C2242" t="s">
        <v>585</v>
      </c>
      <c r="D2242">
        <v>211112275</v>
      </c>
    </row>
    <row r="2243" spans="1:4" x14ac:dyDescent="0.25">
      <c r="A2243">
        <v>211112276</v>
      </c>
      <c r="B2243" t="s">
        <v>2470</v>
      </c>
      <c r="C2243" t="s">
        <v>1132</v>
      </c>
      <c r="D2243">
        <v>211112276</v>
      </c>
    </row>
    <row r="2244" spans="1:4" x14ac:dyDescent="0.25">
      <c r="A2244">
        <v>211112277</v>
      </c>
      <c r="B2244" t="s">
        <v>2471</v>
      </c>
      <c r="C2244" t="s">
        <v>2220</v>
      </c>
      <c r="D2244">
        <v>211112277</v>
      </c>
    </row>
    <row r="2245" spans="1:4" x14ac:dyDescent="0.25">
      <c r="A2245">
        <v>211112278</v>
      </c>
      <c r="B2245" t="s">
        <v>2472</v>
      </c>
      <c r="C2245" t="s">
        <v>553</v>
      </c>
      <c r="D2245">
        <v>211112278</v>
      </c>
    </row>
    <row r="2246" spans="1:4" x14ac:dyDescent="0.25">
      <c r="A2246">
        <v>211112279</v>
      </c>
      <c r="B2246" t="s">
        <v>2473</v>
      </c>
      <c r="C2246" t="s">
        <v>553</v>
      </c>
      <c r="D2246">
        <v>211112279</v>
      </c>
    </row>
    <row r="2247" spans="1:4" x14ac:dyDescent="0.25">
      <c r="A2247">
        <v>211112280</v>
      </c>
      <c r="B2247" t="s">
        <v>377</v>
      </c>
      <c r="C2247" t="s">
        <v>553</v>
      </c>
      <c r="D2247">
        <v>211112280</v>
      </c>
    </row>
    <row r="2248" spans="1:4" x14ac:dyDescent="0.25">
      <c r="A2248">
        <v>211112281</v>
      </c>
      <c r="B2248" t="s">
        <v>2474</v>
      </c>
      <c r="C2248" t="s">
        <v>585</v>
      </c>
      <c r="D2248">
        <v>211112281</v>
      </c>
    </row>
    <row r="2249" spans="1:4" x14ac:dyDescent="0.25">
      <c r="A2249">
        <v>211112282</v>
      </c>
      <c r="B2249" t="s">
        <v>2475</v>
      </c>
      <c r="C2249" t="s">
        <v>1710</v>
      </c>
      <c r="D2249">
        <v>211112282</v>
      </c>
    </row>
    <row r="2250" spans="1:4" x14ac:dyDescent="0.25">
      <c r="A2250">
        <v>211112283</v>
      </c>
      <c r="B2250" t="s">
        <v>2476</v>
      </c>
      <c r="C2250" t="s">
        <v>2220</v>
      </c>
      <c r="D2250">
        <v>211112283</v>
      </c>
    </row>
    <row r="2251" spans="1:4" x14ac:dyDescent="0.25">
      <c r="A2251">
        <v>211112284</v>
      </c>
      <c r="B2251" t="s">
        <v>2477</v>
      </c>
      <c r="C2251" t="s">
        <v>585</v>
      </c>
      <c r="D2251">
        <v>211112284</v>
      </c>
    </row>
    <row r="2252" spans="1:4" x14ac:dyDescent="0.25">
      <c r="A2252">
        <v>211112285</v>
      </c>
      <c r="B2252" t="s">
        <v>378</v>
      </c>
      <c r="C2252" t="s">
        <v>1132</v>
      </c>
      <c r="D2252">
        <v>211112285</v>
      </c>
    </row>
    <row r="2253" spans="1:4" x14ac:dyDescent="0.25">
      <c r="A2253">
        <v>211112286</v>
      </c>
      <c r="B2253" t="s">
        <v>379</v>
      </c>
      <c r="C2253" t="s">
        <v>1132</v>
      </c>
      <c r="D2253">
        <v>211112286</v>
      </c>
    </row>
    <row r="2254" spans="1:4" x14ac:dyDescent="0.25">
      <c r="A2254">
        <v>211112287</v>
      </c>
      <c r="B2254" t="s">
        <v>380</v>
      </c>
      <c r="C2254" t="s">
        <v>1782</v>
      </c>
      <c r="D2254">
        <v>211112287</v>
      </c>
    </row>
    <row r="2255" spans="1:4" x14ac:dyDescent="0.25">
      <c r="A2255">
        <v>211112288</v>
      </c>
      <c r="B2255" t="s">
        <v>406</v>
      </c>
      <c r="C2255" t="s">
        <v>585</v>
      </c>
      <c r="D2255">
        <v>211112288</v>
      </c>
    </row>
    <row r="2256" spans="1:4" x14ac:dyDescent="0.25">
      <c r="A2256">
        <v>211112289</v>
      </c>
      <c r="B2256" t="s">
        <v>2478</v>
      </c>
      <c r="C2256" t="s">
        <v>585</v>
      </c>
      <c r="D2256">
        <v>211112289</v>
      </c>
    </row>
    <row r="2257" spans="1:4" x14ac:dyDescent="0.25">
      <c r="A2257">
        <v>211112290</v>
      </c>
      <c r="B2257" t="s">
        <v>2479</v>
      </c>
      <c r="C2257" t="s">
        <v>663</v>
      </c>
      <c r="D2257">
        <v>211112290</v>
      </c>
    </row>
    <row r="2258" spans="1:4" x14ac:dyDescent="0.25">
      <c r="A2258">
        <v>211112291</v>
      </c>
      <c r="B2258" t="s">
        <v>407</v>
      </c>
      <c r="C2258" t="s">
        <v>568</v>
      </c>
      <c r="D2258">
        <v>211112291</v>
      </c>
    </row>
    <row r="2259" spans="1:4" x14ac:dyDescent="0.25">
      <c r="A2259">
        <v>211112292</v>
      </c>
      <c r="B2259" t="s">
        <v>2480</v>
      </c>
      <c r="C2259" t="s">
        <v>568</v>
      </c>
      <c r="D2259">
        <v>211112292</v>
      </c>
    </row>
    <row r="2260" spans="1:4" x14ac:dyDescent="0.25">
      <c r="A2260">
        <v>211112293</v>
      </c>
      <c r="B2260" t="s">
        <v>413</v>
      </c>
      <c r="C2260" t="s">
        <v>561</v>
      </c>
      <c r="D2260">
        <v>211112293</v>
      </c>
    </row>
    <row r="2261" spans="1:4" x14ac:dyDescent="0.25">
      <c r="A2261">
        <v>211112294</v>
      </c>
      <c r="B2261" t="s">
        <v>2481</v>
      </c>
      <c r="C2261" t="s">
        <v>1710</v>
      </c>
      <c r="D2261">
        <v>211112294</v>
      </c>
    </row>
    <row r="2262" spans="1:4" x14ac:dyDescent="0.25">
      <c r="A2262">
        <v>211112295</v>
      </c>
      <c r="B2262" t="s">
        <v>2482</v>
      </c>
      <c r="C2262" t="s">
        <v>620</v>
      </c>
      <c r="D2262">
        <v>211112295</v>
      </c>
    </row>
    <row r="2263" spans="1:4" x14ac:dyDescent="0.25">
      <c r="A2263">
        <v>211112296</v>
      </c>
      <c r="B2263" t="s">
        <v>2483</v>
      </c>
      <c r="C2263" t="s">
        <v>568</v>
      </c>
      <c r="D2263">
        <v>211112296</v>
      </c>
    </row>
    <row r="2264" spans="1:4" x14ac:dyDescent="0.25">
      <c r="A2264">
        <v>211112297</v>
      </c>
      <c r="B2264" t="s">
        <v>2484</v>
      </c>
      <c r="C2264" t="s">
        <v>568</v>
      </c>
      <c r="D2264">
        <v>211112297</v>
      </c>
    </row>
    <row r="2265" spans="1:4" x14ac:dyDescent="0.25">
      <c r="A2265">
        <v>211112298</v>
      </c>
      <c r="B2265" t="s">
        <v>415</v>
      </c>
      <c r="C2265" t="s">
        <v>553</v>
      </c>
      <c r="D2265">
        <v>211112298</v>
      </c>
    </row>
    <row r="2266" spans="1:4" x14ac:dyDescent="0.25">
      <c r="A2266">
        <v>211112299</v>
      </c>
      <c r="B2266" t="s">
        <v>415</v>
      </c>
      <c r="C2266" t="s">
        <v>553</v>
      </c>
      <c r="D2266">
        <v>211112299</v>
      </c>
    </row>
    <row r="2267" spans="1:4" x14ac:dyDescent="0.25">
      <c r="A2267">
        <v>211112300</v>
      </c>
      <c r="B2267" t="s">
        <v>415</v>
      </c>
      <c r="C2267" t="s">
        <v>553</v>
      </c>
      <c r="D2267">
        <v>211112300</v>
      </c>
    </row>
    <row r="2268" spans="1:4" x14ac:dyDescent="0.25">
      <c r="A2268">
        <v>211112301</v>
      </c>
      <c r="B2268" t="s">
        <v>415</v>
      </c>
      <c r="C2268" t="s">
        <v>553</v>
      </c>
      <c r="D2268">
        <v>211112301</v>
      </c>
    </row>
    <row r="2269" spans="1:4" x14ac:dyDescent="0.25">
      <c r="A2269">
        <v>211112302</v>
      </c>
      <c r="B2269" t="s">
        <v>415</v>
      </c>
      <c r="C2269" t="s">
        <v>553</v>
      </c>
      <c r="D2269">
        <v>211112302</v>
      </c>
    </row>
    <row r="2270" spans="1:4" x14ac:dyDescent="0.25">
      <c r="A2270">
        <v>211112303</v>
      </c>
      <c r="B2270" t="s">
        <v>415</v>
      </c>
      <c r="C2270" t="s">
        <v>553</v>
      </c>
      <c r="D2270">
        <v>211112303</v>
      </c>
    </row>
    <row r="2271" spans="1:4" x14ac:dyDescent="0.25">
      <c r="A2271">
        <v>211112304</v>
      </c>
      <c r="B2271" t="s">
        <v>415</v>
      </c>
      <c r="C2271" t="s">
        <v>553</v>
      </c>
      <c r="D2271">
        <v>211112304</v>
      </c>
    </row>
    <row r="2272" spans="1:4" x14ac:dyDescent="0.25">
      <c r="A2272">
        <v>211112305</v>
      </c>
      <c r="B2272" t="s">
        <v>415</v>
      </c>
      <c r="C2272" t="s">
        <v>553</v>
      </c>
      <c r="D2272">
        <v>211112305</v>
      </c>
    </row>
    <row r="2273" spans="1:4" x14ac:dyDescent="0.25">
      <c r="A2273">
        <v>211112306</v>
      </c>
      <c r="B2273" t="s">
        <v>415</v>
      </c>
      <c r="C2273" t="s">
        <v>553</v>
      </c>
      <c r="D2273">
        <v>211112306</v>
      </c>
    </row>
    <row r="2274" spans="1:4" x14ac:dyDescent="0.25">
      <c r="A2274">
        <v>211112307</v>
      </c>
      <c r="B2274" t="s">
        <v>415</v>
      </c>
      <c r="C2274" t="s">
        <v>553</v>
      </c>
      <c r="D2274">
        <v>211112307</v>
      </c>
    </row>
    <row r="2275" spans="1:4" x14ac:dyDescent="0.25">
      <c r="A2275">
        <v>211112308</v>
      </c>
      <c r="B2275" t="s">
        <v>416</v>
      </c>
      <c r="C2275" t="s">
        <v>1782</v>
      </c>
      <c r="D2275">
        <v>211112308</v>
      </c>
    </row>
    <row r="2276" spans="1:4" x14ac:dyDescent="0.25">
      <c r="A2276">
        <v>211112309</v>
      </c>
      <c r="B2276" t="s">
        <v>421</v>
      </c>
      <c r="C2276" t="s">
        <v>1782</v>
      </c>
      <c r="D2276">
        <v>211112309</v>
      </c>
    </row>
    <row r="2277" spans="1:4" x14ac:dyDescent="0.25">
      <c r="A2277">
        <v>211112310</v>
      </c>
      <c r="B2277" t="s">
        <v>2485</v>
      </c>
      <c r="C2277" t="s">
        <v>553</v>
      </c>
      <c r="D2277">
        <v>211112310</v>
      </c>
    </row>
    <row r="2278" spans="1:4" x14ac:dyDescent="0.25">
      <c r="A2278">
        <v>211112311</v>
      </c>
      <c r="B2278" t="s">
        <v>422</v>
      </c>
      <c r="C2278" t="s">
        <v>585</v>
      </c>
      <c r="D2278">
        <v>211112311</v>
      </c>
    </row>
    <row r="2279" spans="1:4" x14ac:dyDescent="0.25">
      <c r="A2279">
        <v>211112312</v>
      </c>
      <c r="B2279" t="s">
        <v>423</v>
      </c>
      <c r="C2279" t="s">
        <v>620</v>
      </c>
      <c r="D2279">
        <v>211112312</v>
      </c>
    </row>
    <row r="2280" spans="1:4" x14ac:dyDescent="0.25">
      <c r="A2280">
        <v>211112313</v>
      </c>
      <c r="B2280" t="s">
        <v>2486</v>
      </c>
      <c r="C2280" t="s">
        <v>663</v>
      </c>
      <c r="D2280">
        <v>211112313</v>
      </c>
    </row>
    <row r="2281" spans="1:4" x14ac:dyDescent="0.25">
      <c r="A2281">
        <v>211112314</v>
      </c>
      <c r="B2281" t="s">
        <v>424</v>
      </c>
      <c r="C2281" t="s">
        <v>568</v>
      </c>
      <c r="D2281">
        <v>211112314</v>
      </c>
    </row>
    <row r="2282" spans="1:4" x14ac:dyDescent="0.25">
      <c r="A2282">
        <v>211112315</v>
      </c>
      <c r="B2282" t="s">
        <v>425</v>
      </c>
      <c r="C2282" t="s">
        <v>1132</v>
      </c>
      <c r="D2282">
        <v>211112315</v>
      </c>
    </row>
    <row r="2283" spans="1:4" x14ac:dyDescent="0.25">
      <c r="A2283">
        <v>211112316</v>
      </c>
      <c r="B2283" t="s">
        <v>2487</v>
      </c>
      <c r="C2283" t="s">
        <v>585</v>
      </c>
      <c r="D2283">
        <v>211112316</v>
      </c>
    </row>
    <row r="2284" spans="1:4" x14ac:dyDescent="0.25">
      <c r="A2284">
        <v>211112317</v>
      </c>
      <c r="B2284" t="s">
        <v>2488</v>
      </c>
      <c r="C2284" t="s">
        <v>585</v>
      </c>
      <c r="D2284">
        <v>211112317</v>
      </c>
    </row>
    <row r="2285" spans="1:4" x14ac:dyDescent="0.25">
      <c r="A2285">
        <v>211112318</v>
      </c>
      <c r="B2285" t="s">
        <v>2489</v>
      </c>
      <c r="C2285" t="s">
        <v>568</v>
      </c>
      <c r="D2285">
        <v>211112318</v>
      </c>
    </row>
    <row r="2286" spans="1:4" x14ac:dyDescent="0.25">
      <c r="A2286">
        <v>211112319</v>
      </c>
      <c r="B2286" t="s">
        <v>2490</v>
      </c>
      <c r="C2286" t="s">
        <v>1362</v>
      </c>
      <c r="D2286">
        <v>211112319</v>
      </c>
    </row>
    <row r="2287" spans="1:4" x14ac:dyDescent="0.25">
      <c r="A2287">
        <v>211112320</v>
      </c>
      <c r="B2287" t="s">
        <v>2491</v>
      </c>
      <c r="C2287" t="s">
        <v>1710</v>
      </c>
      <c r="D2287">
        <v>211112320</v>
      </c>
    </row>
    <row r="2288" spans="1:4" x14ac:dyDescent="0.25">
      <c r="A2288">
        <v>211112321</v>
      </c>
      <c r="B2288" t="s">
        <v>248</v>
      </c>
      <c r="C2288" t="s">
        <v>1132</v>
      </c>
      <c r="D2288">
        <v>211112321</v>
      </c>
    </row>
    <row r="2289" spans="1:4" x14ac:dyDescent="0.25">
      <c r="A2289">
        <v>211112322</v>
      </c>
      <c r="B2289" t="s">
        <v>426</v>
      </c>
      <c r="C2289" t="s">
        <v>568</v>
      </c>
      <c r="D2289">
        <v>211112322</v>
      </c>
    </row>
    <row r="2290" spans="1:4" x14ac:dyDescent="0.25">
      <c r="A2290">
        <v>211112323</v>
      </c>
      <c r="B2290" t="s">
        <v>427</v>
      </c>
      <c r="C2290" t="s">
        <v>585</v>
      </c>
      <c r="D2290">
        <v>211112323</v>
      </c>
    </row>
    <row r="2291" spans="1:4" x14ac:dyDescent="0.25">
      <c r="A2291">
        <v>211112324</v>
      </c>
      <c r="B2291" t="s">
        <v>428</v>
      </c>
      <c r="C2291" t="s">
        <v>1132</v>
      </c>
      <c r="D2291">
        <v>211112324</v>
      </c>
    </row>
    <row r="2292" spans="1:4" x14ac:dyDescent="0.25">
      <c r="A2292">
        <v>211112325</v>
      </c>
      <c r="B2292" t="s">
        <v>2492</v>
      </c>
      <c r="C2292" t="s">
        <v>568</v>
      </c>
      <c r="D2292">
        <v>211112325</v>
      </c>
    </row>
    <row r="2293" spans="1:4" x14ac:dyDescent="0.25">
      <c r="A2293">
        <v>211112326</v>
      </c>
      <c r="B2293" t="s">
        <v>2493</v>
      </c>
      <c r="C2293" t="s">
        <v>1710</v>
      </c>
      <c r="D2293">
        <v>211112326</v>
      </c>
    </row>
    <row r="2294" spans="1:4" x14ac:dyDescent="0.25">
      <c r="A2294">
        <v>211112327</v>
      </c>
      <c r="B2294" t="s">
        <v>429</v>
      </c>
      <c r="C2294" t="s">
        <v>568</v>
      </c>
      <c r="D2294">
        <v>211112327</v>
      </c>
    </row>
    <row r="2295" spans="1:4" x14ac:dyDescent="0.25">
      <c r="A2295">
        <v>211112328</v>
      </c>
      <c r="B2295" t="s">
        <v>2494</v>
      </c>
      <c r="C2295" t="s">
        <v>1132</v>
      </c>
      <c r="D2295">
        <v>211112328</v>
      </c>
    </row>
    <row r="2296" spans="1:4" x14ac:dyDescent="0.25">
      <c r="A2296">
        <v>211112329</v>
      </c>
      <c r="B2296" t="s">
        <v>2495</v>
      </c>
      <c r="C2296" t="s">
        <v>663</v>
      </c>
      <c r="D2296">
        <v>211112329</v>
      </c>
    </row>
    <row r="2297" spans="1:4" x14ac:dyDescent="0.25">
      <c r="A2297">
        <v>211112330</v>
      </c>
      <c r="B2297" t="s">
        <v>2496</v>
      </c>
      <c r="C2297" t="s">
        <v>553</v>
      </c>
      <c r="D2297">
        <v>211112330</v>
      </c>
    </row>
    <row r="2298" spans="1:4" x14ac:dyDescent="0.25">
      <c r="A2298">
        <v>211112331</v>
      </c>
      <c r="B2298" t="s">
        <v>2497</v>
      </c>
      <c r="C2298" t="s">
        <v>585</v>
      </c>
      <c r="D2298">
        <v>211112331</v>
      </c>
    </row>
    <row r="2299" spans="1:4" x14ac:dyDescent="0.25">
      <c r="A2299">
        <v>211112332</v>
      </c>
      <c r="B2299" t="s">
        <v>2498</v>
      </c>
      <c r="C2299" t="s">
        <v>663</v>
      </c>
      <c r="D2299">
        <v>211112332</v>
      </c>
    </row>
    <row r="2300" spans="1:4" x14ac:dyDescent="0.25">
      <c r="A2300">
        <v>211112333</v>
      </c>
      <c r="B2300" t="s">
        <v>2499</v>
      </c>
      <c r="C2300" t="s">
        <v>553</v>
      </c>
      <c r="D2300">
        <v>211112333</v>
      </c>
    </row>
    <row r="2301" spans="1:4" x14ac:dyDescent="0.25">
      <c r="A2301">
        <v>211112334</v>
      </c>
      <c r="B2301" t="s">
        <v>430</v>
      </c>
      <c r="C2301" t="s">
        <v>663</v>
      </c>
      <c r="D2301">
        <v>211112334</v>
      </c>
    </row>
    <row r="2302" spans="1:4" x14ac:dyDescent="0.25">
      <c r="A2302">
        <v>211112335</v>
      </c>
      <c r="B2302" t="s">
        <v>2500</v>
      </c>
      <c r="C2302" t="s">
        <v>663</v>
      </c>
      <c r="D2302">
        <v>211112335</v>
      </c>
    </row>
    <row r="2303" spans="1:4" x14ac:dyDescent="0.25">
      <c r="A2303">
        <v>211112336</v>
      </c>
      <c r="B2303" t="s">
        <v>434</v>
      </c>
      <c r="C2303" t="s">
        <v>2501</v>
      </c>
      <c r="D2303">
        <v>211112336</v>
      </c>
    </row>
    <row r="2304" spans="1:4" x14ac:dyDescent="0.25">
      <c r="A2304">
        <v>211112337</v>
      </c>
      <c r="B2304" t="s">
        <v>435</v>
      </c>
      <c r="C2304" t="s">
        <v>1132</v>
      </c>
      <c r="D2304">
        <v>211112337</v>
      </c>
    </row>
    <row r="2305" spans="1:4" x14ac:dyDescent="0.25">
      <c r="A2305">
        <v>211112338</v>
      </c>
      <c r="B2305" t="s">
        <v>2502</v>
      </c>
      <c r="C2305" t="s">
        <v>585</v>
      </c>
      <c r="D2305">
        <v>211112338</v>
      </c>
    </row>
    <row r="2306" spans="1:4" x14ac:dyDescent="0.25">
      <c r="A2306">
        <v>211112339</v>
      </c>
      <c r="B2306" t="s">
        <v>2503</v>
      </c>
      <c r="C2306" t="s">
        <v>1132</v>
      </c>
      <c r="D2306">
        <v>211112339</v>
      </c>
    </row>
    <row r="2307" spans="1:4" x14ac:dyDescent="0.25">
      <c r="A2307">
        <v>211112340</v>
      </c>
      <c r="B2307" t="s">
        <v>2504</v>
      </c>
      <c r="C2307" t="s">
        <v>568</v>
      </c>
      <c r="D2307">
        <v>211112340</v>
      </c>
    </row>
    <row r="2308" spans="1:4" x14ac:dyDescent="0.25">
      <c r="A2308">
        <v>211112341</v>
      </c>
      <c r="B2308" t="s">
        <v>436</v>
      </c>
      <c r="C2308" t="s">
        <v>1132</v>
      </c>
      <c r="D2308">
        <v>211112341</v>
      </c>
    </row>
    <row r="2309" spans="1:4" x14ac:dyDescent="0.25">
      <c r="A2309">
        <v>211112342</v>
      </c>
      <c r="B2309" t="s">
        <v>2505</v>
      </c>
      <c r="C2309" t="s">
        <v>553</v>
      </c>
      <c r="D2309">
        <v>211112342</v>
      </c>
    </row>
    <row r="2310" spans="1:4" x14ac:dyDescent="0.25">
      <c r="A2310">
        <v>211112343</v>
      </c>
      <c r="B2310" t="s">
        <v>2506</v>
      </c>
      <c r="C2310" t="s">
        <v>553</v>
      </c>
      <c r="D2310">
        <v>211112343</v>
      </c>
    </row>
    <row r="2311" spans="1:4" x14ac:dyDescent="0.25">
      <c r="A2311">
        <v>211112344</v>
      </c>
      <c r="B2311" t="s">
        <v>2507</v>
      </c>
      <c r="C2311" t="s">
        <v>1132</v>
      </c>
      <c r="D2311">
        <v>211112344</v>
      </c>
    </row>
    <row r="2312" spans="1:4" x14ac:dyDescent="0.25">
      <c r="A2312">
        <v>211112345</v>
      </c>
      <c r="B2312" t="s">
        <v>2508</v>
      </c>
      <c r="C2312" t="s">
        <v>568</v>
      </c>
      <c r="D2312">
        <v>211112345</v>
      </c>
    </row>
    <row r="2313" spans="1:4" x14ac:dyDescent="0.25">
      <c r="A2313">
        <v>211112346</v>
      </c>
      <c r="B2313" t="s">
        <v>2509</v>
      </c>
      <c r="C2313" t="s">
        <v>553</v>
      </c>
      <c r="D2313">
        <v>211112346</v>
      </c>
    </row>
    <row r="2314" spans="1:4" x14ac:dyDescent="0.25">
      <c r="A2314">
        <v>211112347</v>
      </c>
      <c r="B2314" t="s">
        <v>2510</v>
      </c>
      <c r="C2314" t="s">
        <v>568</v>
      </c>
      <c r="D2314">
        <v>211112347</v>
      </c>
    </row>
    <row r="2315" spans="1:4" x14ac:dyDescent="0.25">
      <c r="A2315">
        <v>211112348</v>
      </c>
      <c r="B2315" t="s">
        <v>2511</v>
      </c>
      <c r="C2315" t="s">
        <v>553</v>
      </c>
      <c r="D2315">
        <v>211112348</v>
      </c>
    </row>
    <row r="2316" spans="1:4" x14ac:dyDescent="0.25">
      <c r="A2316">
        <v>211112349</v>
      </c>
      <c r="B2316" t="s">
        <v>437</v>
      </c>
      <c r="C2316" t="s">
        <v>1710</v>
      </c>
      <c r="D2316">
        <v>211112349</v>
      </c>
    </row>
    <row r="2317" spans="1:4" x14ac:dyDescent="0.25">
      <c r="A2317">
        <v>211112350</v>
      </c>
      <c r="B2317" t="s">
        <v>438</v>
      </c>
      <c r="C2317" t="s">
        <v>620</v>
      </c>
      <c r="D2317">
        <v>211112350</v>
      </c>
    </row>
    <row r="2318" spans="1:4" x14ac:dyDescent="0.25">
      <c r="A2318">
        <v>211112351</v>
      </c>
      <c r="B2318" t="s">
        <v>439</v>
      </c>
      <c r="C2318" t="s">
        <v>663</v>
      </c>
      <c r="D2318">
        <v>211112351</v>
      </c>
    </row>
    <row r="2319" spans="1:4" x14ac:dyDescent="0.25">
      <c r="A2319">
        <v>211112352</v>
      </c>
      <c r="B2319" t="s">
        <v>440</v>
      </c>
      <c r="C2319" t="s">
        <v>585</v>
      </c>
      <c r="D2319">
        <v>211112352</v>
      </c>
    </row>
    <row r="2320" spans="1:4" x14ac:dyDescent="0.25">
      <c r="A2320">
        <v>211112353</v>
      </c>
      <c r="B2320" t="s">
        <v>441</v>
      </c>
      <c r="C2320" t="s">
        <v>1132</v>
      </c>
      <c r="D2320">
        <v>211112353</v>
      </c>
    </row>
    <row r="2321" spans="1:4" x14ac:dyDescent="0.25">
      <c r="A2321">
        <v>211112354</v>
      </c>
      <c r="B2321" t="s">
        <v>2512</v>
      </c>
      <c r="C2321" t="s">
        <v>663</v>
      </c>
      <c r="D2321">
        <v>211112354</v>
      </c>
    </row>
    <row r="2322" spans="1:4" x14ac:dyDescent="0.25">
      <c r="A2322">
        <v>211112355</v>
      </c>
      <c r="B2322" t="s">
        <v>2513</v>
      </c>
      <c r="C2322" t="s">
        <v>585</v>
      </c>
      <c r="D2322">
        <v>211112355</v>
      </c>
    </row>
    <row r="2323" spans="1:4" x14ac:dyDescent="0.25">
      <c r="A2323">
        <v>211112356</v>
      </c>
      <c r="B2323" t="s">
        <v>442</v>
      </c>
      <c r="C2323" t="s">
        <v>585</v>
      </c>
      <c r="D2323">
        <v>211112356</v>
      </c>
    </row>
    <row r="2324" spans="1:4" x14ac:dyDescent="0.25">
      <c r="A2324">
        <v>211112357</v>
      </c>
      <c r="B2324" t="s">
        <v>443</v>
      </c>
      <c r="C2324" t="s">
        <v>2514</v>
      </c>
      <c r="D2324">
        <v>211112357</v>
      </c>
    </row>
    <row r="2325" spans="1:4" x14ac:dyDescent="0.25">
      <c r="A2325">
        <v>211112358</v>
      </c>
      <c r="B2325" t="s">
        <v>444</v>
      </c>
      <c r="C2325" t="s">
        <v>553</v>
      </c>
      <c r="D2325">
        <v>211112358</v>
      </c>
    </row>
    <row r="2326" spans="1:4" x14ac:dyDescent="0.25">
      <c r="A2326">
        <v>211112359</v>
      </c>
      <c r="B2326" t="s">
        <v>2515</v>
      </c>
      <c r="C2326" t="s">
        <v>553</v>
      </c>
      <c r="D2326">
        <v>211112359</v>
      </c>
    </row>
    <row r="2327" spans="1:4" x14ac:dyDescent="0.25">
      <c r="A2327">
        <v>211112360</v>
      </c>
      <c r="B2327" t="s">
        <v>2516</v>
      </c>
      <c r="C2327" t="s">
        <v>553</v>
      </c>
      <c r="D2327">
        <v>211112360</v>
      </c>
    </row>
    <row r="2328" spans="1:4" x14ac:dyDescent="0.25">
      <c r="A2328">
        <v>211112361</v>
      </c>
      <c r="B2328" t="s">
        <v>2516</v>
      </c>
      <c r="C2328" t="s">
        <v>553</v>
      </c>
      <c r="D2328">
        <v>211112361</v>
      </c>
    </row>
    <row r="2329" spans="1:4" x14ac:dyDescent="0.25">
      <c r="A2329">
        <v>211112362</v>
      </c>
      <c r="B2329" t="s">
        <v>2517</v>
      </c>
      <c r="C2329" t="s">
        <v>1132</v>
      </c>
      <c r="D2329">
        <v>211112362</v>
      </c>
    </row>
    <row r="2330" spans="1:4" x14ac:dyDescent="0.25">
      <c r="A2330">
        <v>211112363</v>
      </c>
      <c r="B2330" t="s">
        <v>2518</v>
      </c>
      <c r="C2330" t="s">
        <v>553</v>
      </c>
      <c r="D2330">
        <v>211112363</v>
      </c>
    </row>
    <row r="2331" spans="1:4" x14ac:dyDescent="0.25">
      <c r="A2331">
        <v>211112364</v>
      </c>
      <c r="B2331" t="s">
        <v>2516</v>
      </c>
      <c r="C2331" t="s">
        <v>553</v>
      </c>
      <c r="D2331">
        <v>211112364</v>
      </c>
    </row>
    <row r="2332" spans="1:4" x14ac:dyDescent="0.25">
      <c r="A2332">
        <v>211112365</v>
      </c>
      <c r="B2332" t="s">
        <v>2515</v>
      </c>
      <c r="C2332" t="s">
        <v>553</v>
      </c>
      <c r="D2332">
        <v>211112365</v>
      </c>
    </row>
    <row r="2333" spans="1:4" x14ac:dyDescent="0.25">
      <c r="A2333">
        <v>211112366</v>
      </c>
      <c r="B2333" t="s">
        <v>2516</v>
      </c>
      <c r="C2333" t="s">
        <v>1132</v>
      </c>
      <c r="D2333">
        <v>211112366</v>
      </c>
    </row>
    <row r="2334" spans="1:4" x14ac:dyDescent="0.25">
      <c r="A2334">
        <v>211112367</v>
      </c>
      <c r="B2334" t="s">
        <v>2519</v>
      </c>
      <c r="C2334" t="s">
        <v>553</v>
      </c>
      <c r="D2334">
        <v>211112367</v>
      </c>
    </row>
    <row r="2335" spans="1:4" x14ac:dyDescent="0.25">
      <c r="A2335">
        <v>211112368</v>
      </c>
      <c r="B2335" t="s">
        <v>2516</v>
      </c>
      <c r="C2335" t="s">
        <v>553</v>
      </c>
      <c r="D2335">
        <v>211112368</v>
      </c>
    </row>
    <row r="2336" spans="1:4" x14ac:dyDescent="0.25">
      <c r="A2336">
        <v>211112369</v>
      </c>
      <c r="B2336" t="s">
        <v>2520</v>
      </c>
      <c r="C2336" t="s">
        <v>553</v>
      </c>
      <c r="D2336">
        <v>211112369</v>
      </c>
    </row>
    <row r="2337" spans="1:4" x14ac:dyDescent="0.25">
      <c r="A2337">
        <v>211112370</v>
      </c>
      <c r="B2337" t="s">
        <v>2521</v>
      </c>
      <c r="C2337" t="s">
        <v>553</v>
      </c>
      <c r="D2337">
        <v>211112370</v>
      </c>
    </row>
    <row r="2338" spans="1:4" x14ac:dyDescent="0.25">
      <c r="A2338">
        <v>211112371</v>
      </c>
      <c r="B2338" t="s">
        <v>445</v>
      </c>
      <c r="C2338" t="s">
        <v>553</v>
      </c>
      <c r="D2338">
        <v>211112371</v>
      </c>
    </row>
    <row r="2339" spans="1:4" x14ac:dyDescent="0.25">
      <c r="A2339">
        <v>211112372</v>
      </c>
      <c r="B2339" t="s">
        <v>2522</v>
      </c>
      <c r="C2339" t="s">
        <v>1710</v>
      </c>
      <c r="D2339">
        <v>211112372</v>
      </c>
    </row>
    <row r="2340" spans="1:4" x14ac:dyDescent="0.25">
      <c r="A2340">
        <v>211112373</v>
      </c>
      <c r="B2340" t="s">
        <v>446</v>
      </c>
      <c r="C2340" t="s">
        <v>1782</v>
      </c>
      <c r="D2340">
        <v>211112373</v>
      </c>
    </row>
    <row r="2341" spans="1:4" x14ac:dyDescent="0.25">
      <c r="A2341">
        <v>211112374</v>
      </c>
      <c r="B2341" t="s">
        <v>2523</v>
      </c>
      <c r="C2341" t="s">
        <v>1132</v>
      </c>
      <c r="D2341">
        <v>211112374</v>
      </c>
    </row>
    <row r="2342" spans="1:4" x14ac:dyDescent="0.25">
      <c r="A2342">
        <v>211112375</v>
      </c>
      <c r="B2342" t="s">
        <v>447</v>
      </c>
      <c r="C2342" t="s">
        <v>585</v>
      </c>
      <c r="D2342">
        <v>211112375</v>
      </c>
    </row>
    <row r="2343" spans="1:4" x14ac:dyDescent="0.25">
      <c r="A2343">
        <v>211112376</v>
      </c>
      <c r="B2343" t="s">
        <v>448</v>
      </c>
      <c r="C2343" t="s">
        <v>1710</v>
      </c>
      <c r="D2343">
        <v>211112376</v>
      </c>
    </row>
    <row r="2344" spans="1:4" x14ac:dyDescent="0.25">
      <c r="A2344">
        <v>211112377</v>
      </c>
      <c r="B2344" t="s">
        <v>449</v>
      </c>
      <c r="C2344" t="s">
        <v>553</v>
      </c>
      <c r="D2344">
        <v>211112377</v>
      </c>
    </row>
    <row r="2345" spans="1:4" x14ac:dyDescent="0.25">
      <c r="A2345">
        <v>211112379</v>
      </c>
      <c r="B2345" t="s">
        <v>2524</v>
      </c>
      <c r="C2345" t="s">
        <v>585</v>
      </c>
      <c r="D2345">
        <v>211112379</v>
      </c>
    </row>
    <row r="2346" spans="1:4" x14ac:dyDescent="0.25">
      <c r="A2346">
        <v>211112380</v>
      </c>
      <c r="B2346" t="s">
        <v>450</v>
      </c>
      <c r="C2346" t="s">
        <v>585</v>
      </c>
      <c r="D2346">
        <v>211112380</v>
      </c>
    </row>
    <row r="2347" spans="1:4" x14ac:dyDescent="0.25">
      <c r="A2347">
        <v>211112381</v>
      </c>
      <c r="B2347" t="s">
        <v>2525</v>
      </c>
      <c r="C2347" t="s">
        <v>568</v>
      </c>
      <c r="D2347">
        <v>211112381</v>
      </c>
    </row>
    <row r="2348" spans="1:4" x14ac:dyDescent="0.25">
      <c r="A2348">
        <v>211112382</v>
      </c>
      <c r="B2348" t="s">
        <v>451</v>
      </c>
      <c r="C2348" t="s">
        <v>1782</v>
      </c>
      <c r="D2348">
        <v>211112382</v>
      </c>
    </row>
    <row r="2349" spans="1:4" x14ac:dyDescent="0.25">
      <c r="A2349">
        <v>211112383</v>
      </c>
      <c r="B2349" t="s">
        <v>2526</v>
      </c>
      <c r="C2349" t="s">
        <v>663</v>
      </c>
      <c r="D2349">
        <v>211112383</v>
      </c>
    </row>
    <row r="2350" spans="1:4" x14ac:dyDescent="0.25">
      <c r="A2350">
        <v>211112385</v>
      </c>
      <c r="B2350" t="s">
        <v>2527</v>
      </c>
      <c r="C2350" t="s">
        <v>620</v>
      </c>
      <c r="D2350">
        <v>211112385</v>
      </c>
    </row>
    <row r="2351" spans="1:4" x14ac:dyDescent="0.25">
      <c r="A2351">
        <v>211112386</v>
      </c>
      <c r="B2351" t="s">
        <v>454</v>
      </c>
      <c r="C2351" t="s">
        <v>585</v>
      </c>
      <c r="D2351">
        <v>211112386</v>
      </c>
    </row>
    <row r="2352" spans="1:4" x14ac:dyDescent="0.25">
      <c r="A2352">
        <v>211112387</v>
      </c>
      <c r="B2352" t="s">
        <v>2528</v>
      </c>
      <c r="C2352" t="s">
        <v>568</v>
      </c>
      <c r="D2352">
        <v>211112387</v>
      </c>
    </row>
    <row r="2353" spans="1:4" x14ac:dyDescent="0.25">
      <c r="A2353">
        <v>211112388</v>
      </c>
      <c r="B2353" t="s">
        <v>455</v>
      </c>
      <c r="C2353" t="s">
        <v>1132</v>
      </c>
      <c r="D2353">
        <v>211112388</v>
      </c>
    </row>
    <row r="2354" spans="1:4" x14ac:dyDescent="0.25">
      <c r="A2354">
        <v>211112389</v>
      </c>
      <c r="B2354" t="s">
        <v>2529</v>
      </c>
      <c r="C2354" t="s">
        <v>561</v>
      </c>
      <c r="D2354">
        <v>211112389</v>
      </c>
    </row>
    <row r="2355" spans="1:4" x14ac:dyDescent="0.25">
      <c r="A2355">
        <v>211112390</v>
      </c>
      <c r="B2355" t="s">
        <v>2530</v>
      </c>
      <c r="C2355" t="s">
        <v>553</v>
      </c>
      <c r="D2355">
        <v>211112390</v>
      </c>
    </row>
    <row r="2356" spans="1:4" x14ac:dyDescent="0.25">
      <c r="A2356">
        <v>211112391</v>
      </c>
      <c r="B2356" t="s">
        <v>456</v>
      </c>
      <c r="C2356" t="s">
        <v>585</v>
      </c>
      <c r="D2356">
        <v>211112391</v>
      </c>
    </row>
    <row r="2357" spans="1:4" x14ac:dyDescent="0.25">
      <c r="A2357">
        <v>211112392</v>
      </c>
      <c r="B2357" t="s">
        <v>457</v>
      </c>
      <c r="C2357" t="s">
        <v>568</v>
      </c>
      <c r="D2357">
        <v>211112392</v>
      </c>
    </row>
    <row r="2358" spans="1:4" x14ac:dyDescent="0.25">
      <c r="A2358">
        <v>211112393</v>
      </c>
      <c r="B2358" t="s">
        <v>2531</v>
      </c>
      <c r="C2358" t="s">
        <v>561</v>
      </c>
      <c r="D2358">
        <v>211112393</v>
      </c>
    </row>
    <row r="2359" spans="1:4" x14ac:dyDescent="0.25">
      <c r="A2359">
        <v>211112394</v>
      </c>
      <c r="B2359" t="s">
        <v>458</v>
      </c>
      <c r="C2359" t="s">
        <v>620</v>
      </c>
      <c r="D2359">
        <v>211112394</v>
      </c>
    </row>
    <row r="2360" spans="1:4" x14ac:dyDescent="0.25">
      <c r="A2360">
        <v>211112395</v>
      </c>
      <c r="B2360" t="s">
        <v>459</v>
      </c>
      <c r="C2360" t="s">
        <v>2220</v>
      </c>
      <c r="D2360">
        <v>211112395</v>
      </c>
    </row>
    <row r="2361" spans="1:4" x14ac:dyDescent="0.25">
      <c r="A2361">
        <v>211112396</v>
      </c>
      <c r="B2361" t="s">
        <v>2532</v>
      </c>
      <c r="C2361" t="s">
        <v>568</v>
      </c>
      <c r="D2361">
        <v>211112396</v>
      </c>
    </row>
    <row r="2362" spans="1:4" x14ac:dyDescent="0.25">
      <c r="A2362">
        <v>211112397</v>
      </c>
      <c r="B2362" t="s">
        <v>2533</v>
      </c>
      <c r="C2362" t="s">
        <v>585</v>
      </c>
      <c r="D2362">
        <v>211112397</v>
      </c>
    </row>
    <row r="2363" spans="1:4" x14ac:dyDescent="0.25">
      <c r="A2363">
        <v>211112398</v>
      </c>
      <c r="B2363" t="s">
        <v>2534</v>
      </c>
      <c r="C2363" t="s">
        <v>561</v>
      </c>
      <c r="D2363">
        <v>211112398</v>
      </c>
    </row>
    <row r="2364" spans="1:4" x14ac:dyDescent="0.25">
      <c r="A2364">
        <v>211112399</v>
      </c>
      <c r="B2364" t="s">
        <v>2535</v>
      </c>
      <c r="C2364" t="s">
        <v>2514</v>
      </c>
      <c r="D2364">
        <v>211112399</v>
      </c>
    </row>
    <row r="2365" spans="1:4" x14ac:dyDescent="0.25">
      <c r="A2365">
        <v>211112400</v>
      </c>
      <c r="B2365" t="s">
        <v>460</v>
      </c>
      <c r="C2365" t="s">
        <v>585</v>
      </c>
      <c r="D2365">
        <v>211112400</v>
      </c>
    </row>
    <row r="2366" spans="1:4" x14ac:dyDescent="0.25">
      <c r="A2366">
        <v>211112401</v>
      </c>
      <c r="B2366" t="s">
        <v>461</v>
      </c>
      <c r="C2366" t="s">
        <v>568</v>
      </c>
      <c r="D2366">
        <v>211112401</v>
      </c>
    </row>
    <row r="2367" spans="1:4" x14ac:dyDescent="0.25">
      <c r="A2367">
        <v>211112402</v>
      </c>
      <c r="B2367" t="s">
        <v>2536</v>
      </c>
      <c r="C2367" t="s">
        <v>561</v>
      </c>
      <c r="D2367">
        <v>211112402</v>
      </c>
    </row>
    <row r="2368" spans="1:4" x14ac:dyDescent="0.25">
      <c r="A2368">
        <v>211112403</v>
      </c>
      <c r="B2368" t="s">
        <v>462</v>
      </c>
      <c r="C2368" t="s">
        <v>585</v>
      </c>
      <c r="D2368">
        <v>211112403</v>
      </c>
    </row>
    <row r="2369" spans="1:4" x14ac:dyDescent="0.25">
      <c r="A2369">
        <v>211112404</v>
      </c>
      <c r="B2369" t="s">
        <v>2537</v>
      </c>
      <c r="C2369" t="s">
        <v>585</v>
      </c>
      <c r="D2369">
        <v>211112404</v>
      </c>
    </row>
    <row r="2370" spans="1:4" x14ac:dyDescent="0.25">
      <c r="A2370">
        <v>211112405</v>
      </c>
      <c r="B2370" t="s">
        <v>186</v>
      </c>
      <c r="C2370" t="s">
        <v>585</v>
      </c>
      <c r="D2370">
        <v>211112405</v>
      </c>
    </row>
    <row r="2371" spans="1:4" x14ac:dyDescent="0.25">
      <c r="A2371">
        <v>211112406</v>
      </c>
      <c r="B2371" t="s">
        <v>463</v>
      </c>
      <c r="C2371" t="s">
        <v>561</v>
      </c>
      <c r="D2371">
        <v>211112406</v>
      </c>
    </row>
    <row r="2372" spans="1:4" x14ac:dyDescent="0.25">
      <c r="A2372">
        <v>211112407</v>
      </c>
      <c r="B2372" t="s">
        <v>2538</v>
      </c>
      <c r="C2372" t="s">
        <v>568</v>
      </c>
      <c r="D2372">
        <v>211112407</v>
      </c>
    </row>
    <row r="2373" spans="1:4" x14ac:dyDescent="0.25">
      <c r="A2373">
        <v>211112408</v>
      </c>
      <c r="B2373" t="s">
        <v>444</v>
      </c>
      <c r="C2373" t="s">
        <v>553</v>
      </c>
      <c r="D2373">
        <v>211112408</v>
      </c>
    </row>
    <row r="2374" spans="1:4" x14ac:dyDescent="0.25">
      <c r="A2374">
        <v>211112409</v>
      </c>
      <c r="B2374" t="s">
        <v>465</v>
      </c>
      <c r="C2374" t="s">
        <v>553</v>
      </c>
      <c r="D2374">
        <v>211112409</v>
      </c>
    </row>
    <row r="2375" spans="1:4" x14ac:dyDescent="0.25">
      <c r="A2375">
        <v>211112410</v>
      </c>
      <c r="B2375" t="s">
        <v>466</v>
      </c>
      <c r="C2375" t="s">
        <v>1132</v>
      </c>
      <c r="D2375">
        <v>211112410</v>
      </c>
    </row>
    <row r="2376" spans="1:4" x14ac:dyDescent="0.25">
      <c r="A2376">
        <v>211112411</v>
      </c>
      <c r="B2376" t="s">
        <v>104</v>
      </c>
      <c r="C2376" t="s">
        <v>553</v>
      </c>
      <c r="D2376">
        <v>211112411</v>
      </c>
    </row>
    <row r="2377" spans="1:4" x14ac:dyDescent="0.25">
      <c r="A2377">
        <v>211112412</v>
      </c>
      <c r="B2377" t="s">
        <v>467</v>
      </c>
      <c r="C2377" t="s">
        <v>2286</v>
      </c>
      <c r="D2377">
        <v>211112412</v>
      </c>
    </row>
    <row r="2378" spans="1:4" x14ac:dyDescent="0.25">
      <c r="A2378">
        <v>211112413</v>
      </c>
      <c r="B2378" t="s">
        <v>2539</v>
      </c>
      <c r="C2378" t="s">
        <v>1298</v>
      </c>
      <c r="D2378">
        <v>211112413</v>
      </c>
    </row>
    <row r="2379" spans="1:4" x14ac:dyDescent="0.25">
      <c r="A2379">
        <v>211112414</v>
      </c>
      <c r="B2379" t="s">
        <v>468</v>
      </c>
      <c r="C2379" t="s">
        <v>585</v>
      </c>
      <c r="D2379">
        <v>211112414</v>
      </c>
    </row>
    <row r="2380" spans="1:4" x14ac:dyDescent="0.25">
      <c r="A2380">
        <v>211112415</v>
      </c>
      <c r="B2380" t="s">
        <v>469</v>
      </c>
      <c r="C2380" t="s">
        <v>620</v>
      </c>
      <c r="D2380">
        <v>211112415</v>
      </c>
    </row>
    <row r="2381" spans="1:4" x14ac:dyDescent="0.25">
      <c r="A2381">
        <v>211112416</v>
      </c>
      <c r="B2381" t="s">
        <v>2540</v>
      </c>
      <c r="C2381" t="s">
        <v>1710</v>
      </c>
      <c r="D2381">
        <v>211112416</v>
      </c>
    </row>
    <row r="2382" spans="1:4" x14ac:dyDescent="0.25">
      <c r="A2382">
        <v>211112417</v>
      </c>
      <c r="B2382" t="s">
        <v>2541</v>
      </c>
      <c r="C2382" t="s">
        <v>585</v>
      </c>
      <c r="D2382">
        <v>211112417</v>
      </c>
    </row>
    <row r="2383" spans="1:4" x14ac:dyDescent="0.25">
      <c r="A2383">
        <v>211112418</v>
      </c>
      <c r="B2383" t="s">
        <v>2542</v>
      </c>
      <c r="C2383" t="s">
        <v>568</v>
      </c>
      <c r="D2383">
        <v>211112418</v>
      </c>
    </row>
    <row r="2384" spans="1:4" x14ac:dyDescent="0.25">
      <c r="A2384">
        <v>211112419</v>
      </c>
      <c r="B2384" t="s">
        <v>2543</v>
      </c>
      <c r="C2384" t="s">
        <v>585</v>
      </c>
      <c r="D2384">
        <v>211112419</v>
      </c>
    </row>
    <row r="2385" spans="1:4" x14ac:dyDescent="0.25">
      <c r="A2385">
        <v>211112420</v>
      </c>
      <c r="B2385" t="s">
        <v>470</v>
      </c>
      <c r="C2385" t="s">
        <v>561</v>
      </c>
      <c r="D2385">
        <v>211112420</v>
      </c>
    </row>
    <row r="2386" spans="1:4" x14ac:dyDescent="0.25">
      <c r="A2386">
        <v>211112421</v>
      </c>
      <c r="B2386" t="s">
        <v>471</v>
      </c>
      <c r="C2386" t="s">
        <v>663</v>
      </c>
      <c r="D2386">
        <v>211112421</v>
      </c>
    </row>
    <row r="2387" spans="1:4" x14ac:dyDescent="0.25">
      <c r="A2387">
        <v>211112422</v>
      </c>
      <c r="B2387" t="s">
        <v>2544</v>
      </c>
      <c r="C2387" t="s">
        <v>1298</v>
      </c>
      <c r="D2387">
        <v>211112422</v>
      </c>
    </row>
    <row r="2388" spans="1:4" x14ac:dyDescent="0.25">
      <c r="A2388">
        <v>211112423</v>
      </c>
      <c r="B2388" t="s">
        <v>472</v>
      </c>
      <c r="C2388" t="s">
        <v>1710</v>
      </c>
      <c r="D2388">
        <v>211112423</v>
      </c>
    </row>
    <row r="2389" spans="1:4" x14ac:dyDescent="0.25">
      <c r="A2389">
        <v>211112424</v>
      </c>
      <c r="B2389" t="s">
        <v>104</v>
      </c>
      <c r="C2389" t="s">
        <v>553</v>
      </c>
      <c r="D2389">
        <v>211112424</v>
      </c>
    </row>
    <row r="2390" spans="1:4" x14ac:dyDescent="0.25">
      <c r="A2390">
        <v>211112425</v>
      </c>
      <c r="B2390" t="s">
        <v>104</v>
      </c>
      <c r="C2390" t="s">
        <v>553</v>
      </c>
      <c r="D2390">
        <v>211112425</v>
      </c>
    </row>
    <row r="2391" spans="1:4" x14ac:dyDescent="0.25">
      <c r="A2391">
        <v>211112426</v>
      </c>
      <c r="B2391" t="s">
        <v>2545</v>
      </c>
      <c r="C2391" t="s">
        <v>1710</v>
      </c>
      <c r="D2391">
        <v>211112426</v>
      </c>
    </row>
    <row r="2392" spans="1:4" x14ac:dyDescent="0.25">
      <c r="A2392">
        <v>211112427</v>
      </c>
      <c r="B2392" t="s">
        <v>2546</v>
      </c>
      <c r="C2392" t="s">
        <v>663</v>
      </c>
      <c r="D2392">
        <v>211112427</v>
      </c>
    </row>
    <row r="2393" spans="1:4" x14ac:dyDescent="0.25">
      <c r="A2393">
        <v>211112428</v>
      </c>
      <c r="B2393" t="s">
        <v>473</v>
      </c>
      <c r="C2393" t="s">
        <v>663</v>
      </c>
      <c r="D2393">
        <v>211112428</v>
      </c>
    </row>
    <row r="2394" spans="1:4" x14ac:dyDescent="0.25">
      <c r="A2394">
        <v>211112429</v>
      </c>
      <c r="B2394" t="s">
        <v>474</v>
      </c>
      <c r="C2394" t="s">
        <v>1132</v>
      </c>
      <c r="D2394">
        <v>211112429</v>
      </c>
    </row>
    <row r="2395" spans="1:4" x14ac:dyDescent="0.25">
      <c r="A2395">
        <v>211112430</v>
      </c>
      <c r="B2395" t="s">
        <v>2547</v>
      </c>
      <c r="C2395" t="s">
        <v>663</v>
      </c>
      <c r="D2395">
        <v>211112430</v>
      </c>
    </row>
    <row r="2396" spans="1:4" x14ac:dyDescent="0.25">
      <c r="A2396">
        <v>211112431</v>
      </c>
      <c r="B2396" t="s">
        <v>475</v>
      </c>
      <c r="C2396" t="s">
        <v>561</v>
      </c>
      <c r="D2396">
        <v>211112431</v>
      </c>
    </row>
    <row r="2397" spans="1:4" x14ac:dyDescent="0.25">
      <c r="A2397">
        <v>211112432</v>
      </c>
      <c r="B2397" t="s">
        <v>2548</v>
      </c>
      <c r="C2397" t="s">
        <v>1710</v>
      </c>
      <c r="D2397">
        <v>211112432</v>
      </c>
    </row>
    <row r="2398" spans="1:4" x14ac:dyDescent="0.25">
      <c r="A2398">
        <v>211112433</v>
      </c>
      <c r="B2398" t="s">
        <v>2549</v>
      </c>
      <c r="C2398" t="s">
        <v>568</v>
      </c>
      <c r="D2398">
        <v>211112433</v>
      </c>
    </row>
    <row r="2399" spans="1:4" x14ac:dyDescent="0.25">
      <c r="A2399">
        <v>211112434</v>
      </c>
      <c r="B2399" t="s">
        <v>476</v>
      </c>
      <c r="C2399" t="s">
        <v>663</v>
      </c>
      <c r="D2399">
        <v>211112434</v>
      </c>
    </row>
    <row r="2400" spans="1:4" x14ac:dyDescent="0.25">
      <c r="A2400">
        <v>211112435</v>
      </c>
      <c r="B2400" t="s">
        <v>477</v>
      </c>
      <c r="C2400" t="s">
        <v>561</v>
      </c>
      <c r="D2400">
        <v>211112435</v>
      </c>
    </row>
    <row r="2401" spans="1:4" x14ac:dyDescent="0.25">
      <c r="A2401">
        <v>211112436</v>
      </c>
      <c r="B2401" t="s">
        <v>478</v>
      </c>
      <c r="C2401" t="s">
        <v>568</v>
      </c>
      <c r="D2401">
        <v>211112436</v>
      </c>
    </row>
    <row r="2402" spans="1:4" x14ac:dyDescent="0.25">
      <c r="A2402">
        <v>211112437</v>
      </c>
      <c r="B2402" t="s">
        <v>2550</v>
      </c>
      <c r="C2402" t="s">
        <v>663</v>
      </c>
      <c r="D2402">
        <v>211112437</v>
      </c>
    </row>
    <row r="2403" spans="1:4" x14ac:dyDescent="0.25">
      <c r="A2403">
        <v>211112438</v>
      </c>
      <c r="B2403" t="s">
        <v>104</v>
      </c>
      <c r="C2403" t="s">
        <v>553</v>
      </c>
      <c r="D2403">
        <v>211112438</v>
      </c>
    </row>
    <row r="2404" spans="1:4" x14ac:dyDescent="0.25">
      <c r="A2404">
        <v>211112439</v>
      </c>
      <c r="B2404" t="s">
        <v>479</v>
      </c>
      <c r="C2404" t="s">
        <v>585</v>
      </c>
      <c r="D2404">
        <v>211112439</v>
      </c>
    </row>
    <row r="2405" spans="1:4" x14ac:dyDescent="0.25">
      <c r="A2405">
        <v>211112440</v>
      </c>
      <c r="B2405" t="s">
        <v>480</v>
      </c>
      <c r="C2405" t="s">
        <v>553</v>
      </c>
      <c r="D2405">
        <v>211112440</v>
      </c>
    </row>
    <row r="2406" spans="1:4" x14ac:dyDescent="0.25">
      <c r="A2406">
        <v>211112441</v>
      </c>
      <c r="B2406" t="s">
        <v>2551</v>
      </c>
      <c r="C2406" t="s">
        <v>1132</v>
      </c>
      <c r="D2406">
        <v>211112441</v>
      </c>
    </row>
    <row r="2407" spans="1:4" x14ac:dyDescent="0.25">
      <c r="A2407">
        <v>211112442</v>
      </c>
      <c r="B2407" t="s">
        <v>2552</v>
      </c>
      <c r="C2407" t="s">
        <v>585</v>
      </c>
      <c r="D2407">
        <v>211112442</v>
      </c>
    </row>
    <row r="2408" spans="1:4" x14ac:dyDescent="0.25">
      <c r="A2408">
        <v>211112443</v>
      </c>
      <c r="B2408" t="s">
        <v>2553</v>
      </c>
      <c r="C2408" t="s">
        <v>663</v>
      </c>
      <c r="D2408">
        <v>211112443</v>
      </c>
    </row>
    <row r="2409" spans="1:4" x14ac:dyDescent="0.25">
      <c r="A2409">
        <v>211112444</v>
      </c>
      <c r="B2409" t="s">
        <v>152</v>
      </c>
      <c r="C2409" t="s">
        <v>585</v>
      </c>
      <c r="D2409">
        <v>211112444</v>
      </c>
    </row>
    <row r="2410" spans="1:4" x14ac:dyDescent="0.25">
      <c r="A2410">
        <v>211112445</v>
      </c>
      <c r="B2410" t="s">
        <v>481</v>
      </c>
      <c r="C2410" t="s">
        <v>1132</v>
      </c>
      <c r="D2410">
        <v>211112445</v>
      </c>
    </row>
    <row r="2411" spans="1:4" x14ac:dyDescent="0.25">
      <c r="A2411">
        <v>211112446</v>
      </c>
      <c r="B2411" t="s">
        <v>2554</v>
      </c>
      <c r="C2411" t="s">
        <v>585</v>
      </c>
      <c r="D2411">
        <v>211112446</v>
      </c>
    </row>
    <row r="2412" spans="1:4" x14ac:dyDescent="0.25">
      <c r="A2412">
        <v>211112447</v>
      </c>
      <c r="B2412" t="s">
        <v>2555</v>
      </c>
      <c r="C2412" t="s">
        <v>585</v>
      </c>
      <c r="D2412">
        <v>211112447</v>
      </c>
    </row>
    <row r="2413" spans="1:4" x14ac:dyDescent="0.25">
      <c r="A2413">
        <v>211112448</v>
      </c>
      <c r="B2413" t="s">
        <v>2556</v>
      </c>
      <c r="C2413" t="s">
        <v>585</v>
      </c>
      <c r="D2413">
        <v>211112448</v>
      </c>
    </row>
    <row r="2414" spans="1:4" x14ac:dyDescent="0.25">
      <c r="A2414">
        <v>211112449</v>
      </c>
      <c r="B2414" t="s">
        <v>2557</v>
      </c>
      <c r="C2414" t="s">
        <v>1132</v>
      </c>
      <c r="D2414">
        <v>211112449</v>
      </c>
    </row>
    <row r="2415" spans="1:4" x14ac:dyDescent="0.25">
      <c r="A2415">
        <v>211112450</v>
      </c>
      <c r="B2415" t="s">
        <v>2558</v>
      </c>
      <c r="C2415" t="s">
        <v>585</v>
      </c>
      <c r="D2415">
        <v>211112450</v>
      </c>
    </row>
    <row r="2416" spans="1:4" x14ac:dyDescent="0.25">
      <c r="A2416">
        <v>211112451</v>
      </c>
      <c r="B2416" t="s">
        <v>2559</v>
      </c>
      <c r="C2416" t="s">
        <v>553</v>
      </c>
      <c r="D2416">
        <v>211112451</v>
      </c>
    </row>
    <row r="2417" spans="1:4" x14ac:dyDescent="0.25">
      <c r="A2417">
        <v>211112452</v>
      </c>
      <c r="B2417" t="s">
        <v>482</v>
      </c>
      <c r="C2417" t="s">
        <v>1132</v>
      </c>
      <c r="D2417">
        <v>211112452</v>
      </c>
    </row>
    <row r="2418" spans="1:4" x14ac:dyDescent="0.25">
      <c r="A2418">
        <v>211112453</v>
      </c>
      <c r="B2418" t="s">
        <v>2560</v>
      </c>
      <c r="C2418" t="s">
        <v>1710</v>
      </c>
      <c r="D2418">
        <v>211112453</v>
      </c>
    </row>
    <row r="2419" spans="1:4" x14ac:dyDescent="0.25">
      <c r="A2419">
        <v>211112454</v>
      </c>
      <c r="B2419" t="s">
        <v>483</v>
      </c>
      <c r="C2419" t="s">
        <v>663</v>
      </c>
      <c r="D2419">
        <v>211112454</v>
      </c>
    </row>
    <row r="2420" spans="1:4" x14ac:dyDescent="0.25">
      <c r="A2420">
        <v>211112455</v>
      </c>
      <c r="B2420" t="s">
        <v>484</v>
      </c>
      <c r="C2420" t="s">
        <v>663</v>
      </c>
      <c r="D2420">
        <v>211112455</v>
      </c>
    </row>
    <row r="2421" spans="1:4" x14ac:dyDescent="0.25">
      <c r="A2421">
        <v>211112456</v>
      </c>
      <c r="B2421" t="s">
        <v>2561</v>
      </c>
      <c r="C2421" t="s">
        <v>1132</v>
      </c>
      <c r="D2421">
        <v>211112456</v>
      </c>
    </row>
    <row r="2422" spans="1:4" x14ac:dyDescent="0.25">
      <c r="A2422">
        <v>211112457</v>
      </c>
      <c r="B2422" t="s">
        <v>2562</v>
      </c>
      <c r="C2422" t="s">
        <v>1132</v>
      </c>
      <c r="D2422">
        <v>211112457</v>
      </c>
    </row>
    <row r="2423" spans="1:4" x14ac:dyDescent="0.25">
      <c r="A2423">
        <v>211112458</v>
      </c>
      <c r="B2423" t="s">
        <v>485</v>
      </c>
      <c r="C2423" t="s">
        <v>1132</v>
      </c>
      <c r="D2423">
        <v>211112458</v>
      </c>
    </row>
    <row r="2424" spans="1:4" x14ac:dyDescent="0.25">
      <c r="A2424">
        <v>211112459</v>
      </c>
      <c r="B2424" t="s">
        <v>2563</v>
      </c>
      <c r="C2424" t="s">
        <v>1132</v>
      </c>
      <c r="D2424">
        <v>211112459</v>
      </c>
    </row>
    <row r="2425" spans="1:4" x14ac:dyDescent="0.25">
      <c r="A2425">
        <v>211112460</v>
      </c>
      <c r="B2425" t="s">
        <v>486</v>
      </c>
      <c r="C2425" t="s">
        <v>1132</v>
      </c>
      <c r="D2425">
        <v>211112460</v>
      </c>
    </row>
    <row r="2426" spans="1:4" x14ac:dyDescent="0.25">
      <c r="A2426">
        <v>211112461</v>
      </c>
      <c r="B2426" t="s">
        <v>487</v>
      </c>
      <c r="C2426" t="s">
        <v>553</v>
      </c>
      <c r="D2426">
        <v>211112461</v>
      </c>
    </row>
    <row r="2427" spans="1:4" x14ac:dyDescent="0.25">
      <c r="A2427">
        <v>211112462</v>
      </c>
      <c r="B2427" t="s">
        <v>2564</v>
      </c>
      <c r="C2427" t="s">
        <v>2220</v>
      </c>
      <c r="D2427">
        <v>211112462</v>
      </c>
    </row>
    <row r="2428" spans="1:4" x14ac:dyDescent="0.25">
      <c r="A2428">
        <v>211112463</v>
      </c>
      <c r="B2428" t="s">
        <v>488</v>
      </c>
      <c r="C2428" t="s">
        <v>1132</v>
      </c>
      <c r="D2428">
        <v>211112463</v>
      </c>
    </row>
    <row r="2429" spans="1:4" x14ac:dyDescent="0.25">
      <c r="A2429">
        <v>211112464</v>
      </c>
      <c r="B2429" t="s">
        <v>489</v>
      </c>
      <c r="C2429" t="s">
        <v>1132</v>
      </c>
      <c r="D2429">
        <v>211112464</v>
      </c>
    </row>
    <row r="2430" spans="1:4" x14ac:dyDescent="0.25">
      <c r="A2430">
        <v>211112465</v>
      </c>
      <c r="B2430" t="s">
        <v>490</v>
      </c>
      <c r="C2430" t="s">
        <v>1132</v>
      </c>
      <c r="D2430">
        <v>211112465</v>
      </c>
    </row>
    <row r="2431" spans="1:4" x14ac:dyDescent="0.25">
      <c r="A2431">
        <v>211112466</v>
      </c>
      <c r="B2431" t="s">
        <v>2565</v>
      </c>
      <c r="C2431" t="s">
        <v>1132</v>
      </c>
      <c r="D2431">
        <v>211112466</v>
      </c>
    </row>
    <row r="2432" spans="1:4" x14ac:dyDescent="0.25">
      <c r="A2432">
        <v>211112467</v>
      </c>
      <c r="B2432" t="s">
        <v>491</v>
      </c>
      <c r="C2432" t="s">
        <v>1132</v>
      </c>
      <c r="D2432">
        <v>211112467</v>
      </c>
    </row>
    <row r="2433" spans="1:4" x14ac:dyDescent="0.25">
      <c r="A2433">
        <v>211112468</v>
      </c>
      <c r="B2433" t="s">
        <v>492</v>
      </c>
      <c r="C2433" t="s">
        <v>585</v>
      </c>
      <c r="D2433">
        <v>211112468</v>
      </c>
    </row>
    <row r="2434" spans="1:4" x14ac:dyDescent="0.25">
      <c r="A2434">
        <v>211112469</v>
      </c>
      <c r="B2434" t="s">
        <v>493</v>
      </c>
      <c r="C2434" t="s">
        <v>663</v>
      </c>
      <c r="D2434">
        <v>211112469</v>
      </c>
    </row>
    <row r="2435" spans="1:4" x14ac:dyDescent="0.25">
      <c r="A2435">
        <v>211112470</v>
      </c>
      <c r="B2435" t="s">
        <v>494</v>
      </c>
      <c r="C2435" t="s">
        <v>1132</v>
      </c>
      <c r="D2435">
        <v>211112470</v>
      </c>
    </row>
    <row r="2436" spans="1:4" x14ac:dyDescent="0.25">
      <c r="A2436">
        <v>211112471</v>
      </c>
      <c r="B2436" t="s">
        <v>2566</v>
      </c>
      <c r="C2436" t="s">
        <v>1132</v>
      </c>
      <c r="D2436">
        <v>211112471</v>
      </c>
    </row>
    <row r="2437" spans="1:4" x14ac:dyDescent="0.25">
      <c r="A2437">
        <v>211112472</v>
      </c>
      <c r="B2437" t="s">
        <v>2567</v>
      </c>
      <c r="C2437" t="s">
        <v>1132</v>
      </c>
      <c r="D2437">
        <v>211112472</v>
      </c>
    </row>
    <row r="2438" spans="1:4" x14ac:dyDescent="0.25">
      <c r="A2438">
        <v>211112473</v>
      </c>
      <c r="B2438" t="s">
        <v>495</v>
      </c>
      <c r="C2438" t="s">
        <v>1132</v>
      </c>
      <c r="D2438">
        <v>211112473</v>
      </c>
    </row>
    <row r="2439" spans="1:4" x14ac:dyDescent="0.25">
      <c r="A2439">
        <v>211112474</v>
      </c>
      <c r="B2439" t="s">
        <v>2568</v>
      </c>
      <c r="C2439" t="s">
        <v>2286</v>
      </c>
      <c r="D2439">
        <v>211112474</v>
      </c>
    </row>
    <row r="2440" spans="1:4" x14ac:dyDescent="0.25">
      <c r="A2440">
        <v>211112475</v>
      </c>
      <c r="B2440" t="s">
        <v>2569</v>
      </c>
      <c r="C2440" t="s">
        <v>663</v>
      </c>
      <c r="D2440">
        <v>211112475</v>
      </c>
    </row>
    <row r="2441" spans="1:4" x14ac:dyDescent="0.25">
      <c r="A2441">
        <v>211112476</v>
      </c>
      <c r="B2441" t="s">
        <v>496</v>
      </c>
      <c r="C2441" t="s">
        <v>663</v>
      </c>
      <c r="D2441">
        <v>211112476</v>
      </c>
    </row>
    <row r="2442" spans="1:4" x14ac:dyDescent="0.25">
      <c r="A2442">
        <v>211112477</v>
      </c>
      <c r="B2442" t="s">
        <v>497</v>
      </c>
      <c r="C2442" t="s">
        <v>568</v>
      </c>
      <c r="D2442">
        <v>211112477</v>
      </c>
    </row>
    <row r="2443" spans="1:4" x14ac:dyDescent="0.25">
      <c r="A2443">
        <v>211112478</v>
      </c>
      <c r="B2443" t="s">
        <v>498</v>
      </c>
      <c r="C2443" t="s">
        <v>1710</v>
      </c>
      <c r="D2443">
        <v>211112478</v>
      </c>
    </row>
    <row r="2444" spans="1:4" x14ac:dyDescent="0.25">
      <c r="A2444">
        <v>211112479</v>
      </c>
      <c r="B2444" t="s">
        <v>2570</v>
      </c>
      <c r="C2444" t="s">
        <v>1298</v>
      </c>
      <c r="D2444">
        <v>211112479</v>
      </c>
    </row>
    <row r="2445" spans="1:4" x14ac:dyDescent="0.25">
      <c r="A2445">
        <v>211112480</v>
      </c>
      <c r="B2445" t="s">
        <v>2571</v>
      </c>
      <c r="C2445" t="s">
        <v>1132</v>
      </c>
      <c r="D2445">
        <v>211112480</v>
      </c>
    </row>
    <row r="2446" spans="1:4" x14ac:dyDescent="0.25">
      <c r="A2446">
        <v>211112481</v>
      </c>
      <c r="B2446" t="s">
        <v>499</v>
      </c>
      <c r="C2446" t="s">
        <v>585</v>
      </c>
      <c r="D2446">
        <v>211112481</v>
      </c>
    </row>
    <row r="2447" spans="1:4" x14ac:dyDescent="0.25">
      <c r="A2447">
        <v>211112482</v>
      </c>
      <c r="B2447" t="s">
        <v>2572</v>
      </c>
      <c r="C2447" t="s">
        <v>663</v>
      </c>
      <c r="D2447">
        <v>211112482</v>
      </c>
    </row>
    <row r="2448" spans="1:4" x14ac:dyDescent="0.25">
      <c r="A2448">
        <v>211112483</v>
      </c>
      <c r="B2448" t="s">
        <v>500</v>
      </c>
      <c r="C2448" t="s">
        <v>1132</v>
      </c>
      <c r="D2448">
        <v>211112483</v>
      </c>
    </row>
    <row r="2449" spans="1:4" x14ac:dyDescent="0.25">
      <c r="A2449">
        <v>211112484</v>
      </c>
      <c r="B2449" t="s">
        <v>2573</v>
      </c>
      <c r="C2449" t="s">
        <v>1132</v>
      </c>
      <c r="D2449">
        <v>211112484</v>
      </c>
    </row>
    <row r="2450" spans="1:4" x14ac:dyDescent="0.25">
      <c r="A2450">
        <v>211112485</v>
      </c>
      <c r="B2450" t="s">
        <v>501</v>
      </c>
      <c r="C2450" t="s">
        <v>663</v>
      </c>
      <c r="D2450">
        <v>211112485</v>
      </c>
    </row>
    <row r="2451" spans="1:4" x14ac:dyDescent="0.25">
      <c r="A2451">
        <v>211112486</v>
      </c>
      <c r="B2451" t="s">
        <v>2574</v>
      </c>
      <c r="C2451" t="s">
        <v>1132</v>
      </c>
      <c r="D2451">
        <v>211112486</v>
      </c>
    </row>
    <row r="2452" spans="1:4" x14ac:dyDescent="0.25">
      <c r="A2452">
        <v>211112487</v>
      </c>
      <c r="B2452" t="s">
        <v>502</v>
      </c>
      <c r="C2452" t="s">
        <v>2286</v>
      </c>
      <c r="D2452">
        <v>211112487</v>
      </c>
    </row>
    <row r="2453" spans="1:4" x14ac:dyDescent="0.25">
      <c r="A2453">
        <v>211112488</v>
      </c>
      <c r="B2453" t="s">
        <v>2575</v>
      </c>
      <c r="C2453" t="s">
        <v>663</v>
      </c>
      <c r="D2453">
        <v>211112488</v>
      </c>
    </row>
    <row r="2454" spans="1:4" x14ac:dyDescent="0.25">
      <c r="A2454">
        <v>211112489</v>
      </c>
      <c r="B2454" t="s">
        <v>503</v>
      </c>
      <c r="C2454" t="s">
        <v>553</v>
      </c>
      <c r="D2454">
        <v>211112489</v>
      </c>
    </row>
    <row r="2455" spans="1:4" x14ac:dyDescent="0.25">
      <c r="A2455">
        <v>211112490</v>
      </c>
      <c r="B2455" t="s">
        <v>504</v>
      </c>
      <c r="C2455" t="s">
        <v>1132</v>
      </c>
      <c r="D2455">
        <v>211112490</v>
      </c>
    </row>
    <row r="2456" spans="1:4" x14ac:dyDescent="0.25">
      <c r="A2456">
        <v>211112491</v>
      </c>
      <c r="B2456" t="s">
        <v>505</v>
      </c>
      <c r="C2456" t="s">
        <v>568</v>
      </c>
      <c r="D2456">
        <v>211112491</v>
      </c>
    </row>
    <row r="2457" spans="1:4" x14ac:dyDescent="0.25">
      <c r="A2457">
        <v>211112492</v>
      </c>
      <c r="B2457" t="s">
        <v>506</v>
      </c>
      <c r="C2457" t="s">
        <v>553</v>
      </c>
      <c r="D2457">
        <v>211112492</v>
      </c>
    </row>
    <row r="2458" spans="1:4" x14ac:dyDescent="0.25">
      <c r="A2458">
        <v>211112493</v>
      </c>
      <c r="B2458" t="s">
        <v>507</v>
      </c>
      <c r="C2458" t="s">
        <v>585</v>
      </c>
      <c r="D2458">
        <v>211112493</v>
      </c>
    </row>
    <row r="2459" spans="1:4" x14ac:dyDescent="0.25">
      <c r="A2459">
        <v>211112494</v>
      </c>
      <c r="B2459" t="s">
        <v>508</v>
      </c>
      <c r="C2459" t="s">
        <v>663</v>
      </c>
      <c r="D2459">
        <v>211112494</v>
      </c>
    </row>
    <row r="2460" spans="1:4" x14ac:dyDescent="0.25">
      <c r="A2460">
        <v>211112495</v>
      </c>
      <c r="B2460" t="s">
        <v>2576</v>
      </c>
      <c r="C2460" t="s">
        <v>1132</v>
      </c>
      <c r="D2460">
        <v>211112495</v>
      </c>
    </row>
    <row r="2461" spans="1:4" x14ac:dyDescent="0.25">
      <c r="A2461">
        <v>211112496</v>
      </c>
      <c r="B2461" t="s">
        <v>509</v>
      </c>
      <c r="C2461" t="s">
        <v>1132</v>
      </c>
      <c r="D2461">
        <v>211112496</v>
      </c>
    </row>
    <row r="2462" spans="1:4" x14ac:dyDescent="0.25">
      <c r="A2462">
        <v>211112497</v>
      </c>
      <c r="B2462" t="s">
        <v>510</v>
      </c>
      <c r="C2462" t="s">
        <v>2286</v>
      </c>
      <c r="D2462">
        <v>211112497</v>
      </c>
    </row>
    <row r="2463" spans="1:4" x14ac:dyDescent="0.25">
      <c r="A2463">
        <v>211112498</v>
      </c>
      <c r="B2463" t="s">
        <v>2577</v>
      </c>
      <c r="C2463" t="s">
        <v>2286</v>
      </c>
      <c r="D2463">
        <v>211112498</v>
      </c>
    </row>
    <row r="2464" spans="1:4" x14ac:dyDescent="0.25">
      <c r="A2464">
        <v>211112499</v>
      </c>
      <c r="B2464" t="s">
        <v>511</v>
      </c>
      <c r="C2464" t="s">
        <v>2286</v>
      </c>
      <c r="D2464">
        <v>211112499</v>
      </c>
    </row>
    <row r="2465" spans="1:4" x14ac:dyDescent="0.25">
      <c r="A2465">
        <v>211112500</v>
      </c>
      <c r="B2465" t="s">
        <v>512</v>
      </c>
      <c r="C2465" t="s">
        <v>2286</v>
      </c>
      <c r="D2465">
        <v>211112500</v>
      </c>
    </row>
    <row r="2466" spans="1:4" x14ac:dyDescent="0.25">
      <c r="A2466">
        <v>211112501</v>
      </c>
      <c r="B2466" t="s">
        <v>513</v>
      </c>
      <c r="C2466" t="s">
        <v>2286</v>
      </c>
      <c r="D2466">
        <v>211112501</v>
      </c>
    </row>
    <row r="2467" spans="1:4" x14ac:dyDescent="0.25">
      <c r="A2467">
        <v>211112502</v>
      </c>
      <c r="B2467" t="s">
        <v>514</v>
      </c>
      <c r="C2467" t="s">
        <v>2286</v>
      </c>
      <c r="D2467">
        <v>211112502</v>
      </c>
    </row>
    <row r="2468" spans="1:4" x14ac:dyDescent="0.25">
      <c r="A2468">
        <v>211112503</v>
      </c>
      <c r="B2468" t="s">
        <v>515</v>
      </c>
      <c r="C2468" t="s">
        <v>2286</v>
      </c>
      <c r="D2468">
        <v>211112503</v>
      </c>
    </row>
    <row r="2469" spans="1:4" x14ac:dyDescent="0.25">
      <c r="A2469">
        <v>211112504</v>
      </c>
      <c r="B2469" t="s">
        <v>2578</v>
      </c>
      <c r="C2469" t="s">
        <v>2286</v>
      </c>
      <c r="D2469">
        <v>211112504</v>
      </c>
    </row>
    <row r="2470" spans="1:4" x14ac:dyDescent="0.25">
      <c r="A2470">
        <v>211112505</v>
      </c>
      <c r="B2470" t="s">
        <v>2579</v>
      </c>
      <c r="C2470" t="s">
        <v>568</v>
      </c>
      <c r="D2470">
        <v>211112505</v>
      </c>
    </row>
    <row r="2471" spans="1:4" x14ac:dyDescent="0.25">
      <c r="A2471">
        <v>211112506</v>
      </c>
      <c r="B2471" t="s">
        <v>2580</v>
      </c>
      <c r="C2471" t="s">
        <v>1132</v>
      </c>
      <c r="D2471">
        <v>211112506</v>
      </c>
    </row>
    <row r="2472" spans="1:4" x14ac:dyDescent="0.25">
      <c r="A2472">
        <v>211112507</v>
      </c>
      <c r="B2472" t="s">
        <v>2581</v>
      </c>
      <c r="C2472" t="s">
        <v>663</v>
      </c>
      <c r="D2472">
        <v>211112507</v>
      </c>
    </row>
    <row r="2473" spans="1:4" x14ac:dyDescent="0.25">
      <c r="A2473">
        <v>211112508</v>
      </c>
      <c r="B2473" t="s">
        <v>516</v>
      </c>
      <c r="C2473" t="s">
        <v>1132</v>
      </c>
      <c r="D2473">
        <v>211112508</v>
      </c>
    </row>
    <row r="2474" spans="1:4" x14ac:dyDescent="0.25">
      <c r="A2474">
        <v>211112509</v>
      </c>
      <c r="B2474" t="s">
        <v>2582</v>
      </c>
      <c r="C2474" t="s">
        <v>2286</v>
      </c>
      <c r="D2474">
        <v>211112509</v>
      </c>
    </row>
    <row r="2475" spans="1:4" x14ac:dyDescent="0.25">
      <c r="A2475">
        <v>211112510</v>
      </c>
      <c r="B2475" t="s">
        <v>517</v>
      </c>
      <c r="C2475" t="s">
        <v>1132</v>
      </c>
      <c r="D2475">
        <v>211112510</v>
      </c>
    </row>
    <row r="2476" spans="1:4" x14ac:dyDescent="0.25">
      <c r="A2476">
        <v>211112511</v>
      </c>
      <c r="B2476" t="s">
        <v>518</v>
      </c>
      <c r="C2476" t="s">
        <v>2583</v>
      </c>
      <c r="D2476">
        <v>211112511</v>
      </c>
    </row>
    <row r="2477" spans="1:4" x14ac:dyDescent="0.25">
      <c r="A2477">
        <v>211112512</v>
      </c>
      <c r="B2477" t="s">
        <v>2584</v>
      </c>
      <c r="C2477" t="s">
        <v>663</v>
      </c>
      <c r="D2477">
        <v>211112512</v>
      </c>
    </row>
    <row r="2478" spans="1:4" x14ac:dyDescent="0.25">
      <c r="A2478">
        <v>211112513</v>
      </c>
      <c r="B2478" t="s">
        <v>2585</v>
      </c>
      <c r="C2478" t="s">
        <v>561</v>
      </c>
      <c r="D2478">
        <v>211112513</v>
      </c>
    </row>
    <row r="2479" spans="1:4" x14ac:dyDescent="0.25">
      <c r="A2479">
        <v>211112514</v>
      </c>
      <c r="B2479" t="s">
        <v>2586</v>
      </c>
      <c r="C2479" t="s">
        <v>2286</v>
      </c>
      <c r="D2479">
        <v>211112514</v>
      </c>
    </row>
    <row r="2480" spans="1:4" x14ac:dyDescent="0.25">
      <c r="A2480">
        <v>211112515</v>
      </c>
      <c r="B2480" t="s">
        <v>519</v>
      </c>
      <c r="C2480" t="s">
        <v>553</v>
      </c>
      <c r="D2480">
        <v>211112515</v>
      </c>
    </row>
    <row r="2481" spans="1:4" x14ac:dyDescent="0.25">
      <c r="A2481">
        <v>211112516</v>
      </c>
      <c r="B2481" t="s">
        <v>2587</v>
      </c>
      <c r="C2481" t="s">
        <v>2286</v>
      </c>
      <c r="D2481">
        <v>211112516</v>
      </c>
    </row>
    <row r="2482" spans="1:4" x14ac:dyDescent="0.25">
      <c r="A2482">
        <v>211112517</v>
      </c>
      <c r="B2482" t="s">
        <v>520</v>
      </c>
      <c r="C2482" t="s">
        <v>2286</v>
      </c>
      <c r="D2482">
        <v>211112517</v>
      </c>
    </row>
    <row r="2483" spans="1:4" x14ac:dyDescent="0.25">
      <c r="A2483">
        <v>211112518</v>
      </c>
      <c r="B2483" t="s">
        <v>521</v>
      </c>
      <c r="C2483" t="s">
        <v>663</v>
      </c>
      <c r="D2483">
        <v>211112518</v>
      </c>
    </row>
    <row r="2484" spans="1:4" x14ac:dyDescent="0.25">
      <c r="A2484">
        <v>211112519</v>
      </c>
      <c r="B2484" t="s">
        <v>522</v>
      </c>
      <c r="C2484" t="s">
        <v>2286</v>
      </c>
      <c r="D2484">
        <v>211112519</v>
      </c>
    </row>
    <row r="2485" spans="1:4" x14ac:dyDescent="0.25">
      <c r="A2485">
        <v>211112520</v>
      </c>
      <c r="B2485" t="s">
        <v>2588</v>
      </c>
      <c r="C2485" t="s">
        <v>663</v>
      </c>
      <c r="D2485">
        <v>211112520</v>
      </c>
    </row>
    <row r="2486" spans="1:4" x14ac:dyDescent="0.25">
      <c r="A2486">
        <v>211120217</v>
      </c>
      <c r="B2486" t="s">
        <v>2589</v>
      </c>
      <c r="C2486" t="s">
        <v>561</v>
      </c>
      <c r="D2486">
        <v>211120217</v>
      </c>
    </row>
    <row r="2487" spans="1:4" x14ac:dyDescent="0.25">
      <c r="A2487">
        <v>211120370</v>
      </c>
      <c r="B2487" t="s">
        <v>2590</v>
      </c>
      <c r="C2487" t="s">
        <v>561</v>
      </c>
      <c r="D2487">
        <v>211120370</v>
      </c>
    </row>
    <row r="2488" spans="1:4" x14ac:dyDescent="0.25">
      <c r="A2488">
        <v>211120446</v>
      </c>
      <c r="B2488" t="s">
        <v>2591</v>
      </c>
      <c r="C2488" t="s">
        <v>561</v>
      </c>
      <c r="D2488">
        <v>211120446</v>
      </c>
    </row>
    <row r="2489" spans="1:4" x14ac:dyDescent="0.25">
      <c r="A2489">
        <v>211120534</v>
      </c>
      <c r="B2489" t="s">
        <v>2592</v>
      </c>
      <c r="C2489" t="s">
        <v>561</v>
      </c>
      <c r="D2489">
        <v>211120534</v>
      </c>
    </row>
    <row r="2490" spans="1:4" x14ac:dyDescent="0.25">
      <c r="A2490">
        <v>211120579</v>
      </c>
      <c r="B2490" t="s">
        <v>2593</v>
      </c>
      <c r="C2490" t="s">
        <v>561</v>
      </c>
      <c r="D2490">
        <v>211120579</v>
      </c>
    </row>
    <row r="2491" spans="1:4" x14ac:dyDescent="0.25">
      <c r="A2491">
        <v>211120624</v>
      </c>
      <c r="B2491" t="s">
        <v>2594</v>
      </c>
      <c r="C2491" t="s">
        <v>561</v>
      </c>
      <c r="D2491">
        <v>211120624</v>
      </c>
    </row>
    <row r="2492" spans="1:4" x14ac:dyDescent="0.25">
      <c r="A2492">
        <v>211120936</v>
      </c>
      <c r="B2492" t="s">
        <v>523</v>
      </c>
      <c r="C2492" t="s">
        <v>620</v>
      </c>
      <c r="D2492">
        <v>211120936</v>
      </c>
    </row>
    <row r="2493" spans="1:4" x14ac:dyDescent="0.25">
      <c r="A2493">
        <v>211120937</v>
      </c>
      <c r="B2493" t="s">
        <v>2595</v>
      </c>
      <c r="C2493" t="s">
        <v>561</v>
      </c>
      <c r="D2493">
        <v>211120937</v>
      </c>
    </row>
    <row r="2494" spans="1:4" x14ac:dyDescent="0.25">
      <c r="A2494">
        <v>211121256</v>
      </c>
      <c r="B2494" t="s">
        <v>2596</v>
      </c>
      <c r="C2494" t="s">
        <v>561</v>
      </c>
      <c r="D2494">
        <v>211121256</v>
      </c>
    </row>
    <row r="2495" spans="1:4" x14ac:dyDescent="0.25">
      <c r="A2495">
        <v>211121257</v>
      </c>
      <c r="B2495" t="s">
        <v>2597</v>
      </c>
      <c r="C2495" t="s">
        <v>1362</v>
      </c>
      <c r="D2495">
        <v>211121257</v>
      </c>
    </row>
    <row r="2496" spans="1:4" x14ac:dyDescent="0.25">
      <c r="A2496">
        <v>211121258</v>
      </c>
      <c r="B2496" t="s">
        <v>524</v>
      </c>
      <c r="C2496" t="s">
        <v>620</v>
      </c>
      <c r="D2496">
        <v>211121258</v>
      </c>
    </row>
    <row r="2497" spans="1:4" x14ac:dyDescent="0.25">
      <c r="A2497">
        <v>211121259</v>
      </c>
      <c r="B2497" t="s">
        <v>2598</v>
      </c>
      <c r="C2497" t="s">
        <v>561</v>
      </c>
      <c r="D2497">
        <v>211121259</v>
      </c>
    </row>
    <row r="2498" spans="1:4" x14ac:dyDescent="0.25">
      <c r="A2498">
        <v>211121260</v>
      </c>
      <c r="B2498" t="s">
        <v>2599</v>
      </c>
      <c r="C2498" t="s">
        <v>561</v>
      </c>
      <c r="D2498">
        <v>211121260</v>
      </c>
    </row>
    <row r="2499" spans="1:4" x14ac:dyDescent="0.25">
      <c r="A2499">
        <v>211121261</v>
      </c>
      <c r="B2499" t="s">
        <v>2600</v>
      </c>
      <c r="C2499" t="s">
        <v>561</v>
      </c>
      <c r="D2499">
        <v>211121261</v>
      </c>
    </row>
    <row r="2500" spans="1:4" x14ac:dyDescent="0.25">
      <c r="A2500">
        <v>211121262</v>
      </c>
      <c r="B2500" t="s">
        <v>2601</v>
      </c>
      <c r="C2500" t="s">
        <v>553</v>
      </c>
      <c r="D2500">
        <v>211121262</v>
      </c>
    </row>
    <row r="2501" spans="1:4" x14ac:dyDescent="0.25">
      <c r="A2501">
        <v>211121263</v>
      </c>
      <c r="B2501" t="s">
        <v>2602</v>
      </c>
      <c r="C2501" t="s">
        <v>561</v>
      </c>
      <c r="D2501">
        <v>211121263</v>
      </c>
    </row>
    <row r="2502" spans="1:4" x14ac:dyDescent="0.25">
      <c r="A2502">
        <v>211121264</v>
      </c>
      <c r="B2502" t="s">
        <v>2603</v>
      </c>
      <c r="C2502" t="s">
        <v>561</v>
      </c>
      <c r="D2502">
        <v>211121264</v>
      </c>
    </row>
    <row r="2503" spans="1:4" x14ac:dyDescent="0.25">
      <c r="A2503">
        <v>211121265</v>
      </c>
      <c r="B2503" t="s">
        <v>2604</v>
      </c>
      <c r="C2503" t="s">
        <v>1643</v>
      </c>
      <c r="D2503">
        <v>211121265</v>
      </c>
    </row>
    <row r="2504" spans="1:4" x14ac:dyDescent="0.25">
      <c r="A2504">
        <v>211121266</v>
      </c>
      <c r="B2504" t="s">
        <v>2605</v>
      </c>
      <c r="C2504" t="s">
        <v>561</v>
      </c>
      <c r="D2504">
        <v>211121266</v>
      </c>
    </row>
    <row r="2505" spans="1:4" x14ac:dyDescent="0.25">
      <c r="A2505">
        <v>211121267</v>
      </c>
      <c r="B2505" t="s">
        <v>2606</v>
      </c>
      <c r="C2505" t="s">
        <v>2017</v>
      </c>
      <c r="D2505">
        <v>211121267</v>
      </c>
    </row>
    <row r="2506" spans="1:4" x14ac:dyDescent="0.25">
      <c r="A2506">
        <v>211121268</v>
      </c>
      <c r="B2506" t="s">
        <v>2607</v>
      </c>
      <c r="C2506" t="s">
        <v>561</v>
      </c>
      <c r="D2506">
        <v>211121268</v>
      </c>
    </row>
    <row r="2507" spans="1:4" x14ac:dyDescent="0.25">
      <c r="A2507">
        <v>211121269</v>
      </c>
      <c r="B2507" t="s">
        <v>2608</v>
      </c>
      <c r="C2507" t="s">
        <v>1298</v>
      </c>
      <c r="D2507">
        <v>211121269</v>
      </c>
    </row>
    <row r="2508" spans="1:4" x14ac:dyDescent="0.25">
      <c r="A2508">
        <v>211121270</v>
      </c>
      <c r="B2508" t="s">
        <v>2609</v>
      </c>
      <c r="C2508" t="s">
        <v>561</v>
      </c>
      <c r="D2508">
        <v>211121270</v>
      </c>
    </row>
    <row r="2509" spans="1:4" x14ac:dyDescent="0.25">
      <c r="A2509">
        <v>211121271</v>
      </c>
      <c r="B2509" t="s">
        <v>2610</v>
      </c>
      <c r="C2509" t="s">
        <v>561</v>
      </c>
      <c r="D2509">
        <v>211121271</v>
      </c>
    </row>
    <row r="2510" spans="1:4" x14ac:dyDescent="0.25">
      <c r="A2510">
        <v>211121272</v>
      </c>
      <c r="B2510" t="s">
        <v>525</v>
      </c>
      <c r="C2510" t="s">
        <v>553</v>
      </c>
      <c r="D2510">
        <v>211121272</v>
      </c>
    </row>
    <row r="2511" spans="1:4" x14ac:dyDescent="0.25">
      <c r="A2511">
        <v>211121273</v>
      </c>
      <c r="B2511" t="s">
        <v>2611</v>
      </c>
      <c r="C2511" t="s">
        <v>553</v>
      </c>
      <c r="D2511">
        <v>211121273</v>
      </c>
    </row>
    <row r="2512" spans="1:4" x14ac:dyDescent="0.25">
      <c r="A2512">
        <v>211121274</v>
      </c>
      <c r="B2512" t="s">
        <v>2612</v>
      </c>
      <c r="C2512" t="s">
        <v>1362</v>
      </c>
      <c r="D2512">
        <v>211121274</v>
      </c>
    </row>
    <row r="2513" spans="1:4" x14ac:dyDescent="0.25">
      <c r="A2513">
        <v>211121275</v>
      </c>
      <c r="B2513" t="s">
        <v>526</v>
      </c>
      <c r="C2513" t="s">
        <v>1362</v>
      </c>
      <c r="D2513">
        <v>211121275</v>
      </c>
    </row>
    <row r="2514" spans="1:4" x14ac:dyDescent="0.25">
      <c r="A2514">
        <v>211121276</v>
      </c>
      <c r="B2514" t="s">
        <v>2613</v>
      </c>
      <c r="C2514" t="s">
        <v>553</v>
      </c>
      <c r="D2514">
        <v>211121276</v>
      </c>
    </row>
    <row r="2515" spans="1:4" x14ac:dyDescent="0.25">
      <c r="A2515">
        <v>211121277</v>
      </c>
      <c r="B2515" t="s">
        <v>2614</v>
      </c>
      <c r="C2515" t="s">
        <v>561</v>
      </c>
      <c r="D2515">
        <v>211121277</v>
      </c>
    </row>
    <row r="2516" spans="1:4" x14ac:dyDescent="0.25">
      <c r="A2516">
        <v>211121278</v>
      </c>
      <c r="B2516" t="s">
        <v>527</v>
      </c>
      <c r="C2516" t="s">
        <v>620</v>
      </c>
      <c r="D2516">
        <v>211121278</v>
      </c>
    </row>
    <row r="2517" spans="1:4" x14ac:dyDescent="0.25">
      <c r="A2517">
        <v>211121279</v>
      </c>
      <c r="B2517" t="s">
        <v>528</v>
      </c>
      <c r="C2517" t="s">
        <v>1362</v>
      </c>
      <c r="D2517">
        <v>211121279</v>
      </c>
    </row>
    <row r="2518" spans="1:4" x14ac:dyDescent="0.25">
      <c r="A2518">
        <v>211121280</v>
      </c>
      <c r="B2518" t="s">
        <v>2615</v>
      </c>
      <c r="C2518" t="s">
        <v>1362</v>
      </c>
      <c r="D2518">
        <v>211121280</v>
      </c>
    </row>
    <row r="2519" spans="1:4" x14ac:dyDescent="0.25">
      <c r="A2519">
        <v>211121281</v>
      </c>
      <c r="B2519" t="s">
        <v>2616</v>
      </c>
      <c r="C2519" t="s">
        <v>1362</v>
      </c>
      <c r="D2519">
        <v>211121281</v>
      </c>
    </row>
    <row r="2520" spans="1:4" x14ac:dyDescent="0.25">
      <c r="A2520">
        <v>211121282</v>
      </c>
      <c r="B2520" t="s">
        <v>2617</v>
      </c>
      <c r="C2520" t="s">
        <v>2618</v>
      </c>
      <c r="D2520">
        <v>211121282</v>
      </c>
    </row>
    <row r="2521" spans="1:4" x14ac:dyDescent="0.25">
      <c r="A2521">
        <v>211121283</v>
      </c>
      <c r="B2521" t="s">
        <v>2619</v>
      </c>
      <c r="C2521" t="s">
        <v>1362</v>
      </c>
      <c r="D2521">
        <v>211121283</v>
      </c>
    </row>
    <row r="2522" spans="1:4" x14ac:dyDescent="0.25">
      <c r="A2522">
        <v>211121284</v>
      </c>
      <c r="B2522" t="s">
        <v>2620</v>
      </c>
      <c r="C2522" t="s">
        <v>1362</v>
      </c>
      <c r="D2522">
        <v>211121284</v>
      </c>
    </row>
    <row r="2523" spans="1:4" x14ac:dyDescent="0.25">
      <c r="A2523">
        <v>211121285</v>
      </c>
      <c r="B2523" t="s">
        <v>2621</v>
      </c>
      <c r="C2523" t="s">
        <v>1362</v>
      </c>
      <c r="D2523">
        <v>211121285</v>
      </c>
    </row>
    <row r="2524" spans="1:4" x14ac:dyDescent="0.25">
      <c r="A2524">
        <v>211121286</v>
      </c>
      <c r="B2524" t="s">
        <v>2622</v>
      </c>
      <c r="C2524" t="s">
        <v>1362</v>
      </c>
      <c r="D2524">
        <v>211121286</v>
      </c>
    </row>
    <row r="2525" spans="1:4" x14ac:dyDescent="0.25">
      <c r="A2525">
        <v>211121287</v>
      </c>
      <c r="B2525" t="s">
        <v>2623</v>
      </c>
      <c r="C2525" t="s">
        <v>1362</v>
      </c>
      <c r="D2525">
        <v>211121287</v>
      </c>
    </row>
    <row r="2526" spans="1:4" x14ac:dyDescent="0.25">
      <c r="A2526">
        <v>211121288</v>
      </c>
      <c r="B2526" t="s">
        <v>2624</v>
      </c>
      <c r="C2526" t="s">
        <v>1362</v>
      </c>
      <c r="D2526">
        <v>211121288</v>
      </c>
    </row>
    <row r="2527" spans="1:4" x14ac:dyDescent="0.25">
      <c r="A2527">
        <v>211121289</v>
      </c>
      <c r="B2527" t="s">
        <v>2625</v>
      </c>
      <c r="C2527" t="s">
        <v>1362</v>
      </c>
      <c r="D2527">
        <v>211121289</v>
      </c>
    </row>
    <row r="2528" spans="1:4" x14ac:dyDescent="0.25">
      <c r="A2528">
        <v>211121290</v>
      </c>
      <c r="B2528" t="s">
        <v>2626</v>
      </c>
      <c r="C2528" t="s">
        <v>1362</v>
      </c>
      <c r="D2528">
        <v>211121290</v>
      </c>
    </row>
    <row r="2529" spans="1:4" x14ac:dyDescent="0.25">
      <c r="A2529">
        <v>211121291</v>
      </c>
      <c r="B2529" t="s">
        <v>2627</v>
      </c>
      <c r="C2529" t="s">
        <v>1362</v>
      </c>
      <c r="D2529">
        <v>211121291</v>
      </c>
    </row>
    <row r="2530" spans="1:4" x14ac:dyDescent="0.25">
      <c r="A2530">
        <v>211121292</v>
      </c>
      <c r="B2530" t="s">
        <v>529</v>
      </c>
      <c r="C2530" t="s">
        <v>1362</v>
      </c>
      <c r="D2530">
        <v>211121292</v>
      </c>
    </row>
    <row r="2531" spans="1:4" x14ac:dyDescent="0.25">
      <c r="A2531">
        <v>211121293</v>
      </c>
      <c r="B2531" t="s">
        <v>2628</v>
      </c>
      <c r="C2531" t="s">
        <v>1362</v>
      </c>
      <c r="D2531">
        <v>211121293</v>
      </c>
    </row>
    <row r="2532" spans="1:4" x14ac:dyDescent="0.25">
      <c r="A2532">
        <v>211121294</v>
      </c>
      <c r="B2532" t="s">
        <v>2629</v>
      </c>
      <c r="C2532" t="s">
        <v>663</v>
      </c>
      <c r="D2532">
        <v>211121294</v>
      </c>
    </row>
    <row r="2533" spans="1:4" x14ac:dyDescent="0.25">
      <c r="A2533">
        <v>211121295</v>
      </c>
      <c r="B2533" t="s">
        <v>2630</v>
      </c>
      <c r="C2533" t="s">
        <v>1362</v>
      </c>
      <c r="D2533">
        <v>211121295</v>
      </c>
    </row>
    <row r="2534" spans="1:4" x14ac:dyDescent="0.25">
      <c r="A2534">
        <v>211121296</v>
      </c>
      <c r="B2534" t="s">
        <v>2631</v>
      </c>
      <c r="C2534" t="s">
        <v>663</v>
      </c>
      <c r="D2534">
        <v>211121296</v>
      </c>
    </row>
    <row r="2535" spans="1:4" x14ac:dyDescent="0.25">
      <c r="A2535">
        <v>211121297</v>
      </c>
      <c r="B2535" t="s">
        <v>531</v>
      </c>
      <c r="C2535" t="s">
        <v>585</v>
      </c>
      <c r="D2535">
        <v>211121297</v>
      </c>
    </row>
    <row r="2536" spans="1:4" x14ac:dyDescent="0.25">
      <c r="A2536">
        <v>211121298</v>
      </c>
      <c r="B2536" t="s">
        <v>532</v>
      </c>
      <c r="C2536" t="s">
        <v>1298</v>
      </c>
      <c r="D2536">
        <v>211121298</v>
      </c>
    </row>
    <row r="2537" spans="1:4" x14ac:dyDescent="0.25">
      <c r="A2537">
        <v>211121299</v>
      </c>
      <c r="B2537" t="s">
        <v>2632</v>
      </c>
      <c r="C2537" t="s">
        <v>2633</v>
      </c>
      <c r="D2537">
        <v>211121299</v>
      </c>
    </row>
    <row r="2538" spans="1:4" x14ac:dyDescent="0.25">
      <c r="A2538">
        <v>211121300</v>
      </c>
      <c r="B2538" t="s">
        <v>533</v>
      </c>
      <c r="C2538" t="s">
        <v>2633</v>
      </c>
      <c r="D2538">
        <v>211121300</v>
      </c>
    </row>
    <row r="2539" spans="1:4" x14ac:dyDescent="0.25">
      <c r="A2539">
        <v>211121301</v>
      </c>
      <c r="B2539" t="s">
        <v>2634</v>
      </c>
      <c r="C2539" t="s">
        <v>2633</v>
      </c>
      <c r="D2539">
        <v>211121301</v>
      </c>
    </row>
    <row r="2540" spans="1:4" x14ac:dyDescent="0.25">
      <c r="A2540">
        <v>211121302</v>
      </c>
      <c r="B2540" t="s">
        <v>2635</v>
      </c>
      <c r="C2540" t="s">
        <v>2633</v>
      </c>
      <c r="D2540">
        <v>211121302</v>
      </c>
    </row>
    <row r="2541" spans="1:4" x14ac:dyDescent="0.25">
      <c r="A2541">
        <v>211121303</v>
      </c>
      <c r="B2541" t="s">
        <v>534</v>
      </c>
      <c r="C2541" t="s">
        <v>2633</v>
      </c>
      <c r="D2541">
        <v>211121303</v>
      </c>
    </row>
    <row r="2542" spans="1:4" x14ac:dyDescent="0.25">
      <c r="A2542">
        <v>211121304</v>
      </c>
      <c r="B2542" t="s">
        <v>535</v>
      </c>
      <c r="C2542" t="s">
        <v>2633</v>
      </c>
      <c r="D2542">
        <v>211121304</v>
      </c>
    </row>
    <row r="2543" spans="1:4" x14ac:dyDescent="0.25">
      <c r="A2543">
        <v>211121305</v>
      </c>
      <c r="B2543" t="s">
        <v>2636</v>
      </c>
      <c r="C2543" t="s">
        <v>2633</v>
      </c>
      <c r="D2543">
        <v>211121305</v>
      </c>
    </row>
    <row r="2544" spans="1:4" x14ac:dyDescent="0.25">
      <c r="A2544">
        <v>211131000</v>
      </c>
      <c r="B2544" t="s">
        <v>2637</v>
      </c>
      <c r="C2544" t="s">
        <v>561</v>
      </c>
      <c r="D2544">
        <v>211131000</v>
      </c>
    </row>
    <row r="2545" spans="1:4" x14ac:dyDescent="0.25">
      <c r="A2545">
        <v>211131065</v>
      </c>
      <c r="B2545" t="s">
        <v>1527</v>
      </c>
      <c r="C2545" t="s">
        <v>561</v>
      </c>
      <c r="D2545">
        <v>211131065</v>
      </c>
    </row>
    <row r="2546" spans="1:4" x14ac:dyDescent="0.25">
      <c r="A2546">
        <v>211131066</v>
      </c>
      <c r="B2546" t="s">
        <v>2638</v>
      </c>
      <c r="C2546" t="s">
        <v>561</v>
      </c>
      <c r="D2546">
        <v>211131066</v>
      </c>
    </row>
    <row r="2547" spans="1:4" x14ac:dyDescent="0.25">
      <c r="A2547">
        <v>211131147</v>
      </c>
      <c r="B2547" t="s">
        <v>1598</v>
      </c>
      <c r="C2547" t="s">
        <v>561</v>
      </c>
      <c r="D2547">
        <v>211131147</v>
      </c>
    </row>
    <row r="2548" spans="1:4" x14ac:dyDescent="0.25">
      <c r="A2548">
        <v>211131148</v>
      </c>
      <c r="B2548" t="s">
        <v>1677</v>
      </c>
      <c r="C2548" t="s">
        <v>561</v>
      </c>
      <c r="D2548">
        <v>211131148</v>
      </c>
    </row>
    <row r="2549" spans="1:4" x14ac:dyDescent="0.25">
      <c r="A2549">
        <v>211131149</v>
      </c>
      <c r="B2549" t="s">
        <v>2639</v>
      </c>
      <c r="C2549" t="s">
        <v>561</v>
      </c>
      <c r="D2549">
        <v>211131149</v>
      </c>
    </row>
    <row r="2550" spans="1:4" x14ac:dyDescent="0.25">
      <c r="A2550">
        <v>211131150</v>
      </c>
      <c r="B2550" t="s">
        <v>2640</v>
      </c>
      <c r="C2550" t="s">
        <v>1298</v>
      </c>
      <c r="D2550">
        <v>211131150</v>
      </c>
    </row>
    <row r="2551" spans="1:4" x14ac:dyDescent="0.25">
      <c r="A2551">
        <v>211131151</v>
      </c>
      <c r="B2551" t="s">
        <v>2641</v>
      </c>
      <c r="C2551" t="s">
        <v>1362</v>
      </c>
      <c r="D2551">
        <v>211131151</v>
      </c>
    </row>
    <row r="2552" spans="1:4" x14ac:dyDescent="0.25">
      <c r="A2552">
        <v>211131152</v>
      </c>
      <c r="B2552" t="s">
        <v>2642</v>
      </c>
      <c r="C2552" t="s">
        <v>2633</v>
      </c>
      <c r="D2552">
        <v>211131152</v>
      </c>
    </row>
    <row r="2553" spans="1:4" x14ac:dyDescent="0.25">
      <c r="A2553">
        <v>211131153</v>
      </c>
      <c r="B2553" t="s">
        <v>2643</v>
      </c>
      <c r="C2553" t="s">
        <v>1362</v>
      </c>
      <c r="D2553">
        <v>211131153</v>
      </c>
    </row>
    <row r="2554" spans="1:4" x14ac:dyDescent="0.25">
      <c r="A2554">
        <v>211131154</v>
      </c>
      <c r="B2554" t="s">
        <v>2644</v>
      </c>
      <c r="C2554" t="s">
        <v>1362</v>
      </c>
      <c r="D2554">
        <v>211131154</v>
      </c>
    </row>
    <row r="2555" spans="1:4" x14ac:dyDescent="0.25">
      <c r="A2555">
        <v>211131155</v>
      </c>
      <c r="B2555" t="s">
        <v>2645</v>
      </c>
      <c r="C2555" t="s">
        <v>1362</v>
      </c>
      <c r="D2555">
        <v>211131155</v>
      </c>
    </row>
    <row r="2556" spans="1:4" x14ac:dyDescent="0.25">
      <c r="A2556">
        <v>211131156</v>
      </c>
      <c r="B2556" t="s">
        <v>2646</v>
      </c>
      <c r="C2556" t="s">
        <v>1362</v>
      </c>
      <c r="D2556">
        <v>211131156</v>
      </c>
    </row>
    <row r="2557" spans="1:4" x14ac:dyDescent="0.25">
      <c r="A2557">
        <v>211131157</v>
      </c>
      <c r="B2557" t="s">
        <v>2647</v>
      </c>
      <c r="C2557" t="s">
        <v>620</v>
      </c>
      <c r="D2557">
        <v>211131157</v>
      </c>
    </row>
    <row r="2558" spans="1:4" x14ac:dyDescent="0.25">
      <c r="A2558">
        <v>211131158</v>
      </c>
      <c r="B2558" t="s">
        <v>2648</v>
      </c>
      <c r="C2558" t="s">
        <v>1362</v>
      </c>
      <c r="D2558">
        <v>211131158</v>
      </c>
    </row>
    <row r="2559" spans="1:4" x14ac:dyDescent="0.25">
      <c r="A2559">
        <v>211131159</v>
      </c>
      <c r="B2559" t="s">
        <v>536</v>
      </c>
      <c r="C2559" t="s">
        <v>2633</v>
      </c>
      <c r="D2559">
        <v>211131159</v>
      </c>
    </row>
    <row r="2560" spans="1:4" x14ac:dyDescent="0.25">
      <c r="A2560">
        <v>211131160</v>
      </c>
      <c r="B2560" t="s">
        <v>2649</v>
      </c>
      <c r="C2560" t="s">
        <v>2633</v>
      </c>
      <c r="D2560">
        <v>211131160</v>
      </c>
    </row>
    <row r="2561" spans="1:4" x14ac:dyDescent="0.25">
      <c r="A2561">
        <v>211140005</v>
      </c>
      <c r="B2561" t="s">
        <v>2650</v>
      </c>
      <c r="C2561" t="s">
        <v>561</v>
      </c>
      <c r="D2561">
        <v>211140005</v>
      </c>
    </row>
    <row r="2562" spans="1:4" x14ac:dyDescent="0.25">
      <c r="A2562">
        <v>211140007</v>
      </c>
      <c r="B2562" t="s">
        <v>2651</v>
      </c>
      <c r="C2562" t="s">
        <v>561</v>
      </c>
      <c r="D2562">
        <v>211140007</v>
      </c>
    </row>
    <row r="2563" spans="1:4" x14ac:dyDescent="0.25">
      <c r="A2563">
        <v>211140008</v>
      </c>
      <c r="B2563" t="s">
        <v>2652</v>
      </c>
      <c r="C2563" t="s">
        <v>561</v>
      </c>
      <c r="D2563">
        <v>211140008</v>
      </c>
    </row>
    <row r="2564" spans="1:4" x14ac:dyDescent="0.25">
      <c r="A2564">
        <v>211140009</v>
      </c>
      <c r="B2564" t="s">
        <v>2653</v>
      </c>
      <c r="C2564" t="s">
        <v>561</v>
      </c>
      <c r="D2564">
        <v>211140009</v>
      </c>
    </row>
    <row r="2565" spans="1:4" x14ac:dyDescent="0.25">
      <c r="A2565">
        <v>211140012</v>
      </c>
      <c r="B2565" t="s">
        <v>2654</v>
      </c>
      <c r="C2565" t="s">
        <v>561</v>
      </c>
      <c r="D2565">
        <v>211140012</v>
      </c>
    </row>
    <row r="2566" spans="1:4" x14ac:dyDescent="0.25">
      <c r="A2566">
        <v>211140013</v>
      </c>
      <c r="B2566" t="s">
        <v>2655</v>
      </c>
      <c r="C2566" t="s">
        <v>561</v>
      </c>
      <c r="D2566">
        <v>211140013</v>
      </c>
    </row>
    <row r="2567" spans="1:4" x14ac:dyDescent="0.25">
      <c r="A2567">
        <v>211140014</v>
      </c>
      <c r="B2567" t="s">
        <v>2656</v>
      </c>
      <c r="C2567" t="s">
        <v>561</v>
      </c>
      <c r="D2567">
        <v>211140014</v>
      </c>
    </row>
    <row r="2568" spans="1:4" x14ac:dyDescent="0.25">
      <c r="A2568">
        <v>211140015</v>
      </c>
      <c r="B2568" t="s">
        <v>2657</v>
      </c>
      <c r="C2568" t="s">
        <v>561</v>
      </c>
      <c r="D2568">
        <v>211140015</v>
      </c>
    </row>
    <row r="2569" spans="1:4" x14ac:dyDescent="0.25">
      <c r="A2569">
        <v>211140016</v>
      </c>
      <c r="B2569" t="s">
        <v>537</v>
      </c>
      <c r="C2569" t="s">
        <v>561</v>
      </c>
      <c r="D2569">
        <v>211140016</v>
      </c>
    </row>
    <row r="2570" spans="1:4" x14ac:dyDescent="0.25">
      <c r="A2570">
        <v>211140017</v>
      </c>
      <c r="B2570" t="s">
        <v>2658</v>
      </c>
      <c r="C2570" t="s">
        <v>561</v>
      </c>
      <c r="D2570">
        <v>211140017</v>
      </c>
    </row>
    <row r="2571" spans="1:4" x14ac:dyDescent="0.25">
      <c r="A2571">
        <v>211140018</v>
      </c>
      <c r="B2571" t="s">
        <v>2659</v>
      </c>
      <c r="C2571" t="s">
        <v>561</v>
      </c>
      <c r="D2571">
        <v>211140018</v>
      </c>
    </row>
    <row r="2572" spans="1:4" x14ac:dyDescent="0.25">
      <c r="A2572">
        <v>211140019</v>
      </c>
      <c r="B2572" t="s">
        <v>2660</v>
      </c>
      <c r="C2572" t="s">
        <v>561</v>
      </c>
      <c r="D2572">
        <v>211140019</v>
      </c>
    </row>
    <row r="2573" spans="1:4" x14ac:dyDescent="0.25">
      <c r="A2573">
        <v>211140021</v>
      </c>
      <c r="B2573" t="s">
        <v>2661</v>
      </c>
      <c r="C2573" t="s">
        <v>561</v>
      </c>
      <c r="D2573">
        <v>211140021</v>
      </c>
    </row>
    <row r="2574" spans="1:4" x14ac:dyDescent="0.25">
      <c r="A2574">
        <v>211140022</v>
      </c>
      <c r="B2574" t="s">
        <v>2662</v>
      </c>
      <c r="C2574" t="s">
        <v>561</v>
      </c>
      <c r="D2574">
        <v>211140022</v>
      </c>
    </row>
    <row r="2575" spans="1:4" x14ac:dyDescent="0.25">
      <c r="A2575">
        <v>211140023</v>
      </c>
      <c r="B2575" t="s">
        <v>2663</v>
      </c>
      <c r="C2575" t="s">
        <v>561</v>
      </c>
      <c r="D2575">
        <v>211140023</v>
      </c>
    </row>
    <row r="2576" spans="1:4" x14ac:dyDescent="0.25">
      <c r="A2576">
        <v>211140024</v>
      </c>
      <c r="B2576" t="s">
        <v>538</v>
      </c>
      <c r="C2576" t="s">
        <v>561</v>
      </c>
      <c r="D2576">
        <v>211140024</v>
      </c>
    </row>
    <row r="2577" spans="1:4" x14ac:dyDescent="0.25">
      <c r="A2577">
        <v>211140026</v>
      </c>
      <c r="B2577" t="s">
        <v>2664</v>
      </c>
      <c r="C2577" t="s">
        <v>561</v>
      </c>
      <c r="D2577">
        <v>211140026</v>
      </c>
    </row>
    <row r="2578" spans="1:4" x14ac:dyDescent="0.25">
      <c r="A2578">
        <v>211140027</v>
      </c>
      <c r="B2578" t="s">
        <v>539</v>
      </c>
      <c r="C2578" t="s">
        <v>561</v>
      </c>
      <c r="D2578">
        <v>211140027</v>
      </c>
    </row>
    <row r="2579" spans="1:4" x14ac:dyDescent="0.25">
      <c r="A2579">
        <v>211140028</v>
      </c>
      <c r="B2579" t="s">
        <v>540</v>
      </c>
      <c r="C2579" t="s">
        <v>561</v>
      </c>
      <c r="D2579">
        <v>211140028</v>
      </c>
    </row>
    <row r="2580" spans="1:4" x14ac:dyDescent="0.25">
      <c r="A2580">
        <v>211140029</v>
      </c>
      <c r="B2580" t="s">
        <v>2665</v>
      </c>
      <c r="C2580" t="s">
        <v>561</v>
      </c>
      <c r="D2580">
        <v>211140029</v>
      </c>
    </row>
    <row r="2581" spans="1:4" x14ac:dyDescent="0.25">
      <c r="A2581">
        <v>211140030</v>
      </c>
      <c r="B2581" t="s">
        <v>2666</v>
      </c>
      <c r="C2581" t="s">
        <v>561</v>
      </c>
      <c r="D2581">
        <v>211140030</v>
      </c>
    </row>
    <row r="2582" spans="1:4" x14ac:dyDescent="0.25">
      <c r="A2582">
        <v>211140031</v>
      </c>
      <c r="B2582" t="s">
        <v>2667</v>
      </c>
      <c r="C2582" t="s">
        <v>561</v>
      </c>
      <c r="D2582">
        <v>211140031</v>
      </c>
    </row>
    <row r="2583" spans="1:4" x14ac:dyDescent="0.25">
      <c r="A2583">
        <v>211140032</v>
      </c>
      <c r="B2583" t="s">
        <v>2668</v>
      </c>
      <c r="C2583" t="s">
        <v>561</v>
      </c>
      <c r="D2583">
        <v>211140032</v>
      </c>
    </row>
    <row r="2584" spans="1:4" x14ac:dyDescent="0.25">
      <c r="A2584">
        <v>211140033</v>
      </c>
      <c r="B2584" t="s">
        <v>2669</v>
      </c>
      <c r="C2584" t="s">
        <v>561</v>
      </c>
      <c r="D2584">
        <v>211140033</v>
      </c>
    </row>
    <row r="2585" spans="1:4" x14ac:dyDescent="0.25">
      <c r="A2585">
        <v>211140035</v>
      </c>
      <c r="B2585" t="s">
        <v>2670</v>
      </c>
      <c r="C2585" t="s">
        <v>561</v>
      </c>
      <c r="D2585">
        <v>211140035</v>
      </c>
    </row>
    <row r="2586" spans="1:4" x14ac:dyDescent="0.25">
      <c r="A2586">
        <v>211140036</v>
      </c>
      <c r="B2586" t="s">
        <v>541</v>
      </c>
      <c r="C2586" t="s">
        <v>561</v>
      </c>
      <c r="D2586">
        <v>211140036</v>
      </c>
    </row>
    <row r="2587" spans="1:4" x14ac:dyDescent="0.25">
      <c r="A2587">
        <v>211140037</v>
      </c>
      <c r="B2587" t="s">
        <v>2671</v>
      </c>
      <c r="C2587" t="s">
        <v>561</v>
      </c>
      <c r="D2587">
        <v>211140037</v>
      </c>
    </row>
    <row r="2588" spans="1:4" x14ac:dyDescent="0.25">
      <c r="A2588">
        <v>211140038</v>
      </c>
      <c r="B2588" t="s">
        <v>2672</v>
      </c>
      <c r="C2588" t="s">
        <v>561</v>
      </c>
      <c r="D2588">
        <v>211140038</v>
      </c>
    </row>
    <row r="2589" spans="1:4" x14ac:dyDescent="0.25">
      <c r="A2589">
        <v>211140039</v>
      </c>
      <c r="B2589" t="s">
        <v>2673</v>
      </c>
      <c r="C2589" t="s">
        <v>561</v>
      </c>
      <c r="D2589">
        <v>211140039</v>
      </c>
    </row>
    <row r="2590" spans="1:4" x14ac:dyDescent="0.25">
      <c r="A2590">
        <v>211140040</v>
      </c>
      <c r="B2590" t="s">
        <v>2674</v>
      </c>
      <c r="C2590" t="s">
        <v>561</v>
      </c>
      <c r="D2590">
        <v>211140040</v>
      </c>
    </row>
    <row r="2591" spans="1:4" x14ac:dyDescent="0.25">
      <c r="A2591">
        <v>211140041</v>
      </c>
      <c r="B2591" t="s">
        <v>2675</v>
      </c>
      <c r="C2591" t="s">
        <v>561</v>
      </c>
      <c r="D2591">
        <v>211140041</v>
      </c>
    </row>
    <row r="2592" spans="1:4" x14ac:dyDescent="0.25">
      <c r="A2592">
        <v>211140042</v>
      </c>
      <c r="B2592" t="s">
        <v>2676</v>
      </c>
      <c r="C2592" t="s">
        <v>561</v>
      </c>
      <c r="D2592">
        <v>211140042</v>
      </c>
    </row>
    <row r="2593" spans="1:4" x14ac:dyDescent="0.25">
      <c r="A2593">
        <v>211140044</v>
      </c>
      <c r="B2593" t="s">
        <v>2677</v>
      </c>
      <c r="C2593" t="s">
        <v>561</v>
      </c>
      <c r="D2593">
        <v>211140044</v>
      </c>
    </row>
    <row r="2594" spans="1:4" x14ac:dyDescent="0.25">
      <c r="A2594">
        <v>211140045</v>
      </c>
      <c r="B2594" t="s">
        <v>2678</v>
      </c>
      <c r="C2594" t="s">
        <v>561</v>
      </c>
      <c r="D2594">
        <v>211140045</v>
      </c>
    </row>
    <row r="2595" spans="1:4" x14ac:dyDescent="0.25">
      <c r="A2595">
        <v>211140047</v>
      </c>
      <c r="B2595" t="s">
        <v>2679</v>
      </c>
      <c r="C2595" t="s">
        <v>561</v>
      </c>
      <c r="D2595">
        <v>211140047</v>
      </c>
    </row>
    <row r="2596" spans="1:4" x14ac:dyDescent="0.25">
      <c r="A2596">
        <v>211140048</v>
      </c>
      <c r="B2596" t="s">
        <v>2680</v>
      </c>
      <c r="C2596" t="s">
        <v>561</v>
      </c>
      <c r="D2596">
        <v>211140048</v>
      </c>
    </row>
    <row r="2597" spans="1:4" x14ac:dyDescent="0.25">
      <c r="A2597">
        <v>211140049</v>
      </c>
      <c r="B2597" t="s">
        <v>2681</v>
      </c>
      <c r="C2597" t="s">
        <v>561</v>
      </c>
      <c r="D2597">
        <v>211140049</v>
      </c>
    </row>
    <row r="2598" spans="1:4" x14ac:dyDescent="0.25">
      <c r="A2598">
        <v>211140050</v>
      </c>
      <c r="B2598" t="s">
        <v>542</v>
      </c>
      <c r="C2598" t="s">
        <v>561</v>
      </c>
      <c r="D2598">
        <v>211140050</v>
      </c>
    </row>
    <row r="2599" spans="1:4" x14ac:dyDescent="0.25">
      <c r="A2599">
        <v>211140051</v>
      </c>
      <c r="B2599" t="s">
        <v>2682</v>
      </c>
      <c r="C2599" t="s">
        <v>561</v>
      </c>
      <c r="D2599">
        <v>211140051</v>
      </c>
    </row>
    <row r="2600" spans="1:4" x14ac:dyDescent="0.25">
      <c r="A2600">
        <v>211140052</v>
      </c>
      <c r="B2600" t="s">
        <v>543</v>
      </c>
      <c r="C2600" t="s">
        <v>561</v>
      </c>
      <c r="D2600">
        <v>211140052</v>
      </c>
    </row>
    <row r="2601" spans="1:4" x14ac:dyDescent="0.25">
      <c r="A2601">
        <v>211140053</v>
      </c>
      <c r="B2601" t="s">
        <v>2683</v>
      </c>
      <c r="C2601" t="s">
        <v>561</v>
      </c>
      <c r="D2601">
        <v>211140053</v>
      </c>
    </row>
    <row r="2602" spans="1:4" x14ac:dyDescent="0.25">
      <c r="A2602">
        <v>211140054</v>
      </c>
      <c r="B2602" t="s">
        <v>2684</v>
      </c>
      <c r="C2602" t="s">
        <v>561</v>
      </c>
      <c r="D2602">
        <v>211140054</v>
      </c>
    </row>
    <row r="2603" spans="1:4" x14ac:dyDescent="0.25">
      <c r="A2603">
        <v>211140055</v>
      </c>
      <c r="B2603" t="s">
        <v>2685</v>
      </c>
      <c r="C2603" t="s">
        <v>561</v>
      </c>
      <c r="D2603">
        <v>211140055</v>
      </c>
    </row>
    <row r="2604" spans="1:4" x14ac:dyDescent="0.25">
      <c r="A2604">
        <v>211140056</v>
      </c>
      <c r="B2604" t="s">
        <v>2686</v>
      </c>
      <c r="C2604" t="s">
        <v>561</v>
      </c>
      <c r="D2604">
        <v>211140056</v>
      </c>
    </row>
    <row r="2605" spans="1:4" x14ac:dyDescent="0.25">
      <c r="A2605">
        <v>211140057</v>
      </c>
      <c r="B2605" t="s">
        <v>2687</v>
      </c>
      <c r="C2605" t="s">
        <v>561</v>
      </c>
      <c r="D2605">
        <v>211140057</v>
      </c>
    </row>
    <row r="2606" spans="1:4" x14ac:dyDescent="0.25">
      <c r="A2606">
        <v>211140058</v>
      </c>
      <c r="B2606" t="s">
        <v>544</v>
      </c>
      <c r="C2606" t="s">
        <v>561</v>
      </c>
      <c r="D2606">
        <v>211140058</v>
      </c>
    </row>
    <row r="2607" spans="1:4" x14ac:dyDescent="0.25">
      <c r="A2607">
        <v>211140059</v>
      </c>
      <c r="B2607" t="s">
        <v>2688</v>
      </c>
      <c r="C2607" t="s">
        <v>561</v>
      </c>
      <c r="D2607">
        <v>211140059</v>
      </c>
    </row>
    <row r="2608" spans="1:4" x14ac:dyDescent="0.25">
      <c r="A2608">
        <v>211140060</v>
      </c>
      <c r="B2608" t="s">
        <v>2689</v>
      </c>
      <c r="C2608" t="s">
        <v>561</v>
      </c>
      <c r="D2608">
        <v>211140060</v>
      </c>
    </row>
    <row r="2609" spans="1:4" x14ac:dyDescent="0.25">
      <c r="A2609">
        <v>211140061</v>
      </c>
      <c r="B2609" t="s">
        <v>2690</v>
      </c>
      <c r="C2609" t="s">
        <v>561</v>
      </c>
      <c r="D2609">
        <v>211140061</v>
      </c>
    </row>
    <row r="2610" spans="1:4" x14ac:dyDescent="0.25">
      <c r="A2610">
        <v>211140062</v>
      </c>
      <c r="B2610" t="s">
        <v>2691</v>
      </c>
      <c r="C2610" t="s">
        <v>561</v>
      </c>
      <c r="D2610">
        <v>211140062</v>
      </c>
    </row>
    <row r="2611" spans="1:4" x14ac:dyDescent="0.25">
      <c r="A2611">
        <v>211140063</v>
      </c>
      <c r="B2611" t="s">
        <v>2692</v>
      </c>
      <c r="C2611" t="s">
        <v>561</v>
      </c>
      <c r="D2611">
        <v>211140063</v>
      </c>
    </row>
    <row r="2612" spans="1:4" x14ac:dyDescent="0.25">
      <c r="A2612">
        <v>211140064</v>
      </c>
      <c r="B2612" t="s">
        <v>2693</v>
      </c>
      <c r="C2612" t="s">
        <v>561</v>
      </c>
      <c r="D2612">
        <v>211140064</v>
      </c>
    </row>
    <row r="2613" spans="1:4" x14ac:dyDescent="0.25">
      <c r="A2613">
        <v>211140065</v>
      </c>
      <c r="B2613" t="s">
        <v>2694</v>
      </c>
      <c r="C2613" t="s">
        <v>561</v>
      </c>
      <c r="D2613">
        <v>211140065</v>
      </c>
    </row>
    <row r="2614" spans="1:4" x14ac:dyDescent="0.25">
      <c r="A2614">
        <v>211140066</v>
      </c>
      <c r="B2614" t="s">
        <v>2695</v>
      </c>
      <c r="C2614" t="s">
        <v>561</v>
      </c>
      <c r="D2614">
        <v>211140066</v>
      </c>
    </row>
    <row r="2615" spans="1:4" x14ac:dyDescent="0.25">
      <c r="A2615">
        <v>211140069</v>
      </c>
      <c r="B2615" t="s">
        <v>2696</v>
      </c>
      <c r="C2615" t="s">
        <v>561</v>
      </c>
      <c r="D2615">
        <v>211140069</v>
      </c>
    </row>
    <row r="2616" spans="1:4" x14ac:dyDescent="0.25">
      <c r="A2616">
        <v>211140070</v>
      </c>
      <c r="B2616" t="s">
        <v>2697</v>
      </c>
      <c r="C2616" t="s">
        <v>561</v>
      </c>
      <c r="D2616">
        <v>211140070</v>
      </c>
    </row>
    <row r="2617" spans="1:4" x14ac:dyDescent="0.25">
      <c r="A2617">
        <v>211140071</v>
      </c>
      <c r="B2617" t="s">
        <v>2698</v>
      </c>
      <c r="C2617" t="s">
        <v>561</v>
      </c>
      <c r="D2617">
        <v>211140071</v>
      </c>
    </row>
    <row r="2618" spans="1:4" x14ac:dyDescent="0.25">
      <c r="A2618">
        <v>211140072</v>
      </c>
      <c r="B2618" t="s">
        <v>2699</v>
      </c>
      <c r="C2618" t="s">
        <v>561</v>
      </c>
      <c r="D2618">
        <v>211140072</v>
      </c>
    </row>
    <row r="2619" spans="1:4" x14ac:dyDescent="0.25">
      <c r="A2619">
        <v>211140074</v>
      </c>
      <c r="B2619" t="s">
        <v>545</v>
      </c>
      <c r="C2619" t="s">
        <v>561</v>
      </c>
      <c r="D2619">
        <v>211140074</v>
      </c>
    </row>
    <row r="2620" spans="1:4" x14ac:dyDescent="0.25">
      <c r="A2620">
        <v>211140076</v>
      </c>
      <c r="B2620" t="s">
        <v>2700</v>
      </c>
      <c r="C2620" t="s">
        <v>561</v>
      </c>
      <c r="D2620">
        <v>211140076</v>
      </c>
    </row>
    <row r="2621" spans="1:4" x14ac:dyDescent="0.25">
      <c r="A2621">
        <v>211140078</v>
      </c>
      <c r="B2621" t="s">
        <v>2701</v>
      </c>
      <c r="C2621" t="s">
        <v>561</v>
      </c>
      <c r="D2621">
        <v>211140078</v>
      </c>
    </row>
    <row r="2622" spans="1:4" x14ac:dyDescent="0.25">
      <c r="A2622">
        <v>211140080</v>
      </c>
      <c r="B2622" t="s">
        <v>2702</v>
      </c>
      <c r="C2622" t="s">
        <v>561</v>
      </c>
      <c r="D2622">
        <v>211140080</v>
      </c>
    </row>
    <row r="2623" spans="1:4" x14ac:dyDescent="0.25">
      <c r="A2623">
        <v>211140081</v>
      </c>
      <c r="B2623" t="s">
        <v>2703</v>
      </c>
      <c r="C2623" t="s">
        <v>561</v>
      </c>
      <c r="D2623">
        <v>211140081</v>
      </c>
    </row>
    <row r="2624" spans="1:4" x14ac:dyDescent="0.25">
      <c r="A2624">
        <v>211140083</v>
      </c>
      <c r="B2624" t="s">
        <v>2704</v>
      </c>
      <c r="C2624" t="s">
        <v>561</v>
      </c>
      <c r="D2624">
        <v>211140083</v>
      </c>
    </row>
    <row r="2625" spans="1:4" x14ac:dyDescent="0.25">
      <c r="A2625">
        <v>211140084</v>
      </c>
      <c r="B2625" t="s">
        <v>2705</v>
      </c>
      <c r="C2625" t="s">
        <v>561</v>
      </c>
      <c r="D2625">
        <v>211140084</v>
      </c>
    </row>
    <row r="2626" spans="1:4" x14ac:dyDescent="0.25">
      <c r="A2626">
        <v>211140085</v>
      </c>
      <c r="B2626" t="s">
        <v>546</v>
      </c>
      <c r="C2626" t="s">
        <v>561</v>
      </c>
      <c r="D2626">
        <v>211140085</v>
      </c>
    </row>
    <row r="2627" spans="1:4" x14ac:dyDescent="0.25">
      <c r="A2627">
        <v>211140086</v>
      </c>
      <c r="B2627" t="s">
        <v>2706</v>
      </c>
      <c r="C2627" t="s">
        <v>561</v>
      </c>
      <c r="D2627">
        <v>211140086</v>
      </c>
    </row>
    <row r="2628" spans="1:4" x14ac:dyDescent="0.25">
      <c r="A2628">
        <v>211140087</v>
      </c>
      <c r="B2628" t="s">
        <v>547</v>
      </c>
      <c r="C2628" t="s">
        <v>561</v>
      </c>
      <c r="D2628">
        <v>211140087</v>
      </c>
    </row>
    <row r="2629" spans="1:4" x14ac:dyDescent="0.25">
      <c r="A2629">
        <v>211140089</v>
      </c>
      <c r="B2629" t="s">
        <v>2707</v>
      </c>
      <c r="C2629" t="s">
        <v>561</v>
      </c>
      <c r="D2629">
        <v>211140089</v>
      </c>
    </row>
    <row r="2630" spans="1:4" x14ac:dyDescent="0.25">
      <c r="A2630">
        <v>211140090</v>
      </c>
      <c r="B2630" t="s">
        <v>2708</v>
      </c>
      <c r="C2630" t="s">
        <v>561</v>
      </c>
      <c r="D2630">
        <v>211140090</v>
      </c>
    </row>
    <row r="2631" spans="1:4" x14ac:dyDescent="0.25">
      <c r="A2631">
        <v>211140092</v>
      </c>
      <c r="B2631" t="s">
        <v>2709</v>
      </c>
      <c r="C2631" t="s">
        <v>561</v>
      </c>
      <c r="D2631">
        <v>211140092</v>
      </c>
    </row>
    <row r="2632" spans="1:4" x14ac:dyDescent="0.25">
      <c r="A2632">
        <v>211140093</v>
      </c>
      <c r="B2632" t="s">
        <v>2710</v>
      </c>
      <c r="C2632" t="s">
        <v>561</v>
      </c>
      <c r="D2632">
        <v>211140093</v>
      </c>
    </row>
    <row r="2633" spans="1:4" x14ac:dyDescent="0.25">
      <c r="A2633">
        <v>211140094</v>
      </c>
      <c r="B2633" t="s">
        <v>2711</v>
      </c>
      <c r="C2633" t="s">
        <v>561</v>
      </c>
      <c r="D2633">
        <v>211140094</v>
      </c>
    </row>
    <row r="2634" spans="1:4" x14ac:dyDescent="0.25">
      <c r="A2634">
        <v>211140095</v>
      </c>
      <c r="B2634" t="s">
        <v>2712</v>
      </c>
      <c r="C2634" t="s">
        <v>561</v>
      </c>
      <c r="D2634">
        <v>211140095</v>
      </c>
    </row>
    <row r="2635" spans="1:4" x14ac:dyDescent="0.25">
      <c r="A2635">
        <v>211140096</v>
      </c>
      <c r="B2635" t="s">
        <v>2713</v>
      </c>
      <c r="C2635" t="s">
        <v>561</v>
      </c>
      <c r="D2635">
        <v>211140096</v>
      </c>
    </row>
    <row r="2636" spans="1:4" x14ac:dyDescent="0.25">
      <c r="A2636">
        <v>211140097</v>
      </c>
      <c r="B2636" t="s">
        <v>548</v>
      </c>
      <c r="C2636" t="s">
        <v>561</v>
      </c>
      <c r="D2636">
        <v>211140097</v>
      </c>
    </row>
    <row r="2637" spans="1:4" x14ac:dyDescent="0.25">
      <c r="A2637">
        <v>211140098</v>
      </c>
      <c r="B2637" t="s">
        <v>2714</v>
      </c>
      <c r="C2637" t="s">
        <v>561</v>
      </c>
      <c r="D2637">
        <v>211140098</v>
      </c>
    </row>
    <row r="2638" spans="1:4" x14ac:dyDescent="0.25">
      <c r="A2638">
        <v>211140099</v>
      </c>
      <c r="B2638" t="s">
        <v>2715</v>
      </c>
      <c r="C2638" t="s">
        <v>561</v>
      </c>
      <c r="D2638">
        <v>211140099</v>
      </c>
    </row>
    <row r="2639" spans="1:4" x14ac:dyDescent="0.25">
      <c r="A2639">
        <v>211140100</v>
      </c>
      <c r="B2639" t="s">
        <v>2716</v>
      </c>
      <c r="C2639" t="s">
        <v>561</v>
      </c>
      <c r="D2639">
        <v>211140100</v>
      </c>
    </row>
    <row r="2640" spans="1:4" x14ac:dyDescent="0.25">
      <c r="A2640">
        <v>211140101</v>
      </c>
      <c r="B2640" t="s">
        <v>2717</v>
      </c>
      <c r="C2640" t="s">
        <v>561</v>
      </c>
      <c r="D2640">
        <v>211140101</v>
      </c>
    </row>
    <row r="2641" spans="1:4" x14ac:dyDescent="0.25">
      <c r="A2641">
        <v>211140102</v>
      </c>
      <c r="B2641" t="s">
        <v>2718</v>
      </c>
      <c r="C2641" t="s">
        <v>561</v>
      </c>
      <c r="D2641">
        <v>211140102</v>
      </c>
    </row>
    <row r="2642" spans="1:4" x14ac:dyDescent="0.25">
      <c r="A2642">
        <v>211140103</v>
      </c>
      <c r="B2642" t="s">
        <v>2719</v>
      </c>
      <c r="C2642" t="s">
        <v>561</v>
      </c>
      <c r="D2642">
        <v>211140103</v>
      </c>
    </row>
    <row r="2643" spans="1:4" x14ac:dyDescent="0.25">
      <c r="A2643">
        <v>211140104</v>
      </c>
      <c r="B2643" t="s">
        <v>2720</v>
      </c>
      <c r="C2643" t="s">
        <v>561</v>
      </c>
      <c r="D2643">
        <v>211140104</v>
      </c>
    </row>
    <row r="2644" spans="1:4" x14ac:dyDescent="0.25">
      <c r="A2644">
        <v>211140105</v>
      </c>
      <c r="B2644" t="s">
        <v>549</v>
      </c>
      <c r="C2644" t="s">
        <v>561</v>
      </c>
      <c r="D2644">
        <v>211140105</v>
      </c>
    </row>
    <row r="2645" spans="1:4" x14ac:dyDescent="0.25">
      <c r="A2645">
        <v>211140106</v>
      </c>
      <c r="B2645" t="s">
        <v>2721</v>
      </c>
      <c r="C2645" t="s">
        <v>561</v>
      </c>
      <c r="D2645">
        <v>211140106</v>
      </c>
    </row>
    <row r="2646" spans="1:4" x14ac:dyDescent="0.25">
      <c r="A2646">
        <v>211140107</v>
      </c>
      <c r="B2646" t="s">
        <v>2722</v>
      </c>
      <c r="C2646" t="s">
        <v>561</v>
      </c>
      <c r="D2646">
        <v>211140107</v>
      </c>
    </row>
    <row r="2647" spans="1:4" x14ac:dyDescent="0.25">
      <c r="A2647">
        <v>211140108</v>
      </c>
      <c r="B2647" t="s">
        <v>2723</v>
      </c>
      <c r="C2647" t="s">
        <v>561</v>
      </c>
      <c r="D2647">
        <v>211140108</v>
      </c>
    </row>
    <row r="2648" spans="1:4" x14ac:dyDescent="0.25">
      <c r="A2648">
        <v>211140109</v>
      </c>
      <c r="B2648" t="s">
        <v>2724</v>
      </c>
      <c r="C2648" t="s">
        <v>561</v>
      </c>
      <c r="D2648">
        <v>211140109</v>
      </c>
    </row>
    <row r="2649" spans="1:4" x14ac:dyDescent="0.25">
      <c r="A2649">
        <v>211140110</v>
      </c>
      <c r="B2649" t="s">
        <v>2725</v>
      </c>
      <c r="C2649" t="s">
        <v>561</v>
      </c>
      <c r="D2649">
        <v>211140110</v>
      </c>
    </row>
    <row r="2650" spans="1:4" x14ac:dyDescent="0.25">
      <c r="A2650">
        <v>211140111</v>
      </c>
      <c r="B2650" t="s">
        <v>2726</v>
      </c>
      <c r="C2650" t="s">
        <v>561</v>
      </c>
      <c r="D2650">
        <v>211140111</v>
      </c>
    </row>
    <row r="2651" spans="1:4" x14ac:dyDescent="0.25">
      <c r="A2651">
        <v>211140112</v>
      </c>
      <c r="B2651" t="s">
        <v>2727</v>
      </c>
      <c r="C2651" t="s">
        <v>561</v>
      </c>
      <c r="D2651">
        <v>211140112</v>
      </c>
    </row>
    <row r="2652" spans="1:4" x14ac:dyDescent="0.25">
      <c r="A2652">
        <v>211140113</v>
      </c>
      <c r="B2652" t="s">
        <v>2728</v>
      </c>
      <c r="C2652" t="s">
        <v>561</v>
      </c>
      <c r="D2652">
        <v>211140113</v>
      </c>
    </row>
    <row r="2653" spans="1:4" x14ac:dyDescent="0.25">
      <c r="A2653">
        <v>211140114</v>
      </c>
      <c r="B2653" t="s">
        <v>2729</v>
      </c>
      <c r="C2653" t="s">
        <v>561</v>
      </c>
      <c r="D2653">
        <v>211140114</v>
      </c>
    </row>
    <row r="2654" spans="1:4" x14ac:dyDescent="0.25">
      <c r="A2654">
        <v>211140115</v>
      </c>
      <c r="B2654" t="s">
        <v>2730</v>
      </c>
      <c r="C2654" t="s">
        <v>561</v>
      </c>
      <c r="D2654">
        <v>211140115</v>
      </c>
    </row>
    <row r="2655" spans="1:4" x14ac:dyDescent="0.25">
      <c r="A2655">
        <v>211140116</v>
      </c>
      <c r="B2655" t="s">
        <v>2731</v>
      </c>
      <c r="C2655" t="s">
        <v>561</v>
      </c>
      <c r="D2655">
        <v>211140116</v>
      </c>
    </row>
    <row r="2656" spans="1:4" x14ac:dyDescent="0.25">
      <c r="A2656">
        <v>211140117</v>
      </c>
      <c r="B2656" t="s">
        <v>550</v>
      </c>
      <c r="C2656" t="s">
        <v>561</v>
      </c>
      <c r="D2656">
        <v>211140117</v>
      </c>
    </row>
    <row r="2657" spans="1:4" x14ac:dyDescent="0.25">
      <c r="A2657">
        <v>211140118</v>
      </c>
      <c r="B2657" t="s">
        <v>2732</v>
      </c>
      <c r="C2657" t="s">
        <v>561</v>
      </c>
      <c r="D2657">
        <v>211140118</v>
      </c>
    </row>
    <row r="2658" spans="1:4" x14ac:dyDescent="0.25">
      <c r="A2658">
        <v>211140119</v>
      </c>
      <c r="B2658" t="s">
        <v>2733</v>
      </c>
      <c r="C2658" t="s">
        <v>561</v>
      </c>
      <c r="D2658">
        <v>211140119</v>
      </c>
    </row>
    <row r="2659" spans="1:4" x14ac:dyDescent="0.25">
      <c r="A2659">
        <v>211140120</v>
      </c>
      <c r="B2659" t="s">
        <v>2734</v>
      </c>
      <c r="C2659" t="s">
        <v>561</v>
      </c>
      <c r="D2659">
        <v>211140120</v>
      </c>
    </row>
    <row r="2660" spans="1:4" x14ac:dyDescent="0.25">
      <c r="A2660">
        <v>211140121</v>
      </c>
      <c r="B2660" t="s">
        <v>2735</v>
      </c>
      <c r="C2660" t="s">
        <v>561</v>
      </c>
      <c r="D2660">
        <v>211140121</v>
      </c>
    </row>
    <row r="2661" spans="1:4" x14ac:dyDescent="0.25">
      <c r="A2661">
        <v>211140122</v>
      </c>
      <c r="B2661" t="s">
        <v>2736</v>
      </c>
      <c r="C2661" t="s">
        <v>561</v>
      </c>
      <c r="D2661">
        <v>211140122</v>
      </c>
    </row>
    <row r="2662" spans="1:4" x14ac:dyDescent="0.25">
      <c r="A2662">
        <v>211140123</v>
      </c>
      <c r="B2662" t="s">
        <v>2737</v>
      </c>
      <c r="C2662" t="s">
        <v>561</v>
      </c>
      <c r="D2662">
        <v>211140123</v>
      </c>
    </row>
    <row r="2663" spans="1:4" x14ac:dyDescent="0.25">
      <c r="A2663">
        <v>211140124</v>
      </c>
      <c r="B2663" t="s">
        <v>2738</v>
      </c>
      <c r="C2663" t="s">
        <v>561</v>
      </c>
      <c r="D2663">
        <v>211140124</v>
      </c>
    </row>
    <row r="2664" spans="1:4" x14ac:dyDescent="0.25">
      <c r="A2664">
        <v>211140125</v>
      </c>
      <c r="B2664" t="s">
        <v>2739</v>
      </c>
      <c r="C2664" t="s">
        <v>561</v>
      </c>
      <c r="D2664">
        <v>211140125</v>
      </c>
    </row>
    <row r="2665" spans="1:4" x14ac:dyDescent="0.25">
      <c r="A2665">
        <v>211140126</v>
      </c>
      <c r="B2665" t="s">
        <v>2740</v>
      </c>
      <c r="C2665" t="s">
        <v>561</v>
      </c>
      <c r="D2665">
        <v>211140126</v>
      </c>
    </row>
    <row r="2666" spans="1:4" x14ac:dyDescent="0.25">
      <c r="A2666">
        <v>211140127</v>
      </c>
      <c r="B2666" t="s">
        <v>2741</v>
      </c>
      <c r="C2666" t="s">
        <v>561</v>
      </c>
      <c r="D2666">
        <v>211140127</v>
      </c>
    </row>
    <row r="2667" spans="1:4" x14ac:dyDescent="0.25">
      <c r="A2667">
        <v>211140128</v>
      </c>
      <c r="B2667" t="s">
        <v>2742</v>
      </c>
      <c r="C2667" t="s">
        <v>561</v>
      </c>
      <c r="D2667">
        <v>211140128</v>
      </c>
    </row>
    <row r="2668" spans="1:4" x14ac:dyDescent="0.25">
      <c r="A2668">
        <v>211140129</v>
      </c>
      <c r="B2668" t="s">
        <v>2743</v>
      </c>
      <c r="C2668" t="s">
        <v>561</v>
      </c>
      <c r="D2668">
        <v>211140129</v>
      </c>
    </row>
    <row r="2669" spans="1:4" x14ac:dyDescent="0.25">
      <c r="A2669">
        <v>211140130</v>
      </c>
      <c r="B2669" t="s">
        <v>551</v>
      </c>
      <c r="C2669" t="s">
        <v>561</v>
      </c>
      <c r="D2669">
        <v>211140130</v>
      </c>
    </row>
    <row r="2670" spans="1:4" x14ac:dyDescent="0.25">
      <c r="A2670">
        <v>211140131</v>
      </c>
      <c r="B2670" t="s">
        <v>2744</v>
      </c>
      <c r="C2670" t="s">
        <v>561</v>
      </c>
      <c r="D2670">
        <v>211140131</v>
      </c>
    </row>
    <row r="2671" spans="1:4" x14ac:dyDescent="0.25">
      <c r="A2671">
        <v>211140132</v>
      </c>
      <c r="B2671" t="s">
        <v>2745</v>
      </c>
      <c r="C2671" t="s">
        <v>561</v>
      </c>
      <c r="D2671">
        <v>211140132</v>
      </c>
    </row>
    <row r="2672" spans="1:4" x14ac:dyDescent="0.25">
      <c r="A2672">
        <v>211140133</v>
      </c>
      <c r="B2672" t="s">
        <v>2746</v>
      </c>
      <c r="C2672" t="s">
        <v>561</v>
      </c>
      <c r="D2672">
        <v>211140133</v>
      </c>
    </row>
    <row r="2673" spans="1:4" x14ac:dyDescent="0.25">
      <c r="A2673">
        <v>211140134</v>
      </c>
      <c r="B2673" t="s">
        <v>2747</v>
      </c>
      <c r="C2673" t="s">
        <v>561</v>
      </c>
      <c r="D2673">
        <v>211140134</v>
      </c>
    </row>
    <row r="2674" spans="1:4" x14ac:dyDescent="0.25">
      <c r="A2674">
        <v>211140135</v>
      </c>
      <c r="B2674" t="s">
        <v>2748</v>
      </c>
      <c r="C2674" t="s">
        <v>561</v>
      </c>
      <c r="D2674">
        <v>211140135</v>
      </c>
    </row>
    <row r="2675" spans="1:4" x14ac:dyDescent="0.25">
      <c r="A2675">
        <v>211140136</v>
      </c>
      <c r="B2675" t="s">
        <v>2749</v>
      </c>
      <c r="C2675" t="s">
        <v>561</v>
      </c>
      <c r="D2675">
        <v>211140136</v>
      </c>
    </row>
    <row r="2676" spans="1:4" x14ac:dyDescent="0.25">
      <c r="A2676">
        <v>211140137</v>
      </c>
      <c r="B2676" t="s">
        <v>552</v>
      </c>
      <c r="C2676" t="s">
        <v>561</v>
      </c>
      <c r="D2676">
        <v>211140137</v>
      </c>
    </row>
    <row r="2677" spans="1:4" x14ac:dyDescent="0.25">
      <c r="A2677">
        <v>211140138</v>
      </c>
      <c r="B2677" t="s">
        <v>2750</v>
      </c>
      <c r="C2677" t="s">
        <v>561</v>
      </c>
      <c r="D2677">
        <v>211140138</v>
      </c>
    </row>
    <row r="2678" spans="1:4" x14ac:dyDescent="0.25">
      <c r="A2678">
        <v>211140139</v>
      </c>
      <c r="B2678" t="s">
        <v>2751</v>
      </c>
      <c r="D2678">
        <v>211140139</v>
      </c>
    </row>
    <row r="2679" spans="1:4" x14ac:dyDescent="0.25">
      <c r="A2679">
        <v>211140140</v>
      </c>
      <c r="B2679" t="s">
        <v>2752</v>
      </c>
      <c r="C2679" t="s">
        <v>561</v>
      </c>
      <c r="D2679">
        <v>211140140</v>
      </c>
    </row>
    <row r="2680" spans="1:4" x14ac:dyDescent="0.25">
      <c r="A2680">
        <v>211140141</v>
      </c>
      <c r="B2680" t="s">
        <v>2753</v>
      </c>
      <c r="C2680" t="s">
        <v>561</v>
      </c>
      <c r="D2680">
        <v>211140141</v>
      </c>
    </row>
    <row r="2681" spans="1:4" x14ac:dyDescent="0.25">
      <c r="A2681">
        <v>211140142</v>
      </c>
      <c r="B2681" t="s">
        <v>2754</v>
      </c>
      <c r="C2681" t="s">
        <v>561</v>
      </c>
      <c r="D2681">
        <v>211140142</v>
      </c>
    </row>
    <row r="2682" spans="1:4" x14ac:dyDescent="0.25">
      <c r="A2682">
        <v>211140143</v>
      </c>
      <c r="B2682" t="s">
        <v>2755</v>
      </c>
      <c r="C2682" t="s">
        <v>561</v>
      </c>
      <c r="D2682">
        <v>211140143</v>
      </c>
    </row>
    <row r="2683" spans="1:4" x14ac:dyDescent="0.25">
      <c r="A2683">
        <v>211140144</v>
      </c>
      <c r="B2683" t="s">
        <v>2756</v>
      </c>
      <c r="C2683" t="s">
        <v>561</v>
      </c>
      <c r="D2683">
        <v>211140144</v>
      </c>
    </row>
    <row r="2684" spans="1:4" x14ac:dyDescent="0.25">
      <c r="A2684">
        <v>211140145</v>
      </c>
      <c r="B2684" t="s">
        <v>2757</v>
      </c>
      <c r="C2684" t="s">
        <v>561</v>
      </c>
      <c r="D2684">
        <v>211140145</v>
      </c>
    </row>
    <row r="2685" spans="1:4" x14ac:dyDescent="0.25">
      <c r="A2685">
        <v>211140146</v>
      </c>
      <c r="B2685" t="s">
        <v>553</v>
      </c>
      <c r="C2685" t="s">
        <v>561</v>
      </c>
      <c r="D2685">
        <v>211140146</v>
      </c>
    </row>
    <row r="2686" spans="1:4" x14ac:dyDescent="0.25">
      <c r="A2686">
        <v>211140147</v>
      </c>
      <c r="B2686" t="s">
        <v>2758</v>
      </c>
      <c r="C2686" t="s">
        <v>561</v>
      </c>
      <c r="D2686">
        <v>211140147</v>
      </c>
    </row>
    <row r="2687" spans="1:4" x14ac:dyDescent="0.25">
      <c r="A2687">
        <v>211140148</v>
      </c>
      <c r="B2687" t="s">
        <v>2759</v>
      </c>
      <c r="C2687" t="s">
        <v>561</v>
      </c>
      <c r="D2687">
        <v>211140148</v>
      </c>
    </row>
    <row r="2688" spans="1:4" x14ac:dyDescent="0.25">
      <c r="A2688">
        <v>211140149</v>
      </c>
      <c r="B2688" t="s">
        <v>2760</v>
      </c>
      <c r="C2688" t="s">
        <v>561</v>
      </c>
      <c r="D2688">
        <v>211140149</v>
      </c>
    </row>
    <row r="2689" spans="1:4" x14ac:dyDescent="0.25">
      <c r="A2689">
        <v>211140150</v>
      </c>
      <c r="B2689" t="s">
        <v>2761</v>
      </c>
      <c r="C2689" t="s">
        <v>561</v>
      </c>
      <c r="D2689">
        <v>211140150</v>
      </c>
    </row>
    <row r="2690" spans="1:4" x14ac:dyDescent="0.25">
      <c r="A2690">
        <v>211140151</v>
      </c>
      <c r="B2690" t="s">
        <v>2762</v>
      </c>
      <c r="C2690" t="s">
        <v>561</v>
      </c>
      <c r="D2690">
        <v>211140151</v>
      </c>
    </row>
    <row r="2691" spans="1:4" x14ac:dyDescent="0.25">
      <c r="A2691">
        <v>211140152</v>
      </c>
      <c r="B2691" t="s">
        <v>742</v>
      </c>
      <c r="C2691" t="s">
        <v>561</v>
      </c>
      <c r="D2691">
        <v>211140152</v>
      </c>
    </row>
    <row r="2692" spans="1:4" x14ac:dyDescent="0.25">
      <c r="A2692">
        <v>211140153</v>
      </c>
      <c r="B2692" t="s">
        <v>2763</v>
      </c>
      <c r="C2692" t="s">
        <v>561</v>
      </c>
      <c r="D2692">
        <v>211140153</v>
      </c>
    </row>
    <row r="2693" spans="1:4" x14ac:dyDescent="0.25">
      <c r="A2693">
        <v>211140154</v>
      </c>
      <c r="B2693" t="s">
        <v>2764</v>
      </c>
      <c r="C2693" t="s">
        <v>561</v>
      </c>
      <c r="D2693">
        <v>211140154</v>
      </c>
    </row>
    <row r="2694" spans="1:4" x14ac:dyDescent="0.25">
      <c r="A2694">
        <v>211140155</v>
      </c>
      <c r="B2694" t="s">
        <v>2765</v>
      </c>
      <c r="C2694" t="s">
        <v>561</v>
      </c>
      <c r="D2694">
        <v>211140155</v>
      </c>
    </row>
    <row r="2695" spans="1:4" x14ac:dyDescent="0.25">
      <c r="A2695">
        <v>211140156</v>
      </c>
      <c r="B2695" t="s">
        <v>2766</v>
      </c>
      <c r="C2695" t="s">
        <v>561</v>
      </c>
      <c r="D2695">
        <v>211140156</v>
      </c>
    </row>
    <row r="2696" spans="1:4" x14ac:dyDescent="0.25">
      <c r="A2696">
        <v>211140157</v>
      </c>
      <c r="B2696" t="s">
        <v>554</v>
      </c>
      <c r="C2696" t="s">
        <v>561</v>
      </c>
      <c r="D2696">
        <v>211140157</v>
      </c>
    </row>
    <row r="2697" spans="1:4" x14ac:dyDescent="0.25">
      <c r="A2697">
        <v>211140158</v>
      </c>
      <c r="B2697" t="s">
        <v>2767</v>
      </c>
      <c r="C2697" t="s">
        <v>561</v>
      </c>
      <c r="D2697">
        <v>211140158</v>
      </c>
    </row>
    <row r="2698" spans="1:4" x14ac:dyDescent="0.25">
      <c r="A2698">
        <v>211140159</v>
      </c>
      <c r="B2698" t="s">
        <v>2768</v>
      </c>
      <c r="C2698" t="s">
        <v>561</v>
      </c>
      <c r="D2698">
        <v>211140159</v>
      </c>
    </row>
    <row r="2699" spans="1:4" x14ac:dyDescent="0.25">
      <c r="A2699">
        <v>211140160</v>
      </c>
      <c r="B2699" t="s">
        <v>2769</v>
      </c>
      <c r="C2699" t="s">
        <v>561</v>
      </c>
      <c r="D2699">
        <v>211140160</v>
      </c>
    </row>
    <row r="2700" spans="1:4" x14ac:dyDescent="0.25">
      <c r="A2700">
        <v>211140161</v>
      </c>
      <c r="B2700" t="s">
        <v>2770</v>
      </c>
      <c r="C2700" t="s">
        <v>561</v>
      </c>
      <c r="D2700">
        <v>211140161</v>
      </c>
    </row>
    <row r="2701" spans="1:4" x14ac:dyDescent="0.25">
      <c r="A2701">
        <v>211140162</v>
      </c>
      <c r="B2701" t="s">
        <v>2771</v>
      </c>
      <c r="C2701" t="s">
        <v>561</v>
      </c>
      <c r="D2701">
        <v>211140162</v>
      </c>
    </row>
    <row r="2702" spans="1:4" x14ac:dyDescent="0.25">
      <c r="A2702">
        <v>211140163</v>
      </c>
      <c r="B2702" t="s">
        <v>2772</v>
      </c>
      <c r="C2702" t="s">
        <v>561</v>
      </c>
      <c r="D2702">
        <v>211140163</v>
      </c>
    </row>
    <row r="2703" spans="1:4" x14ac:dyDescent="0.25">
      <c r="A2703">
        <v>211140164</v>
      </c>
      <c r="B2703" t="s">
        <v>2773</v>
      </c>
      <c r="C2703" t="s">
        <v>561</v>
      </c>
      <c r="D2703">
        <v>211140164</v>
      </c>
    </row>
    <row r="2704" spans="1:4" x14ac:dyDescent="0.25">
      <c r="A2704">
        <v>211140165</v>
      </c>
      <c r="B2704" t="s">
        <v>2774</v>
      </c>
      <c r="C2704" t="s">
        <v>561</v>
      </c>
      <c r="D2704">
        <v>211140165</v>
      </c>
    </row>
    <row r="2705" spans="1:4" x14ac:dyDescent="0.25">
      <c r="A2705">
        <v>211140166</v>
      </c>
      <c r="B2705" t="s">
        <v>2775</v>
      </c>
      <c r="C2705" t="s">
        <v>561</v>
      </c>
      <c r="D2705">
        <v>211140166</v>
      </c>
    </row>
    <row r="2706" spans="1:4" x14ac:dyDescent="0.25">
      <c r="A2706">
        <v>211140167</v>
      </c>
      <c r="B2706" t="s">
        <v>555</v>
      </c>
      <c r="C2706" t="s">
        <v>561</v>
      </c>
      <c r="D2706">
        <v>211140167</v>
      </c>
    </row>
    <row r="2707" spans="1:4" x14ac:dyDescent="0.25">
      <c r="A2707">
        <v>211140168</v>
      </c>
      <c r="B2707" t="s">
        <v>2776</v>
      </c>
      <c r="C2707" t="s">
        <v>561</v>
      </c>
      <c r="D2707">
        <v>211140168</v>
      </c>
    </row>
    <row r="2708" spans="1:4" x14ac:dyDescent="0.25">
      <c r="A2708">
        <v>211140169</v>
      </c>
      <c r="B2708" t="s">
        <v>2777</v>
      </c>
      <c r="C2708" t="s">
        <v>561</v>
      </c>
      <c r="D2708">
        <v>211140169</v>
      </c>
    </row>
    <row r="2709" spans="1:4" x14ac:dyDescent="0.25">
      <c r="A2709">
        <v>211140170</v>
      </c>
      <c r="B2709" t="s">
        <v>2778</v>
      </c>
      <c r="C2709" t="s">
        <v>561</v>
      </c>
      <c r="D2709">
        <v>211140170</v>
      </c>
    </row>
    <row r="2710" spans="1:4" x14ac:dyDescent="0.25">
      <c r="A2710">
        <v>211140171</v>
      </c>
      <c r="B2710" t="s">
        <v>2779</v>
      </c>
      <c r="C2710" t="s">
        <v>561</v>
      </c>
      <c r="D2710">
        <v>211140171</v>
      </c>
    </row>
    <row r="2711" spans="1:4" x14ac:dyDescent="0.25">
      <c r="A2711">
        <v>211140172</v>
      </c>
      <c r="B2711" t="s">
        <v>2780</v>
      </c>
      <c r="C2711" t="s">
        <v>561</v>
      </c>
      <c r="D2711">
        <v>211140172</v>
      </c>
    </row>
    <row r="2712" spans="1:4" x14ac:dyDescent="0.25">
      <c r="A2712">
        <v>211140173</v>
      </c>
      <c r="B2712" t="s">
        <v>2781</v>
      </c>
      <c r="C2712" t="s">
        <v>561</v>
      </c>
      <c r="D2712">
        <v>211140173</v>
      </c>
    </row>
    <row r="2713" spans="1:4" x14ac:dyDescent="0.25">
      <c r="A2713">
        <v>211140174</v>
      </c>
      <c r="B2713" t="s">
        <v>2782</v>
      </c>
      <c r="C2713" t="s">
        <v>561</v>
      </c>
      <c r="D2713">
        <v>211140174</v>
      </c>
    </row>
    <row r="2714" spans="1:4" x14ac:dyDescent="0.25">
      <c r="A2714">
        <v>211140175</v>
      </c>
      <c r="B2714" t="s">
        <v>2783</v>
      </c>
      <c r="C2714" t="s">
        <v>561</v>
      </c>
      <c r="D2714">
        <v>211140175</v>
      </c>
    </row>
    <row r="2715" spans="1:4" x14ac:dyDescent="0.25">
      <c r="A2715">
        <v>211140176</v>
      </c>
      <c r="B2715" t="s">
        <v>2784</v>
      </c>
      <c r="C2715" t="s">
        <v>561</v>
      </c>
      <c r="D2715">
        <v>211140176</v>
      </c>
    </row>
    <row r="2716" spans="1:4" x14ac:dyDescent="0.25">
      <c r="A2716">
        <v>211140177</v>
      </c>
      <c r="B2716" t="s">
        <v>2785</v>
      </c>
      <c r="C2716" t="s">
        <v>561</v>
      </c>
      <c r="D2716">
        <v>211140177</v>
      </c>
    </row>
    <row r="2717" spans="1:4" x14ac:dyDescent="0.25">
      <c r="A2717">
        <v>211140178</v>
      </c>
      <c r="B2717" t="s">
        <v>2786</v>
      </c>
      <c r="C2717" t="s">
        <v>561</v>
      </c>
      <c r="D2717">
        <v>211140178</v>
      </c>
    </row>
    <row r="2718" spans="1:4" x14ac:dyDescent="0.25">
      <c r="A2718">
        <v>211140179</v>
      </c>
      <c r="B2718" t="s">
        <v>2787</v>
      </c>
      <c r="C2718" t="s">
        <v>561</v>
      </c>
      <c r="D2718">
        <v>211140179</v>
      </c>
    </row>
    <row r="2719" spans="1:4" x14ac:dyDescent="0.25">
      <c r="A2719">
        <v>211140180</v>
      </c>
      <c r="B2719" t="s">
        <v>2788</v>
      </c>
      <c r="C2719" t="s">
        <v>561</v>
      </c>
      <c r="D2719">
        <v>211140180</v>
      </c>
    </row>
    <row r="2720" spans="1:4" x14ac:dyDescent="0.25">
      <c r="A2720">
        <v>211140182</v>
      </c>
      <c r="B2720" t="s">
        <v>2789</v>
      </c>
      <c r="C2720" t="s">
        <v>561</v>
      </c>
      <c r="D2720">
        <v>211140182</v>
      </c>
    </row>
    <row r="2721" spans="1:4" x14ac:dyDescent="0.25">
      <c r="A2721">
        <v>211140183</v>
      </c>
      <c r="B2721" t="s">
        <v>2790</v>
      </c>
      <c r="C2721" t="s">
        <v>561</v>
      </c>
      <c r="D2721">
        <v>211140183</v>
      </c>
    </row>
    <row r="2722" spans="1:4" x14ac:dyDescent="0.25">
      <c r="A2722">
        <v>211140184</v>
      </c>
      <c r="B2722" t="s">
        <v>2791</v>
      </c>
      <c r="C2722" t="s">
        <v>561</v>
      </c>
      <c r="D2722">
        <v>211140184</v>
      </c>
    </row>
    <row r="2723" spans="1:4" x14ac:dyDescent="0.25">
      <c r="A2723">
        <v>211140185</v>
      </c>
      <c r="B2723" t="s">
        <v>2792</v>
      </c>
      <c r="C2723" t="s">
        <v>561</v>
      </c>
      <c r="D2723">
        <v>211140185</v>
      </c>
    </row>
    <row r="2724" spans="1:4" x14ac:dyDescent="0.25">
      <c r="A2724">
        <v>211140186</v>
      </c>
      <c r="B2724" t="s">
        <v>2793</v>
      </c>
      <c r="C2724" t="s">
        <v>561</v>
      </c>
      <c r="D2724">
        <v>211140186</v>
      </c>
    </row>
    <row r="2725" spans="1:4" x14ac:dyDescent="0.25">
      <c r="A2725">
        <v>211140187</v>
      </c>
      <c r="B2725" t="s">
        <v>2794</v>
      </c>
      <c r="C2725" t="s">
        <v>561</v>
      </c>
      <c r="D2725">
        <v>211140187</v>
      </c>
    </row>
    <row r="2726" spans="1:4" x14ac:dyDescent="0.25">
      <c r="A2726">
        <v>211140188</v>
      </c>
      <c r="B2726" t="s">
        <v>556</v>
      </c>
      <c r="C2726" t="s">
        <v>561</v>
      </c>
      <c r="D2726">
        <v>211140188</v>
      </c>
    </row>
    <row r="2727" spans="1:4" x14ac:dyDescent="0.25">
      <c r="A2727">
        <v>211140189</v>
      </c>
      <c r="B2727" t="s">
        <v>2795</v>
      </c>
      <c r="C2727" t="s">
        <v>561</v>
      </c>
      <c r="D2727">
        <v>211140189</v>
      </c>
    </row>
    <row r="2728" spans="1:4" x14ac:dyDescent="0.25">
      <c r="A2728">
        <v>211140190</v>
      </c>
      <c r="B2728" t="s">
        <v>557</v>
      </c>
      <c r="C2728" t="s">
        <v>561</v>
      </c>
      <c r="D2728">
        <v>211140190</v>
      </c>
    </row>
    <row r="2729" spans="1:4" x14ac:dyDescent="0.25">
      <c r="A2729">
        <v>211140191</v>
      </c>
      <c r="B2729" t="s">
        <v>2796</v>
      </c>
      <c r="C2729" t="s">
        <v>561</v>
      </c>
      <c r="D2729">
        <v>211140191</v>
      </c>
    </row>
    <row r="2730" spans="1:4" x14ac:dyDescent="0.25">
      <c r="A2730">
        <v>211140192</v>
      </c>
      <c r="B2730" t="s">
        <v>2797</v>
      </c>
      <c r="C2730" t="s">
        <v>561</v>
      </c>
      <c r="D2730">
        <v>211140192</v>
      </c>
    </row>
    <row r="2731" spans="1:4" x14ac:dyDescent="0.25">
      <c r="A2731">
        <v>211140193</v>
      </c>
      <c r="B2731" t="s">
        <v>2798</v>
      </c>
      <c r="C2731" t="s">
        <v>561</v>
      </c>
      <c r="D2731">
        <v>211140193</v>
      </c>
    </row>
    <row r="2732" spans="1:4" x14ac:dyDescent="0.25">
      <c r="A2732">
        <v>211140194</v>
      </c>
      <c r="B2732" t="s">
        <v>2799</v>
      </c>
      <c r="C2732" t="s">
        <v>561</v>
      </c>
      <c r="D2732">
        <v>211140194</v>
      </c>
    </row>
    <row r="2733" spans="1:4" x14ac:dyDescent="0.25">
      <c r="A2733">
        <v>211140195</v>
      </c>
      <c r="B2733" t="s">
        <v>2800</v>
      </c>
      <c r="C2733" t="s">
        <v>561</v>
      </c>
      <c r="D2733">
        <v>211140195</v>
      </c>
    </row>
    <row r="2734" spans="1:4" x14ac:dyDescent="0.25">
      <c r="A2734">
        <v>211140196</v>
      </c>
      <c r="B2734" t="s">
        <v>2801</v>
      </c>
      <c r="C2734" t="s">
        <v>561</v>
      </c>
      <c r="D2734">
        <v>211140196</v>
      </c>
    </row>
    <row r="2735" spans="1:4" x14ac:dyDescent="0.25">
      <c r="A2735">
        <v>211140197</v>
      </c>
      <c r="B2735" t="s">
        <v>2802</v>
      </c>
      <c r="C2735" t="s">
        <v>561</v>
      </c>
      <c r="D2735">
        <v>211140197</v>
      </c>
    </row>
    <row r="2736" spans="1:4" x14ac:dyDescent="0.25">
      <c r="A2736">
        <v>211140198</v>
      </c>
      <c r="B2736" t="s">
        <v>558</v>
      </c>
      <c r="C2736" t="s">
        <v>561</v>
      </c>
      <c r="D2736">
        <v>211140198</v>
      </c>
    </row>
    <row r="2737" spans="1:4" x14ac:dyDescent="0.25">
      <c r="A2737">
        <v>211140199</v>
      </c>
      <c r="B2737" t="s">
        <v>2803</v>
      </c>
      <c r="C2737" t="s">
        <v>561</v>
      </c>
      <c r="D2737">
        <v>211140199</v>
      </c>
    </row>
    <row r="2738" spans="1:4" x14ac:dyDescent="0.25">
      <c r="A2738">
        <v>211140200</v>
      </c>
      <c r="B2738" t="s">
        <v>2804</v>
      </c>
      <c r="C2738" t="s">
        <v>561</v>
      </c>
      <c r="D2738">
        <v>211140200</v>
      </c>
    </row>
    <row r="2739" spans="1:4" x14ac:dyDescent="0.25">
      <c r="A2739">
        <v>211140201</v>
      </c>
      <c r="B2739" t="s">
        <v>2805</v>
      </c>
      <c r="C2739" t="s">
        <v>561</v>
      </c>
      <c r="D2739">
        <v>211140201</v>
      </c>
    </row>
    <row r="2740" spans="1:4" x14ac:dyDescent="0.25">
      <c r="A2740">
        <v>211140202</v>
      </c>
      <c r="B2740" t="s">
        <v>559</v>
      </c>
      <c r="C2740" t="s">
        <v>561</v>
      </c>
      <c r="D2740">
        <v>211140202</v>
      </c>
    </row>
    <row r="2741" spans="1:4" x14ac:dyDescent="0.25">
      <c r="A2741" t="s">
        <v>2806</v>
      </c>
      <c r="B2741" t="s">
        <v>2807</v>
      </c>
      <c r="D2741" t="s">
        <v>2806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BC1-5092-4B27-85AD-5F891516E8A1}">
  <dimension ref="A1"/>
  <sheetViews>
    <sheetView workbookViewId="0"/>
  </sheetViews>
  <sheetFormatPr defaultRowHeight="15" x14ac:dyDescent="0.25"/>
  <cols>
    <col min="1" max="1" width="9.42578125" bestFit="1" customWidth="1"/>
    <col min="2" max="2" width="37.140625" customWidth="1"/>
    <col min="3" max="3" width="16.85546875" customWidth="1"/>
    <col min="4" max="4" width="10.28515625" customWidth="1"/>
    <col min="5" max="5" width="4.85546875" customWidth="1"/>
    <col min="6" max="6" width="13.5703125" bestFit="1" customWidth="1"/>
    <col min="7" max="7" width="40.42578125" customWidth="1"/>
  </cols>
  <sheetData>
    <row r="1" spans="1:1" x14ac:dyDescent="0.25">
      <c r="A1" t="e" cm="1" vm="91">
        <f t="array" ref="A1">_xlfn._xlws.PY(36,0)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3EB4-015D-42B0-98EB-5690FFD6CF26}">
  <dimension ref="A1"/>
  <sheetViews>
    <sheetView topLeftCell="A151" workbookViewId="0"/>
  </sheetViews>
  <sheetFormatPr defaultRowHeight="15" x14ac:dyDescent="0.25"/>
  <cols>
    <col min="1" max="1" width="9.42578125" bestFit="1" customWidth="1"/>
    <col min="2" max="2" width="37.85546875" bestFit="1" customWidth="1"/>
    <col min="3" max="3" width="17.85546875" bestFit="1" customWidth="1"/>
    <col min="5" max="5" width="4.42578125" bestFit="1" customWidth="1"/>
    <col min="7" max="7" width="35.7109375" bestFit="1" customWidth="1"/>
  </cols>
  <sheetData>
    <row r="1" spans="1:1" x14ac:dyDescent="0.25">
      <c r="A1" t="e" cm="1" vm="91">
        <f t="array" ref="A1">_xlfn._xlws.PY(37,0)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39D-1F3C-4A13-9349-1E795A96F4CE}">
  <dimension ref="A1"/>
  <sheetViews>
    <sheetView workbookViewId="0"/>
  </sheetViews>
  <sheetFormatPr defaultRowHeight="15" x14ac:dyDescent="0.25"/>
  <cols>
    <col min="1" max="1" width="9.42578125" bestFit="1" customWidth="1"/>
    <col min="2" max="2" width="35" customWidth="1"/>
    <col min="3" max="3" width="15.85546875" customWidth="1"/>
    <col min="4" max="4" width="8.85546875" bestFit="1" customWidth="1"/>
    <col min="5" max="5" width="7" customWidth="1"/>
    <col min="6" max="6" width="15.5703125" customWidth="1"/>
    <col min="7" max="7" width="42.7109375" customWidth="1"/>
  </cols>
  <sheetData>
    <row r="1" spans="1:1" x14ac:dyDescent="0.25">
      <c r="A1" t="e" cm="1" vm="91">
        <f t="array" ref="A1">_xlfn._xlws.PY(38,0)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2CF4-6BF5-4BCC-9293-36F3686FF68F}">
  <dimension ref="A1"/>
  <sheetViews>
    <sheetView workbookViewId="0">
      <selection activeCell="J18" sqref="J18"/>
    </sheetView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91">
        <f t="array" ref="A1">_xlfn._xlws.PY(39,0)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9D9-4D1A-4A50-A393-158966A57CD0}">
  <dimension ref="A1"/>
  <sheetViews>
    <sheetView workbookViewId="0"/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91">
        <f t="array" ref="A1">_xlfn._xlws.PY(40,0)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868-4FF1-430C-8B49-2A913D32F556}">
  <dimension ref="A1"/>
  <sheetViews>
    <sheetView workbookViewId="0"/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92">
        <f t="array" ref="A1">_xlfn._xlws.PY(41,0)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D8A9-6770-488E-9352-A7CE02888AF6}">
  <sheetPr>
    <tabColor rgb="FFFF0000"/>
  </sheetPr>
  <dimension ref="A1:V2241"/>
  <sheetViews>
    <sheetView workbookViewId="0"/>
  </sheetViews>
  <sheetFormatPr defaultRowHeight="15" x14ac:dyDescent="0.25"/>
  <cols>
    <col min="1" max="1" width="10.28515625" customWidth="1"/>
    <col min="4" max="4" width="8.85546875" style="5"/>
    <col min="7" max="8" width="12.7109375" bestFit="1" customWidth="1"/>
    <col min="12" max="12" width="16.7109375" bestFit="1" customWidth="1"/>
    <col min="13" max="13" width="11.28515625" bestFit="1" customWidth="1"/>
    <col min="14" max="14" width="14.85546875" bestFit="1" customWidth="1"/>
    <col min="15" max="15" width="56.7109375" bestFit="1" customWidth="1"/>
    <col min="16" max="16" width="17.5703125" bestFit="1" customWidth="1"/>
    <col min="17" max="20" width="15.7109375" bestFit="1" customWidth="1"/>
    <col min="21" max="21" width="10.5703125" bestFit="1" customWidth="1"/>
    <col min="22" max="22" width="56.7109375" bestFit="1" customWidth="1"/>
    <col min="23" max="23" width="14.28515625" bestFit="1" customWidth="1"/>
    <col min="24" max="24" width="14.140625" bestFit="1" customWidth="1"/>
    <col min="25" max="25" width="6.85546875" bestFit="1" customWidth="1"/>
    <col min="26" max="26" width="9.140625" bestFit="1" customWidth="1"/>
    <col min="27" max="27" width="15.7109375" bestFit="1" customWidth="1"/>
  </cols>
  <sheetData>
    <row r="1" spans="1:22" x14ac:dyDescent="0.25">
      <c r="A1" t="str" cm="1" vm="93">
        <f t="array" ref="A1">_xlfn._xlws.PY(42,1)</f>
        <v>Python Libraries: Loaded Successfully</v>
      </c>
    </row>
    <row r="2" spans="1:22" x14ac:dyDescent="0.25">
      <c r="A2" t="str" cm="1">
        <f t="array" ref="A2:M2241">_xlfn._xlws.PY(43,0,Sheet1!A1:M2240)</f>
        <v>Tipo Conta</v>
      </c>
      <c r="B2" t="str">
        <v>Entidade</v>
      </c>
      <c r="C2" t="str">
        <v>Documento</v>
      </c>
      <c r="D2" s="5" t="str">
        <v>Série</v>
      </c>
      <c r="E2" t="str">
        <v>N.º Doc.</v>
      </c>
      <c r="F2" t="str">
        <v>Estado</v>
      </c>
      <c r="G2" t="str">
        <v>Data Venc.</v>
      </c>
      <c r="H2" t="str">
        <v>Data Doc.</v>
      </c>
      <c r="I2" t="str">
        <v>Dias</v>
      </c>
      <c r="J2" t="str">
        <v>Valor Total</v>
      </c>
      <c r="K2" t="str">
        <v>Valor Pendente</v>
      </c>
      <c r="L2" t="str">
        <v>Comercial</v>
      </c>
      <c r="M2" t="str">
        <v>Categoria</v>
      </c>
    </row>
    <row r="3" spans="1:22" x14ac:dyDescent="0.25">
      <c r="A3">
        <v>211110024</v>
      </c>
      <c r="B3" t="str">
        <v>Costa &amp; Silva, Lda.</v>
      </c>
      <c r="C3" t="str">
        <v>FA</v>
      </c>
      <c r="D3" s="5" t="str">
        <v>2025A</v>
      </c>
      <c r="E3">
        <v>8733</v>
      </c>
      <c r="F3" t="str">
        <v>PEN</v>
      </c>
      <c r="G3" vm="31">
        <v>45840</v>
      </c>
      <c r="H3" vm="94">
        <v>45810</v>
      </c>
      <c r="I3">
        <v>10</v>
      </c>
      <c r="J3">
        <v>721.14</v>
      </c>
      <c r="K3">
        <v>721.14</v>
      </c>
      <c r="L3" t="str">
        <v>Manuel Miranda</v>
      </c>
      <c r="M3" t="str">
        <v>6A30</v>
      </c>
    </row>
    <row r="4" spans="1:22" x14ac:dyDescent="0.25">
      <c r="A4">
        <v>211110024</v>
      </c>
      <c r="B4" t="str">
        <v>Costa &amp; Silva, Lda.</v>
      </c>
      <c r="C4" t="str">
        <v>FA</v>
      </c>
      <c r="D4" s="5" t="str">
        <v>2025A</v>
      </c>
      <c r="E4">
        <v>8854</v>
      </c>
      <c r="F4" t="str">
        <v>PEN</v>
      </c>
      <c r="G4" vm="33">
        <v>45842</v>
      </c>
      <c r="H4" vm="12">
        <v>45812</v>
      </c>
      <c r="I4">
        <v>8</v>
      </c>
      <c r="J4">
        <v>886.62</v>
      </c>
      <c r="K4">
        <v>886.62</v>
      </c>
      <c r="L4" t="str">
        <v>Manuel Miranda</v>
      </c>
      <c r="M4" t="str">
        <v>6A30</v>
      </c>
      <c r="O4" t="e" cm="1" vm="7">
        <f t="array" ref="O4">_xlfn._xlws.PY(44,0)</f>
        <v>#VALUE!</v>
      </c>
      <c r="V4" t="e" cm="1" vm="7">
        <f t="array" ref="V4">_xlfn._xlws.PY(45,0)</f>
        <v>#VALUE!</v>
      </c>
    </row>
    <row r="5" spans="1:22" x14ac:dyDescent="0.25">
      <c r="A5">
        <v>211110024</v>
      </c>
      <c r="B5" t="str">
        <v>Costa &amp; Silva, Lda.</v>
      </c>
      <c r="C5" t="str">
        <v>FA</v>
      </c>
      <c r="D5" s="5">
        <v>2025</v>
      </c>
      <c r="E5">
        <v>30</v>
      </c>
      <c r="F5" t="str">
        <v>PEN</v>
      </c>
      <c r="G5" vm="35">
        <v>45844</v>
      </c>
      <c r="H5" vm="13">
        <v>45814</v>
      </c>
      <c r="I5">
        <v>6</v>
      </c>
      <c r="J5">
        <v>603.62</v>
      </c>
      <c r="K5">
        <v>603.62</v>
      </c>
      <c r="L5" t="str">
        <v>Manuel Miranda</v>
      </c>
      <c r="M5" t="str">
        <v>6A30</v>
      </c>
    </row>
    <row r="6" spans="1:22" x14ac:dyDescent="0.25">
      <c r="A6">
        <v>211110024</v>
      </c>
      <c r="B6" t="str">
        <v>Costa &amp; Silva, Lda.</v>
      </c>
      <c r="C6" t="str">
        <v>FA</v>
      </c>
      <c r="D6" s="5" t="str">
        <v>2025A</v>
      </c>
      <c r="E6">
        <v>9023</v>
      </c>
      <c r="F6" t="str">
        <v>PEN</v>
      </c>
      <c r="G6" vm="8">
        <v>45847</v>
      </c>
      <c r="H6" vm="77">
        <v>45817</v>
      </c>
      <c r="I6">
        <v>3</v>
      </c>
      <c r="J6">
        <v>1075.3</v>
      </c>
      <c r="K6">
        <v>1075.3</v>
      </c>
      <c r="L6" t="str">
        <v>Manuel Miranda</v>
      </c>
      <c r="M6" t="str">
        <v>1A5</v>
      </c>
    </row>
    <row r="7" spans="1:22" x14ac:dyDescent="0.25">
      <c r="A7">
        <v>211110024</v>
      </c>
      <c r="B7" t="str">
        <v>Costa &amp; Silva, Lda.</v>
      </c>
      <c r="C7" t="str">
        <v>FA</v>
      </c>
      <c r="D7" s="5" t="str">
        <v>2025A</v>
      </c>
      <c r="E7">
        <v>9081</v>
      </c>
      <c r="F7" t="str">
        <v>PEN</v>
      </c>
      <c r="G7" vm="9">
        <v>45849</v>
      </c>
      <c r="H7" vm="16">
        <v>45819</v>
      </c>
      <c r="I7">
        <v>1</v>
      </c>
      <c r="J7">
        <v>474.64</v>
      </c>
      <c r="K7">
        <v>474.64</v>
      </c>
      <c r="L7" t="str">
        <v>Manuel Miranda</v>
      </c>
      <c r="M7" t="str">
        <v>1A5</v>
      </c>
    </row>
    <row r="8" spans="1:22" x14ac:dyDescent="0.25">
      <c r="A8">
        <v>211110024</v>
      </c>
      <c r="B8" t="str">
        <v>Costa &amp; Silva, Lda.</v>
      </c>
      <c r="C8" t="str">
        <v>FA</v>
      </c>
      <c r="D8" s="5" t="str">
        <v>2025A</v>
      </c>
      <c r="E8">
        <v>9244</v>
      </c>
      <c r="F8" t="str">
        <v>PEN</v>
      </c>
      <c r="G8" vm="95">
        <v>45851</v>
      </c>
      <c r="H8" vm="19">
        <v>45821</v>
      </c>
      <c r="I8">
        <v>-1</v>
      </c>
      <c r="J8">
        <v>496.07</v>
      </c>
      <c r="K8">
        <v>496.07</v>
      </c>
      <c r="L8" t="str">
        <v>Manuel Miranda</v>
      </c>
      <c r="M8" t="str">
        <v>A VENCER</v>
      </c>
    </row>
    <row r="9" spans="1:22" x14ac:dyDescent="0.25">
      <c r="A9">
        <v>211110024</v>
      </c>
      <c r="B9" t="str">
        <v>Costa &amp; Silva, Lda.</v>
      </c>
      <c r="C9" t="str">
        <v>FA</v>
      </c>
      <c r="D9" s="5" t="str">
        <v>2025A</v>
      </c>
      <c r="E9">
        <v>9246</v>
      </c>
      <c r="F9" t="str">
        <v>PEN</v>
      </c>
      <c r="G9" vm="95">
        <v>45851</v>
      </c>
      <c r="H9" vm="19">
        <v>45821</v>
      </c>
      <c r="I9">
        <v>-1</v>
      </c>
      <c r="J9">
        <v>47.74</v>
      </c>
      <c r="K9">
        <v>47.74</v>
      </c>
      <c r="L9" t="str">
        <v>Manuel Miranda</v>
      </c>
      <c r="M9" t="str">
        <v>A VENCER</v>
      </c>
    </row>
    <row r="10" spans="1:22" x14ac:dyDescent="0.25">
      <c r="A10">
        <v>211110024</v>
      </c>
      <c r="B10" t="str">
        <v>Costa &amp; Silva, Lda.</v>
      </c>
      <c r="C10" t="str">
        <v>NC</v>
      </c>
      <c r="D10" s="5">
        <v>2025</v>
      </c>
      <c r="E10">
        <v>558</v>
      </c>
      <c r="F10" t="str">
        <v>PEN</v>
      </c>
      <c r="G10" vm="96">
        <v>45854</v>
      </c>
      <c r="H10" vm="89">
        <v>45824</v>
      </c>
      <c r="I10">
        <v>-4</v>
      </c>
      <c r="J10">
        <v>-1.6600000000000001</v>
      </c>
      <c r="K10">
        <v>-1.6600000000000001</v>
      </c>
      <c r="L10" t="str">
        <v>Manuel Miranda</v>
      </c>
      <c r="M10" t="str">
        <v>A VENCER</v>
      </c>
    </row>
    <row r="11" spans="1:22" x14ac:dyDescent="0.25">
      <c r="A11">
        <v>211110024</v>
      </c>
      <c r="B11" t="str">
        <v>Costa &amp; Silva, Lda.</v>
      </c>
      <c r="C11" t="str">
        <v>FA</v>
      </c>
      <c r="D11" s="5" t="str">
        <v>2025A</v>
      </c>
      <c r="E11">
        <v>9303</v>
      </c>
      <c r="F11" t="str">
        <v>PEN</v>
      </c>
      <c r="G11" vm="96">
        <v>45854</v>
      </c>
      <c r="H11" vm="89">
        <v>45824</v>
      </c>
      <c r="I11">
        <v>-4</v>
      </c>
      <c r="J11">
        <v>737.95</v>
      </c>
      <c r="K11">
        <v>737.95</v>
      </c>
      <c r="L11" t="str">
        <v>Manuel Miranda</v>
      </c>
      <c r="M11" t="str">
        <v>A VENCER</v>
      </c>
    </row>
    <row r="12" spans="1:22" x14ac:dyDescent="0.25">
      <c r="A12">
        <v>211110024</v>
      </c>
      <c r="B12" t="str">
        <v>Costa &amp; Silva, Lda.</v>
      </c>
      <c r="C12" t="str">
        <v>FA</v>
      </c>
      <c r="D12" s="5" t="str">
        <v>2025A</v>
      </c>
      <c r="E12">
        <v>9427</v>
      </c>
      <c r="F12" t="str">
        <v>PEN</v>
      </c>
      <c r="G12" vm="97">
        <v>45856</v>
      </c>
      <c r="H12" vm="22">
        <v>45826</v>
      </c>
      <c r="I12">
        <v>-6</v>
      </c>
      <c r="J12">
        <v>139.22</v>
      </c>
      <c r="K12">
        <v>139.22</v>
      </c>
      <c r="L12" t="str">
        <v>Manuel Miranda</v>
      </c>
      <c r="M12" t="str">
        <v>A VENCER</v>
      </c>
    </row>
    <row r="13" spans="1:22" x14ac:dyDescent="0.25">
      <c r="A13">
        <v>211110024</v>
      </c>
      <c r="B13" t="str">
        <v>Costa &amp; Silva, Lda.</v>
      </c>
      <c r="C13" t="str">
        <v>FA</v>
      </c>
      <c r="D13" s="5" t="str">
        <v>2025A</v>
      </c>
      <c r="E13">
        <v>9468</v>
      </c>
      <c r="F13" t="str">
        <v>PEN</v>
      </c>
      <c r="G13" vm="98">
        <v>45858</v>
      </c>
      <c r="H13" vm="24">
        <v>45828</v>
      </c>
      <c r="I13">
        <v>-8</v>
      </c>
      <c r="J13">
        <v>51.28</v>
      </c>
      <c r="K13">
        <v>51.28</v>
      </c>
      <c r="L13" t="str">
        <v>Manuel Miranda</v>
      </c>
      <c r="M13" t="str">
        <v>A VENCER</v>
      </c>
    </row>
    <row r="14" spans="1:22" x14ac:dyDescent="0.25">
      <c r="A14">
        <v>211110024</v>
      </c>
      <c r="B14" t="str">
        <v>Costa &amp; Silva, Lda.</v>
      </c>
      <c r="C14" t="str">
        <v>FA</v>
      </c>
      <c r="D14" s="5" t="str">
        <v>2025A</v>
      </c>
      <c r="E14">
        <v>9544</v>
      </c>
      <c r="F14" t="str">
        <v>PEN</v>
      </c>
      <c r="G14" vm="98">
        <v>45858</v>
      </c>
      <c r="H14" vm="24">
        <v>45828</v>
      </c>
      <c r="I14">
        <v>-8</v>
      </c>
      <c r="J14">
        <v>628.56000000000006</v>
      </c>
      <c r="K14">
        <v>628.56000000000006</v>
      </c>
      <c r="L14" t="str">
        <v>Manuel Miranda</v>
      </c>
      <c r="M14" t="str">
        <v>A VENCER</v>
      </c>
    </row>
    <row r="15" spans="1:22" x14ac:dyDescent="0.25">
      <c r="A15">
        <v>211110024</v>
      </c>
      <c r="B15" t="str">
        <v>Costa &amp; Silva, Lda.</v>
      </c>
      <c r="C15" t="str">
        <v>NC</v>
      </c>
      <c r="D15" s="5">
        <v>2025</v>
      </c>
      <c r="E15">
        <v>580</v>
      </c>
      <c r="F15" t="str">
        <v>PEN</v>
      </c>
      <c r="G15" vm="99">
        <v>45861</v>
      </c>
      <c r="H15" vm="100">
        <v>45831</v>
      </c>
      <c r="I15">
        <v>-11</v>
      </c>
      <c r="J15">
        <v>-82.68</v>
      </c>
      <c r="K15">
        <v>-82.68</v>
      </c>
      <c r="L15" t="str">
        <v>Manuel Miranda</v>
      </c>
      <c r="M15" t="str">
        <v>A VENCER</v>
      </c>
    </row>
    <row r="16" spans="1:22" x14ac:dyDescent="0.25">
      <c r="A16">
        <v>211110024</v>
      </c>
      <c r="B16" t="str">
        <v>Costa &amp; Silva, Lda.</v>
      </c>
      <c r="C16" t="str">
        <v>FA</v>
      </c>
      <c r="D16" s="5" t="str">
        <v>2025A</v>
      </c>
      <c r="E16">
        <v>9610</v>
      </c>
      <c r="F16" t="str">
        <v>PEN</v>
      </c>
      <c r="G16" vm="99">
        <v>45861</v>
      </c>
      <c r="H16" vm="100">
        <v>45831</v>
      </c>
      <c r="I16">
        <v>-11</v>
      </c>
      <c r="J16">
        <v>800.54</v>
      </c>
      <c r="K16">
        <v>800.54</v>
      </c>
      <c r="L16" t="str">
        <v>Manuel Miranda</v>
      </c>
      <c r="M16" t="str">
        <v>A VENCER</v>
      </c>
    </row>
    <row r="17" spans="1:13" x14ac:dyDescent="0.25">
      <c r="A17">
        <v>211110024</v>
      </c>
      <c r="B17" t="str">
        <v>Costa &amp; Silva, Lda.</v>
      </c>
      <c r="C17" t="str">
        <v>FA</v>
      </c>
      <c r="D17" s="5" t="str">
        <v>2025A</v>
      </c>
      <c r="E17">
        <v>9703</v>
      </c>
      <c r="F17" t="str">
        <v>PEN</v>
      </c>
      <c r="G17" vm="101">
        <v>45863</v>
      </c>
      <c r="H17" vm="26">
        <v>45833</v>
      </c>
      <c r="I17">
        <v>-13</v>
      </c>
      <c r="J17">
        <v>1015.66</v>
      </c>
      <c r="K17">
        <v>1015.66</v>
      </c>
      <c r="L17" t="str">
        <v>Manuel Miranda</v>
      </c>
      <c r="M17" t="str">
        <v>A VENCER</v>
      </c>
    </row>
    <row r="18" spans="1:13" x14ac:dyDescent="0.25">
      <c r="A18">
        <v>211110024</v>
      </c>
      <c r="B18" t="str">
        <v>Costa &amp; Silva, Lda.</v>
      </c>
      <c r="C18" t="str">
        <v>NC</v>
      </c>
      <c r="D18" s="5">
        <v>2025</v>
      </c>
      <c r="E18">
        <v>592</v>
      </c>
      <c r="F18" t="str">
        <v>PEN</v>
      </c>
      <c r="G18" vm="102">
        <v>45865</v>
      </c>
      <c r="H18" vm="28">
        <v>45835</v>
      </c>
      <c r="I18">
        <v>-15</v>
      </c>
      <c r="J18">
        <v>-110.84</v>
      </c>
      <c r="K18">
        <v>-110.84</v>
      </c>
      <c r="L18" t="str">
        <v>Manuel Miranda</v>
      </c>
      <c r="M18" t="str">
        <v>A VENCER</v>
      </c>
    </row>
    <row r="19" spans="1:13" x14ac:dyDescent="0.25">
      <c r="A19">
        <v>211110024</v>
      </c>
      <c r="B19" t="str">
        <v>Costa &amp; Silva, Lda.</v>
      </c>
      <c r="C19" t="str">
        <v>FA</v>
      </c>
      <c r="D19" s="5" t="str">
        <v>2025A</v>
      </c>
      <c r="E19">
        <v>9856</v>
      </c>
      <c r="F19" t="str">
        <v>PEN</v>
      </c>
      <c r="G19" vm="102">
        <v>45865</v>
      </c>
      <c r="H19" vm="28">
        <v>45835</v>
      </c>
      <c r="I19">
        <v>-15</v>
      </c>
      <c r="J19">
        <v>617.22</v>
      </c>
      <c r="K19">
        <v>617.22</v>
      </c>
      <c r="L19" t="str">
        <v>Manuel Miranda</v>
      </c>
      <c r="M19" t="str">
        <v>A VENCER</v>
      </c>
    </row>
    <row r="20" spans="1:13" x14ac:dyDescent="0.25">
      <c r="A20">
        <v>211110024</v>
      </c>
      <c r="B20" t="str">
        <v>Costa &amp; Silva, Lda.</v>
      </c>
      <c r="C20" t="str">
        <v>FA</v>
      </c>
      <c r="D20" s="5" t="str">
        <v>2025A</v>
      </c>
      <c r="E20">
        <v>9901</v>
      </c>
      <c r="F20" t="str">
        <v>PEN</v>
      </c>
      <c r="G20" vm="103">
        <v>45868</v>
      </c>
      <c r="H20" vm="104">
        <v>45838</v>
      </c>
      <c r="I20">
        <v>-18</v>
      </c>
      <c r="J20">
        <v>81.14</v>
      </c>
      <c r="K20">
        <v>81.14</v>
      </c>
      <c r="L20" t="str">
        <v>Manuel Miranda</v>
      </c>
      <c r="M20" t="str">
        <v>A VENCER</v>
      </c>
    </row>
    <row r="21" spans="1:13" x14ac:dyDescent="0.25">
      <c r="A21">
        <v>211110024</v>
      </c>
      <c r="B21" t="str">
        <v>Costa &amp; Silva, Lda.</v>
      </c>
      <c r="C21" t="str">
        <v>FA</v>
      </c>
      <c r="D21" s="5" t="str">
        <v>2025A</v>
      </c>
      <c r="E21">
        <v>9904</v>
      </c>
      <c r="F21" t="str">
        <v>PEN</v>
      </c>
      <c r="G21" vm="103">
        <v>45868</v>
      </c>
      <c r="H21" vm="104">
        <v>45838</v>
      </c>
      <c r="I21">
        <v>-18</v>
      </c>
      <c r="J21">
        <v>84.72</v>
      </c>
      <c r="K21">
        <v>84.72</v>
      </c>
      <c r="L21" t="str">
        <v>Manuel Miranda</v>
      </c>
      <c r="M21" t="str">
        <v>A VENCER</v>
      </c>
    </row>
    <row r="22" spans="1:13" x14ac:dyDescent="0.25">
      <c r="A22">
        <v>211110024</v>
      </c>
      <c r="B22" t="str">
        <v>Costa &amp; Silva, Lda.</v>
      </c>
      <c r="C22" t="str">
        <v>FA</v>
      </c>
      <c r="D22" s="5" t="str">
        <v>2025A</v>
      </c>
      <c r="E22">
        <v>9991</v>
      </c>
      <c r="F22" t="str">
        <v>PEN</v>
      </c>
      <c r="G22" vm="105">
        <v>45870</v>
      </c>
      <c r="H22" vm="31">
        <v>45840</v>
      </c>
      <c r="I22">
        <v>-20</v>
      </c>
      <c r="J22">
        <v>559.9</v>
      </c>
      <c r="K22">
        <v>559.9</v>
      </c>
      <c r="L22" t="str">
        <v>Manuel Miranda</v>
      </c>
      <c r="M22" t="str">
        <v>A VENCER</v>
      </c>
    </row>
    <row r="23" spans="1:13" x14ac:dyDescent="0.25">
      <c r="A23">
        <v>211110024</v>
      </c>
      <c r="B23" t="str">
        <v>Costa &amp; Silva, Lda.</v>
      </c>
      <c r="C23" t="str">
        <v>FA</v>
      </c>
      <c r="D23" s="5" t="str">
        <v>2025A</v>
      </c>
      <c r="E23">
        <v>10175</v>
      </c>
      <c r="F23" t="str">
        <v>PEN</v>
      </c>
      <c r="G23" vm="106">
        <v>45872</v>
      </c>
      <c r="H23" vm="33">
        <v>45842</v>
      </c>
      <c r="I23">
        <v>-22</v>
      </c>
      <c r="J23">
        <v>101.78</v>
      </c>
      <c r="K23">
        <v>101.78</v>
      </c>
      <c r="L23" t="str">
        <v>Manuel Miranda</v>
      </c>
      <c r="M23" t="str">
        <v>A VENCER</v>
      </c>
    </row>
    <row r="24" spans="1:13" x14ac:dyDescent="0.25">
      <c r="A24">
        <v>211110024</v>
      </c>
      <c r="B24" t="str">
        <v>Costa &amp; Silva, Lda.</v>
      </c>
      <c r="C24" t="str">
        <v>FA</v>
      </c>
      <c r="D24" s="5" t="str">
        <v>2025A</v>
      </c>
      <c r="E24">
        <v>10176</v>
      </c>
      <c r="F24" t="str">
        <v>PEN</v>
      </c>
      <c r="G24" vm="106">
        <v>45872</v>
      </c>
      <c r="H24" vm="33">
        <v>45842</v>
      </c>
      <c r="I24">
        <v>-22</v>
      </c>
      <c r="J24">
        <v>1038.45</v>
      </c>
      <c r="K24">
        <v>1038.45</v>
      </c>
      <c r="L24" t="str">
        <v>Manuel Miranda</v>
      </c>
      <c r="M24" t="str">
        <v>A VENCER</v>
      </c>
    </row>
    <row r="25" spans="1:13" x14ac:dyDescent="0.25">
      <c r="A25">
        <v>211110024</v>
      </c>
      <c r="B25" t="str">
        <v>Costa &amp; Silva, Lda.</v>
      </c>
      <c r="C25" t="str">
        <v>FA</v>
      </c>
      <c r="D25" s="5" t="str">
        <v>2025A</v>
      </c>
      <c r="E25">
        <v>10213</v>
      </c>
      <c r="F25" t="str">
        <v>PEN</v>
      </c>
      <c r="G25" vm="107">
        <v>45875</v>
      </c>
      <c r="H25" vm="72">
        <v>45845</v>
      </c>
      <c r="I25">
        <v>-25</v>
      </c>
      <c r="J25">
        <v>870.6</v>
      </c>
      <c r="K25">
        <v>870.6</v>
      </c>
      <c r="L25" t="str">
        <v>Manuel Miranda</v>
      </c>
      <c r="M25" t="str">
        <v>A VENCER</v>
      </c>
    </row>
    <row r="26" spans="1:13" x14ac:dyDescent="0.25">
      <c r="A26">
        <v>211110024</v>
      </c>
      <c r="B26" t="str">
        <v>Costa &amp; Silva, Lda.</v>
      </c>
      <c r="C26" t="str">
        <v>FA</v>
      </c>
      <c r="D26" s="5" t="str">
        <v>2025A</v>
      </c>
      <c r="E26">
        <v>10343</v>
      </c>
      <c r="F26" t="str">
        <v>PEN</v>
      </c>
      <c r="G26" vm="108">
        <v>45877</v>
      </c>
      <c r="H26" vm="8">
        <v>45847</v>
      </c>
      <c r="I26">
        <v>-27</v>
      </c>
      <c r="J26">
        <v>569.15</v>
      </c>
      <c r="K26">
        <v>569.15</v>
      </c>
      <c r="L26" t="str">
        <v>Manuel Miranda</v>
      </c>
      <c r="M26" t="str">
        <v>A VENCER</v>
      </c>
    </row>
    <row r="27" spans="1:13" x14ac:dyDescent="0.25">
      <c r="A27">
        <v>211110024</v>
      </c>
      <c r="B27" t="str">
        <v>Costa &amp; Silva, Lda.</v>
      </c>
      <c r="C27" t="str">
        <v>FA</v>
      </c>
      <c r="D27" s="5" t="str">
        <v>2025A</v>
      </c>
      <c r="E27">
        <v>10468</v>
      </c>
      <c r="F27" t="str">
        <v>PEN</v>
      </c>
      <c r="G27" vm="109">
        <v>45879</v>
      </c>
      <c r="H27" vm="9">
        <v>45849</v>
      </c>
      <c r="I27">
        <v>-29</v>
      </c>
      <c r="J27">
        <v>107.91</v>
      </c>
      <c r="K27">
        <v>107.91</v>
      </c>
      <c r="L27" t="str">
        <v>Manuel Miranda</v>
      </c>
      <c r="M27" t="str">
        <v>A VENCER</v>
      </c>
    </row>
    <row r="28" spans="1:13" x14ac:dyDescent="0.25">
      <c r="A28">
        <v>211110034</v>
      </c>
      <c r="B28" t="str">
        <v>Pereira &amp; Ribeiro, Lda.</v>
      </c>
      <c r="C28" t="str">
        <v>FA</v>
      </c>
      <c r="D28" s="5" t="str">
        <v>2025A</v>
      </c>
      <c r="E28">
        <v>10154</v>
      </c>
      <c r="F28" t="str">
        <v>PEN</v>
      </c>
      <c r="G28" vm="106">
        <v>45872</v>
      </c>
      <c r="H28" vm="33">
        <v>45842</v>
      </c>
      <c r="I28">
        <v>-22</v>
      </c>
      <c r="J28">
        <v>323.56</v>
      </c>
      <c r="K28">
        <v>323.56</v>
      </c>
      <c r="L28" t="str">
        <v>Sidónio Barros</v>
      </c>
      <c r="M28" t="str">
        <v>A VENCER</v>
      </c>
    </row>
    <row r="29" spans="1:13" x14ac:dyDescent="0.25">
      <c r="A29">
        <v>211110090</v>
      </c>
      <c r="B29" t="str">
        <v>Joaquim Mendes</v>
      </c>
      <c r="C29" t="str">
        <v>FA</v>
      </c>
      <c r="D29" s="5" t="str">
        <v>2025A</v>
      </c>
      <c r="E29">
        <v>9220</v>
      </c>
      <c r="F29" t="str">
        <v>RPR</v>
      </c>
      <c r="G29" vm="95">
        <v>45851</v>
      </c>
      <c r="H29" vm="19">
        <v>45821</v>
      </c>
      <c r="I29">
        <v>-1</v>
      </c>
      <c r="J29">
        <v>112.18</v>
      </c>
      <c r="K29">
        <v>112.18</v>
      </c>
      <c r="L29" t="str">
        <v>Paulo Costa</v>
      </c>
      <c r="M29" t="str">
        <v>A VENCER</v>
      </c>
    </row>
    <row r="30" spans="1:13" x14ac:dyDescent="0.25">
      <c r="A30">
        <v>211110090</v>
      </c>
      <c r="B30" t="str">
        <v>Joaquim Mendes</v>
      </c>
      <c r="C30" t="str">
        <v>FA</v>
      </c>
      <c r="D30" s="5" t="str">
        <v>2025A</v>
      </c>
      <c r="E30">
        <v>9828</v>
      </c>
      <c r="F30" t="str">
        <v>RPR</v>
      </c>
      <c r="G30" vm="102">
        <v>45865</v>
      </c>
      <c r="H30" vm="28">
        <v>45835</v>
      </c>
      <c r="I30">
        <v>-15</v>
      </c>
      <c r="J30">
        <v>58.04</v>
      </c>
      <c r="K30">
        <v>58.04</v>
      </c>
      <c r="L30" t="str">
        <v>Paulo Costa</v>
      </c>
      <c r="M30" t="str">
        <v>A VENCER</v>
      </c>
    </row>
    <row r="31" spans="1:13" x14ac:dyDescent="0.25">
      <c r="A31">
        <v>211110090</v>
      </c>
      <c r="B31" t="str">
        <v>Joaquim Mendes</v>
      </c>
      <c r="C31" t="str">
        <v>FA</v>
      </c>
      <c r="D31" s="5" t="str">
        <v>2025A</v>
      </c>
      <c r="E31">
        <v>10162</v>
      </c>
      <c r="F31" t="str">
        <v>PEN</v>
      </c>
      <c r="G31" vm="106">
        <v>45872</v>
      </c>
      <c r="H31" vm="33">
        <v>45842</v>
      </c>
      <c r="I31">
        <v>-22</v>
      </c>
      <c r="J31">
        <v>121.12</v>
      </c>
      <c r="K31">
        <v>121.12</v>
      </c>
      <c r="L31" t="str">
        <v>Paulo Costa</v>
      </c>
      <c r="M31" t="str">
        <v>A VENCER</v>
      </c>
    </row>
    <row r="32" spans="1:13" x14ac:dyDescent="0.25">
      <c r="A32">
        <v>211110090</v>
      </c>
      <c r="B32" t="str">
        <v>Joaquim Mendes</v>
      </c>
      <c r="C32" t="str">
        <v>FA</v>
      </c>
      <c r="D32" s="5" t="str">
        <v>2025A</v>
      </c>
      <c r="E32">
        <v>10476</v>
      </c>
      <c r="F32" t="str">
        <v>PEN</v>
      </c>
      <c r="G32" vm="109">
        <v>45879</v>
      </c>
      <c r="H32" vm="9">
        <v>45849</v>
      </c>
      <c r="I32">
        <v>-29</v>
      </c>
      <c r="J32">
        <v>105.91</v>
      </c>
      <c r="K32">
        <v>105.91</v>
      </c>
      <c r="L32" t="str">
        <v>Paulo Costa</v>
      </c>
      <c r="M32" t="str">
        <v>A VENCER</v>
      </c>
    </row>
    <row r="33" spans="1:13" x14ac:dyDescent="0.25">
      <c r="A33">
        <v>211110102</v>
      </c>
      <c r="B33" t="str">
        <v>Ferraz &amp; Ferreira, Lda.</v>
      </c>
      <c r="C33" t="str">
        <v>FA</v>
      </c>
      <c r="D33" s="5" t="str">
        <v>2025A</v>
      </c>
      <c r="E33">
        <v>9254</v>
      </c>
      <c r="F33" t="str">
        <v>PEN</v>
      </c>
      <c r="G33" vm="95">
        <v>45851</v>
      </c>
      <c r="H33" vm="19">
        <v>45821</v>
      </c>
      <c r="I33">
        <v>-1</v>
      </c>
      <c r="J33">
        <v>334.41</v>
      </c>
      <c r="K33">
        <v>334.41</v>
      </c>
      <c r="L33" t="str">
        <v>Vânia Silva</v>
      </c>
      <c r="M33" t="str">
        <v>A VENCER</v>
      </c>
    </row>
    <row r="34" spans="1:13" x14ac:dyDescent="0.25">
      <c r="A34">
        <v>211110102</v>
      </c>
      <c r="B34" t="str">
        <v>Ferraz &amp; Ferreira, Lda.</v>
      </c>
      <c r="C34" t="str">
        <v>FA</v>
      </c>
      <c r="D34" s="5" t="str">
        <v>2025A</v>
      </c>
      <c r="E34">
        <v>10226</v>
      </c>
      <c r="F34" t="str">
        <v>PEN</v>
      </c>
      <c r="G34" vm="107">
        <v>45875</v>
      </c>
      <c r="H34" vm="72">
        <v>45845</v>
      </c>
      <c r="I34">
        <v>-25</v>
      </c>
      <c r="J34">
        <v>418.54</v>
      </c>
      <c r="K34">
        <v>418.54</v>
      </c>
      <c r="L34" t="str">
        <v>Vânia Silva</v>
      </c>
      <c r="M34" t="str">
        <v>A VENCER</v>
      </c>
    </row>
    <row r="35" spans="1:13" x14ac:dyDescent="0.25">
      <c r="A35">
        <v>211110104</v>
      </c>
      <c r="B35" t="str">
        <v>José Dias Barbosa</v>
      </c>
      <c r="C35" t="str">
        <v>FA</v>
      </c>
      <c r="D35" s="5" t="str">
        <v>2024A</v>
      </c>
      <c r="E35">
        <v>154</v>
      </c>
      <c r="F35" t="str">
        <v>PEN</v>
      </c>
      <c r="G35" vm="110">
        <v>45505</v>
      </c>
      <c r="H35" vm="111">
        <v>45475</v>
      </c>
      <c r="I35">
        <v>345</v>
      </c>
      <c r="J35">
        <v>122.63</v>
      </c>
      <c r="K35">
        <v>122.63</v>
      </c>
      <c r="L35" t="str">
        <v>Bracar</v>
      </c>
      <c r="M35" t="str">
        <v>M120</v>
      </c>
    </row>
    <row r="36" spans="1:13" x14ac:dyDescent="0.25">
      <c r="A36">
        <v>211110104</v>
      </c>
      <c r="B36" t="str">
        <v>José Dias Barbosa</v>
      </c>
      <c r="C36" t="str">
        <v>NC</v>
      </c>
      <c r="D36" s="5">
        <v>2024</v>
      </c>
      <c r="E36">
        <v>220</v>
      </c>
      <c r="F36" t="str">
        <v>PEN</v>
      </c>
      <c r="G36" vm="112">
        <v>45568</v>
      </c>
      <c r="H36" vm="113">
        <v>45538</v>
      </c>
      <c r="I36">
        <v>282</v>
      </c>
      <c r="J36">
        <v>-122.63</v>
      </c>
      <c r="K36">
        <v>-122.63</v>
      </c>
      <c r="L36" t="str">
        <v>Bracar</v>
      </c>
      <c r="M36" t="str">
        <v>M120</v>
      </c>
    </row>
    <row r="37" spans="1:13" x14ac:dyDescent="0.25">
      <c r="A37">
        <v>211110134</v>
      </c>
      <c r="B37" t="str">
        <v>Maria Emilia Ferreira F. Sousa</v>
      </c>
      <c r="C37" t="str">
        <v>FA</v>
      </c>
      <c r="D37" s="5" t="str">
        <v>2024A</v>
      </c>
      <c r="E37">
        <v>439</v>
      </c>
      <c r="F37" t="str">
        <v>PEN</v>
      </c>
      <c r="G37" vm="114">
        <v>45508</v>
      </c>
      <c r="H37" vm="115">
        <v>45478</v>
      </c>
      <c r="I37">
        <v>342</v>
      </c>
      <c r="J37">
        <v>570.56000000000006</v>
      </c>
      <c r="K37">
        <v>570.56000000000006</v>
      </c>
      <c r="L37" t="str">
        <v>Bracar</v>
      </c>
      <c r="M37" t="str">
        <v>M120</v>
      </c>
    </row>
    <row r="38" spans="1:13" x14ac:dyDescent="0.25">
      <c r="A38">
        <v>211110152</v>
      </c>
      <c r="B38" t="str">
        <v>Raul &amp; Costa, Lda.</v>
      </c>
      <c r="C38" t="str">
        <v>FA</v>
      </c>
      <c r="D38" s="5" t="str">
        <v>2025A</v>
      </c>
      <c r="E38">
        <v>10286</v>
      </c>
      <c r="F38" t="str">
        <v>PEN</v>
      </c>
      <c r="G38" vm="116">
        <v>45876</v>
      </c>
      <c r="H38" vm="73">
        <v>45846</v>
      </c>
      <c r="I38">
        <v>-26</v>
      </c>
      <c r="J38">
        <v>342.38</v>
      </c>
      <c r="K38">
        <v>342.38</v>
      </c>
      <c r="L38" t="str">
        <v>Ricardo G.Silva</v>
      </c>
      <c r="M38" t="str">
        <v>A VENCER</v>
      </c>
    </row>
    <row r="39" spans="1:13" x14ac:dyDescent="0.25">
      <c r="A39">
        <v>211110183</v>
      </c>
      <c r="B39" t="str">
        <v>Super Talho S. Marcos, Lda.</v>
      </c>
      <c r="C39" t="str">
        <v>DCC</v>
      </c>
      <c r="D39" s="5" t="str">
        <v>A</v>
      </c>
      <c r="E39">
        <v>269</v>
      </c>
      <c r="F39" t="str">
        <v>PEN</v>
      </c>
      <c r="G39" vm="117">
        <v>45292</v>
      </c>
      <c r="H39" vm="117">
        <v>45292</v>
      </c>
      <c r="I39">
        <v>558</v>
      </c>
      <c r="J39">
        <v>5778.43</v>
      </c>
      <c r="K39">
        <v>5778.43</v>
      </c>
      <c r="L39" t="str">
        <v>Bracar</v>
      </c>
      <c r="M39" t="str">
        <v>M120</v>
      </c>
    </row>
    <row r="40" spans="1:13" x14ac:dyDescent="0.25">
      <c r="A40">
        <v>211110191</v>
      </c>
      <c r="B40" t="str">
        <v>Super Talho Famalicense, Lda.</v>
      </c>
      <c r="C40" t="str">
        <v>NC</v>
      </c>
      <c r="D40" s="5">
        <v>2025</v>
      </c>
      <c r="E40">
        <v>519</v>
      </c>
      <c r="F40" t="str">
        <v>PEN</v>
      </c>
      <c r="G40" vm="105">
        <v>45870</v>
      </c>
      <c r="H40" vm="94">
        <v>45810</v>
      </c>
      <c r="I40">
        <v>-20</v>
      </c>
      <c r="J40">
        <v>-14.39</v>
      </c>
      <c r="K40">
        <v>-14.39</v>
      </c>
      <c r="L40" t="str">
        <v>Ricardo G.Silva</v>
      </c>
      <c r="M40" t="str">
        <v>A VENCER</v>
      </c>
    </row>
    <row r="41" spans="1:13" x14ac:dyDescent="0.25">
      <c r="A41">
        <v>211110191</v>
      </c>
      <c r="B41" t="str">
        <v>Super Talho Famalicense, Lda.</v>
      </c>
      <c r="C41" t="str">
        <v>FA</v>
      </c>
      <c r="D41" s="5" t="str">
        <v>2025A</v>
      </c>
      <c r="E41">
        <v>8712</v>
      </c>
      <c r="F41" t="str">
        <v>PEN</v>
      </c>
      <c r="G41" vm="105">
        <v>45870</v>
      </c>
      <c r="H41" vm="94">
        <v>45810</v>
      </c>
      <c r="I41">
        <v>-20</v>
      </c>
      <c r="J41">
        <v>257.13</v>
      </c>
      <c r="K41">
        <v>257.13</v>
      </c>
      <c r="L41" t="str">
        <v>Ricardo G.Silva</v>
      </c>
      <c r="M41" t="str">
        <v>A VENCER</v>
      </c>
    </row>
    <row r="42" spans="1:13" x14ac:dyDescent="0.25">
      <c r="A42">
        <v>211110191</v>
      </c>
      <c r="B42" t="str">
        <v>Super Talho Famalicense, Lda.</v>
      </c>
      <c r="C42" t="str">
        <v>NC</v>
      </c>
      <c r="D42" s="5">
        <v>2025</v>
      </c>
      <c r="E42">
        <v>524</v>
      </c>
      <c r="F42" t="str">
        <v>PEN</v>
      </c>
      <c r="G42" vm="118">
        <v>45871</v>
      </c>
      <c r="H42" vm="119">
        <v>45811</v>
      </c>
      <c r="I42">
        <v>-21</v>
      </c>
      <c r="J42">
        <v>-37.18</v>
      </c>
      <c r="K42">
        <v>-37.18</v>
      </c>
      <c r="L42" t="str">
        <v>Ricardo G.Silva</v>
      </c>
      <c r="M42" t="str">
        <v>A VENCER</v>
      </c>
    </row>
    <row r="43" spans="1:13" x14ac:dyDescent="0.25">
      <c r="A43">
        <v>211110191</v>
      </c>
      <c r="B43" t="str">
        <v>Super Talho Famalicense, Lda.</v>
      </c>
      <c r="C43" t="str">
        <v>FA</v>
      </c>
      <c r="D43" s="5" t="str">
        <v>2025A</v>
      </c>
      <c r="E43">
        <v>8797</v>
      </c>
      <c r="F43" t="str">
        <v>PEN</v>
      </c>
      <c r="G43" vm="118">
        <v>45871</v>
      </c>
      <c r="H43" vm="119">
        <v>45811</v>
      </c>
      <c r="I43">
        <v>-21</v>
      </c>
      <c r="J43">
        <v>151.70000000000002</v>
      </c>
      <c r="K43">
        <v>151.70000000000002</v>
      </c>
      <c r="L43" t="str">
        <v>Ricardo G.Silva</v>
      </c>
      <c r="M43" t="str">
        <v>A VENCER</v>
      </c>
    </row>
    <row r="44" spans="1:13" x14ac:dyDescent="0.25">
      <c r="A44">
        <v>211110191</v>
      </c>
      <c r="B44" t="str">
        <v>Super Talho Famalicense, Lda.</v>
      </c>
      <c r="C44" t="str">
        <v>FA</v>
      </c>
      <c r="D44" s="5">
        <v>2025</v>
      </c>
      <c r="E44">
        <v>54</v>
      </c>
      <c r="F44" t="str">
        <v>PEN</v>
      </c>
      <c r="G44" vm="120">
        <v>45874</v>
      </c>
      <c r="H44" vm="13">
        <v>45814</v>
      </c>
      <c r="I44">
        <v>-24</v>
      </c>
      <c r="J44">
        <v>238.45000000000002</v>
      </c>
      <c r="K44">
        <v>238.45000000000002</v>
      </c>
      <c r="L44" t="str">
        <v>Ricardo G.Silva</v>
      </c>
      <c r="M44" t="str">
        <v>A VENCER</v>
      </c>
    </row>
    <row r="45" spans="1:13" x14ac:dyDescent="0.25">
      <c r="A45">
        <v>211110191</v>
      </c>
      <c r="B45" t="str">
        <v>Super Talho Famalicense, Lda.</v>
      </c>
      <c r="C45" t="str">
        <v>FA</v>
      </c>
      <c r="D45" s="5" t="str">
        <v>2025A</v>
      </c>
      <c r="E45">
        <v>8970</v>
      </c>
      <c r="F45" t="str">
        <v>PEN</v>
      </c>
      <c r="G45" vm="108">
        <v>45877</v>
      </c>
      <c r="H45" vm="77">
        <v>45817</v>
      </c>
      <c r="I45">
        <v>-27</v>
      </c>
      <c r="J45">
        <v>321.72000000000003</v>
      </c>
      <c r="K45">
        <v>321.72000000000003</v>
      </c>
      <c r="L45" t="str">
        <v>Ricardo G.Silva</v>
      </c>
      <c r="M45" t="str">
        <v>A VENCER</v>
      </c>
    </row>
    <row r="46" spans="1:13" x14ac:dyDescent="0.25">
      <c r="A46">
        <v>211110191</v>
      </c>
      <c r="B46" t="str">
        <v>Super Talho Famalicense, Lda.</v>
      </c>
      <c r="C46" t="str">
        <v>FA</v>
      </c>
      <c r="D46" s="5" t="str">
        <v>2025A</v>
      </c>
      <c r="E46">
        <v>9098</v>
      </c>
      <c r="F46" t="str">
        <v>PEN</v>
      </c>
      <c r="G46" vm="109">
        <v>45879</v>
      </c>
      <c r="H46" vm="16">
        <v>45819</v>
      </c>
      <c r="I46">
        <v>-29</v>
      </c>
      <c r="J46">
        <v>72</v>
      </c>
      <c r="K46">
        <v>72</v>
      </c>
      <c r="L46" t="str">
        <v>Ricardo G.Silva</v>
      </c>
      <c r="M46" t="str">
        <v>A VENCER</v>
      </c>
    </row>
    <row r="47" spans="1:13" x14ac:dyDescent="0.25">
      <c r="A47">
        <v>211110191</v>
      </c>
      <c r="B47" t="str">
        <v>Super Talho Famalicense, Lda.</v>
      </c>
      <c r="C47" t="str">
        <v>FA</v>
      </c>
      <c r="D47" s="5" t="str">
        <v>2025A</v>
      </c>
      <c r="E47">
        <v>9111</v>
      </c>
      <c r="F47" t="str">
        <v>PEN</v>
      </c>
      <c r="G47" vm="109">
        <v>45879</v>
      </c>
      <c r="H47" vm="16">
        <v>45819</v>
      </c>
      <c r="I47">
        <v>-29</v>
      </c>
      <c r="J47">
        <v>30.080000000000002</v>
      </c>
      <c r="K47">
        <v>30.080000000000002</v>
      </c>
      <c r="L47" t="str">
        <v>Ricardo G.Silva</v>
      </c>
      <c r="M47" t="str">
        <v>A VENCER</v>
      </c>
    </row>
    <row r="48" spans="1:13" x14ac:dyDescent="0.25">
      <c r="A48">
        <v>211110191</v>
      </c>
      <c r="B48" t="str">
        <v>Super Talho Famalicense, Lda.</v>
      </c>
      <c r="C48" t="str">
        <v>FA</v>
      </c>
      <c r="D48" s="5" t="str">
        <v>2025A</v>
      </c>
      <c r="E48">
        <v>9115</v>
      </c>
      <c r="F48" t="str">
        <v>PEN</v>
      </c>
      <c r="G48" vm="121">
        <v>45880</v>
      </c>
      <c r="H48" vm="122">
        <v>45820</v>
      </c>
      <c r="I48">
        <v>-30</v>
      </c>
      <c r="J48">
        <v>328.2</v>
      </c>
      <c r="K48">
        <v>328.2</v>
      </c>
      <c r="L48" t="str">
        <v>Ricardo G.Silva</v>
      </c>
      <c r="M48" t="str">
        <v>A VENCER</v>
      </c>
    </row>
    <row r="49" spans="1:13" x14ac:dyDescent="0.25">
      <c r="A49">
        <v>211110191</v>
      </c>
      <c r="B49" t="str">
        <v>Super Talho Famalicense, Lda.</v>
      </c>
      <c r="C49" t="str">
        <v>FA</v>
      </c>
      <c r="D49" s="5" t="str">
        <v>2025A</v>
      </c>
      <c r="E49">
        <v>9183</v>
      </c>
      <c r="F49" t="str">
        <v>PEN</v>
      </c>
      <c r="G49" vm="123">
        <v>45881</v>
      </c>
      <c r="H49" vm="19">
        <v>45821</v>
      </c>
      <c r="I49">
        <v>-31</v>
      </c>
      <c r="J49">
        <v>269.02</v>
      </c>
      <c r="K49">
        <v>269.02</v>
      </c>
      <c r="L49" t="str">
        <v>Ricardo G.Silva</v>
      </c>
      <c r="M49" t="str">
        <v>A VENCER</v>
      </c>
    </row>
    <row r="50" spans="1:13" x14ac:dyDescent="0.25">
      <c r="A50">
        <v>211110191</v>
      </c>
      <c r="B50" t="str">
        <v>Super Talho Famalicense, Lda.</v>
      </c>
      <c r="C50" t="str">
        <v>FA</v>
      </c>
      <c r="D50" s="5" t="str">
        <v>2025A</v>
      </c>
      <c r="E50">
        <v>9317</v>
      </c>
      <c r="F50" t="str">
        <v>PEN</v>
      </c>
      <c r="G50" vm="124">
        <v>45884</v>
      </c>
      <c r="H50" vm="89">
        <v>45824</v>
      </c>
      <c r="I50">
        <v>-34</v>
      </c>
      <c r="J50">
        <v>104.38</v>
      </c>
      <c r="K50">
        <v>104.38</v>
      </c>
      <c r="L50" t="str">
        <v>Ricardo G.Silva</v>
      </c>
      <c r="M50" t="str">
        <v>A VENCER</v>
      </c>
    </row>
    <row r="51" spans="1:13" x14ac:dyDescent="0.25">
      <c r="A51">
        <v>211110191</v>
      </c>
      <c r="B51" t="str">
        <v>Super Talho Famalicense, Lda.</v>
      </c>
      <c r="C51" t="str">
        <v>FA</v>
      </c>
      <c r="D51" s="5" t="str">
        <v>2025A</v>
      </c>
      <c r="E51">
        <v>9431</v>
      </c>
      <c r="F51" t="str">
        <v>PEN</v>
      </c>
      <c r="G51" vm="125">
        <v>45886</v>
      </c>
      <c r="H51" vm="22">
        <v>45826</v>
      </c>
      <c r="I51">
        <v>-36</v>
      </c>
      <c r="J51">
        <v>52.29</v>
      </c>
      <c r="K51">
        <v>52.29</v>
      </c>
      <c r="L51" t="str">
        <v>Ricardo G.Silva</v>
      </c>
      <c r="M51" t="str">
        <v>A VENCER</v>
      </c>
    </row>
    <row r="52" spans="1:13" x14ac:dyDescent="0.25">
      <c r="A52">
        <v>211110191</v>
      </c>
      <c r="B52" t="str">
        <v>Super Talho Famalicense, Lda.</v>
      </c>
      <c r="C52" t="str">
        <v>FA</v>
      </c>
      <c r="D52" s="5" t="str">
        <v>2025A</v>
      </c>
      <c r="E52">
        <v>9502</v>
      </c>
      <c r="F52" t="str">
        <v>PEN</v>
      </c>
      <c r="G52" vm="126">
        <v>45888</v>
      </c>
      <c r="H52" vm="24">
        <v>45828</v>
      </c>
      <c r="I52">
        <v>-38</v>
      </c>
      <c r="J52">
        <v>116.61</v>
      </c>
      <c r="K52">
        <v>116.61</v>
      </c>
      <c r="L52" t="str">
        <v>Ricardo G.Silva</v>
      </c>
      <c r="M52" t="str">
        <v>A VENCER</v>
      </c>
    </row>
    <row r="53" spans="1:13" x14ac:dyDescent="0.25">
      <c r="A53">
        <v>211110191</v>
      </c>
      <c r="B53" t="str">
        <v>Super Talho Famalicense, Lda.</v>
      </c>
      <c r="C53" t="str">
        <v>FA</v>
      </c>
      <c r="D53" s="5" t="str">
        <v>2025A</v>
      </c>
      <c r="E53">
        <v>9633</v>
      </c>
      <c r="F53" t="str">
        <v>PEN</v>
      </c>
      <c r="G53" vm="127">
        <v>45891</v>
      </c>
      <c r="H53" vm="100">
        <v>45831</v>
      </c>
      <c r="I53">
        <v>-41</v>
      </c>
      <c r="J53">
        <v>141.6</v>
      </c>
      <c r="K53">
        <v>141.6</v>
      </c>
      <c r="L53" t="str">
        <v>Ricardo G.Silva</v>
      </c>
      <c r="M53" t="str">
        <v>A VENCER</v>
      </c>
    </row>
    <row r="54" spans="1:13" x14ac:dyDescent="0.25">
      <c r="A54">
        <v>211110191</v>
      </c>
      <c r="B54" t="str">
        <v>Super Talho Famalicense, Lda.</v>
      </c>
      <c r="C54" t="str">
        <v>FA</v>
      </c>
      <c r="D54" s="5" t="str">
        <v>2025A</v>
      </c>
      <c r="E54">
        <v>9710</v>
      </c>
      <c r="F54" t="str">
        <v>PEN</v>
      </c>
      <c r="G54" vm="128">
        <v>45893</v>
      </c>
      <c r="H54" vm="26">
        <v>45833</v>
      </c>
      <c r="I54">
        <v>-43</v>
      </c>
      <c r="J54">
        <v>70</v>
      </c>
      <c r="K54">
        <v>70</v>
      </c>
      <c r="L54" t="str">
        <v>Ricardo G.Silva</v>
      </c>
      <c r="M54" t="str">
        <v>A VENCER</v>
      </c>
    </row>
    <row r="55" spans="1:13" x14ac:dyDescent="0.25">
      <c r="A55">
        <v>211110191</v>
      </c>
      <c r="B55" t="str">
        <v>Super Talho Famalicense, Lda.</v>
      </c>
      <c r="C55" t="str">
        <v>FA</v>
      </c>
      <c r="D55" s="5" t="str">
        <v>2025A</v>
      </c>
      <c r="E55">
        <v>9785</v>
      </c>
      <c r="F55" t="str">
        <v>PEN</v>
      </c>
      <c r="G55" vm="129">
        <v>45894</v>
      </c>
      <c r="H55" vm="27">
        <v>45834</v>
      </c>
      <c r="I55">
        <v>-44</v>
      </c>
      <c r="J55">
        <v>178.82</v>
      </c>
      <c r="K55">
        <v>178.82</v>
      </c>
      <c r="L55" t="str">
        <v>Ricardo G.Silva</v>
      </c>
      <c r="M55" t="str">
        <v>A VENCER</v>
      </c>
    </row>
    <row r="56" spans="1:13" x14ac:dyDescent="0.25">
      <c r="A56">
        <v>211110191</v>
      </c>
      <c r="B56" t="str">
        <v>Super Talho Famalicense, Lda.</v>
      </c>
      <c r="C56" t="str">
        <v>FA</v>
      </c>
      <c r="D56" s="5" t="str">
        <v>2025A</v>
      </c>
      <c r="E56">
        <v>9786</v>
      </c>
      <c r="F56" t="str">
        <v>PEN</v>
      </c>
      <c r="G56" vm="129">
        <v>45894</v>
      </c>
      <c r="H56" vm="27">
        <v>45834</v>
      </c>
      <c r="I56">
        <v>-44</v>
      </c>
      <c r="J56">
        <v>3.49</v>
      </c>
      <c r="K56">
        <v>3.49</v>
      </c>
      <c r="L56" t="str">
        <v>Ricardo G.Silva</v>
      </c>
      <c r="M56" t="str">
        <v>A VENCER</v>
      </c>
    </row>
    <row r="57" spans="1:13" x14ac:dyDescent="0.25">
      <c r="A57">
        <v>211110191</v>
      </c>
      <c r="B57" t="str">
        <v>Super Talho Famalicense, Lda.</v>
      </c>
      <c r="C57" t="str">
        <v>FA</v>
      </c>
      <c r="D57" s="5" t="str">
        <v>2025A</v>
      </c>
      <c r="E57">
        <v>9870</v>
      </c>
      <c r="F57" t="str">
        <v>PEN</v>
      </c>
      <c r="G57" vm="130">
        <v>45895</v>
      </c>
      <c r="H57" vm="28">
        <v>45835</v>
      </c>
      <c r="I57">
        <v>-45</v>
      </c>
      <c r="J57">
        <v>147.99</v>
      </c>
      <c r="K57">
        <v>147.99</v>
      </c>
      <c r="L57" t="str">
        <v>Ricardo G.Silva</v>
      </c>
      <c r="M57" t="str">
        <v>A VENCER</v>
      </c>
    </row>
    <row r="58" spans="1:13" x14ac:dyDescent="0.25">
      <c r="A58">
        <v>211110191</v>
      </c>
      <c r="B58" t="str">
        <v>Super Talho Famalicense, Lda.</v>
      </c>
      <c r="C58" t="str">
        <v>FA</v>
      </c>
      <c r="D58" s="5" t="str">
        <v>2025A</v>
      </c>
      <c r="E58">
        <v>9884</v>
      </c>
      <c r="F58" t="str">
        <v>PEN</v>
      </c>
      <c r="G58" vm="130">
        <v>45895</v>
      </c>
      <c r="H58" vm="28">
        <v>45835</v>
      </c>
      <c r="I58">
        <v>-45</v>
      </c>
      <c r="J58">
        <v>100.5</v>
      </c>
      <c r="K58">
        <v>100.5</v>
      </c>
      <c r="L58" t="str">
        <v>Ricardo G.Silva</v>
      </c>
      <c r="M58" t="str">
        <v>A VENCER</v>
      </c>
    </row>
    <row r="59" spans="1:13" x14ac:dyDescent="0.25">
      <c r="A59">
        <v>211110191</v>
      </c>
      <c r="B59" t="str">
        <v>Super Talho Famalicense, Lda.</v>
      </c>
      <c r="C59" t="str">
        <v>FA</v>
      </c>
      <c r="D59" s="5" t="str">
        <v>2025A</v>
      </c>
      <c r="E59">
        <v>10008</v>
      </c>
      <c r="F59" t="str">
        <v>PEN</v>
      </c>
      <c r="G59" vm="131">
        <v>45900</v>
      </c>
      <c r="H59" vm="31">
        <v>45840</v>
      </c>
      <c r="I59">
        <v>-50</v>
      </c>
      <c r="J59">
        <v>227.73000000000002</v>
      </c>
      <c r="K59">
        <v>227.73000000000002</v>
      </c>
      <c r="L59" t="str">
        <v>Ricardo G.Silva</v>
      </c>
      <c r="M59" t="str">
        <v>A VENCER</v>
      </c>
    </row>
    <row r="60" spans="1:13" x14ac:dyDescent="0.25">
      <c r="A60">
        <v>211110191</v>
      </c>
      <c r="B60" t="str">
        <v>Super Talho Famalicense, Lda.</v>
      </c>
      <c r="C60" t="str">
        <v>FA</v>
      </c>
      <c r="D60" s="5" t="str">
        <v>2025A</v>
      </c>
      <c r="E60">
        <v>10022</v>
      </c>
      <c r="F60" t="str">
        <v>PEN</v>
      </c>
      <c r="G60" vm="132">
        <v>45901</v>
      </c>
      <c r="H60" vm="32">
        <v>45841</v>
      </c>
      <c r="I60">
        <v>-51</v>
      </c>
      <c r="J60">
        <v>5.61</v>
      </c>
      <c r="K60">
        <v>5.61</v>
      </c>
      <c r="L60" t="str">
        <v>Ricardo G.Silva</v>
      </c>
      <c r="M60" t="str">
        <v>A VENCER</v>
      </c>
    </row>
    <row r="61" spans="1:13" x14ac:dyDescent="0.25">
      <c r="A61">
        <v>211110191</v>
      </c>
      <c r="B61" t="str">
        <v>Super Talho Famalicense, Lda.</v>
      </c>
      <c r="C61" t="str">
        <v>FA</v>
      </c>
      <c r="D61" s="5" t="str">
        <v>2025A</v>
      </c>
      <c r="E61">
        <v>10059</v>
      </c>
      <c r="F61" t="str">
        <v>PEN</v>
      </c>
      <c r="G61" vm="132">
        <v>45901</v>
      </c>
      <c r="H61" vm="32">
        <v>45841</v>
      </c>
      <c r="I61">
        <v>-51</v>
      </c>
      <c r="J61">
        <v>111.54</v>
      </c>
      <c r="K61">
        <v>111.54</v>
      </c>
      <c r="L61" t="str">
        <v>Ricardo G.Silva</v>
      </c>
      <c r="M61" t="str">
        <v>A VENCER</v>
      </c>
    </row>
    <row r="62" spans="1:13" x14ac:dyDescent="0.25">
      <c r="A62">
        <v>211110191</v>
      </c>
      <c r="B62" t="str">
        <v>Super Talho Famalicense, Lda.</v>
      </c>
      <c r="C62" t="str">
        <v>FA</v>
      </c>
      <c r="D62" s="5" t="str">
        <v>2025A</v>
      </c>
      <c r="E62">
        <v>10182</v>
      </c>
      <c r="F62" t="str">
        <v>PEN</v>
      </c>
      <c r="G62" vm="133">
        <v>45902</v>
      </c>
      <c r="H62" vm="33">
        <v>45842</v>
      </c>
      <c r="I62">
        <v>-52</v>
      </c>
      <c r="J62">
        <v>96.67</v>
      </c>
      <c r="K62">
        <v>96.67</v>
      </c>
      <c r="L62" t="str">
        <v>Ricardo G.Silva</v>
      </c>
      <c r="M62" t="str">
        <v>A VENCER</v>
      </c>
    </row>
    <row r="63" spans="1:13" x14ac:dyDescent="0.25">
      <c r="A63">
        <v>211110191</v>
      </c>
      <c r="B63" t="str">
        <v>Super Talho Famalicense, Lda.</v>
      </c>
      <c r="C63" t="str">
        <v>FA</v>
      </c>
      <c r="D63" s="5" t="str">
        <v>2025A</v>
      </c>
      <c r="E63">
        <v>10212</v>
      </c>
      <c r="F63" t="str">
        <v>PEN</v>
      </c>
      <c r="G63" vm="134">
        <v>45905</v>
      </c>
      <c r="H63" vm="72">
        <v>45845</v>
      </c>
      <c r="I63">
        <v>-55</v>
      </c>
      <c r="J63">
        <v>167</v>
      </c>
      <c r="K63">
        <v>167</v>
      </c>
      <c r="L63" t="str">
        <v>Ricardo G.Silva</v>
      </c>
      <c r="M63" t="str">
        <v>A VENCER</v>
      </c>
    </row>
    <row r="64" spans="1:13" x14ac:dyDescent="0.25">
      <c r="A64">
        <v>211110191</v>
      </c>
      <c r="B64" t="str">
        <v>Super Talho Famalicense, Lda.</v>
      </c>
      <c r="C64" t="str">
        <v>FA</v>
      </c>
      <c r="D64" s="5" t="str">
        <v>2025A</v>
      </c>
      <c r="E64">
        <v>10309</v>
      </c>
      <c r="F64" t="str">
        <v>PEN</v>
      </c>
      <c r="G64" vm="135">
        <v>45907</v>
      </c>
      <c r="H64" vm="8">
        <v>45847</v>
      </c>
      <c r="I64">
        <v>-57</v>
      </c>
      <c r="J64">
        <v>211.1</v>
      </c>
      <c r="K64">
        <v>211.1</v>
      </c>
      <c r="L64" t="str">
        <v>Ricardo G.Silva</v>
      </c>
      <c r="M64" t="str">
        <v>A VENCER</v>
      </c>
    </row>
    <row r="65" spans="1:13" x14ac:dyDescent="0.25">
      <c r="A65">
        <v>211110191</v>
      </c>
      <c r="B65" t="str">
        <v>Super Talho Famalicense, Lda.</v>
      </c>
      <c r="C65" t="str">
        <v>FA</v>
      </c>
      <c r="D65" s="5" t="str">
        <v>2025A</v>
      </c>
      <c r="E65">
        <v>10334</v>
      </c>
      <c r="F65" t="str">
        <v>PEN</v>
      </c>
      <c r="G65" vm="135">
        <v>45907</v>
      </c>
      <c r="H65" vm="8">
        <v>45847</v>
      </c>
      <c r="I65">
        <v>-57</v>
      </c>
      <c r="J65">
        <v>9.1300000000000008</v>
      </c>
      <c r="K65">
        <v>9.1300000000000008</v>
      </c>
      <c r="L65" t="str">
        <v>Ricardo G.Silva</v>
      </c>
      <c r="M65" t="str">
        <v>A VENCER</v>
      </c>
    </row>
    <row r="66" spans="1:13" x14ac:dyDescent="0.25">
      <c r="A66">
        <v>211110191</v>
      </c>
      <c r="B66" t="str">
        <v>Super Talho Famalicense, Lda.</v>
      </c>
      <c r="C66" t="str">
        <v>FA</v>
      </c>
      <c r="D66" s="5" t="str">
        <v>2025A</v>
      </c>
      <c r="E66">
        <v>10395</v>
      </c>
      <c r="F66" t="str">
        <v>PEN</v>
      </c>
      <c r="G66" vm="136">
        <v>45908</v>
      </c>
      <c r="H66" vm="74">
        <v>45848</v>
      </c>
      <c r="I66">
        <v>-58</v>
      </c>
      <c r="J66">
        <v>268.23</v>
      </c>
      <c r="K66">
        <v>268.23</v>
      </c>
      <c r="L66" t="str">
        <v>Ricardo G.Silva</v>
      </c>
      <c r="M66" t="str">
        <v>A VENCER</v>
      </c>
    </row>
    <row r="67" spans="1:13" x14ac:dyDescent="0.25">
      <c r="A67">
        <v>211110191</v>
      </c>
      <c r="B67" t="str">
        <v>Super Talho Famalicense, Lda.</v>
      </c>
      <c r="C67" t="str">
        <v>FA</v>
      </c>
      <c r="D67" s="5" t="str">
        <v>2025A</v>
      </c>
      <c r="E67">
        <v>10422</v>
      </c>
      <c r="F67" t="str">
        <v>PEN</v>
      </c>
      <c r="G67" vm="136">
        <v>45908</v>
      </c>
      <c r="H67" vm="74">
        <v>45848</v>
      </c>
      <c r="I67">
        <v>-58</v>
      </c>
      <c r="J67">
        <v>87.5</v>
      </c>
      <c r="K67">
        <v>87.5</v>
      </c>
      <c r="L67" t="str">
        <v>Ricardo G.Silva</v>
      </c>
      <c r="M67" t="str">
        <v>A VENCER</v>
      </c>
    </row>
    <row r="68" spans="1:13" x14ac:dyDescent="0.25">
      <c r="A68">
        <v>211110191</v>
      </c>
      <c r="B68" t="str">
        <v>Super Talho Famalicense, Lda.</v>
      </c>
      <c r="C68" t="str">
        <v>FA</v>
      </c>
      <c r="D68" s="5" t="str">
        <v>2025A</v>
      </c>
      <c r="E68">
        <v>10436</v>
      </c>
      <c r="F68" t="str">
        <v>PEN</v>
      </c>
      <c r="G68" vm="137">
        <v>45909</v>
      </c>
      <c r="H68" vm="9">
        <v>45849</v>
      </c>
      <c r="I68">
        <v>-59</v>
      </c>
      <c r="J68">
        <v>368.03000000000003</v>
      </c>
      <c r="K68">
        <v>368.03000000000003</v>
      </c>
      <c r="L68" t="str">
        <v>Ricardo G.Silva</v>
      </c>
      <c r="M68" t="str">
        <v>A VENCER</v>
      </c>
    </row>
    <row r="69" spans="1:13" x14ac:dyDescent="0.25">
      <c r="A69">
        <v>211110191</v>
      </c>
      <c r="B69" t="str">
        <v>Super Talho Famalicense, Lda.</v>
      </c>
      <c r="C69" t="str">
        <v>FA</v>
      </c>
      <c r="D69" s="5" t="str">
        <v>2025A</v>
      </c>
      <c r="E69">
        <v>10437</v>
      </c>
      <c r="F69" t="str">
        <v>PEN</v>
      </c>
      <c r="G69" vm="137">
        <v>45909</v>
      </c>
      <c r="H69" vm="9">
        <v>45849</v>
      </c>
      <c r="I69">
        <v>-59</v>
      </c>
      <c r="J69">
        <v>38.76</v>
      </c>
      <c r="K69">
        <v>38.76</v>
      </c>
      <c r="L69" t="str">
        <v>Ricardo G.Silva</v>
      </c>
      <c r="M69" t="str">
        <v>A VENCER</v>
      </c>
    </row>
    <row r="70" spans="1:13" x14ac:dyDescent="0.25">
      <c r="A70">
        <v>211110212</v>
      </c>
      <c r="B70" t="str">
        <v>Agostinho &amp; Carneiro, Lda.</v>
      </c>
      <c r="C70" t="str">
        <v>FA</v>
      </c>
      <c r="D70" s="5" t="str">
        <v>2025A</v>
      </c>
      <c r="E70">
        <v>8703</v>
      </c>
      <c r="F70" t="str">
        <v>PEN</v>
      </c>
      <c r="G70" vm="31">
        <v>45840</v>
      </c>
      <c r="H70" vm="94">
        <v>45810</v>
      </c>
      <c r="I70">
        <v>10</v>
      </c>
      <c r="J70">
        <v>1367.46</v>
      </c>
      <c r="K70">
        <v>1367.46</v>
      </c>
      <c r="L70" t="str">
        <v>Paulo Costa</v>
      </c>
      <c r="M70" t="str">
        <v>6A30</v>
      </c>
    </row>
    <row r="71" spans="1:13" x14ac:dyDescent="0.25">
      <c r="A71">
        <v>211110212</v>
      </c>
      <c r="B71" t="str">
        <v>Agostinho &amp; Carneiro, Lda.</v>
      </c>
      <c r="C71" t="str">
        <v>NC</v>
      </c>
      <c r="D71" s="5" t="str">
        <v>2025A</v>
      </c>
      <c r="E71">
        <v>480</v>
      </c>
      <c r="F71" t="str">
        <v>PEN</v>
      </c>
      <c r="G71" vm="34">
        <v>45843</v>
      </c>
      <c r="H71" vm="138">
        <v>45813</v>
      </c>
      <c r="I71">
        <v>7</v>
      </c>
      <c r="J71">
        <v>-7.6400000000000006</v>
      </c>
      <c r="K71">
        <v>-7.6400000000000006</v>
      </c>
      <c r="L71" t="str">
        <v>Paulo Costa</v>
      </c>
      <c r="M71" t="str">
        <v>6A30</v>
      </c>
    </row>
    <row r="72" spans="1:13" x14ac:dyDescent="0.25">
      <c r="A72">
        <v>211110212</v>
      </c>
      <c r="B72" t="str">
        <v>Agostinho &amp; Carneiro, Lda.</v>
      </c>
      <c r="C72" t="str">
        <v>FA</v>
      </c>
      <c r="D72" s="5" t="str">
        <v>2025A</v>
      </c>
      <c r="E72">
        <v>8925</v>
      </c>
      <c r="F72" t="str">
        <v>PEN</v>
      </c>
      <c r="G72" vm="34">
        <v>45843</v>
      </c>
      <c r="H72" vm="138">
        <v>45813</v>
      </c>
      <c r="I72">
        <v>7</v>
      </c>
      <c r="J72">
        <v>557.66999999999996</v>
      </c>
      <c r="K72">
        <v>557.66999999999996</v>
      </c>
      <c r="L72" t="str">
        <v>Paulo Costa</v>
      </c>
      <c r="M72" t="str">
        <v>6A30</v>
      </c>
    </row>
    <row r="73" spans="1:13" x14ac:dyDescent="0.25">
      <c r="A73">
        <v>211110212</v>
      </c>
      <c r="B73" t="str">
        <v>Agostinho &amp; Carneiro, Lda.</v>
      </c>
      <c r="C73" t="str">
        <v>NC</v>
      </c>
      <c r="D73" s="5">
        <v>2025</v>
      </c>
      <c r="E73">
        <v>545</v>
      </c>
      <c r="F73" t="str">
        <v>PEN</v>
      </c>
      <c r="G73" vm="9">
        <v>45849</v>
      </c>
      <c r="H73" vm="16">
        <v>45819</v>
      </c>
      <c r="I73">
        <v>1</v>
      </c>
      <c r="J73">
        <v>-747.85</v>
      </c>
      <c r="K73">
        <v>-747.85</v>
      </c>
      <c r="L73" t="str">
        <v>Paulo Costa</v>
      </c>
      <c r="M73" t="str">
        <v>1A5</v>
      </c>
    </row>
    <row r="74" spans="1:13" x14ac:dyDescent="0.25">
      <c r="A74">
        <v>211110212</v>
      </c>
      <c r="B74" t="str">
        <v>Agostinho &amp; Carneiro, Lda.</v>
      </c>
      <c r="C74" t="str">
        <v>FA</v>
      </c>
      <c r="D74" s="5" t="str">
        <v>2025A</v>
      </c>
      <c r="E74">
        <v>9100</v>
      </c>
      <c r="F74" t="str">
        <v>PEN</v>
      </c>
      <c r="G74" vm="9">
        <v>45849</v>
      </c>
      <c r="H74" vm="16">
        <v>45819</v>
      </c>
      <c r="I74">
        <v>1</v>
      </c>
      <c r="J74">
        <v>878.45</v>
      </c>
      <c r="K74">
        <v>878.45</v>
      </c>
      <c r="L74" t="str">
        <v>Paulo Costa</v>
      </c>
      <c r="M74" t="str">
        <v>1A5</v>
      </c>
    </row>
    <row r="75" spans="1:13" x14ac:dyDescent="0.25">
      <c r="A75">
        <v>211110212</v>
      </c>
      <c r="B75" t="str">
        <v>Agostinho &amp; Carneiro, Lda.</v>
      </c>
      <c r="C75" t="str">
        <v>FA</v>
      </c>
      <c r="D75" s="5" t="str">
        <v>2025A</v>
      </c>
      <c r="E75">
        <v>9249</v>
      </c>
      <c r="F75" t="str">
        <v>PEN</v>
      </c>
      <c r="G75" vm="95">
        <v>45851</v>
      </c>
      <c r="H75" vm="19">
        <v>45821</v>
      </c>
      <c r="I75">
        <v>-1</v>
      </c>
      <c r="J75">
        <v>57.01</v>
      </c>
      <c r="K75">
        <v>57.01</v>
      </c>
      <c r="L75" t="str">
        <v>Paulo Costa</v>
      </c>
      <c r="M75" t="str">
        <v>A VENCER</v>
      </c>
    </row>
    <row r="76" spans="1:13" x14ac:dyDescent="0.25">
      <c r="A76">
        <v>211110212</v>
      </c>
      <c r="B76" t="str">
        <v>Agostinho &amp; Carneiro, Lda.</v>
      </c>
      <c r="C76" t="str">
        <v>FA</v>
      </c>
      <c r="D76" s="5" t="str">
        <v>2025A</v>
      </c>
      <c r="E76">
        <v>9297</v>
      </c>
      <c r="F76" t="str">
        <v>PEN</v>
      </c>
      <c r="G76" vm="96">
        <v>45854</v>
      </c>
      <c r="H76" vm="89">
        <v>45824</v>
      </c>
      <c r="I76">
        <v>-4</v>
      </c>
      <c r="J76">
        <v>81.16</v>
      </c>
      <c r="K76">
        <v>81.16</v>
      </c>
      <c r="L76" t="str">
        <v>Paulo Costa</v>
      </c>
      <c r="M76" t="str">
        <v>A VENCER</v>
      </c>
    </row>
    <row r="77" spans="1:13" x14ac:dyDescent="0.25">
      <c r="A77">
        <v>211110212</v>
      </c>
      <c r="B77" t="str">
        <v>Agostinho &amp; Carneiro, Lda.</v>
      </c>
      <c r="C77" t="str">
        <v>FA</v>
      </c>
      <c r="D77" s="5" t="str">
        <v>2025A</v>
      </c>
      <c r="E77">
        <v>9430</v>
      </c>
      <c r="F77" t="str">
        <v>PEN</v>
      </c>
      <c r="G77" vm="97">
        <v>45856</v>
      </c>
      <c r="H77" vm="22">
        <v>45826</v>
      </c>
      <c r="I77">
        <v>-6</v>
      </c>
      <c r="J77">
        <v>1336.5</v>
      </c>
      <c r="K77">
        <v>1336.5</v>
      </c>
      <c r="L77" t="str">
        <v>Paulo Costa</v>
      </c>
      <c r="M77" t="str">
        <v>A VENCER</v>
      </c>
    </row>
    <row r="78" spans="1:13" x14ac:dyDescent="0.25">
      <c r="A78">
        <v>211110212</v>
      </c>
      <c r="B78" t="str">
        <v>Agostinho &amp; Carneiro, Lda.</v>
      </c>
      <c r="C78" t="str">
        <v>FA</v>
      </c>
      <c r="D78" s="5" t="str">
        <v>2025A</v>
      </c>
      <c r="E78">
        <v>9513</v>
      </c>
      <c r="F78" t="str">
        <v>PEN</v>
      </c>
      <c r="G78" vm="98">
        <v>45858</v>
      </c>
      <c r="H78" vm="24">
        <v>45828</v>
      </c>
      <c r="I78">
        <v>-8</v>
      </c>
      <c r="J78">
        <v>204.67000000000002</v>
      </c>
      <c r="K78">
        <v>204.67000000000002</v>
      </c>
      <c r="L78" t="str">
        <v>Paulo Costa</v>
      </c>
      <c r="M78" t="str">
        <v>A VENCER</v>
      </c>
    </row>
    <row r="79" spans="1:13" x14ac:dyDescent="0.25">
      <c r="A79">
        <v>211110212</v>
      </c>
      <c r="B79" t="str">
        <v>Agostinho &amp; Carneiro, Lda.</v>
      </c>
      <c r="C79" t="str">
        <v>FA</v>
      </c>
      <c r="D79" s="5" t="str">
        <v>2025A</v>
      </c>
      <c r="E79">
        <v>9714</v>
      </c>
      <c r="F79" t="str">
        <v>PEN</v>
      </c>
      <c r="G79" vm="101">
        <v>45863</v>
      </c>
      <c r="H79" vm="26">
        <v>45833</v>
      </c>
      <c r="I79">
        <v>-13</v>
      </c>
      <c r="J79">
        <v>168.22</v>
      </c>
      <c r="K79">
        <v>168.22</v>
      </c>
      <c r="L79" t="str">
        <v>Paulo Costa</v>
      </c>
      <c r="M79" t="str">
        <v>A VENCER</v>
      </c>
    </row>
    <row r="80" spans="1:13" x14ac:dyDescent="0.25">
      <c r="A80">
        <v>211110212</v>
      </c>
      <c r="B80" t="str">
        <v>Agostinho &amp; Carneiro, Lda.</v>
      </c>
      <c r="C80" t="str">
        <v>FA</v>
      </c>
      <c r="D80" s="5" t="str">
        <v>2025A</v>
      </c>
      <c r="E80">
        <v>9784</v>
      </c>
      <c r="F80" t="str">
        <v>PEN</v>
      </c>
      <c r="G80" vm="139">
        <v>45864</v>
      </c>
      <c r="H80" vm="27">
        <v>45834</v>
      </c>
      <c r="I80">
        <v>-14</v>
      </c>
      <c r="J80">
        <v>148.22999999999999</v>
      </c>
      <c r="K80">
        <v>148.22999999999999</v>
      </c>
      <c r="L80" t="str">
        <v>Paulo Costa</v>
      </c>
      <c r="M80" t="str">
        <v>A VENCER</v>
      </c>
    </row>
    <row r="81" spans="1:13" x14ac:dyDescent="0.25">
      <c r="A81">
        <v>211110212</v>
      </c>
      <c r="B81" t="str">
        <v>Agostinho &amp; Carneiro, Lda.</v>
      </c>
      <c r="C81" t="str">
        <v>FA</v>
      </c>
      <c r="D81" s="5" t="str">
        <v>2025A</v>
      </c>
      <c r="E81">
        <v>9869</v>
      </c>
      <c r="F81" t="str">
        <v>PEN</v>
      </c>
      <c r="G81" vm="102">
        <v>45865</v>
      </c>
      <c r="H81" vm="28">
        <v>45835</v>
      </c>
      <c r="I81">
        <v>-15</v>
      </c>
      <c r="J81">
        <v>199.83</v>
      </c>
      <c r="K81">
        <v>199.83</v>
      </c>
      <c r="L81" t="str">
        <v>Paulo Costa</v>
      </c>
      <c r="M81" t="str">
        <v>A VENCER</v>
      </c>
    </row>
    <row r="82" spans="1:13" x14ac:dyDescent="0.25">
      <c r="A82">
        <v>211110212</v>
      </c>
      <c r="B82" t="str">
        <v>Agostinho &amp; Carneiro, Lda.</v>
      </c>
      <c r="C82" t="str">
        <v>FA</v>
      </c>
      <c r="D82" s="5" t="str">
        <v>2025A</v>
      </c>
      <c r="E82">
        <v>9932</v>
      </c>
      <c r="F82" t="str">
        <v>PEN</v>
      </c>
      <c r="G82" vm="140">
        <v>45869</v>
      </c>
      <c r="H82" vm="141">
        <v>45839</v>
      </c>
      <c r="I82">
        <v>-19</v>
      </c>
      <c r="J82">
        <v>45.85</v>
      </c>
      <c r="K82">
        <v>45.85</v>
      </c>
      <c r="L82" t="str">
        <v>Paulo Costa</v>
      </c>
      <c r="M82" t="str">
        <v>A VENCER</v>
      </c>
    </row>
    <row r="83" spans="1:13" x14ac:dyDescent="0.25">
      <c r="A83">
        <v>211110212</v>
      </c>
      <c r="B83" t="str">
        <v>Agostinho &amp; Carneiro, Lda.</v>
      </c>
      <c r="C83" t="str">
        <v>FA</v>
      </c>
      <c r="D83" s="5" t="str">
        <v>2025A</v>
      </c>
      <c r="E83">
        <v>10045</v>
      </c>
      <c r="F83" t="str">
        <v>PEN</v>
      </c>
      <c r="G83" vm="118">
        <v>45871</v>
      </c>
      <c r="H83" vm="32">
        <v>45841</v>
      </c>
      <c r="I83">
        <v>-21</v>
      </c>
      <c r="J83">
        <v>140.92000000000002</v>
      </c>
      <c r="K83">
        <v>140.92000000000002</v>
      </c>
      <c r="L83" t="str">
        <v>Paulo Costa</v>
      </c>
      <c r="M83" t="str">
        <v>A VENCER</v>
      </c>
    </row>
    <row r="84" spans="1:13" x14ac:dyDescent="0.25">
      <c r="A84">
        <v>211110212</v>
      </c>
      <c r="B84" t="str">
        <v>Agostinho &amp; Carneiro, Lda.</v>
      </c>
      <c r="C84" t="str">
        <v>FA</v>
      </c>
      <c r="D84" s="5" t="str">
        <v>2025A</v>
      </c>
      <c r="E84">
        <v>10181</v>
      </c>
      <c r="F84" t="str">
        <v>PEN</v>
      </c>
      <c r="G84" vm="106">
        <v>45872</v>
      </c>
      <c r="H84" vm="33">
        <v>45842</v>
      </c>
      <c r="I84">
        <v>-22</v>
      </c>
      <c r="J84">
        <v>64.11</v>
      </c>
      <c r="K84">
        <v>64.11</v>
      </c>
      <c r="L84" t="str">
        <v>Paulo Costa</v>
      </c>
      <c r="M84" t="str">
        <v>A VENCER</v>
      </c>
    </row>
    <row r="85" spans="1:13" x14ac:dyDescent="0.25">
      <c r="A85">
        <v>211110212</v>
      </c>
      <c r="B85" t="str">
        <v>Agostinho &amp; Carneiro, Lda.</v>
      </c>
      <c r="C85" t="str">
        <v>FA</v>
      </c>
      <c r="D85" s="5" t="str">
        <v>2025A</v>
      </c>
      <c r="E85">
        <v>10358</v>
      </c>
      <c r="F85" t="str">
        <v>PEN</v>
      </c>
      <c r="G85" vm="108">
        <v>45877</v>
      </c>
      <c r="H85" vm="8">
        <v>45847</v>
      </c>
      <c r="I85">
        <v>-27</v>
      </c>
      <c r="J85">
        <v>174.55</v>
      </c>
      <c r="K85">
        <v>174.55</v>
      </c>
      <c r="L85" t="str">
        <v>Paulo Costa</v>
      </c>
      <c r="M85" t="str">
        <v>A VENCER</v>
      </c>
    </row>
    <row r="86" spans="1:13" x14ac:dyDescent="0.25">
      <c r="A86">
        <v>211110212</v>
      </c>
      <c r="B86" t="str">
        <v>Agostinho &amp; Carneiro, Lda.</v>
      </c>
      <c r="C86" t="str">
        <v>FA</v>
      </c>
      <c r="D86" s="5" t="str">
        <v>2025A</v>
      </c>
      <c r="E86">
        <v>10491</v>
      </c>
      <c r="F86" t="str">
        <v>PEN</v>
      </c>
      <c r="G86" vm="109">
        <v>45879</v>
      </c>
      <c r="H86" vm="9">
        <v>45849</v>
      </c>
      <c r="I86">
        <v>-29</v>
      </c>
      <c r="J86">
        <v>208.79</v>
      </c>
      <c r="K86">
        <v>208.79</v>
      </c>
      <c r="L86" t="str">
        <v>Paulo Costa</v>
      </c>
      <c r="M86" t="str">
        <v>A VENCER</v>
      </c>
    </row>
    <row r="87" spans="1:13" x14ac:dyDescent="0.25">
      <c r="A87">
        <v>211110243</v>
      </c>
      <c r="B87" t="str">
        <v>Longo</v>
      </c>
      <c r="C87" t="str">
        <v>FA</v>
      </c>
      <c r="D87" s="5" t="str">
        <v>2025A</v>
      </c>
      <c r="E87">
        <v>9732</v>
      </c>
      <c r="F87" t="str">
        <v>PEN</v>
      </c>
      <c r="G87" vm="142">
        <v>45878</v>
      </c>
      <c r="H87" vm="26">
        <v>45833</v>
      </c>
      <c r="I87">
        <v>-28</v>
      </c>
      <c r="J87">
        <v>1163.03</v>
      </c>
      <c r="K87">
        <v>1163.03</v>
      </c>
      <c r="L87" t="str">
        <v>Ricardo G.Silva</v>
      </c>
      <c r="M87" t="str">
        <v>A VENCER</v>
      </c>
    </row>
    <row r="88" spans="1:13" x14ac:dyDescent="0.25">
      <c r="A88">
        <v>211110243</v>
      </c>
      <c r="B88" t="str">
        <v>Longo</v>
      </c>
      <c r="C88" t="str">
        <v>FA</v>
      </c>
      <c r="D88" s="5" t="str">
        <v>2025A</v>
      </c>
      <c r="E88">
        <v>9742</v>
      </c>
      <c r="F88" t="str">
        <v>PEN</v>
      </c>
      <c r="G88" vm="109">
        <v>45879</v>
      </c>
      <c r="H88" vm="27">
        <v>45834</v>
      </c>
      <c r="I88">
        <v>-29</v>
      </c>
      <c r="J88">
        <v>3030.4900000000002</v>
      </c>
      <c r="K88">
        <v>3030.4900000000002</v>
      </c>
      <c r="L88" t="str">
        <v>Ricardo G.Silva</v>
      </c>
      <c r="M88" t="str">
        <v>A VENCER</v>
      </c>
    </row>
    <row r="89" spans="1:13" x14ac:dyDescent="0.25">
      <c r="A89">
        <v>211110243</v>
      </c>
      <c r="B89" t="str">
        <v>Longo</v>
      </c>
      <c r="C89" t="str">
        <v>FA</v>
      </c>
      <c r="D89" s="5" t="str">
        <v>2025A</v>
      </c>
      <c r="E89">
        <v>9997</v>
      </c>
      <c r="F89" t="str">
        <v>PEN</v>
      </c>
      <c r="G89" vm="143">
        <v>45885</v>
      </c>
      <c r="H89" vm="31">
        <v>45840</v>
      </c>
      <c r="I89">
        <v>-35</v>
      </c>
      <c r="J89">
        <v>3381.64</v>
      </c>
      <c r="K89">
        <v>3381.64</v>
      </c>
      <c r="L89" t="str">
        <v>Ricardo G.Silva</v>
      </c>
      <c r="M89" t="str">
        <v>A VENCER</v>
      </c>
    </row>
    <row r="90" spans="1:13" x14ac:dyDescent="0.25">
      <c r="A90">
        <v>211110244</v>
      </c>
      <c r="B90" t="str">
        <v>Bertão &amp; Ca, Lda. - Sup. Praça</v>
      </c>
      <c r="C90" t="str">
        <v>FA</v>
      </c>
      <c r="D90" s="5" t="str">
        <v>2025A</v>
      </c>
      <c r="E90">
        <v>9790</v>
      </c>
      <c r="F90" t="str">
        <v>PEN</v>
      </c>
      <c r="G90" vm="139">
        <v>45864</v>
      </c>
      <c r="H90" vm="27">
        <v>45834</v>
      </c>
      <c r="I90">
        <v>-14</v>
      </c>
      <c r="J90">
        <v>100.2</v>
      </c>
      <c r="K90">
        <v>100.2</v>
      </c>
      <c r="L90" t="str">
        <v>Ricardo G.Silva</v>
      </c>
      <c r="M90" t="str">
        <v>A VENCER</v>
      </c>
    </row>
    <row r="91" spans="1:13" x14ac:dyDescent="0.25">
      <c r="A91">
        <v>211110264</v>
      </c>
      <c r="B91" t="str">
        <v>Armindo Costa &amp; Filhos, Lda.</v>
      </c>
      <c r="C91" t="str">
        <v>FA</v>
      </c>
      <c r="D91" s="5" t="str">
        <v>2025A</v>
      </c>
      <c r="E91">
        <v>6743</v>
      </c>
      <c r="F91" t="str">
        <v>PEN</v>
      </c>
      <c r="G91" vm="75">
        <v>45800</v>
      </c>
      <c r="H91" vm="144">
        <v>45770</v>
      </c>
      <c r="I91">
        <v>50</v>
      </c>
      <c r="J91">
        <v>519.91999999999996</v>
      </c>
      <c r="K91">
        <v>519.91999999999996</v>
      </c>
      <c r="L91" t="str">
        <v>Paulo Costa</v>
      </c>
      <c r="M91" t="str">
        <v>31A60</v>
      </c>
    </row>
    <row r="92" spans="1:13" x14ac:dyDescent="0.25">
      <c r="A92">
        <v>211110264</v>
      </c>
      <c r="B92" t="str">
        <v>Armindo Costa &amp; Filhos, Lda.</v>
      </c>
      <c r="C92" t="str">
        <v>FA</v>
      </c>
      <c r="D92" s="5" t="str">
        <v>2025A</v>
      </c>
      <c r="E92">
        <v>8698</v>
      </c>
      <c r="F92" t="str">
        <v>PEN</v>
      </c>
      <c r="G92" vm="30">
        <v>45837</v>
      </c>
      <c r="H92" vm="10">
        <v>45807</v>
      </c>
      <c r="I92">
        <v>13</v>
      </c>
      <c r="J92">
        <v>87.67</v>
      </c>
      <c r="K92">
        <v>87.67</v>
      </c>
      <c r="L92" t="str">
        <v>Paulo Costa</v>
      </c>
      <c r="M92" t="str">
        <v>6A30</v>
      </c>
    </row>
    <row r="93" spans="1:13" x14ac:dyDescent="0.25">
      <c r="A93">
        <v>211110285</v>
      </c>
      <c r="B93" t="str">
        <v>Jacinto Ferreira Carvalho</v>
      </c>
      <c r="C93" t="str">
        <v>FA</v>
      </c>
      <c r="D93" s="5" t="str">
        <v>2025A</v>
      </c>
      <c r="E93">
        <v>10280</v>
      </c>
      <c r="F93" t="str">
        <v>PEN</v>
      </c>
      <c r="G93" vm="116">
        <v>45876</v>
      </c>
      <c r="H93" vm="73">
        <v>45846</v>
      </c>
      <c r="I93">
        <v>-26</v>
      </c>
      <c r="J93">
        <v>285.86</v>
      </c>
      <c r="K93">
        <v>285.86</v>
      </c>
      <c r="L93" t="str">
        <v>Paulo Costa</v>
      </c>
      <c r="M93" t="str">
        <v>A VENCER</v>
      </c>
    </row>
    <row r="94" spans="1:13" x14ac:dyDescent="0.25">
      <c r="A94">
        <v>211110294</v>
      </c>
      <c r="B94" t="str">
        <v>Talho Maxi, Lda.</v>
      </c>
      <c r="C94" t="str">
        <v>FA</v>
      </c>
      <c r="D94" s="5" t="str">
        <v>2025A</v>
      </c>
      <c r="E94">
        <v>8915</v>
      </c>
      <c r="F94" t="str">
        <v>PEN</v>
      </c>
      <c r="G94" vm="34">
        <v>45843</v>
      </c>
      <c r="H94" vm="138">
        <v>45813</v>
      </c>
      <c r="I94">
        <v>7</v>
      </c>
      <c r="J94">
        <v>217.02</v>
      </c>
      <c r="K94">
        <v>217.02</v>
      </c>
      <c r="L94" t="str">
        <v>Ricardo G.Silva</v>
      </c>
      <c r="M94" t="str">
        <v>6A30</v>
      </c>
    </row>
    <row r="95" spans="1:13" x14ac:dyDescent="0.25">
      <c r="A95">
        <v>211110294</v>
      </c>
      <c r="B95" t="str">
        <v>Talho Maxi, Lda.</v>
      </c>
      <c r="C95" t="str">
        <v>FA</v>
      </c>
      <c r="D95" s="5" t="str">
        <v>2025A</v>
      </c>
      <c r="E95">
        <v>9716</v>
      </c>
      <c r="F95" t="str">
        <v>PEN</v>
      </c>
      <c r="G95" vm="101">
        <v>45863</v>
      </c>
      <c r="H95" vm="26">
        <v>45833</v>
      </c>
      <c r="I95">
        <v>-13</v>
      </c>
      <c r="J95">
        <v>174.8</v>
      </c>
      <c r="K95">
        <v>174.8</v>
      </c>
      <c r="L95" t="str">
        <v>Ricardo G.Silva</v>
      </c>
      <c r="M95" t="str">
        <v>A VENCER</v>
      </c>
    </row>
    <row r="96" spans="1:13" x14ac:dyDescent="0.25">
      <c r="A96">
        <v>211110294</v>
      </c>
      <c r="B96" t="str">
        <v>Talho Maxi, Lda.</v>
      </c>
      <c r="C96" t="str">
        <v>FA</v>
      </c>
      <c r="D96" s="5" t="str">
        <v>2025A</v>
      </c>
      <c r="E96">
        <v>10418</v>
      </c>
      <c r="F96" t="str">
        <v>PEN</v>
      </c>
      <c r="G96" vm="142">
        <v>45878</v>
      </c>
      <c r="H96" vm="74">
        <v>45848</v>
      </c>
      <c r="I96">
        <v>-28</v>
      </c>
      <c r="J96">
        <v>173.8</v>
      </c>
      <c r="K96">
        <v>173.8</v>
      </c>
      <c r="L96" t="str">
        <v>Ricardo G.Silva</v>
      </c>
      <c r="M96" t="str">
        <v>A VENCER</v>
      </c>
    </row>
    <row r="97" spans="1:13" x14ac:dyDescent="0.25">
      <c r="A97">
        <v>211110335</v>
      </c>
      <c r="B97" t="str">
        <v>Bruno Miguel Mirra Araújo De Sá</v>
      </c>
      <c r="C97" t="str">
        <v>FA</v>
      </c>
      <c r="D97" s="5">
        <v>2024</v>
      </c>
      <c r="E97">
        <v>14</v>
      </c>
      <c r="F97" t="str">
        <v>PEN</v>
      </c>
      <c r="G97" vm="145">
        <v>45556</v>
      </c>
      <c r="H97" vm="146">
        <v>45526</v>
      </c>
      <c r="I97">
        <v>294</v>
      </c>
      <c r="J97">
        <v>20.75</v>
      </c>
      <c r="K97">
        <v>20.75</v>
      </c>
      <c r="L97" t="str">
        <v>Bracar</v>
      </c>
      <c r="M97" t="str">
        <v>M120</v>
      </c>
    </row>
    <row r="98" spans="1:13" x14ac:dyDescent="0.25">
      <c r="A98">
        <v>211110364</v>
      </c>
      <c r="B98" t="str">
        <v>Super Talho Redentor, Lda.</v>
      </c>
      <c r="C98" t="str">
        <v>FA</v>
      </c>
      <c r="D98" s="5" t="str">
        <v>2025A</v>
      </c>
      <c r="E98">
        <v>8308</v>
      </c>
      <c r="F98" t="str">
        <v>PEN</v>
      </c>
      <c r="G98" vm="25">
        <v>45830</v>
      </c>
      <c r="H98" vm="75">
        <v>45800</v>
      </c>
      <c r="I98">
        <v>20</v>
      </c>
      <c r="J98">
        <v>638.4</v>
      </c>
      <c r="K98">
        <v>638.4</v>
      </c>
      <c r="L98" t="str">
        <v>Paulo Costa</v>
      </c>
      <c r="M98" t="str">
        <v>6A30</v>
      </c>
    </row>
    <row r="99" spans="1:13" x14ac:dyDescent="0.25">
      <c r="A99">
        <v>211110364</v>
      </c>
      <c r="B99" t="str">
        <v>Super Talho Redentor, Lda.</v>
      </c>
      <c r="C99" t="str">
        <v>FA</v>
      </c>
      <c r="D99" s="5" t="str">
        <v>2025A</v>
      </c>
      <c r="E99">
        <v>8381</v>
      </c>
      <c r="F99" t="str">
        <v>PEN</v>
      </c>
      <c r="G99" vm="26">
        <v>45833</v>
      </c>
      <c r="H99" vm="147">
        <v>45803</v>
      </c>
      <c r="I99">
        <v>17</v>
      </c>
      <c r="J99">
        <v>879.99</v>
      </c>
      <c r="K99">
        <v>879.99</v>
      </c>
      <c r="L99" t="str">
        <v>Paulo Costa</v>
      </c>
      <c r="M99" t="str">
        <v>6A30</v>
      </c>
    </row>
    <row r="100" spans="1:13" x14ac:dyDescent="0.25">
      <c r="A100">
        <v>211110364</v>
      </c>
      <c r="B100" t="str">
        <v>Super Talho Redentor, Lda.</v>
      </c>
      <c r="C100" t="str">
        <v>FA</v>
      </c>
      <c r="D100" s="5" t="str">
        <v>2025A</v>
      </c>
      <c r="E100">
        <v>8523</v>
      </c>
      <c r="F100" t="str">
        <v>PEN</v>
      </c>
      <c r="G100" vm="28">
        <v>45835</v>
      </c>
      <c r="H100" vm="148">
        <v>45805</v>
      </c>
      <c r="I100">
        <v>15</v>
      </c>
      <c r="J100">
        <v>910.84</v>
      </c>
      <c r="K100">
        <v>910.84</v>
      </c>
      <c r="L100" t="str">
        <v>Paulo Costa</v>
      </c>
      <c r="M100" t="str">
        <v>6A30</v>
      </c>
    </row>
    <row r="101" spans="1:13" x14ac:dyDescent="0.25">
      <c r="A101">
        <v>211110364</v>
      </c>
      <c r="B101" t="str">
        <v>Super Talho Redentor, Lda.</v>
      </c>
      <c r="C101" t="str">
        <v>FA</v>
      </c>
      <c r="D101" s="5" t="str">
        <v>2025A</v>
      </c>
      <c r="E101">
        <v>8651</v>
      </c>
      <c r="F101" t="str">
        <v>PEN</v>
      </c>
      <c r="G101" vm="30">
        <v>45837</v>
      </c>
      <c r="H101" vm="10">
        <v>45807</v>
      </c>
      <c r="I101">
        <v>13</v>
      </c>
      <c r="J101">
        <v>270.86</v>
      </c>
      <c r="K101">
        <v>270.86</v>
      </c>
      <c r="L101" t="str">
        <v>Paulo Costa</v>
      </c>
      <c r="M101" t="str">
        <v>6A30</v>
      </c>
    </row>
    <row r="102" spans="1:13" x14ac:dyDescent="0.25">
      <c r="A102">
        <v>211110364</v>
      </c>
      <c r="B102" t="str">
        <v>Super Talho Redentor, Lda.</v>
      </c>
      <c r="C102" t="str">
        <v>FA</v>
      </c>
      <c r="D102" s="5" t="str">
        <v>2025A</v>
      </c>
      <c r="E102">
        <v>8716</v>
      </c>
      <c r="F102" t="str">
        <v>PEN</v>
      </c>
      <c r="G102" vm="31">
        <v>45840</v>
      </c>
      <c r="H102" vm="94">
        <v>45810</v>
      </c>
      <c r="I102">
        <v>10</v>
      </c>
      <c r="J102">
        <v>726.92</v>
      </c>
      <c r="K102">
        <v>726.92</v>
      </c>
      <c r="L102" t="str">
        <v>Paulo Costa</v>
      </c>
      <c r="M102" t="str">
        <v>6A30</v>
      </c>
    </row>
    <row r="103" spans="1:13" x14ac:dyDescent="0.25">
      <c r="A103">
        <v>211110364</v>
      </c>
      <c r="B103" t="str">
        <v>Super Talho Redentor, Lda.</v>
      </c>
      <c r="C103" t="str">
        <v>NC</v>
      </c>
      <c r="D103" s="5" t="str">
        <v>2025A</v>
      </c>
      <c r="E103">
        <v>472</v>
      </c>
      <c r="F103" t="str">
        <v>PEN</v>
      </c>
      <c r="G103" vm="33">
        <v>45842</v>
      </c>
      <c r="H103" vm="12">
        <v>45812</v>
      </c>
      <c r="I103">
        <v>8</v>
      </c>
      <c r="J103">
        <v>-3.2</v>
      </c>
      <c r="K103">
        <v>-3.2</v>
      </c>
      <c r="L103" t="str">
        <v>Paulo Costa</v>
      </c>
      <c r="M103" t="str">
        <v>6A30</v>
      </c>
    </row>
    <row r="104" spans="1:13" x14ac:dyDescent="0.25">
      <c r="A104">
        <v>211110364</v>
      </c>
      <c r="B104" t="str">
        <v>Super Talho Redentor, Lda.</v>
      </c>
      <c r="C104" t="str">
        <v>FA</v>
      </c>
      <c r="D104" s="5" t="str">
        <v>2025A</v>
      </c>
      <c r="E104">
        <v>8835</v>
      </c>
      <c r="F104" t="str">
        <v>PEN</v>
      </c>
      <c r="G104" vm="33">
        <v>45842</v>
      </c>
      <c r="H104" vm="12">
        <v>45812</v>
      </c>
      <c r="I104">
        <v>8</v>
      </c>
      <c r="J104">
        <v>545.74</v>
      </c>
      <c r="K104">
        <v>545.74</v>
      </c>
      <c r="L104" t="str">
        <v>Paulo Costa</v>
      </c>
      <c r="M104" t="str">
        <v>6A30</v>
      </c>
    </row>
    <row r="105" spans="1:13" x14ac:dyDescent="0.25">
      <c r="A105">
        <v>211110364</v>
      </c>
      <c r="B105" t="str">
        <v>Super Talho Redentor, Lda.</v>
      </c>
      <c r="C105" t="str">
        <v>FA</v>
      </c>
      <c r="D105" s="5" t="str">
        <v>2025A</v>
      </c>
      <c r="E105">
        <v>9022</v>
      </c>
      <c r="F105" t="str">
        <v>PEN</v>
      </c>
      <c r="G105" vm="8">
        <v>45847</v>
      </c>
      <c r="H105" vm="77">
        <v>45817</v>
      </c>
      <c r="I105">
        <v>3</v>
      </c>
      <c r="J105">
        <v>580.85</v>
      </c>
      <c r="K105">
        <v>580.85</v>
      </c>
      <c r="L105" t="str">
        <v>Paulo Costa</v>
      </c>
      <c r="M105" t="str">
        <v>1A5</v>
      </c>
    </row>
    <row r="106" spans="1:13" x14ac:dyDescent="0.25">
      <c r="A106">
        <v>211110364</v>
      </c>
      <c r="B106" t="str">
        <v>Super Talho Redentor, Lda.</v>
      </c>
      <c r="C106" t="str">
        <v>FA</v>
      </c>
      <c r="D106" s="5" t="str">
        <v>2025A</v>
      </c>
      <c r="E106">
        <v>9083</v>
      </c>
      <c r="F106" t="str">
        <v>PEN</v>
      </c>
      <c r="G106" vm="9">
        <v>45849</v>
      </c>
      <c r="H106" vm="16">
        <v>45819</v>
      </c>
      <c r="I106">
        <v>1</v>
      </c>
      <c r="J106">
        <v>1187.4100000000001</v>
      </c>
      <c r="K106">
        <v>1187.4100000000001</v>
      </c>
      <c r="L106" t="str">
        <v>Paulo Costa</v>
      </c>
      <c r="M106" t="str">
        <v>1A5</v>
      </c>
    </row>
    <row r="107" spans="1:13" x14ac:dyDescent="0.25">
      <c r="A107">
        <v>211110364</v>
      </c>
      <c r="B107" t="str">
        <v>Super Talho Redentor, Lda.</v>
      </c>
      <c r="C107" t="str">
        <v>FA</v>
      </c>
      <c r="D107" s="5" t="str">
        <v>2025A</v>
      </c>
      <c r="E107">
        <v>9243</v>
      </c>
      <c r="F107" t="str">
        <v>PEN</v>
      </c>
      <c r="G107" vm="95">
        <v>45851</v>
      </c>
      <c r="H107" vm="19">
        <v>45821</v>
      </c>
      <c r="I107">
        <v>-1</v>
      </c>
      <c r="J107">
        <v>207.52</v>
      </c>
      <c r="K107">
        <v>207.52</v>
      </c>
      <c r="L107" t="str">
        <v>Paulo Costa</v>
      </c>
      <c r="M107" t="str">
        <v>A VENCER</v>
      </c>
    </row>
    <row r="108" spans="1:13" x14ac:dyDescent="0.25">
      <c r="A108">
        <v>211110364</v>
      </c>
      <c r="B108" t="str">
        <v>Super Talho Redentor, Lda.</v>
      </c>
      <c r="C108" t="str">
        <v>FA</v>
      </c>
      <c r="D108" s="5" t="str">
        <v>2025A</v>
      </c>
      <c r="E108">
        <v>9302</v>
      </c>
      <c r="F108" t="str">
        <v>PEN</v>
      </c>
      <c r="G108" vm="96">
        <v>45854</v>
      </c>
      <c r="H108" vm="89">
        <v>45824</v>
      </c>
      <c r="I108">
        <v>-4</v>
      </c>
      <c r="J108">
        <v>304.15000000000003</v>
      </c>
      <c r="K108">
        <v>304.15000000000003</v>
      </c>
      <c r="L108" t="str">
        <v>Paulo Costa</v>
      </c>
      <c r="M108" t="str">
        <v>A VENCER</v>
      </c>
    </row>
    <row r="109" spans="1:13" x14ac:dyDescent="0.25">
      <c r="A109">
        <v>211110364</v>
      </c>
      <c r="B109" t="str">
        <v>Super Talho Redentor, Lda.</v>
      </c>
      <c r="C109" t="str">
        <v>FA</v>
      </c>
      <c r="D109" s="5" t="str">
        <v>2025A</v>
      </c>
      <c r="E109">
        <v>9426</v>
      </c>
      <c r="F109" t="str">
        <v>PEN</v>
      </c>
      <c r="G109" vm="97">
        <v>45856</v>
      </c>
      <c r="H109" vm="22">
        <v>45826</v>
      </c>
      <c r="I109">
        <v>-6</v>
      </c>
      <c r="J109">
        <v>65.47</v>
      </c>
      <c r="K109">
        <v>65.47</v>
      </c>
      <c r="L109" t="str">
        <v>Paulo Costa</v>
      </c>
      <c r="M109" t="str">
        <v>A VENCER</v>
      </c>
    </row>
    <row r="110" spans="1:13" x14ac:dyDescent="0.25">
      <c r="A110">
        <v>211110364</v>
      </c>
      <c r="B110" t="str">
        <v>Super Talho Redentor, Lda.</v>
      </c>
      <c r="C110" t="str">
        <v>FA</v>
      </c>
      <c r="D110" s="5" t="str">
        <v>2025A</v>
      </c>
      <c r="E110">
        <v>9475</v>
      </c>
      <c r="F110" t="str">
        <v>PEN</v>
      </c>
      <c r="G110" vm="98">
        <v>45858</v>
      </c>
      <c r="H110" vm="24">
        <v>45828</v>
      </c>
      <c r="I110">
        <v>-8</v>
      </c>
      <c r="J110">
        <v>153.80000000000001</v>
      </c>
      <c r="K110">
        <v>153.80000000000001</v>
      </c>
      <c r="L110" t="str">
        <v>Paulo Costa</v>
      </c>
      <c r="M110" t="str">
        <v>A VENCER</v>
      </c>
    </row>
    <row r="111" spans="1:13" x14ac:dyDescent="0.25">
      <c r="A111">
        <v>211110364</v>
      </c>
      <c r="B111" t="str">
        <v>Super Talho Redentor, Lda.</v>
      </c>
      <c r="C111" t="str">
        <v>FA</v>
      </c>
      <c r="D111" s="5" t="str">
        <v>2025A</v>
      </c>
      <c r="E111">
        <v>9660</v>
      </c>
      <c r="F111" t="str">
        <v>PEN</v>
      </c>
      <c r="G111" vm="101">
        <v>45863</v>
      </c>
      <c r="H111" vm="26">
        <v>45833</v>
      </c>
      <c r="I111">
        <v>-13</v>
      </c>
      <c r="J111">
        <v>32.85</v>
      </c>
      <c r="K111">
        <v>32.85</v>
      </c>
      <c r="L111" t="str">
        <v>Paulo Costa</v>
      </c>
      <c r="M111" t="str">
        <v>A VENCER</v>
      </c>
    </row>
    <row r="112" spans="1:13" x14ac:dyDescent="0.25">
      <c r="A112">
        <v>211110364</v>
      </c>
      <c r="B112" t="str">
        <v>Super Talho Redentor, Lda.</v>
      </c>
      <c r="C112" t="str">
        <v>FA</v>
      </c>
      <c r="D112" s="5" t="str">
        <v>2025A</v>
      </c>
      <c r="E112">
        <v>9699</v>
      </c>
      <c r="F112" t="str">
        <v>PEN</v>
      </c>
      <c r="G112" vm="101">
        <v>45863</v>
      </c>
      <c r="H112" vm="26">
        <v>45833</v>
      </c>
      <c r="I112">
        <v>-13</v>
      </c>
      <c r="J112">
        <v>994.62</v>
      </c>
      <c r="K112">
        <v>994.62</v>
      </c>
      <c r="L112" t="str">
        <v>Paulo Costa</v>
      </c>
      <c r="M112" t="str">
        <v>A VENCER</v>
      </c>
    </row>
    <row r="113" spans="1:13" x14ac:dyDescent="0.25">
      <c r="A113">
        <v>211110364</v>
      </c>
      <c r="B113" t="str">
        <v>Super Talho Redentor, Lda.</v>
      </c>
      <c r="C113" t="str">
        <v>FA</v>
      </c>
      <c r="D113" s="5" t="str">
        <v>2025A</v>
      </c>
      <c r="E113">
        <v>9865</v>
      </c>
      <c r="F113" t="str">
        <v>PEN</v>
      </c>
      <c r="G113" vm="102">
        <v>45865</v>
      </c>
      <c r="H113" vm="28">
        <v>45835</v>
      </c>
      <c r="I113">
        <v>-15</v>
      </c>
      <c r="J113">
        <v>528.76</v>
      </c>
      <c r="K113">
        <v>528.76</v>
      </c>
      <c r="L113" t="str">
        <v>Paulo Costa</v>
      </c>
      <c r="M113" t="str">
        <v>A VENCER</v>
      </c>
    </row>
    <row r="114" spans="1:13" x14ac:dyDescent="0.25">
      <c r="A114">
        <v>211110364</v>
      </c>
      <c r="B114" t="str">
        <v>Super Talho Redentor, Lda.</v>
      </c>
      <c r="C114" t="str">
        <v>NC</v>
      </c>
      <c r="D114" s="5">
        <v>2025</v>
      </c>
      <c r="E114">
        <v>596</v>
      </c>
      <c r="F114" t="str">
        <v>PEN</v>
      </c>
      <c r="G114" vm="103">
        <v>45868</v>
      </c>
      <c r="H114" vm="104">
        <v>45838</v>
      </c>
      <c r="I114">
        <v>-18</v>
      </c>
      <c r="J114">
        <v>-15.85</v>
      </c>
      <c r="K114">
        <v>-15.85</v>
      </c>
      <c r="L114" t="str">
        <v>Paulo Costa</v>
      </c>
      <c r="M114" t="str">
        <v>A VENCER</v>
      </c>
    </row>
    <row r="115" spans="1:13" x14ac:dyDescent="0.25">
      <c r="A115">
        <v>211110364</v>
      </c>
      <c r="B115" t="str">
        <v>Super Talho Redentor, Lda.</v>
      </c>
      <c r="C115" t="str">
        <v>FA</v>
      </c>
      <c r="D115" s="5" t="str">
        <v>2025A</v>
      </c>
      <c r="E115">
        <v>9900</v>
      </c>
      <c r="F115" t="str">
        <v>PEN</v>
      </c>
      <c r="G115" vm="103">
        <v>45868</v>
      </c>
      <c r="H115" vm="104">
        <v>45838</v>
      </c>
      <c r="I115">
        <v>-18</v>
      </c>
      <c r="J115">
        <v>119.13</v>
      </c>
      <c r="K115">
        <v>119.13</v>
      </c>
      <c r="L115" t="str">
        <v>Paulo Costa</v>
      </c>
      <c r="M115" t="str">
        <v>A VENCER</v>
      </c>
    </row>
    <row r="116" spans="1:13" x14ac:dyDescent="0.25">
      <c r="A116">
        <v>211110364</v>
      </c>
      <c r="B116" t="str">
        <v>Super Talho Redentor, Lda.</v>
      </c>
      <c r="C116" t="str">
        <v>FA</v>
      </c>
      <c r="D116" s="5" t="str">
        <v>2025A</v>
      </c>
      <c r="E116">
        <v>9968</v>
      </c>
      <c r="F116" t="str">
        <v>PEN</v>
      </c>
      <c r="G116" vm="105">
        <v>45870</v>
      </c>
      <c r="H116" vm="31">
        <v>45840</v>
      </c>
      <c r="I116">
        <v>-20</v>
      </c>
      <c r="J116">
        <v>283.05</v>
      </c>
      <c r="K116">
        <v>283.05</v>
      </c>
      <c r="L116" t="str">
        <v>Paulo Costa</v>
      </c>
      <c r="M116" t="str">
        <v>A VENCER</v>
      </c>
    </row>
    <row r="117" spans="1:13" x14ac:dyDescent="0.25">
      <c r="A117">
        <v>211110364</v>
      </c>
      <c r="B117" t="str">
        <v>Super Talho Redentor, Lda.</v>
      </c>
      <c r="C117" t="str">
        <v>FA</v>
      </c>
      <c r="D117" s="5" t="str">
        <v>2025A</v>
      </c>
      <c r="E117">
        <v>10019</v>
      </c>
      <c r="F117" t="str">
        <v>PEN</v>
      </c>
      <c r="G117" vm="105">
        <v>45870</v>
      </c>
      <c r="H117" vm="31">
        <v>45840</v>
      </c>
      <c r="I117">
        <v>-20</v>
      </c>
      <c r="J117">
        <v>228.83</v>
      </c>
      <c r="K117">
        <v>228.83</v>
      </c>
      <c r="L117" t="str">
        <v>Paulo Costa</v>
      </c>
      <c r="M117" t="str">
        <v>A VENCER</v>
      </c>
    </row>
    <row r="118" spans="1:13" x14ac:dyDescent="0.25">
      <c r="A118">
        <v>211110364</v>
      </c>
      <c r="B118" t="str">
        <v>Super Talho Redentor, Lda.</v>
      </c>
      <c r="C118" t="str">
        <v>FA</v>
      </c>
      <c r="D118" s="5" t="str">
        <v>2025A</v>
      </c>
      <c r="E118">
        <v>10147</v>
      </c>
      <c r="F118" t="str">
        <v>PEN</v>
      </c>
      <c r="G118" vm="106">
        <v>45872</v>
      </c>
      <c r="H118" vm="33">
        <v>45842</v>
      </c>
      <c r="I118">
        <v>-22</v>
      </c>
      <c r="J118">
        <v>545.98</v>
      </c>
      <c r="K118">
        <v>545.98</v>
      </c>
      <c r="L118" t="str">
        <v>Paulo Costa</v>
      </c>
      <c r="M118" t="str">
        <v>A VENCER</v>
      </c>
    </row>
    <row r="119" spans="1:13" x14ac:dyDescent="0.25">
      <c r="A119">
        <v>211110364</v>
      </c>
      <c r="B119" t="str">
        <v>Super Talho Redentor, Lda.</v>
      </c>
      <c r="C119" t="str">
        <v>FA</v>
      </c>
      <c r="D119" s="5" t="str">
        <v>2025A</v>
      </c>
      <c r="E119">
        <v>10156</v>
      </c>
      <c r="F119" t="str">
        <v>PEN</v>
      </c>
      <c r="G119" vm="106">
        <v>45872</v>
      </c>
      <c r="H119" vm="33">
        <v>45842</v>
      </c>
      <c r="I119">
        <v>-22</v>
      </c>
      <c r="J119">
        <v>2.63</v>
      </c>
      <c r="K119">
        <v>2.63</v>
      </c>
      <c r="L119" t="str">
        <v>Paulo Costa</v>
      </c>
      <c r="M119" t="str">
        <v>A VENCER</v>
      </c>
    </row>
    <row r="120" spans="1:13" x14ac:dyDescent="0.25">
      <c r="A120">
        <v>211110364</v>
      </c>
      <c r="B120" t="str">
        <v>Super Talho Redentor, Lda.</v>
      </c>
      <c r="C120" t="str">
        <v>FA</v>
      </c>
      <c r="D120" s="5" t="str">
        <v>2025A</v>
      </c>
      <c r="E120">
        <v>10203</v>
      </c>
      <c r="F120" t="str">
        <v>PEN</v>
      </c>
      <c r="G120" vm="107">
        <v>45875</v>
      </c>
      <c r="H120" vm="72">
        <v>45845</v>
      </c>
      <c r="I120">
        <v>-25</v>
      </c>
      <c r="J120">
        <v>338.76</v>
      </c>
      <c r="K120">
        <v>338.76</v>
      </c>
      <c r="L120" t="str">
        <v>Paulo Costa</v>
      </c>
      <c r="M120" t="str">
        <v>A VENCER</v>
      </c>
    </row>
    <row r="121" spans="1:13" x14ac:dyDescent="0.25">
      <c r="A121">
        <v>211110364</v>
      </c>
      <c r="B121" t="str">
        <v>Super Talho Redentor, Lda.</v>
      </c>
      <c r="C121" t="str">
        <v>FA</v>
      </c>
      <c r="D121" s="5" t="str">
        <v>2025A</v>
      </c>
      <c r="E121">
        <v>10342</v>
      </c>
      <c r="F121" t="str">
        <v>PEN</v>
      </c>
      <c r="G121" vm="108">
        <v>45877</v>
      </c>
      <c r="H121" vm="8">
        <v>45847</v>
      </c>
      <c r="I121">
        <v>-27</v>
      </c>
      <c r="J121">
        <v>460.23</v>
      </c>
      <c r="K121">
        <v>460.23</v>
      </c>
      <c r="L121" t="str">
        <v>Paulo Costa</v>
      </c>
      <c r="M121" t="str">
        <v>A VENCER</v>
      </c>
    </row>
    <row r="122" spans="1:13" x14ac:dyDescent="0.25">
      <c r="A122">
        <v>211110364</v>
      </c>
      <c r="B122" t="str">
        <v>Super Talho Redentor, Lda.</v>
      </c>
      <c r="C122" t="str">
        <v>FA</v>
      </c>
      <c r="D122" s="5" t="str">
        <v>2025A</v>
      </c>
      <c r="E122">
        <v>10469</v>
      </c>
      <c r="F122" t="str">
        <v>PEN</v>
      </c>
      <c r="G122" vm="109">
        <v>45879</v>
      </c>
      <c r="H122" vm="9">
        <v>45849</v>
      </c>
      <c r="I122">
        <v>-29</v>
      </c>
      <c r="J122">
        <v>544.83000000000004</v>
      </c>
      <c r="K122">
        <v>544.83000000000004</v>
      </c>
      <c r="L122" t="str">
        <v>Paulo Costa</v>
      </c>
      <c r="M122" t="str">
        <v>A VENCER</v>
      </c>
    </row>
    <row r="123" spans="1:13" x14ac:dyDescent="0.25">
      <c r="A123">
        <v>211110379</v>
      </c>
      <c r="B123" t="str">
        <v>O Talhinho Rozé - Carnes Unipessoal</v>
      </c>
      <c r="C123" t="str">
        <v>FA</v>
      </c>
      <c r="D123" s="5" t="str">
        <v>2025A</v>
      </c>
      <c r="E123">
        <v>6164</v>
      </c>
      <c r="F123" t="str">
        <v>PEN</v>
      </c>
      <c r="G123" vm="149">
        <v>45788</v>
      </c>
      <c r="H123" vm="41">
        <v>45758</v>
      </c>
      <c r="I123">
        <v>62</v>
      </c>
      <c r="J123">
        <v>647.23</v>
      </c>
      <c r="K123">
        <v>647.23</v>
      </c>
      <c r="L123" t="str">
        <v>Ricardo G.Silva</v>
      </c>
      <c r="M123" t="str">
        <v>61A90</v>
      </c>
    </row>
    <row r="124" spans="1:13" x14ac:dyDescent="0.25">
      <c r="A124">
        <v>211110379</v>
      </c>
      <c r="B124" t="str">
        <v>O Talhinho Rozé - Carnes Unipessoal</v>
      </c>
      <c r="C124" t="str">
        <v>NC</v>
      </c>
      <c r="D124" s="5" t="str">
        <v>2025A</v>
      </c>
      <c r="E124">
        <v>401</v>
      </c>
      <c r="F124" t="str">
        <v>PEN</v>
      </c>
      <c r="G124" vm="75">
        <v>45800</v>
      </c>
      <c r="H124" vm="144">
        <v>45770</v>
      </c>
      <c r="I124">
        <v>50</v>
      </c>
      <c r="J124">
        <v>-5.91</v>
      </c>
      <c r="K124">
        <v>-5.91</v>
      </c>
      <c r="L124" t="str">
        <v>Ricardo G.Silva</v>
      </c>
      <c r="M124" t="str">
        <v>31A60</v>
      </c>
    </row>
    <row r="125" spans="1:13" x14ac:dyDescent="0.25">
      <c r="A125">
        <v>211110379</v>
      </c>
      <c r="B125" t="str">
        <v>O Talhinho Rozé - Carnes Unipessoal</v>
      </c>
      <c r="C125" t="str">
        <v>FA</v>
      </c>
      <c r="D125" s="5" t="str">
        <v>2025A</v>
      </c>
      <c r="E125">
        <v>6719</v>
      </c>
      <c r="F125" t="str">
        <v>PEN</v>
      </c>
      <c r="G125" vm="75">
        <v>45800</v>
      </c>
      <c r="H125" vm="144">
        <v>45770</v>
      </c>
      <c r="I125">
        <v>50</v>
      </c>
      <c r="J125">
        <v>682.81000000000006</v>
      </c>
      <c r="K125">
        <v>682.81000000000006</v>
      </c>
      <c r="L125" t="str">
        <v>Ricardo G.Silva</v>
      </c>
      <c r="M125" t="str">
        <v>31A60</v>
      </c>
    </row>
    <row r="126" spans="1:13" x14ac:dyDescent="0.25">
      <c r="A126">
        <v>211110379</v>
      </c>
      <c r="B126" t="str">
        <v>O Talhinho Rozé - Carnes Unipessoal</v>
      </c>
      <c r="C126" t="str">
        <v>FA</v>
      </c>
      <c r="D126" s="5" t="str">
        <v>2025A</v>
      </c>
      <c r="E126">
        <v>7104</v>
      </c>
      <c r="F126" t="str">
        <v>PEN</v>
      </c>
      <c r="G126" vm="11">
        <v>45809</v>
      </c>
      <c r="H126" vm="150">
        <v>45779</v>
      </c>
      <c r="I126">
        <v>41</v>
      </c>
      <c r="J126">
        <v>753.16</v>
      </c>
      <c r="K126">
        <v>753.16</v>
      </c>
      <c r="L126" t="str">
        <v>Ricardo G.Silva</v>
      </c>
      <c r="M126" t="str">
        <v>31A60</v>
      </c>
    </row>
    <row r="127" spans="1:13" x14ac:dyDescent="0.25">
      <c r="A127">
        <v>211110379</v>
      </c>
      <c r="B127" t="str">
        <v>O Talhinho Rozé - Carnes Unipessoal</v>
      </c>
      <c r="C127" t="str">
        <v>FA</v>
      </c>
      <c r="D127" s="5" t="str">
        <v>2025A</v>
      </c>
      <c r="E127">
        <v>7118</v>
      </c>
      <c r="F127" t="str">
        <v>PEN</v>
      </c>
      <c r="G127" vm="11">
        <v>45809</v>
      </c>
      <c r="H127" vm="150">
        <v>45779</v>
      </c>
      <c r="I127">
        <v>41</v>
      </c>
      <c r="J127">
        <v>25.46</v>
      </c>
      <c r="K127">
        <v>25.46</v>
      </c>
      <c r="L127" t="str">
        <v>Ricardo G.Silva</v>
      </c>
      <c r="M127" t="str">
        <v>31A60</v>
      </c>
    </row>
    <row r="128" spans="1:13" x14ac:dyDescent="0.25">
      <c r="A128">
        <v>211110379</v>
      </c>
      <c r="B128" t="str">
        <v>O Talhinho Rozé - Carnes Unipessoal</v>
      </c>
      <c r="C128" t="str">
        <v>FA</v>
      </c>
      <c r="D128" s="5" t="str">
        <v>2025A</v>
      </c>
      <c r="E128">
        <v>7403</v>
      </c>
      <c r="F128" t="str">
        <v>PEN</v>
      </c>
      <c r="G128" vm="14">
        <v>45815</v>
      </c>
      <c r="H128" vm="151">
        <v>45785</v>
      </c>
      <c r="I128">
        <v>35</v>
      </c>
      <c r="J128">
        <v>592.29</v>
      </c>
      <c r="K128">
        <v>592.29</v>
      </c>
      <c r="L128" t="str">
        <v>Ricardo G.Silva</v>
      </c>
      <c r="M128" t="str">
        <v>31A60</v>
      </c>
    </row>
    <row r="129" spans="1:13" x14ac:dyDescent="0.25">
      <c r="A129">
        <v>211110379</v>
      </c>
      <c r="B129" t="str">
        <v>O Talhinho Rozé - Carnes Unipessoal</v>
      </c>
      <c r="C129" t="str">
        <v>NC</v>
      </c>
      <c r="D129" s="5">
        <v>2025</v>
      </c>
      <c r="E129">
        <v>456</v>
      </c>
      <c r="F129" t="str">
        <v>PEN</v>
      </c>
      <c r="G129" vm="20">
        <v>45822</v>
      </c>
      <c r="H129" vm="152">
        <v>45792</v>
      </c>
      <c r="I129">
        <v>28</v>
      </c>
      <c r="J129">
        <v>-537.06000000000006</v>
      </c>
      <c r="K129">
        <v>-537.06000000000006</v>
      </c>
      <c r="L129" t="str">
        <v>Ricardo G.Silva</v>
      </c>
      <c r="M129" t="str">
        <v>6A30</v>
      </c>
    </row>
    <row r="130" spans="1:13" x14ac:dyDescent="0.25">
      <c r="A130">
        <v>211110379</v>
      </c>
      <c r="B130" t="str">
        <v>O Talhinho Rozé - Carnes Unipessoal</v>
      </c>
      <c r="C130" t="str">
        <v>FA</v>
      </c>
      <c r="D130" s="5" t="str">
        <v>2025A</v>
      </c>
      <c r="E130">
        <v>7828</v>
      </c>
      <c r="F130" t="str">
        <v>PEN</v>
      </c>
      <c r="G130" vm="20">
        <v>45822</v>
      </c>
      <c r="H130" vm="152">
        <v>45792</v>
      </c>
      <c r="I130">
        <v>28</v>
      </c>
      <c r="J130">
        <v>677.38</v>
      </c>
      <c r="K130">
        <v>677.38</v>
      </c>
      <c r="L130" t="str">
        <v>Ricardo G.Silva</v>
      </c>
      <c r="M130" t="str">
        <v>6A30</v>
      </c>
    </row>
    <row r="131" spans="1:13" x14ac:dyDescent="0.25">
      <c r="A131">
        <v>211110379</v>
      </c>
      <c r="B131" t="str">
        <v>O Talhinho Rozé - Carnes Unipessoal</v>
      </c>
      <c r="C131" t="str">
        <v>NC</v>
      </c>
      <c r="D131" s="5">
        <v>2025</v>
      </c>
      <c r="E131">
        <v>459</v>
      </c>
      <c r="F131" t="str">
        <v>PEN</v>
      </c>
      <c r="G131" vm="21">
        <v>45823</v>
      </c>
      <c r="H131" vm="88">
        <v>45793</v>
      </c>
      <c r="I131">
        <v>27</v>
      </c>
      <c r="J131">
        <v>-472.29</v>
      </c>
      <c r="K131">
        <v>-472.29</v>
      </c>
      <c r="L131" t="str">
        <v>Ricardo G.Silva</v>
      </c>
      <c r="M131" t="str">
        <v>6A30</v>
      </c>
    </row>
    <row r="132" spans="1:13" x14ac:dyDescent="0.25">
      <c r="A132">
        <v>211110379</v>
      </c>
      <c r="B132" t="str">
        <v>O Talhinho Rozé - Carnes Unipessoal</v>
      </c>
      <c r="C132" t="str">
        <v>FA</v>
      </c>
      <c r="D132" s="5" t="str">
        <v>2025A</v>
      </c>
      <c r="E132">
        <v>7921</v>
      </c>
      <c r="F132" t="str">
        <v>PEN</v>
      </c>
      <c r="G132" vm="21">
        <v>45823</v>
      </c>
      <c r="H132" vm="88">
        <v>45793</v>
      </c>
      <c r="I132">
        <v>27</v>
      </c>
      <c r="J132">
        <v>944.59</v>
      </c>
      <c r="K132">
        <v>944.59</v>
      </c>
      <c r="L132" t="str">
        <v>Ricardo G.Silva</v>
      </c>
      <c r="M132" t="str">
        <v>6A30</v>
      </c>
    </row>
    <row r="133" spans="1:13" x14ac:dyDescent="0.25">
      <c r="A133">
        <v>211110379</v>
      </c>
      <c r="B133" t="str">
        <v>O Talhinho Rozé - Carnes Unipessoal</v>
      </c>
      <c r="C133" t="str">
        <v>FA</v>
      </c>
      <c r="D133" s="5" t="str">
        <v>2025A</v>
      </c>
      <c r="E133">
        <v>8079</v>
      </c>
      <c r="F133" t="str">
        <v>PEN</v>
      </c>
      <c r="G133" vm="24">
        <v>45828</v>
      </c>
      <c r="H133" vm="153">
        <v>45798</v>
      </c>
      <c r="I133">
        <v>22</v>
      </c>
      <c r="J133">
        <v>577.26</v>
      </c>
      <c r="K133">
        <v>577.26</v>
      </c>
      <c r="L133" t="str">
        <v>Ricardo G.Silva</v>
      </c>
      <c r="M133" t="str">
        <v>6A30</v>
      </c>
    </row>
    <row r="134" spans="1:13" x14ac:dyDescent="0.25">
      <c r="A134">
        <v>211110379</v>
      </c>
      <c r="B134" t="str">
        <v>O Talhinho Rozé - Carnes Unipessoal</v>
      </c>
      <c r="C134" t="str">
        <v>FA</v>
      </c>
      <c r="D134" s="5" t="str">
        <v>2025A</v>
      </c>
      <c r="E134">
        <v>8880</v>
      </c>
      <c r="F134" t="str">
        <v>PEN</v>
      </c>
      <c r="G134" vm="33">
        <v>45842</v>
      </c>
      <c r="H134" vm="12">
        <v>45812</v>
      </c>
      <c r="I134">
        <v>8</v>
      </c>
      <c r="J134">
        <v>138.74</v>
      </c>
      <c r="K134">
        <v>138.74</v>
      </c>
      <c r="L134" t="str">
        <v>Ricardo G.Silva</v>
      </c>
      <c r="M134" t="str">
        <v>6A30</v>
      </c>
    </row>
    <row r="135" spans="1:13" x14ac:dyDescent="0.25">
      <c r="A135">
        <v>211110379</v>
      </c>
      <c r="B135" t="str">
        <v>O Talhinho Rozé - Carnes Unipessoal</v>
      </c>
      <c r="C135" t="str">
        <v>NC</v>
      </c>
      <c r="D135" s="5" t="str">
        <v>2025A</v>
      </c>
      <c r="E135">
        <v>481</v>
      </c>
      <c r="F135" t="str">
        <v>PEN</v>
      </c>
      <c r="G135" vm="34">
        <v>45843</v>
      </c>
      <c r="H135" vm="138">
        <v>45813</v>
      </c>
      <c r="I135">
        <v>7</v>
      </c>
      <c r="J135">
        <v>-5.96</v>
      </c>
      <c r="K135">
        <v>-5.96</v>
      </c>
      <c r="L135" t="str">
        <v>Ricardo G.Silva</v>
      </c>
      <c r="M135" t="str">
        <v>6A30</v>
      </c>
    </row>
    <row r="136" spans="1:13" x14ac:dyDescent="0.25">
      <c r="A136">
        <v>211110379</v>
      </c>
      <c r="B136" t="str">
        <v>O Talhinho Rozé - Carnes Unipessoal</v>
      </c>
      <c r="C136" t="str">
        <v>FA</v>
      </c>
      <c r="D136" s="5" t="str">
        <v>2025A</v>
      </c>
      <c r="E136">
        <v>8928</v>
      </c>
      <c r="F136" t="str">
        <v>PEN</v>
      </c>
      <c r="G136" vm="34">
        <v>45843</v>
      </c>
      <c r="H136" vm="138">
        <v>45813</v>
      </c>
      <c r="I136">
        <v>7</v>
      </c>
      <c r="J136">
        <v>493.26</v>
      </c>
      <c r="K136">
        <v>493.26</v>
      </c>
      <c r="L136" t="str">
        <v>Ricardo G.Silva</v>
      </c>
      <c r="M136" t="str">
        <v>6A30</v>
      </c>
    </row>
    <row r="137" spans="1:13" x14ac:dyDescent="0.25">
      <c r="A137">
        <v>211110379</v>
      </c>
      <c r="B137" t="str">
        <v>O Talhinho Rozé - Carnes Unipessoal</v>
      </c>
      <c r="C137" t="str">
        <v>NC</v>
      </c>
      <c r="D137" s="5" t="str">
        <v>2025A</v>
      </c>
      <c r="E137">
        <v>483</v>
      </c>
      <c r="F137" t="str">
        <v>PEN</v>
      </c>
      <c r="G137" vm="9">
        <v>45849</v>
      </c>
      <c r="H137" vm="16">
        <v>45819</v>
      </c>
      <c r="I137">
        <v>1</v>
      </c>
      <c r="J137">
        <v>-18</v>
      </c>
      <c r="K137">
        <v>-18</v>
      </c>
      <c r="L137" t="str">
        <v>Ricardo G.Silva</v>
      </c>
      <c r="M137" t="str">
        <v>1A5</v>
      </c>
    </row>
    <row r="138" spans="1:13" x14ac:dyDescent="0.25">
      <c r="A138">
        <v>211110379</v>
      </c>
      <c r="B138" t="str">
        <v>O Talhinho Rozé - Carnes Unipessoal</v>
      </c>
      <c r="C138" t="str">
        <v>FA</v>
      </c>
      <c r="D138" s="5" t="str">
        <v>2025A</v>
      </c>
      <c r="E138">
        <v>9099</v>
      </c>
      <c r="F138" t="str">
        <v>PEN</v>
      </c>
      <c r="G138" vm="9">
        <v>45849</v>
      </c>
      <c r="H138" vm="16">
        <v>45819</v>
      </c>
      <c r="I138">
        <v>1</v>
      </c>
      <c r="J138">
        <v>849.23</v>
      </c>
      <c r="K138">
        <v>849.23</v>
      </c>
      <c r="L138" t="str">
        <v>Ricardo G.Silva</v>
      </c>
      <c r="M138" t="str">
        <v>1A5</v>
      </c>
    </row>
    <row r="139" spans="1:13" x14ac:dyDescent="0.25">
      <c r="A139">
        <v>211110385</v>
      </c>
      <c r="B139" t="str">
        <v>Amadeu Vieira &amp; Vieira, Lda.</v>
      </c>
      <c r="C139" t="str">
        <v>FA</v>
      </c>
      <c r="D139" s="5" t="str">
        <v>2025A</v>
      </c>
      <c r="E139">
        <v>8709</v>
      </c>
      <c r="F139" t="str">
        <v>RPR</v>
      </c>
      <c r="G139" vm="154">
        <v>45853</v>
      </c>
      <c r="H139" vm="94">
        <v>45810</v>
      </c>
      <c r="I139">
        <v>-3</v>
      </c>
      <c r="J139">
        <v>105.73</v>
      </c>
      <c r="K139">
        <v>105.73</v>
      </c>
      <c r="L139" t="str">
        <v>Pedro Fonseca</v>
      </c>
      <c r="M139" t="str">
        <v>A VENCER</v>
      </c>
    </row>
    <row r="140" spans="1:13" x14ac:dyDescent="0.25">
      <c r="A140">
        <v>211110385</v>
      </c>
      <c r="B140" t="str">
        <v>Amadeu Vieira &amp; Vieira, Lda.</v>
      </c>
      <c r="C140" t="str">
        <v>FA</v>
      </c>
      <c r="D140" s="5" t="str">
        <v>2025A</v>
      </c>
      <c r="E140">
        <v>8826</v>
      </c>
      <c r="F140" t="str">
        <v>RPR</v>
      </c>
      <c r="G140" vm="154">
        <v>45853</v>
      </c>
      <c r="H140" vm="12">
        <v>45812</v>
      </c>
      <c r="I140">
        <v>-3</v>
      </c>
      <c r="J140">
        <v>225.34</v>
      </c>
      <c r="K140">
        <v>225.34</v>
      </c>
      <c r="L140" t="str">
        <v>Pedro Fonseca</v>
      </c>
      <c r="M140" t="str">
        <v>A VENCER</v>
      </c>
    </row>
    <row r="141" spans="1:13" x14ac:dyDescent="0.25">
      <c r="A141">
        <v>211110385</v>
      </c>
      <c r="B141" t="str">
        <v>Amadeu Vieira &amp; Vieira, Lda.</v>
      </c>
      <c r="C141" t="str">
        <v>FA</v>
      </c>
      <c r="D141" s="5" t="str">
        <v>2025A</v>
      </c>
      <c r="E141">
        <v>8985</v>
      </c>
      <c r="F141" t="str">
        <v>RPR</v>
      </c>
      <c r="G141" vm="154">
        <v>45853</v>
      </c>
      <c r="H141" vm="77">
        <v>45817</v>
      </c>
      <c r="I141">
        <v>-3</v>
      </c>
      <c r="J141">
        <v>154.44</v>
      </c>
      <c r="K141">
        <v>154.44</v>
      </c>
      <c r="L141" t="str">
        <v>Pedro Fonseca</v>
      </c>
      <c r="M141" t="str">
        <v>A VENCER</v>
      </c>
    </row>
    <row r="142" spans="1:13" x14ac:dyDescent="0.25">
      <c r="A142">
        <v>211110385</v>
      </c>
      <c r="B142" t="str">
        <v>Amadeu Vieira &amp; Vieira, Lda.</v>
      </c>
      <c r="C142" t="str">
        <v>FA</v>
      </c>
      <c r="D142" s="5" t="str">
        <v>2025A</v>
      </c>
      <c r="E142">
        <v>9077</v>
      </c>
      <c r="F142" t="str">
        <v>RPR</v>
      </c>
      <c r="G142" vm="154">
        <v>45853</v>
      </c>
      <c r="H142" vm="16">
        <v>45819</v>
      </c>
      <c r="I142">
        <v>-3</v>
      </c>
      <c r="J142">
        <v>163.96</v>
      </c>
      <c r="K142">
        <v>163.96</v>
      </c>
      <c r="L142" t="str">
        <v>Pedro Fonseca</v>
      </c>
      <c r="M142" t="str">
        <v>A VENCER</v>
      </c>
    </row>
    <row r="143" spans="1:13" x14ac:dyDescent="0.25">
      <c r="A143">
        <v>211110385</v>
      </c>
      <c r="B143" t="str">
        <v>Amadeu Vieira &amp; Vieira, Lda.</v>
      </c>
      <c r="C143" t="str">
        <v>FA</v>
      </c>
      <c r="D143" s="5" t="str">
        <v>2025A</v>
      </c>
      <c r="E143">
        <v>9296</v>
      </c>
      <c r="F143" t="str">
        <v>RPR</v>
      </c>
      <c r="G143" vm="154">
        <v>45853</v>
      </c>
      <c r="H143" vm="89">
        <v>45824</v>
      </c>
      <c r="I143">
        <v>-3</v>
      </c>
      <c r="J143">
        <v>87.320000000000007</v>
      </c>
      <c r="K143">
        <v>87.320000000000007</v>
      </c>
      <c r="L143" t="str">
        <v>Pedro Fonseca</v>
      </c>
      <c r="M143" t="str">
        <v>A VENCER</v>
      </c>
    </row>
    <row r="144" spans="1:13" x14ac:dyDescent="0.25">
      <c r="A144">
        <v>211110385</v>
      </c>
      <c r="B144" t="str">
        <v>Amadeu Vieira &amp; Vieira, Lda.</v>
      </c>
      <c r="C144" t="str">
        <v>FA</v>
      </c>
      <c r="D144" s="5" t="str">
        <v>2025A</v>
      </c>
      <c r="E144">
        <v>9676</v>
      </c>
      <c r="F144" t="str">
        <v>RPR</v>
      </c>
      <c r="G144" vm="154">
        <v>45853</v>
      </c>
      <c r="H144" vm="26">
        <v>45833</v>
      </c>
      <c r="I144">
        <v>-3</v>
      </c>
      <c r="J144">
        <v>109.05</v>
      </c>
      <c r="K144">
        <v>109.05</v>
      </c>
      <c r="L144" t="str">
        <v>Pedro Fonseca</v>
      </c>
      <c r="M144" t="str">
        <v>A VENCER</v>
      </c>
    </row>
    <row r="145" spans="1:13" x14ac:dyDescent="0.25">
      <c r="A145">
        <v>211110385</v>
      </c>
      <c r="B145" t="str">
        <v>Amadeu Vieira &amp; Vieira, Lda.</v>
      </c>
      <c r="C145" t="str">
        <v>FA</v>
      </c>
      <c r="D145" s="5" t="str">
        <v>2025A</v>
      </c>
      <c r="E145">
        <v>10330</v>
      </c>
      <c r="F145" t="str">
        <v>PEN</v>
      </c>
      <c r="G145" vm="124">
        <v>45884</v>
      </c>
      <c r="H145" vm="8">
        <v>45847</v>
      </c>
      <c r="I145">
        <v>-34</v>
      </c>
      <c r="J145">
        <v>303.77</v>
      </c>
      <c r="K145">
        <v>303.77</v>
      </c>
      <c r="L145" t="str">
        <v>Pedro Fonseca</v>
      </c>
      <c r="M145" t="str">
        <v>A VENCER</v>
      </c>
    </row>
    <row r="146" spans="1:13" x14ac:dyDescent="0.25">
      <c r="A146">
        <v>211110385</v>
      </c>
      <c r="B146" t="str">
        <v>Amadeu Vieira &amp; Vieira, Lda.</v>
      </c>
      <c r="C146" t="str">
        <v>FA</v>
      </c>
      <c r="D146" s="5" t="str">
        <v>2025A</v>
      </c>
      <c r="E146">
        <v>9961</v>
      </c>
      <c r="F146" t="str">
        <v>PEN</v>
      </c>
      <c r="G146" vm="124">
        <v>45884</v>
      </c>
      <c r="H146" vm="31">
        <v>45840</v>
      </c>
      <c r="I146">
        <v>-34</v>
      </c>
      <c r="J146">
        <v>92.83</v>
      </c>
      <c r="K146">
        <v>92.83</v>
      </c>
      <c r="L146" t="str">
        <v>Pedro Fonseca</v>
      </c>
      <c r="M146" t="str">
        <v>A VENCER</v>
      </c>
    </row>
    <row r="147" spans="1:13" x14ac:dyDescent="0.25">
      <c r="A147">
        <v>211110434</v>
      </c>
      <c r="B147" t="str">
        <v>Artur Matos Xavier Forte &amp; Ca., Lda</v>
      </c>
      <c r="C147" t="str">
        <v>FA</v>
      </c>
      <c r="D147" s="5" t="str">
        <v>2025A</v>
      </c>
      <c r="E147">
        <v>6809</v>
      </c>
      <c r="F147" t="str">
        <v>PEN</v>
      </c>
      <c r="G147" vm="155">
        <v>45801</v>
      </c>
      <c r="H147" vm="156">
        <v>45771</v>
      </c>
      <c r="I147">
        <v>49</v>
      </c>
      <c r="J147">
        <v>750.09</v>
      </c>
      <c r="K147">
        <v>750.09</v>
      </c>
      <c r="L147" t="str">
        <v>Ricardo G.Silva</v>
      </c>
      <c r="M147" t="str">
        <v>31A60</v>
      </c>
    </row>
    <row r="148" spans="1:13" x14ac:dyDescent="0.25">
      <c r="A148">
        <v>211110434</v>
      </c>
      <c r="B148" t="str">
        <v>Artur Matos Xavier Forte &amp; Ca., Lda</v>
      </c>
      <c r="C148" t="str">
        <v>FA</v>
      </c>
      <c r="D148" s="5" t="str">
        <v>2025A</v>
      </c>
      <c r="E148">
        <v>9477</v>
      </c>
      <c r="F148" t="str">
        <v>PEN</v>
      </c>
      <c r="G148" vm="98">
        <v>45858</v>
      </c>
      <c r="H148" vm="24">
        <v>45828</v>
      </c>
      <c r="I148">
        <v>-8</v>
      </c>
      <c r="J148">
        <v>424.56</v>
      </c>
      <c r="K148">
        <v>424.56</v>
      </c>
      <c r="L148" t="str">
        <v>Ricardo G.Silva</v>
      </c>
      <c r="M148" t="str">
        <v>A VENCER</v>
      </c>
    </row>
    <row r="149" spans="1:13" x14ac:dyDescent="0.25">
      <c r="A149">
        <v>211110434</v>
      </c>
      <c r="B149" t="str">
        <v>Artur Matos Xavier Forte &amp; Ca., Lda</v>
      </c>
      <c r="C149" t="str">
        <v>FA</v>
      </c>
      <c r="D149" s="5" t="str">
        <v>2025A</v>
      </c>
      <c r="E149">
        <v>10249</v>
      </c>
      <c r="F149" t="str">
        <v>PEN</v>
      </c>
      <c r="G149" vm="116">
        <v>45876</v>
      </c>
      <c r="H149" vm="73">
        <v>45846</v>
      </c>
      <c r="I149">
        <v>-26</v>
      </c>
      <c r="J149">
        <v>359.15000000000003</v>
      </c>
      <c r="K149">
        <v>359.15000000000003</v>
      </c>
      <c r="L149" t="str">
        <v>Ricardo G.Silva</v>
      </c>
      <c r="M149" t="str">
        <v>A VENCER</v>
      </c>
    </row>
    <row r="150" spans="1:13" x14ac:dyDescent="0.25">
      <c r="A150">
        <v>211110470</v>
      </c>
      <c r="B150" t="str">
        <v>Wagner Manuel Marques Oliveira</v>
      </c>
      <c r="C150" t="str">
        <v>CCR</v>
      </c>
      <c r="D150" s="5" t="str">
        <v>A</v>
      </c>
      <c r="E150" t="str">
        <v>TR.Massa Insolvente</v>
      </c>
      <c r="F150" t="str">
        <v>PEN</v>
      </c>
      <c r="G150" vm="138">
        <v>45813</v>
      </c>
      <c r="H150" vm="138">
        <v>45813</v>
      </c>
      <c r="I150">
        <v>37</v>
      </c>
      <c r="J150">
        <v>-1811.28</v>
      </c>
      <c r="K150">
        <v>-1811.28</v>
      </c>
      <c r="L150" t="str">
        <v>Bracar</v>
      </c>
      <c r="M150" t="str">
        <v>31A60</v>
      </c>
    </row>
    <row r="151" spans="1:13" x14ac:dyDescent="0.25">
      <c r="A151">
        <v>211110472</v>
      </c>
      <c r="B151" t="str">
        <v>Elpicarnes - Indústria Carnes, Lda.</v>
      </c>
      <c r="C151" t="str">
        <v>CCR</v>
      </c>
      <c r="D151" s="5" t="str">
        <v>A</v>
      </c>
      <c r="E151" t="str">
        <v>Transferência</v>
      </c>
      <c r="F151" t="str">
        <v>PEN</v>
      </c>
      <c r="G151" vm="157">
        <v>45760</v>
      </c>
      <c r="H151" vm="158">
        <v>45730</v>
      </c>
      <c r="I151">
        <v>90</v>
      </c>
      <c r="J151">
        <v>-541.79999999999995</v>
      </c>
      <c r="K151">
        <v>-10.33</v>
      </c>
      <c r="L151" t="str">
        <v>Paulo Costa</v>
      </c>
      <c r="M151" t="str">
        <v>61A90</v>
      </c>
    </row>
    <row r="152" spans="1:13" x14ac:dyDescent="0.25">
      <c r="A152">
        <v>211110472</v>
      </c>
      <c r="B152" t="str">
        <v>Elpicarnes - Indústria Carnes, Lda.</v>
      </c>
      <c r="C152" t="str">
        <v>FA</v>
      </c>
      <c r="D152" s="5" t="str">
        <v>2025A</v>
      </c>
      <c r="E152">
        <v>6592</v>
      </c>
      <c r="F152" t="str">
        <v>PEN</v>
      </c>
      <c r="G152" vm="159">
        <v>45799</v>
      </c>
      <c r="H152" vm="160">
        <v>45769</v>
      </c>
      <c r="I152">
        <v>51</v>
      </c>
      <c r="J152">
        <v>284.17</v>
      </c>
      <c r="K152">
        <v>284.17</v>
      </c>
      <c r="L152" t="str">
        <v>Paulo Costa</v>
      </c>
      <c r="M152" t="str">
        <v>31A60</v>
      </c>
    </row>
    <row r="153" spans="1:13" x14ac:dyDescent="0.25">
      <c r="A153">
        <v>211110472</v>
      </c>
      <c r="B153" t="str">
        <v>Elpicarnes - Indústria Carnes, Lda.</v>
      </c>
      <c r="C153" t="str">
        <v>FA</v>
      </c>
      <c r="D153" s="5" t="str">
        <v>2025A</v>
      </c>
      <c r="E153">
        <v>7126</v>
      </c>
      <c r="F153" t="str">
        <v>PEN</v>
      </c>
      <c r="G153" vm="12">
        <v>45812</v>
      </c>
      <c r="H153" vm="161">
        <v>45782</v>
      </c>
      <c r="I153">
        <v>38</v>
      </c>
      <c r="J153">
        <v>112.21000000000001</v>
      </c>
      <c r="K153">
        <v>112.21000000000001</v>
      </c>
      <c r="L153" t="str">
        <v>Paulo Costa</v>
      </c>
      <c r="M153" t="str">
        <v>31A60</v>
      </c>
    </row>
    <row r="154" spans="1:13" x14ac:dyDescent="0.25">
      <c r="A154">
        <v>211110472</v>
      </c>
      <c r="B154" t="str">
        <v>Elpicarnes - Indústria Carnes, Lda.</v>
      </c>
      <c r="C154" t="str">
        <v>FA</v>
      </c>
      <c r="D154" s="5" t="str">
        <v>2025A</v>
      </c>
      <c r="E154">
        <v>7224</v>
      </c>
      <c r="F154" t="str">
        <v>PEN</v>
      </c>
      <c r="G154" vm="138">
        <v>45813</v>
      </c>
      <c r="H154" vm="162">
        <v>45783</v>
      </c>
      <c r="I154">
        <v>37</v>
      </c>
      <c r="J154">
        <v>150.38</v>
      </c>
      <c r="K154">
        <v>150.38</v>
      </c>
      <c r="L154" t="str">
        <v>Paulo Costa</v>
      </c>
      <c r="M154" t="str">
        <v>31A60</v>
      </c>
    </row>
    <row r="155" spans="1:13" x14ac:dyDescent="0.25">
      <c r="A155">
        <v>211110472</v>
      </c>
      <c r="B155" t="str">
        <v>Elpicarnes - Indústria Carnes, Lda.</v>
      </c>
      <c r="C155" t="str">
        <v>FA</v>
      </c>
      <c r="D155" s="5" t="str">
        <v>2025A</v>
      </c>
      <c r="E155">
        <v>7615</v>
      </c>
      <c r="F155" t="str">
        <v>PEN</v>
      </c>
      <c r="G155" vm="122">
        <v>45820</v>
      </c>
      <c r="H155" vm="163">
        <v>45790</v>
      </c>
      <c r="I155">
        <v>30</v>
      </c>
      <c r="J155">
        <v>171.03</v>
      </c>
      <c r="K155">
        <v>171.03</v>
      </c>
      <c r="L155" t="str">
        <v>Paulo Costa</v>
      </c>
      <c r="M155" t="str">
        <v>6A30</v>
      </c>
    </row>
    <row r="156" spans="1:13" x14ac:dyDescent="0.25">
      <c r="A156">
        <v>211110472</v>
      </c>
      <c r="B156" t="str">
        <v>Elpicarnes - Indústria Carnes, Lda.</v>
      </c>
      <c r="C156" t="str">
        <v>FA</v>
      </c>
      <c r="D156" s="5" t="str">
        <v>2025A</v>
      </c>
      <c r="E156">
        <v>7919</v>
      </c>
      <c r="F156" t="str">
        <v>PEN</v>
      </c>
      <c r="G156" vm="21">
        <v>45823</v>
      </c>
      <c r="H156" vm="88">
        <v>45793</v>
      </c>
      <c r="I156">
        <v>27</v>
      </c>
      <c r="J156">
        <v>114.67</v>
      </c>
      <c r="K156">
        <v>114.67</v>
      </c>
      <c r="L156" t="str">
        <v>Paulo Costa</v>
      </c>
      <c r="M156" t="str">
        <v>6A30</v>
      </c>
    </row>
    <row r="157" spans="1:13" x14ac:dyDescent="0.25">
      <c r="A157">
        <v>211110472</v>
      </c>
      <c r="B157" t="str">
        <v>Elpicarnes - Indústria Carnes, Lda.</v>
      </c>
      <c r="C157" t="str">
        <v>FA</v>
      </c>
      <c r="D157" s="5" t="str">
        <v>2025A</v>
      </c>
      <c r="E157">
        <v>7974</v>
      </c>
      <c r="F157" t="str">
        <v>PEN</v>
      </c>
      <c r="G157" vm="22">
        <v>45826</v>
      </c>
      <c r="H157" vm="164">
        <v>45796</v>
      </c>
      <c r="I157">
        <v>24</v>
      </c>
      <c r="J157">
        <v>144.9</v>
      </c>
      <c r="K157">
        <v>144.9</v>
      </c>
      <c r="L157" t="str">
        <v>Paulo Costa</v>
      </c>
      <c r="M157" t="str">
        <v>6A30</v>
      </c>
    </row>
    <row r="158" spans="1:13" x14ac:dyDescent="0.25">
      <c r="A158">
        <v>211110472</v>
      </c>
      <c r="B158" t="str">
        <v>Elpicarnes - Indústria Carnes, Lda.</v>
      </c>
      <c r="C158" t="str">
        <v>FA</v>
      </c>
      <c r="D158" s="5" t="str">
        <v>2025A</v>
      </c>
      <c r="E158">
        <v>8341</v>
      </c>
      <c r="F158" t="str">
        <v>PEN</v>
      </c>
      <c r="G158" vm="26">
        <v>45833</v>
      </c>
      <c r="H158" vm="147">
        <v>45803</v>
      </c>
      <c r="I158">
        <v>17</v>
      </c>
      <c r="J158">
        <v>152.03</v>
      </c>
      <c r="K158">
        <v>152.03</v>
      </c>
      <c r="L158" t="str">
        <v>Paulo Costa</v>
      </c>
      <c r="M158" t="str">
        <v>6A30</v>
      </c>
    </row>
    <row r="159" spans="1:13" x14ac:dyDescent="0.25">
      <c r="A159">
        <v>211110472</v>
      </c>
      <c r="B159" t="str">
        <v>Elpicarnes - Indústria Carnes, Lda.</v>
      </c>
      <c r="C159" t="str">
        <v>FA</v>
      </c>
      <c r="D159" s="5" t="str">
        <v>2025A</v>
      </c>
      <c r="E159">
        <v>8711</v>
      </c>
      <c r="F159" t="str">
        <v>PEN</v>
      </c>
      <c r="G159" vm="31">
        <v>45840</v>
      </c>
      <c r="H159" vm="94">
        <v>45810</v>
      </c>
      <c r="I159">
        <v>10</v>
      </c>
      <c r="J159">
        <v>264.84000000000003</v>
      </c>
      <c r="K159">
        <v>264.84000000000003</v>
      </c>
      <c r="L159" t="str">
        <v>Paulo Costa</v>
      </c>
      <c r="M159" t="str">
        <v>6A30</v>
      </c>
    </row>
    <row r="160" spans="1:13" x14ac:dyDescent="0.25">
      <c r="A160">
        <v>211110472</v>
      </c>
      <c r="B160" t="str">
        <v>Elpicarnes - Indústria Carnes, Lda.</v>
      </c>
      <c r="C160" t="str">
        <v>FA</v>
      </c>
      <c r="D160" s="5" t="str">
        <v>2025A</v>
      </c>
      <c r="E160">
        <v>8904</v>
      </c>
      <c r="F160" t="str">
        <v>PEN</v>
      </c>
      <c r="G160" vm="34">
        <v>45843</v>
      </c>
      <c r="H160" vm="138">
        <v>45813</v>
      </c>
      <c r="I160">
        <v>7</v>
      </c>
      <c r="J160">
        <v>50.93</v>
      </c>
      <c r="K160">
        <v>50.93</v>
      </c>
      <c r="L160" t="str">
        <v>Paulo Costa</v>
      </c>
      <c r="M160" t="str">
        <v>6A30</v>
      </c>
    </row>
    <row r="161" spans="1:13" x14ac:dyDescent="0.25">
      <c r="A161">
        <v>211110472</v>
      </c>
      <c r="B161" t="str">
        <v>Elpicarnes - Indústria Carnes, Lda.</v>
      </c>
      <c r="C161" t="str">
        <v>CCR</v>
      </c>
      <c r="D161" s="5" t="str">
        <v>A</v>
      </c>
      <c r="E161" t="str">
        <v>Transferência</v>
      </c>
      <c r="F161" t="str">
        <v>PEN</v>
      </c>
      <c r="G161" vm="8">
        <v>45847</v>
      </c>
      <c r="H161" vm="77">
        <v>45817</v>
      </c>
      <c r="I161">
        <v>3</v>
      </c>
      <c r="J161">
        <v>-224.79</v>
      </c>
      <c r="K161">
        <v>-9</v>
      </c>
      <c r="L161" t="str">
        <v>Paulo Costa</v>
      </c>
      <c r="M161" t="str">
        <v>1A5</v>
      </c>
    </row>
    <row r="162" spans="1:13" x14ac:dyDescent="0.25">
      <c r="A162">
        <v>211110472</v>
      </c>
      <c r="B162" t="str">
        <v>Elpicarnes - Indústria Carnes, Lda.</v>
      </c>
      <c r="C162" t="str">
        <v>FA</v>
      </c>
      <c r="D162" s="5" t="str">
        <v>2025A</v>
      </c>
      <c r="E162">
        <v>9002</v>
      </c>
      <c r="F162" t="str">
        <v>PEN</v>
      </c>
      <c r="G162" vm="8">
        <v>45847</v>
      </c>
      <c r="H162" vm="77">
        <v>45817</v>
      </c>
      <c r="I162">
        <v>3</v>
      </c>
      <c r="J162">
        <v>221.07</v>
      </c>
      <c r="K162">
        <v>221.07</v>
      </c>
      <c r="L162" t="str">
        <v>Paulo Costa</v>
      </c>
      <c r="M162" t="str">
        <v>1A5</v>
      </c>
    </row>
    <row r="163" spans="1:13" x14ac:dyDescent="0.25">
      <c r="A163">
        <v>211110472</v>
      </c>
      <c r="B163" t="str">
        <v>Elpicarnes - Indústria Carnes, Lda.</v>
      </c>
      <c r="C163" t="str">
        <v>FA</v>
      </c>
      <c r="D163" s="5" t="str">
        <v>2025A</v>
      </c>
      <c r="E163">
        <v>9109</v>
      </c>
      <c r="F163" t="str">
        <v>PEN</v>
      </c>
      <c r="G163" vm="9">
        <v>45849</v>
      </c>
      <c r="H163" vm="16">
        <v>45819</v>
      </c>
      <c r="I163">
        <v>1</v>
      </c>
      <c r="J163">
        <v>33.47</v>
      </c>
      <c r="K163">
        <v>33.47</v>
      </c>
      <c r="L163" t="str">
        <v>Paulo Costa</v>
      </c>
      <c r="M163" t="str">
        <v>1A5</v>
      </c>
    </row>
    <row r="164" spans="1:13" x14ac:dyDescent="0.25">
      <c r="A164">
        <v>211110472</v>
      </c>
      <c r="B164" t="str">
        <v>Elpicarnes - Indústria Carnes, Lda.</v>
      </c>
      <c r="C164" t="str">
        <v>FA</v>
      </c>
      <c r="D164" s="5" t="str">
        <v>2025A</v>
      </c>
      <c r="E164">
        <v>9291</v>
      </c>
      <c r="F164" t="str">
        <v>PEN</v>
      </c>
      <c r="G164" vm="96">
        <v>45854</v>
      </c>
      <c r="H164" vm="89">
        <v>45824</v>
      </c>
      <c r="I164">
        <v>-4</v>
      </c>
      <c r="J164">
        <v>156.46</v>
      </c>
      <c r="K164">
        <v>156.46</v>
      </c>
      <c r="L164" t="str">
        <v>Paulo Costa</v>
      </c>
      <c r="M164" t="str">
        <v>A VENCER</v>
      </c>
    </row>
    <row r="165" spans="1:13" x14ac:dyDescent="0.25">
      <c r="A165">
        <v>211110472</v>
      </c>
      <c r="B165" t="str">
        <v>Elpicarnes - Indústria Carnes, Lda.</v>
      </c>
      <c r="C165" t="str">
        <v>FA</v>
      </c>
      <c r="D165" s="5" t="str">
        <v>2025A</v>
      </c>
      <c r="E165">
        <v>9627</v>
      </c>
      <c r="F165" t="str">
        <v>PEN</v>
      </c>
      <c r="G165" vm="99">
        <v>45861</v>
      </c>
      <c r="H165" vm="100">
        <v>45831</v>
      </c>
      <c r="I165">
        <v>-11</v>
      </c>
      <c r="J165">
        <v>244.68</v>
      </c>
      <c r="K165">
        <v>244.68</v>
      </c>
      <c r="L165" t="str">
        <v>Paulo Costa</v>
      </c>
      <c r="M165" t="str">
        <v>A VENCER</v>
      </c>
    </row>
    <row r="166" spans="1:13" x14ac:dyDescent="0.25">
      <c r="A166">
        <v>211110472</v>
      </c>
      <c r="B166" t="str">
        <v>Elpicarnes - Indústria Carnes, Lda.</v>
      </c>
      <c r="C166" t="str">
        <v>FA</v>
      </c>
      <c r="D166" s="5" t="str">
        <v>2025A</v>
      </c>
      <c r="E166">
        <v>10211</v>
      </c>
      <c r="F166" t="str">
        <v>PEN</v>
      </c>
      <c r="G166" vm="107">
        <v>45875</v>
      </c>
      <c r="H166" vm="72">
        <v>45845</v>
      </c>
      <c r="I166">
        <v>-25</v>
      </c>
      <c r="J166">
        <v>276.02</v>
      </c>
      <c r="K166">
        <v>276.02</v>
      </c>
      <c r="L166" t="str">
        <v>Paulo Costa</v>
      </c>
      <c r="M166" t="str">
        <v>A VENCER</v>
      </c>
    </row>
    <row r="167" spans="1:13" x14ac:dyDescent="0.25">
      <c r="A167">
        <v>211110545</v>
      </c>
      <c r="B167" t="str">
        <v>Campos &amp; Doutor, Lda.</v>
      </c>
      <c r="C167" t="str">
        <v>FA</v>
      </c>
      <c r="D167" s="5" t="str">
        <v>2025A</v>
      </c>
      <c r="E167">
        <v>7430</v>
      </c>
      <c r="F167" t="str">
        <v>RPR</v>
      </c>
      <c r="G167" vm="14">
        <v>45815</v>
      </c>
      <c r="H167" vm="151">
        <v>45785</v>
      </c>
      <c r="I167">
        <v>35</v>
      </c>
      <c r="J167">
        <v>244.73000000000002</v>
      </c>
      <c r="K167">
        <v>244.73000000000002</v>
      </c>
      <c r="L167" t="str">
        <v>Ricardo G.Silva</v>
      </c>
      <c r="M167" t="str">
        <v>31A60</v>
      </c>
    </row>
    <row r="168" spans="1:13" x14ac:dyDescent="0.25">
      <c r="A168">
        <v>211110545</v>
      </c>
      <c r="B168" t="str">
        <v>Campos &amp; Doutor, Lda.</v>
      </c>
      <c r="C168" t="str">
        <v>FA</v>
      </c>
      <c r="D168" s="5" t="str">
        <v>2025A</v>
      </c>
      <c r="E168">
        <v>7836</v>
      </c>
      <c r="F168" t="str">
        <v>RPR</v>
      </c>
      <c r="G168" vm="20">
        <v>45822</v>
      </c>
      <c r="H168" vm="152">
        <v>45792</v>
      </c>
      <c r="I168">
        <v>28</v>
      </c>
      <c r="J168">
        <v>65.89</v>
      </c>
      <c r="K168">
        <v>65.89</v>
      </c>
      <c r="L168" t="str">
        <v>Ricardo G.Silva</v>
      </c>
      <c r="M168" t="str">
        <v>6A30</v>
      </c>
    </row>
    <row r="169" spans="1:13" x14ac:dyDescent="0.25">
      <c r="A169">
        <v>211110545</v>
      </c>
      <c r="B169" t="str">
        <v>Campos &amp; Doutor, Lda.</v>
      </c>
      <c r="C169" t="str">
        <v>FA</v>
      </c>
      <c r="D169" s="5" t="str">
        <v>2025A</v>
      </c>
      <c r="E169">
        <v>8244</v>
      </c>
      <c r="F169" t="str">
        <v>RPR</v>
      </c>
      <c r="G169" vm="25">
        <v>45830</v>
      </c>
      <c r="H169" vm="75">
        <v>45800</v>
      </c>
      <c r="I169">
        <v>20</v>
      </c>
      <c r="J169">
        <v>218.07</v>
      </c>
      <c r="K169">
        <v>218.07</v>
      </c>
      <c r="L169" t="str">
        <v>Ricardo G.Silva</v>
      </c>
      <c r="M169" t="str">
        <v>6A30</v>
      </c>
    </row>
    <row r="170" spans="1:13" x14ac:dyDescent="0.25">
      <c r="A170">
        <v>211110545</v>
      </c>
      <c r="B170" t="str">
        <v>Campos &amp; Doutor, Lda.</v>
      </c>
      <c r="C170" t="str">
        <v>FA</v>
      </c>
      <c r="D170" s="5" t="str">
        <v>2025A</v>
      </c>
      <c r="E170">
        <v>8683</v>
      </c>
      <c r="F170" t="str">
        <v>RPR</v>
      </c>
      <c r="G170" vm="30">
        <v>45837</v>
      </c>
      <c r="H170" vm="10">
        <v>45807</v>
      </c>
      <c r="I170">
        <v>13</v>
      </c>
      <c r="J170">
        <v>132.86000000000001</v>
      </c>
      <c r="K170">
        <v>132.86000000000001</v>
      </c>
      <c r="L170" t="str">
        <v>Ricardo G.Silva</v>
      </c>
      <c r="M170" t="str">
        <v>6A30</v>
      </c>
    </row>
    <row r="171" spans="1:13" x14ac:dyDescent="0.25">
      <c r="A171">
        <v>211110545</v>
      </c>
      <c r="B171" t="str">
        <v>Campos &amp; Doutor, Lda.</v>
      </c>
      <c r="C171" t="str">
        <v>FA</v>
      </c>
      <c r="D171" s="5" t="str">
        <v>2025A</v>
      </c>
      <c r="E171">
        <v>9164</v>
      </c>
      <c r="F171" t="str">
        <v>RPR</v>
      </c>
      <c r="G171" vm="165">
        <v>45850</v>
      </c>
      <c r="H171" vm="122">
        <v>45820</v>
      </c>
      <c r="I171">
        <v>0</v>
      </c>
      <c r="J171">
        <v>200.12</v>
      </c>
      <c r="K171">
        <v>200.12</v>
      </c>
      <c r="L171" t="str">
        <v>Ricardo G.Silva</v>
      </c>
      <c r="M171" t="str">
        <v>A VENCER</v>
      </c>
    </row>
    <row r="172" spans="1:13" x14ac:dyDescent="0.25">
      <c r="A172">
        <v>211110545</v>
      </c>
      <c r="B172" t="str">
        <v>Campos &amp; Doutor, Lda.</v>
      </c>
      <c r="C172" t="str">
        <v>FA</v>
      </c>
      <c r="D172" s="5" t="str">
        <v>2025A</v>
      </c>
      <c r="E172">
        <v>9635</v>
      </c>
      <c r="F172" t="str">
        <v>RPR</v>
      </c>
      <c r="G172" vm="99">
        <v>45861</v>
      </c>
      <c r="H172" vm="100">
        <v>45831</v>
      </c>
      <c r="I172">
        <v>-11</v>
      </c>
      <c r="J172">
        <v>149.67000000000002</v>
      </c>
      <c r="K172">
        <v>149.67000000000002</v>
      </c>
      <c r="L172" t="str">
        <v>Ricardo G.Silva</v>
      </c>
      <c r="M172" t="str">
        <v>A VENCER</v>
      </c>
    </row>
    <row r="173" spans="1:13" x14ac:dyDescent="0.25">
      <c r="A173">
        <v>211110545</v>
      </c>
      <c r="B173" t="str">
        <v>Campos &amp; Doutor, Lda.</v>
      </c>
      <c r="C173" t="str">
        <v>FA</v>
      </c>
      <c r="D173" s="5" t="str">
        <v>2025A</v>
      </c>
      <c r="E173">
        <v>9791</v>
      </c>
      <c r="F173" t="str">
        <v>RPR</v>
      </c>
      <c r="G173" vm="139">
        <v>45864</v>
      </c>
      <c r="H173" vm="27">
        <v>45834</v>
      </c>
      <c r="I173">
        <v>-14</v>
      </c>
      <c r="J173">
        <v>83.53</v>
      </c>
      <c r="K173">
        <v>83.53</v>
      </c>
      <c r="L173" t="str">
        <v>Ricardo G.Silva</v>
      </c>
      <c r="M173" t="str">
        <v>A VENCER</v>
      </c>
    </row>
    <row r="174" spans="1:13" x14ac:dyDescent="0.25">
      <c r="A174">
        <v>211110545</v>
      </c>
      <c r="B174" t="str">
        <v>Campos &amp; Doutor, Lda.</v>
      </c>
      <c r="C174" t="str">
        <v>FA</v>
      </c>
      <c r="D174" s="5" t="str">
        <v>2025A</v>
      </c>
      <c r="E174">
        <v>10290</v>
      </c>
      <c r="F174" t="str">
        <v>PEN</v>
      </c>
      <c r="G174" vm="116">
        <v>45876</v>
      </c>
      <c r="H174" vm="73">
        <v>45846</v>
      </c>
      <c r="I174">
        <v>-26</v>
      </c>
      <c r="J174">
        <v>118.99000000000001</v>
      </c>
      <c r="K174">
        <v>118.99000000000001</v>
      </c>
      <c r="L174" t="str">
        <v>Ricardo G.Silva</v>
      </c>
      <c r="M174" t="str">
        <v>A VENCER</v>
      </c>
    </row>
    <row r="175" spans="1:13" x14ac:dyDescent="0.25">
      <c r="A175">
        <v>211110561</v>
      </c>
      <c r="B175" t="str">
        <v>Carnes Nova Estrela, Lda.</v>
      </c>
      <c r="C175" t="str">
        <v>FA</v>
      </c>
      <c r="D175" s="5" t="str">
        <v>2024A</v>
      </c>
      <c r="E175">
        <v>10011</v>
      </c>
      <c r="F175" t="str">
        <v>PEN</v>
      </c>
      <c r="G175" vm="166">
        <v>45651</v>
      </c>
      <c r="H175" vm="167">
        <v>45621</v>
      </c>
      <c r="I175">
        <v>199</v>
      </c>
      <c r="J175">
        <v>153.77000000000001</v>
      </c>
      <c r="K175">
        <v>64</v>
      </c>
      <c r="L175" t="str">
        <v>Paulo Costa</v>
      </c>
      <c r="M175" t="str">
        <v>M120</v>
      </c>
    </row>
    <row r="176" spans="1:13" x14ac:dyDescent="0.25">
      <c r="A176">
        <v>211110561</v>
      </c>
      <c r="B176" t="str">
        <v>Carnes Nova Estrela, Lda.</v>
      </c>
      <c r="C176" t="str">
        <v>FA</v>
      </c>
      <c r="D176" s="5" t="str">
        <v>2024A</v>
      </c>
      <c r="E176">
        <v>10939</v>
      </c>
      <c r="F176" t="str">
        <v>PEN</v>
      </c>
      <c r="G176" vm="168">
        <v>45665</v>
      </c>
      <c r="H176" vm="169">
        <v>45635</v>
      </c>
      <c r="I176">
        <v>185</v>
      </c>
      <c r="J176">
        <v>243.96</v>
      </c>
      <c r="K176">
        <v>243.96</v>
      </c>
      <c r="L176" t="str">
        <v>Paulo Costa</v>
      </c>
      <c r="M176" t="str">
        <v>M120</v>
      </c>
    </row>
    <row r="177" spans="1:13" x14ac:dyDescent="0.25">
      <c r="A177">
        <v>211110561</v>
      </c>
      <c r="B177" t="str">
        <v>Carnes Nova Estrela, Lda.</v>
      </c>
      <c r="C177" t="str">
        <v>NC</v>
      </c>
      <c r="D177" s="5" t="str">
        <v>24A</v>
      </c>
      <c r="E177">
        <v>296</v>
      </c>
      <c r="F177" t="str">
        <v>PEN</v>
      </c>
      <c r="G177" vm="60">
        <v>45667</v>
      </c>
      <c r="H177" vm="59">
        <v>45637</v>
      </c>
      <c r="I177">
        <v>183</v>
      </c>
      <c r="J177">
        <v>-28.25</v>
      </c>
      <c r="K177">
        <v>-28.25</v>
      </c>
      <c r="L177" t="str">
        <v>Paulo Costa</v>
      </c>
      <c r="M177" t="str">
        <v>M120</v>
      </c>
    </row>
    <row r="178" spans="1:13" x14ac:dyDescent="0.25">
      <c r="A178">
        <v>211110561</v>
      </c>
      <c r="B178" t="str">
        <v>Carnes Nova Estrela, Lda.</v>
      </c>
      <c r="C178" t="str">
        <v>FA</v>
      </c>
      <c r="D178" s="5" t="str">
        <v>2024A</v>
      </c>
      <c r="E178">
        <v>11134</v>
      </c>
      <c r="F178" t="str">
        <v>PEN</v>
      </c>
      <c r="G178" vm="60">
        <v>45667</v>
      </c>
      <c r="H178" vm="59">
        <v>45637</v>
      </c>
      <c r="I178">
        <v>183</v>
      </c>
      <c r="J178">
        <v>105.94</v>
      </c>
      <c r="K178">
        <v>105.94</v>
      </c>
      <c r="L178" t="str">
        <v>Paulo Costa</v>
      </c>
      <c r="M178" t="str">
        <v>M120</v>
      </c>
    </row>
    <row r="179" spans="1:13" x14ac:dyDescent="0.25">
      <c r="A179">
        <v>211110561</v>
      </c>
      <c r="B179" t="str">
        <v>Carnes Nova Estrela, Lda.</v>
      </c>
      <c r="C179" t="str">
        <v>FA</v>
      </c>
      <c r="D179" s="5" t="str">
        <v>2024A</v>
      </c>
      <c r="E179">
        <v>11204</v>
      </c>
      <c r="F179" t="str">
        <v>PEN</v>
      </c>
      <c r="G179" vm="170">
        <v>45668</v>
      </c>
      <c r="H179" vm="171">
        <v>45638</v>
      </c>
      <c r="I179">
        <v>182</v>
      </c>
      <c r="J179">
        <v>39.300000000000004</v>
      </c>
      <c r="K179">
        <v>39.300000000000004</v>
      </c>
      <c r="L179" t="str">
        <v>Paulo Costa</v>
      </c>
      <c r="M179" t="str">
        <v>M120</v>
      </c>
    </row>
    <row r="180" spans="1:13" x14ac:dyDescent="0.25">
      <c r="A180">
        <v>211110561</v>
      </c>
      <c r="B180" t="str">
        <v>Carnes Nova Estrela, Lda.</v>
      </c>
      <c r="C180" t="str">
        <v>FA</v>
      </c>
      <c r="D180" s="5" t="str">
        <v>2024A</v>
      </c>
      <c r="E180">
        <v>12268</v>
      </c>
      <c r="F180" t="str">
        <v>PEN</v>
      </c>
      <c r="G180" vm="172">
        <v>45686</v>
      </c>
      <c r="H180" vm="173">
        <v>45656</v>
      </c>
      <c r="I180">
        <v>164</v>
      </c>
      <c r="J180">
        <v>152.74</v>
      </c>
      <c r="K180">
        <v>152.74</v>
      </c>
      <c r="L180" t="str">
        <v>Paulo Costa</v>
      </c>
      <c r="M180" t="str">
        <v>M120</v>
      </c>
    </row>
    <row r="181" spans="1:13" x14ac:dyDescent="0.25">
      <c r="A181">
        <v>211110561</v>
      </c>
      <c r="B181" t="str">
        <v>Carnes Nova Estrela, Lda.</v>
      </c>
      <c r="C181" t="str">
        <v>FA</v>
      </c>
      <c r="D181" s="5" t="str">
        <v>2025A</v>
      </c>
      <c r="E181">
        <v>2379</v>
      </c>
      <c r="F181" t="str">
        <v>PEN</v>
      </c>
      <c r="G181" vm="174">
        <v>45724</v>
      </c>
      <c r="H181" vm="175">
        <v>45694</v>
      </c>
      <c r="I181">
        <v>126</v>
      </c>
      <c r="J181">
        <v>97.61</v>
      </c>
      <c r="K181">
        <v>97.61</v>
      </c>
      <c r="L181" t="str">
        <v>Paulo Costa</v>
      </c>
      <c r="M181" t="str">
        <v>M120</v>
      </c>
    </row>
    <row r="182" spans="1:13" x14ac:dyDescent="0.25">
      <c r="A182">
        <v>211110571</v>
      </c>
      <c r="B182" t="str">
        <v>Talhos Santos &amp; Lemos, Lda.</v>
      </c>
      <c r="C182" t="str">
        <v>FA</v>
      </c>
      <c r="D182" s="5" t="str">
        <v>2025A</v>
      </c>
      <c r="E182">
        <v>10326</v>
      </c>
      <c r="F182" t="str">
        <v>PEN</v>
      </c>
      <c r="G182" vm="103">
        <v>45868</v>
      </c>
      <c r="H182" vm="8">
        <v>45847</v>
      </c>
      <c r="I182">
        <v>-18</v>
      </c>
      <c r="J182">
        <v>430.02</v>
      </c>
      <c r="K182">
        <v>430.02</v>
      </c>
      <c r="L182" t="str">
        <v>Pedro Fonseca</v>
      </c>
      <c r="M182" t="str">
        <v>A VENCER</v>
      </c>
    </row>
    <row r="183" spans="1:13" x14ac:dyDescent="0.25">
      <c r="A183">
        <v>211110571</v>
      </c>
      <c r="B183" t="str">
        <v>Talhos Santos &amp; Lemos, Lda.</v>
      </c>
      <c r="C183" t="str">
        <v>FA</v>
      </c>
      <c r="D183" s="5" t="str">
        <v>2025A</v>
      </c>
      <c r="E183">
        <v>10421</v>
      </c>
      <c r="F183" t="str">
        <v>PEN</v>
      </c>
      <c r="G183" vm="140">
        <v>45869</v>
      </c>
      <c r="H183" vm="74">
        <v>45848</v>
      </c>
      <c r="I183">
        <v>-19</v>
      </c>
      <c r="J183">
        <v>55.69</v>
      </c>
      <c r="K183">
        <v>55.69</v>
      </c>
      <c r="L183" t="str">
        <v>Pedro Fonseca</v>
      </c>
      <c r="M183" t="str">
        <v>A VENCER</v>
      </c>
    </row>
    <row r="184" spans="1:13" x14ac:dyDescent="0.25">
      <c r="A184">
        <v>211110574</v>
      </c>
      <c r="B184" t="str">
        <v>Paulo Lima-Soc.Unipessoal, Lda</v>
      </c>
      <c r="C184" t="str">
        <v>NCPR</v>
      </c>
      <c r="D184" s="5">
        <v>2025</v>
      </c>
      <c r="E184">
        <v>88</v>
      </c>
      <c r="F184" t="str">
        <v>PEN</v>
      </c>
      <c r="G184" vm="122">
        <v>45820</v>
      </c>
      <c r="H184" vm="163">
        <v>45790</v>
      </c>
      <c r="I184">
        <v>30</v>
      </c>
      <c r="J184">
        <v>-31.220000000000002</v>
      </c>
      <c r="K184">
        <v>-31.220000000000002</v>
      </c>
      <c r="L184" t="str">
        <v>Ricardo G.Silva</v>
      </c>
      <c r="M184" t="str">
        <v>6A30</v>
      </c>
    </row>
    <row r="185" spans="1:13" x14ac:dyDescent="0.25">
      <c r="A185">
        <v>211110574</v>
      </c>
      <c r="B185" t="str">
        <v>Paulo Lima-Soc.Unipessoal, Lda</v>
      </c>
      <c r="C185" t="str">
        <v>FA</v>
      </c>
      <c r="D185" s="5" t="str">
        <v>2025A</v>
      </c>
      <c r="E185">
        <v>8438</v>
      </c>
      <c r="F185" t="str">
        <v>PEN</v>
      </c>
      <c r="G185" vm="27">
        <v>45834</v>
      </c>
      <c r="H185" vm="176">
        <v>45804</v>
      </c>
      <c r="I185">
        <v>16</v>
      </c>
      <c r="J185">
        <v>439.75</v>
      </c>
      <c r="K185">
        <v>439.75</v>
      </c>
      <c r="L185" t="str">
        <v>Ricardo G.Silva</v>
      </c>
      <c r="M185" t="str">
        <v>6A30</v>
      </c>
    </row>
    <row r="186" spans="1:13" x14ac:dyDescent="0.25">
      <c r="A186">
        <v>211110574</v>
      </c>
      <c r="B186" t="str">
        <v>Paulo Lima-Soc.Unipessoal, Lda</v>
      </c>
      <c r="C186" t="str">
        <v>FA</v>
      </c>
      <c r="D186" s="5" t="str">
        <v>2025A</v>
      </c>
      <c r="E186">
        <v>8780</v>
      </c>
      <c r="F186" t="str">
        <v>PEN</v>
      </c>
      <c r="G186" vm="32">
        <v>45841</v>
      </c>
      <c r="H186" vm="119">
        <v>45811</v>
      </c>
      <c r="I186">
        <v>9</v>
      </c>
      <c r="J186">
        <v>585.65</v>
      </c>
      <c r="K186">
        <v>585.65</v>
      </c>
      <c r="L186" t="str">
        <v>Ricardo G.Silva</v>
      </c>
      <c r="M186" t="str">
        <v>6A30</v>
      </c>
    </row>
    <row r="187" spans="1:13" x14ac:dyDescent="0.25">
      <c r="A187">
        <v>211110574</v>
      </c>
      <c r="B187" t="str">
        <v>Paulo Lima-Soc.Unipessoal, Lda</v>
      </c>
      <c r="C187" t="str">
        <v>FA</v>
      </c>
      <c r="D187" s="5" t="str">
        <v>2025A</v>
      </c>
      <c r="E187">
        <v>9021</v>
      </c>
      <c r="F187" t="str">
        <v>PEN</v>
      </c>
      <c r="G187" vm="8">
        <v>45847</v>
      </c>
      <c r="H187" vm="77">
        <v>45817</v>
      </c>
      <c r="I187">
        <v>3</v>
      </c>
      <c r="J187">
        <v>722.55000000000007</v>
      </c>
      <c r="K187">
        <v>722.55000000000007</v>
      </c>
      <c r="L187" t="str">
        <v>Ricardo G.Silva</v>
      </c>
      <c r="M187" t="str">
        <v>1A5</v>
      </c>
    </row>
    <row r="188" spans="1:13" x14ac:dyDescent="0.25">
      <c r="A188">
        <v>211110574</v>
      </c>
      <c r="B188" t="str">
        <v>Paulo Lima-Soc.Unipessoal, Lda</v>
      </c>
      <c r="C188" t="str">
        <v>FA</v>
      </c>
      <c r="D188" s="5" t="str">
        <v>2025A</v>
      </c>
      <c r="E188">
        <v>9365</v>
      </c>
      <c r="F188" t="str">
        <v>PEN</v>
      </c>
      <c r="G188" vm="177">
        <v>45855</v>
      </c>
      <c r="H188" vm="178">
        <v>45825</v>
      </c>
      <c r="I188">
        <v>-5</v>
      </c>
      <c r="J188">
        <v>570.59</v>
      </c>
      <c r="K188">
        <v>570.59</v>
      </c>
      <c r="L188" t="str">
        <v>Ricardo G.Silva</v>
      </c>
      <c r="M188" t="str">
        <v>A VENCER</v>
      </c>
    </row>
    <row r="189" spans="1:13" x14ac:dyDescent="0.25">
      <c r="A189">
        <v>211110574</v>
      </c>
      <c r="B189" t="str">
        <v>Paulo Lima-Soc.Unipessoal, Lda</v>
      </c>
      <c r="C189" t="str">
        <v>NC</v>
      </c>
      <c r="D189" s="5">
        <v>2025</v>
      </c>
      <c r="E189">
        <v>593</v>
      </c>
      <c r="F189" t="str">
        <v>PEN</v>
      </c>
      <c r="G189" vm="102">
        <v>45865</v>
      </c>
      <c r="H189" vm="28">
        <v>45835</v>
      </c>
      <c r="I189">
        <v>-15</v>
      </c>
      <c r="J189">
        <v>-47.800000000000004</v>
      </c>
      <c r="K189">
        <v>-47.800000000000004</v>
      </c>
      <c r="L189" t="str">
        <v>Ricardo G.Silva</v>
      </c>
      <c r="M189" t="str">
        <v>A VENCER</v>
      </c>
    </row>
    <row r="190" spans="1:13" x14ac:dyDescent="0.25">
      <c r="A190">
        <v>211110574</v>
      </c>
      <c r="B190" t="str">
        <v>Paulo Lima-Soc.Unipessoal, Lda</v>
      </c>
      <c r="C190" t="str">
        <v>FA</v>
      </c>
      <c r="D190" s="5" t="str">
        <v>2025A</v>
      </c>
      <c r="E190">
        <v>9825</v>
      </c>
      <c r="F190" t="str">
        <v>PEN</v>
      </c>
      <c r="G190" vm="102">
        <v>45865</v>
      </c>
      <c r="H190" vm="28">
        <v>45835</v>
      </c>
      <c r="I190">
        <v>-15</v>
      </c>
      <c r="J190">
        <v>584.20000000000005</v>
      </c>
      <c r="K190">
        <v>584.20000000000005</v>
      </c>
      <c r="L190" t="str">
        <v>Ricardo G.Silva</v>
      </c>
      <c r="M190" t="str">
        <v>A VENCER</v>
      </c>
    </row>
    <row r="191" spans="1:13" x14ac:dyDescent="0.25">
      <c r="A191">
        <v>211110574</v>
      </c>
      <c r="B191" t="str">
        <v>Paulo Lima-Soc.Unipessoal, Lda</v>
      </c>
      <c r="C191" t="str">
        <v>FA</v>
      </c>
      <c r="D191" s="5" t="str">
        <v>2025A</v>
      </c>
      <c r="E191">
        <v>10155</v>
      </c>
      <c r="F191" t="str">
        <v>PEN</v>
      </c>
      <c r="G191" vm="106">
        <v>45872</v>
      </c>
      <c r="H191" vm="33">
        <v>45842</v>
      </c>
      <c r="I191">
        <v>-22</v>
      </c>
      <c r="J191">
        <v>595.76</v>
      </c>
      <c r="K191">
        <v>595.76</v>
      </c>
      <c r="L191" t="str">
        <v>Ricardo G.Silva</v>
      </c>
      <c r="M191" t="str">
        <v>A VENCER</v>
      </c>
    </row>
    <row r="192" spans="1:13" x14ac:dyDescent="0.25">
      <c r="A192">
        <v>211110574</v>
      </c>
      <c r="B192" t="str">
        <v>Paulo Lima-Soc.Unipessoal, Lda</v>
      </c>
      <c r="C192" t="str">
        <v>FA</v>
      </c>
      <c r="D192" s="5" t="str">
        <v>2025A</v>
      </c>
      <c r="E192">
        <v>10246</v>
      </c>
      <c r="F192" t="str">
        <v>PEN</v>
      </c>
      <c r="G192" vm="116">
        <v>45876</v>
      </c>
      <c r="H192" vm="73">
        <v>45846</v>
      </c>
      <c r="I192">
        <v>-26</v>
      </c>
      <c r="J192">
        <v>602.47</v>
      </c>
      <c r="K192">
        <v>602.47</v>
      </c>
      <c r="L192" t="str">
        <v>Ricardo G.Silva</v>
      </c>
      <c r="M192" t="str">
        <v>A VENCER</v>
      </c>
    </row>
    <row r="193" spans="1:13" x14ac:dyDescent="0.25">
      <c r="A193">
        <v>211110578</v>
      </c>
      <c r="B193" t="str">
        <v>Talho Rosa Coelho, Lda.</v>
      </c>
      <c r="C193" t="str">
        <v>FA</v>
      </c>
      <c r="D193" s="5" t="str">
        <v>2025A</v>
      </c>
      <c r="E193">
        <v>9919</v>
      </c>
      <c r="F193" t="str">
        <v>PEN</v>
      </c>
      <c r="G193" vm="140">
        <v>45869</v>
      </c>
      <c r="H193" vm="141">
        <v>45839</v>
      </c>
      <c r="I193">
        <v>-19</v>
      </c>
      <c r="J193">
        <v>202.32</v>
      </c>
      <c r="K193">
        <v>202.32</v>
      </c>
      <c r="L193" t="str">
        <v>Pedro Fonseca</v>
      </c>
      <c r="M193" t="str">
        <v>A VENCER</v>
      </c>
    </row>
    <row r="194" spans="1:13" x14ac:dyDescent="0.25">
      <c r="A194">
        <v>211110578</v>
      </c>
      <c r="B194" t="str">
        <v>Talho Rosa Coelho, Lda.</v>
      </c>
      <c r="C194" t="str">
        <v>FA</v>
      </c>
      <c r="D194" s="5" t="str">
        <v>2025A</v>
      </c>
      <c r="E194">
        <v>10075</v>
      </c>
      <c r="F194" t="str">
        <v>PEN</v>
      </c>
      <c r="G194" vm="118">
        <v>45871</v>
      </c>
      <c r="H194" vm="32">
        <v>45841</v>
      </c>
      <c r="I194">
        <v>-21</v>
      </c>
      <c r="J194">
        <v>401.75</v>
      </c>
      <c r="K194">
        <v>401.75</v>
      </c>
      <c r="L194" t="str">
        <v>Pedro Fonseca</v>
      </c>
      <c r="M194" t="str">
        <v>A VENCER</v>
      </c>
    </row>
    <row r="195" spans="1:13" x14ac:dyDescent="0.25">
      <c r="A195">
        <v>211110578</v>
      </c>
      <c r="B195" t="str">
        <v>Talho Rosa Coelho, Lda.</v>
      </c>
      <c r="C195" t="str">
        <v>FA</v>
      </c>
      <c r="D195" s="5" t="str">
        <v>2025A</v>
      </c>
      <c r="E195">
        <v>10396</v>
      </c>
      <c r="F195" t="str">
        <v>PEN</v>
      </c>
      <c r="G195" vm="142">
        <v>45878</v>
      </c>
      <c r="H195" vm="74">
        <v>45848</v>
      </c>
      <c r="I195">
        <v>-28</v>
      </c>
      <c r="J195">
        <v>310.42</v>
      </c>
      <c r="K195">
        <v>310.42</v>
      </c>
      <c r="L195" t="str">
        <v>Pedro Fonseca</v>
      </c>
      <c r="M195" t="str">
        <v>A VENCER</v>
      </c>
    </row>
    <row r="196" spans="1:13" x14ac:dyDescent="0.25">
      <c r="A196">
        <v>211110578</v>
      </c>
      <c r="B196" t="str">
        <v>Talho Rosa Coelho, Lda.</v>
      </c>
      <c r="C196" t="str">
        <v>FA</v>
      </c>
      <c r="D196" s="5" t="str">
        <v>2025A</v>
      </c>
      <c r="E196">
        <v>10405</v>
      </c>
      <c r="F196" t="str">
        <v>PEN</v>
      </c>
      <c r="G196" vm="142">
        <v>45878</v>
      </c>
      <c r="H196" vm="74">
        <v>45848</v>
      </c>
      <c r="I196">
        <v>-28</v>
      </c>
      <c r="J196">
        <v>33.44</v>
      </c>
      <c r="K196">
        <v>33.44</v>
      </c>
      <c r="L196" t="str">
        <v>Pedro Fonseca</v>
      </c>
      <c r="M196" t="str">
        <v>A VENCER</v>
      </c>
    </row>
    <row r="197" spans="1:13" x14ac:dyDescent="0.25">
      <c r="A197">
        <v>211110601</v>
      </c>
      <c r="B197" t="str">
        <v>Talho Sanfinense, Lda</v>
      </c>
      <c r="C197" t="str">
        <v>FA</v>
      </c>
      <c r="D197" s="5" t="str">
        <v>2025A</v>
      </c>
      <c r="E197">
        <v>6561</v>
      </c>
      <c r="F197" t="str">
        <v>PEN</v>
      </c>
      <c r="G197" vm="178">
        <v>45825</v>
      </c>
      <c r="H197" vm="179">
        <v>45765</v>
      </c>
      <c r="I197">
        <v>25</v>
      </c>
      <c r="J197">
        <v>895.24</v>
      </c>
      <c r="K197">
        <v>895.24</v>
      </c>
      <c r="L197" t="str">
        <v>Paulo Costa</v>
      </c>
      <c r="M197" t="str">
        <v>6A30</v>
      </c>
    </row>
    <row r="198" spans="1:13" x14ac:dyDescent="0.25">
      <c r="A198">
        <v>211110601</v>
      </c>
      <c r="B198" t="str">
        <v>Talho Sanfinense, Lda</v>
      </c>
      <c r="C198" t="str">
        <v>FA</v>
      </c>
      <c r="D198" s="5" t="str">
        <v>2025A</v>
      </c>
      <c r="E198">
        <v>7436</v>
      </c>
      <c r="F198" t="str">
        <v>PEN</v>
      </c>
      <c r="G198" vm="72">
        <v>45845</v>
      </c>
      <c r="H198" vm="151">
        <v>45785</v>
      </c>
      <c r="I198">
        <v>5</v>
      </c>
      <c r="J198">
        <v>897.49</v>
      </c>
      <c r="K198">
        <v>897.49</v>
      </c>
      <c r="L198" t="str">
        <v>Paulo Costa</v>
      </c>
      <c r="M198" t="str">
        <v>1A5</v>
      </c>
    </row>
    <row r="199" spans="1:13" x14ac:dyDescent="0.25">
      <c r="A199">
        <v>211110601</v>
      </c>
      <c r="B199" t="str">
        <v>Talho Sanfinense, Lda</v>
      </c>
      <c r="C199" t="str">
        <v>FA</v>
      </c>
      <c r="D199" s="5" t="str">
        <v>2025A</v>
      </c>
      <c r="E199">
        <v>8220</v>
      </c>
      <c r="F199" t="str">
        <v>PEN</v>
      </c>
      <c r="G199" vm="180">
        <v>45859</v>
      </c>
      <c r="H199" vm="159">
        <v>45799</v>
      </c>
      <c r="I199">
        <v>-9</v>
      </c>
      <c r="J199">
        <v>1334.16</v>
      </c>
      <c r="K199">
        <v>1334.16</v>
      </c>
      <c r="L199" t="str">
        <v>Paulo Costa</v>
      </c>
      <c r="M199" t="str">
        <v>A VENCER</v>
      </c>
    </row>
    <row r="200" spans="1:13" x14ac:dyDescent="0.25">
      <c r="A200">
        <v>211110601</v>
      </c>
      <c r="B200" t="str">
        <v>Talho Sanfinense, Lda</v>
      </c>
      <c r="C200" t="str">
        <v>FA</v>
      </c>
      <c r="D200" s="5">
        <v>2025</v>
      </c>
      <c r="E200">
        <v>62</v>
      </c>
      <c r="F200" t="str">
        <v>PEN</v>
      </c>
      <c r="G200" vm="120">
        <v>45874</v>
      </c>
      <c r="H200" vm="13">
        <v>45814</v>
      </c>
      <c r="I200">
        <v>-24</v>
      </c>
      <c r="J200">
        <v>1149.52</v>
      </c>
      <c r="K200">
        <v>1149.52</v>
      </c>
      <c r="L200" t="str">
        <v>Paulo Costa</v>
      </c>
      <c r="M200" t="str">
        <v>A VENCER</v>
      </c>
    </row>
    <row r="201" spans="1:13" x14ac:dyDescent="0.25">
      <c r="A201">
        <v>211110601</v>
      </c>
      <c r="B201" t="str">
        <v>Talho Sanfinense, Lda</v>
      </c>
      <c r="C201" t="str">
        <v>FA</v>
      </c>
      <c r="D201" s="5">
        <v>2025</v>
      </c>
      <c r="E201">
        <v>68</v>
      </c>
      <c r="F201" t="str">
        <v>PEN</v>
      </c>
      <c r="G201" vm="120">
        <v>45874</v>
      </c>
      <c r="H201" vm="13">
        <v>45814</v>
      </c>
      <c r="I201">
        <v>-24</v>
      </c>
      <c r="J201">
        <v>124.59</v>
      </c>
      <c r="K201">
        <v>124.59</v>
      </c>
      <c r="L201" t="str">
        <v>Paulo Costa</v>
      </c>
      <c r="M201" t="str">
        <v>A VENCER</v>
      </c>
    </row>
    <row r="202" spans="1:13" x14ac:dyDescent="0.25">
      <c r="A202">
        <v>211110601</v>
      </c>
      <c r="B202" t="str">
        <v>Talho Sanfinense, Lda</v>
      </c>
      <c r="C202" t="str">
        <v>FA</v>
      </c>
      <c r="D202" s="5" t="str">
        <v>2025A</v>
      </c>
      <c r="E202">
        <v>9275</v>
      </c>
      <c r="F202" t="str">
        <v>PEN</v>
      </c>
      <c r="G202" vm="124">
        <v>45884</v>
      </c>
      <c r="H202" vm="89">
        <v>45824</v>
      </c>
      <c r="I202">
        <v>-34</v>
      </c>
      <c r="J202">
        <v>1044.22</v>
      </c>
      <c r="K202">
        <v>1044.22</v>
      </c>
      <c r="L202" t="str">
        <v>Paulo Costa</v>
      </c>
      <c r="M202" t="str">
        <v>A VENCER</v>
      </c>
    </row>
    <row r="203" spans="1:13" x14ac:dyDescent="0.25">
      <c r="A203">
        <v>211110601</v>
      </c>
      <c r="B203" t="str">
        <v>Talho Sanfinense, Lda</v>
      </c>
      <c r="C203" t="str">
        <v>FA</v>
      </c>
      <c r="D203" s="5" t="str">
        <v>2025A</v>
      </c>
      <c r="E203">
        <v>10190</v>
      </c>
      <c r="F203" t="str">
        <v>PEN</v>
      </c>
      <c r="G203" vm="133">
        <v>45902</v>
      </c>
      <c r="H203" vm="33">
        <v>45842</v>
      </c>
      <c r="I203">
        <v>-52</v>
      </c>
      <c r="J203">
        <v>732.56000000000006</v>
      </c>
      <c r="K203">
        <v>732.56000000000006</v>
      </c>
      <c r="L203" t="str">
        <v>Paulo Costa</v>
      </c>
      <c r="M203" t="str">
        <v>A VENCER</v>
      </c>
    </row>
    <row r="204" spans="1:13" x14ac:dyDescent="0.25">
      <c r="A204">
        <v>211110610</v>
      </c>
      <c r="B204" t="str">
        <v>Albino Sousa E Silva</v>
      </c>
      <c r="C204" t="str">
        <v>FA</v>
      </c>
      <c r="D204" s="5" t="str">
        <v>2025A</v>
      </c>
      <c r="E204">
        <v>7742</v>
      </c>
      <c r="F204" t="str">
        <v>RPR</v>
      </c>
      <c r="G204" vm="19">
        <v>45821</v>
      </c>
      <c r="H204" vm="181">
        <v>45791</v>
      </c>
      <c r="I204">
        <v>29</v>
      </c>
      <c r="J204">
        <v>137.46</v>
      </c>
      <c r="K204">
        <v>137.46</v>
      </c>
      <c r="L204" t="str">
        <v>Bruno Brito</v>
      </c>
      <c r="M204" t="str">
        <v>6A30</v>
      </c>
    </row>
    <row r="205" spans="1:13" x14ac:dyDescent="0.25">
      <c r="A205">
        <v>211110610</v>
      </c>
      <c r="B205" t="str">
        <v>Albino Sousa E Silva</v>
      </c>
      <c r="C205" t="str">
        <v>FA</v>
      </c>
      <c r="D205" s="5" t="str">
        <v>2025A</v>
      </c>
      <c r="E205">
        <v>8151</v>
      </c>
      <c r="F205" t="str">
        <v>RPR</v>
      </c>
      <c r="G205" vm="24">
        <v>45828</v>
      </c>
      <c r="H205" vm="153">
        <v>45798</v>
      </c>
      <c r="I205">
        <v>22</v>
      </c>
      <c r="J205">
        <v>53.82</v>
      </c>
      <c r="K205">
        <v>53.82</v>
      </c>
      <c r="L205" t="str">
        <v>Bruno Brito</v>
      </c>
      <c r="M205" t="str">
        <v>6A30</v>
      </c>
    </row>
    <row r="206" spans="1:13" x14ac:dyDescent="0.25">
      <c r="A206">
        <v>211110610</v>
      </c>
      <c r="B206" t="str">
        <v>Albino Sousa E Silva</v>
      </c>
      <c r="C206" t="str">
        <v>FA</v>
      </c>
      <c r="D206" s="5" t="str">
        <v>2025A</v>
      </c>
      <c r="E206">
        <v>8194</v>
      </c>
      <c r="F206" t="str">
        <v>PEN</v>
      </c>
      <c r="G206" vm="79">
        <v>45829</v>
      </c>
      <c r="H206" vm="159">
        <v>45799</v>
      </c>
      <c r="I206">
        <v>21</v>
      </c>
      <c r="J206">
        <v>50.49</v>
      </c>
      <c r="K206">
        <v>50.49</v>
      </c>
      <c r="L206" t="str">
        <v>Bruno Brito</v>
      </c>
      <c r="M206" t="str">
        <v>6A30</v>
      </c>
    </row>
    <row r="207" spans="1:13" x14ac:dyDescent="0.25">
      <c r="A207">
        <v>211110610</v>
      </c>
      <c r="B207" t="str">
        <v>Albino Sousa E Silva</v>
      </c>
      <c r="C207" t="str">
        <v>FA</v>
      </c>
      <c r="D207" s="5" t="str">
        <v>2025A</v>
      </c>
      <c r="E207">
        <v>8485</v>
      </c>
      <c r="F207" t="str">
        <v>PEN</v>
      </c>
      <c r="G207" vm="28">
        <v>45835</v>
      </c>
      <c r="H207" vm="148">
        <v>45805</v>
      </c>
      <c r="I207">
        <v>15</v>
      </c>
      <c r="J207">
        <v>101.57000000000001</v>
      </c>
      <c r="K207">
        <v>101.57000000000001</v>
      </c>
      <c r="L207" t="str">
        <v>Bruno Brito</v>
      </c>
      <c r="M207" t="str">
        <v>6A30</v>
      </c>
    </row>
    <row r="208" spans="1:13" x14ac:dyDescent="0.25">
      <c r="A208">
        <v>211110610</v>
      </c>
      <c r="B208" t="str">
        <v>Albino Sousa E Silva</v>
      </c>
      <c r="C208" t="str">
        <v>FA</v>
      </c>
      <c r="D208" s="5" t="str">
        <v>2025A</v>
      </c>
      <c r="E208">
        <v>8554</v>
      </c>
      <c r="F208" t="str">
        <v>PEN</v>
      </c>
      <c r="G208" vm="29">
        <v>45836</v>
      </c>
      <c r="H208" vm="182">
        <v>45806</v>
      </c>
      <c r="I208">
        <v>14</v>
      </c>
      <c r="J208">
        <v>40.15</v>
      </c>
      <c r="K208">
        <v>40.15</v>
      </c>
      <c r="L208" t="str">
        <v>Bruno Brito</v>
      </c>
      <c r="M208" t="str">
        <v>6A30</v>
      </c>
    </row>
    <row r="209" spans="1:13" x14ac:dyDescent="0.25">
      <c r="A209">
        <v>211110610</v>
      </c>
      <c r="B209" t="str">
        <v>Albino Sousa E Silva</v>
      </c>
      <c r="C209" t="str">
        <v>NC</v>
      </c>
      <c r="D209" s="5">
        <v>2025</v>
      </c>
      <c r="E209">
        <v>530</v>
      </c>
      <c r="F209" t="str">
        <v>PEN</v>
      </c>
      <c r="G209" vm="33">
        <v>45842</v>
      </c>
      <c r="H209" vm="12">
        <v>45812</v>
      </c>
      <c r="I209">
        <v>8</v>
      </c>
      <c r="J209">
        <v>-76.11</v>
      </c>
      <c r="K209">
        <v>-76.11</v>
      </c>
      <c r="L209" t="str">
        <v>Bruno Brito</v>
      </c>
      <c r="M209" t="str">
        <v>6A30</v>
      </c>
    </row>
    <row r="210" spans="1:13" x14ac:dyDescent="0.25">
      <c r="A210">
        <v>211110610</v>
      </c>
      <c r="B210" t="str">
        <v>Albino Sousa E Silva</v>
      </c>
      <c r="C210" t="str">
        <v>FA</v>
      </c>
      <c r="D210" s="5" t="str">
        <v>2025A</v>
      </c>
      <c r="E210">
        <v>8869</v>
      </c>
      <c r="F210" t="str">
        <v>PEN</v>
      </c>
      <c r="G210" vm="33">
        <v>45842</v>
      </c>
      <c r="H210" vm="12">
        <v>45812</v>
      </c>
      <c r="I210">
        <v>8</v>
      </c>
      <c r="J210">
        <v>150.70000000000002</v>
      </c>
      <c r="K210">
        <v>150.70000000000002</v>
      </c>
      <c r="L210" t="str">
        <v>Bruno Brito</v>
      </c>
      <c r="M210" t="str">
        <v>6A30</v>
      </c>
    </row>
    <row r="211" spans="1:13" x14ac:dyDescent="0.25">
      <c r="A211">
        <v>211110610</v>
      </c>
      <c r="B211" t="str">
        <v>Albino Sousa E Silva</v>
      </c>
      <c r="C211" t="str">
        <v>FA</v>
      </c>
      <c r="D211" s="5" t="str">
        <v>2025A</v>
      </c>
      <c r="E211">
        <v>9039</v>
      </c>
      <c r="F211" t="str">
        <v>PEN</v>
      </c>
      <c r="G211" vm="9">
        <v>45849</v>
      </c>
      <c r="H211" vm="16">
        <v>45819</v>
      </c>
      <c r="I211">
        <v>1</v>
      </c>
      <c r="J211">
        <v>62.51</v>
      </c>
      <c r="K211">
        <v>62.51</v>
      </c>
      <c r="L211" t="str">
        <v>Bruno Brito</v>
      </c>
      <c r="M211" t="str">
        <v>1A5</v>
      </c>
    </row>
    <row r="212" spans="1:13" x14ac:dyDescent="0.25">
      <c r="A212">
        <v>211110610</v>
      </c>
      <c r="B212" t="str">
        <v>Albino Sousa E Silva</v>
      </c>
      <c r="C212" t="str">
        <v>FA</v>
      </c>
      <c r="D212" s="5" t="str">
        <v>2025A</v>
      </c>
      <c r="E212">
        <v>9122</v>
      </c>
      <c r="F212" t="str">
        <v>PEN</v>
      </c>
      <c r="G212" vm="165">
        <v>45850</v>
      </c>
      <c r="H212" vm="122">
        <v>45820</v>
      </c>
      <c r="I212">
        <v>0</v>
      </c>
      <c r="J212">
        <v>47.08</v>
      </c>
      <c r="K212">
        <v>47.08</v>
      </c>
      <c r="L212" t="str">
        <v>Bruno Brito</v>
      </c>
      <c r="M212" t="str">
        <v>A VENCER</v>
      </c>
    </row>
    <row r="213" spans="1:13" x14ac:dyDescent="0.25">
      <c r="A213">
        <v>211110610</v>
      </c>
      <c r="B213" t="str">
        <v>Albino Sousa E Silva</v>
      </c>
      <c r="C213" t="str">
        <v>FA</v>
      </c>
      <c r="D213" s="5" t="str">
        <v>2025A</v>
      </c>
      <c r="E213">
        <v>9679</v>
      </c>
      <c r="F213" t="str">
        <v>PEN</v>
      </c>
      <c r="G213" vm="101">
        <v>45863</v>
      </c>
      <c r="H213" vm="26">
        <v>45833</v>
      </c>
      <c r="I213">
        <v>-13</v>
      </c>
      <c r="J213">
        <v>126.64</v>
      </c>
      <c r="K213">
        <v>126.64</v>
      </c>
      <c r="L213" t="str">
        <v>Bruno Brito</v>
      </c>
      <c r="M213" t="str">
        <v>A VENCER</v>
      </c>
    </row>
    <row r="214" spans="1:13" x14ac:dyDescent="0.25">
      <c r="A214">
        <v>211110610</v>
      </c>
      <c r="B214" t="str">
        <v>Albino Sousa E Silva</v>
      </c>
      <c r="C214" t="str">
        <v>FA</v>
      </c>
      <c r="D214" s="5" t="str">
        <v>2025A</v>
      </c>
      <c r="E214">
        <v>9952</v>
      </c>
      <c r="F214" t="str">
        <v>PEN</v>
      </c>
      <c r="G214" vm="105">
        <v>45870</v>
      </c>
      <c r="H214" vm="31">
        <v>45840</v>
      </c>
      <c r="I214">
        <v>-20</v>
      </c>
      <c r="J214">
        <v>84.29</v>
      </c>
      <c r="K214">
        <v>84.29</v>
      </c>
      <c r="L214" t="str">
        <v>Bruno Brito</v>
      </c>
      <c r="M214" t="str">
        <v>A VENCER</v>
      </c>
    </row>
    <row r="215" spans="1:13" x14ac:dyDescent="0.25">
      <c r="A215">
        <v>211110610</v>
      </c>
      <c r="B215" t="str">
        <v>Albino Sousa E Silva</v>
      </c>
      <c r="C215" t="str">
        <v>FA</v>
      </c>
      <c r="D215" s="5" t="str">
        <v>2025A</v>
      </c>
      <c r="E215">
        <v>10065</v>
      </c>
      <c r="F215" t="str">
        <v>PEN</v>
      </c>
      <c r="G215" vm="118">
        <v>45871</v>
      </c>
      <c r="H215" vm="32">
        <v>45841</v>
      </c>
      <c r="I215">
        <v>-21</v>
      </c>
      <c r="J215">
        <v>19.84</v>
      </c>
      <c r="K215">
        <v>19.84</v>
      </c>
      <c r="L215" t="str">
        <v>Bruno Brito</v>
      </c>
      <c r="M215" t="str">
        <v>A VENCER</v>
      </c>
    </row>
    <row r="216" spans="1:13" x14ac:dyDescent="0.25">
      <c r="A216">
        <v>211110610</v>
      </c>
      <c r="B216" t="str">
        <v>Albino Sousa E Silva</v>
      </c>
      <c r="C216" t="str">
        <v>FA</v>
      </c>
      <c r="D216" s="5" t="str">
        <v>2025A</v>
      </c>
      <c r="E216">
        <v>10347</v>
      </c>
      <c r="F216" t="str">
        <v>PEN</v>
      </c>
      <c r="G216" vm="108">
        <v>45877</v>
      </c>
      <c r="H216" vm="8">
        <v>45847</v>
      </c>
      <c r="I216">
        <v>-27</v>
      </c>
      <c r="J216">
        <v>104.85000000000001</v>
      </c>
      <c r="K216">
        <v>104.85000000000001</v>
      </c>
      <c r="L216" t="str">
        <v>Bruno Brito</v>
      </c>
      <c r="M216" t="str">
        <v>A VENCER</v>
      </c>
    </row>
    <row r="217" spans="1:13" x14ac:dyDescent="0.25">
      <c r="A217">
        <v>211110610</v>
      </c>
      <c r="B217" t="str">
        <v>Albino Sousa E Silva</v>
      </c>
      <c r="C217" t="str">
        <v>FA</v>
      </c>
      <c r="D217" s="5" t="str">
        <v>2025A</v>
      </c>
      <c r="E217">
        <v>10426</v>
      </c>
      <c r="F217" t="str">
        <v>PEN</v>
      </c>
      <c r="G217" vm="142">
        <v>45878</v>
      </c>
      <c r="H217" vm="74">
        <v>45848</v>
      </c>
      <c r="I217">
        <v>-28</v>
      </c>
      <c r="J217">
        <v>72.040000000000006</v>
      </c>
      <c r="K217">
        <v>72.040000000000006</v>
      </c>
      <c r="L217" t="str">
        <v>Bruno Brito</v>
      </c>
      <c r="M217" t="str">
        <v>A VENCER</v>
      </c>
    </row>
    <row r="218" spans="1:13" x14ac:dyDescent="0.25">
      <c r="A218">
        <v>211110623</v>
      </c>
      <c r="B218" t="str">
        <v>Ribeiro &amp; Vasconcelos, Lda.</v>
      </c>
      <c r="C218" t="str">
        <v>FA</v>
      </c>
      <c r="D218" s="5" t="str">
        <v>2025A</v>
      </c>
      <c r="E218">
        <v>9008</v>
      </c>
      <c r="F218" t="str">
        <v>PEN</v>
      </c>
      <c r="G218" vm="8">
        <v>45847</v>
      </c>
      <c r="H218" vm="77">
        <v>45817</v>
      </c>
      <c r="I218">
        <v>3</v>
      </c>
      <c r="J218">
        <v>117.55</v>
      </c>
      <c r="K218">
        <v>117.55</v>
      </c>
      <c r="L218" t="str">
        <v>Manuel Miranda</v>
      </c>
      <c r="M218" t="str">
        <v>1A5</v>
      </c>
    </row>
    <row r="219" spans="1:13" x14ac:dyDescent="0.25">
      <c r="A219">
        <v>211110623</v>
      </c>
      <c r="B219" t="str">
        <v>Ribeiro &amp; Vasconcelos, Lda.</v>
      </c>
      <c r="C219" t="str">
        <v>FA</v>
      </c>
      <c r="D219" s="5" t="str">
        <v>2025A</v>
      </c>
      <c r="E219">
        <v>9011</v>
      </c>
      <c r="F219" t="str">
        <v>PEN</v>
      </c>
      <c r="G219" vm="8">
        <v>45847</v>
      </c>
      <c r="H219" vm="77">
        <v>45817</v>
      </c>
      <c r="I219">
        <v>3</v>
      </c>
      <c r="J219">
        <v>319.68</v>
      </c>
      <c r="K219">
        <v>319.68</v>
      </c>
      <c r="L219" t="str">
        <v>Manuel Miranda</v>
      </c>
      <c r="M219" t="str">
        <v>1A5</v>
      </c>
    </row>
    <row r="220" spans="1:13" x14ac:dyDescent="0.25">
      <c r="A220">
        <v>211110623</v>
      </c>
      <c r="B220" t="str">
        <v>Ribeiro &amp; Vasconcelos, Lda.</v>
      </c>
      <c r="C220" t="str">
        <v>FA</v>
      </c>
      <c r="D220" s="5" t="str">
        <v>2025A</v>
      </c>
      <c r="E220">
        <v>9076</v>
      </c>
      <c r="F220" t="str">
        <v>PEN</v>
      </c>
      <c r="G220" vm="9">
        <v>45849</v>
      </c>
      <c r="H220" vm="16">
        <v>45819</v>
      </c>
      <c r="I220">
        <v>1</v>
      </c>
      <c r="J220">
        <v>35.58</v>
      </c>
      <c r="K220">
        <v>35.58</v>
      </c>
      <c r="L220" t="str">
        <v>Manuel Miranda</v>
      </c>
      <c r="M220" t="str">
        <v>1A5</v>
      </c>
    </row>
    <row r="221" spans="1:13" x14ac:dyDescent="0.25">
      <c r="A221">
        <v>211110623</v>
      </c>
      <c r="B221" t="str">
        <v>Ribeiro &amp; Vasconcelos, Lda.</v>
      </c>
      <c r="C221" t="str">
        <v>FA</v>
      </c>
      <c r="D221" s="5" t="str">
        <v>2025A</v>
      </c>
      <c r="E221">
        <v>9312</v>
      </c>
      <c r="F221" t="str">
        <v>PEN</v>
      </c>
      <c r="G221" vm="96">
        <v>45854</v>
      </c>
      <c r="H221" vm="89">
        <v>45824</v>
      </c>
      <c r="I221">
        <v>-4</v>
      </c>
      <c r="J221">
        <v>245.64000000000001</v>
      </c>
      <c r="K221">
        <v>245.64000000000001</v>
      </c>
      <c r="L221" t="str">
        <v>Manuel Miranda</v>
      </c>
      <c r="M221" t="str">
        <v>A VENCER</v>
      </c>
    </row>
    <row r="222" spans="1:13" x14ac:dyDescent="0.25">
      <c r="A222">
        <v>211110623</v>
      </c>
      <c r="B222" t="str">
        <v>Ribeiro &amp; Vasconcelos, Lda.</v>
      </c>
      <c r="C222" t="str">
        <v>FA</v>
      </c>
      <c r="D222" s="5" t="str">
        <v>2025A</v>
      </c>
      <c r="E222">
        <v>9432</v>
      </c>
      <c r="F222" t="str">
        <v>PEN</v>
      </c>
      <c r="G222" vm="97">
        <v>45856</v>
      </c>
      <c r="H222" vm="22">
        <v>45826</v>
      </c>
      <c r="I222">
        <v>-6</v>
      </c>
      <c r="J222">
        <v>105.58</v>
      </c>
      <c r="K222">
        <v>105.58</v>
      </c>
      <c r="L222" t="str">
        <v>Manuel Miranda</v>
      </c>
      <c r="M222" t="str">
        <v>A VENCER</v>
      </c>
    </row>
    <row r="223" spans="1:13" x14ac:dyDescent="0.25">
      <c r="A223">
        <v>211110623</v>
      </c>
      <c r="B223" t="str">
        <v>Ribeiro &amp; Vasconcelos, Lda.</v>
      </c>
      <c r="C223" t="str">
        <v>FA</v>
      </c>
      <c r="D223" s="5" t="str">
        <v>2025A</v>
      </c>
      <c r="E223">
        <v>9606</v>
      </c>
      <c r="F223" t="str">
        <v>PEN</v>
      </c>
      <c r="G223" vm="99">
        <v>45861</v>
      </c>
      <c r="H223" vm="100">
        <v>45831</v>
      </c>
      <c r="I223">
        <v>-11</v>
      </c>
      <c r="J223">
        <v>167.37</v>
      </c>
      <c r="K223">
        <v>167.37</v>
      </c>
      <c r="L223" t="str">
        <v>Manuel Miranda</v>
      </c>
      <c r="M223" t="str">
        <v>A VENCER</v>
      </c>
    </row>
    <row r="224" spans="1:13" x14ac:dyDescent="0.25">
      <c r="A224">
        <v>211110623</v>
      </c>
      <c r="B224" t="str">
        <v>Ribeiro &amp; Vasconcelos, Lda.</v>
      </c>
      <c r="C224" t="str">
        <v>FA</v>
      </c>
      <c r="D224" s="5" t="str">
        <v>2025A</v>
      </c>
      <c r="E224">
        <v>9864</v>
      </c>
      <c r="F224" t="str">
        <v>PEN</v>
      </c>
      <c r="G224" vm="102">
        <v>45865</v>
      </c>
      <c r="H224" vm="28">
        <v>45835</v>
      </c>
      <c r="I224">
        <v>-15</v>
      </c>
      <c r="J224">
        <v>290.51</v>
      </c>
      <c r="K224">
        <v>290.51</v>
      </c>
      <c r="L224" t="str">
        <v>Manuel Miranda</v>
      </c>
      <c r="M224" t="str">
        <v>A VENCER</v>
      </c>
    </row>
    <row r="225" spans="1:13" x14ac:dyDescent="0.25">
      <c r="A225">
        <v>211110623</v>
      </c>
      <c r="B225" t="str">
        <v>Ribeiro &amp; Vasconcelos, Lda.</v>
      </c>
      <c r="C225" t="str">
        <v>FA</v>
      </c>
      <c r="D225" s="5" t="str">
        <v>2025A</v>
      </c>
      <c r="E225">
        <v>9902</v>
      </c>
      <c r="F225" t="str">
        <v>PEN</v>
      </c>
      <c r="G225" vm="103">
        <v>45868</v>
      </c>
      <c r="H225" vm="104">
        <v>45838</v>
      </c>
      <c r="I225">
        <v>-18</v>
      </c>
      <c r="J225">
        <v>172.05</v>
      </c>
      <c r="K225">
        <v>172.05</v>
      </c>
      <c r="L225" t="str">
        <v>Manuel Miranda</v>
      </c>
      <c r="M225" t="str">
        <v>A VENCER</v>
      </c>
    </row>
    <row r="226" spans="1:13" x14ac:dyDescent="0.25">
      <c r="A226">
        <v>211110623</v>
      </c>
      <c r="B226" t="str">
        <v>Ribeiro &amp; Vasconcelos, Lda.</v>
      </c>
      <c r="C226" t="str">
        <v>FA</v>
      </c>
      <c r="D226" s="5" t="str">
        <v>2025A</v>
      </c>
      <c r="E226">
        <v>9909</v>
      </c>
      <c r="F226" t="str">
        <v>PEN</v>
      </c>
      <c r="G226" vm="103">
        <v>45868</v>
      </c>
      <c r="H226" vm="104">
        <v>45838</v>
      </c>
      <c r="I226">
        <v>-18</v>
      </c>
      <c r="J226">
        <v>90.210000000000008</v>
      </c>
      <c r="K226">
        <v>90.210000000000008</v>
      </c>
      <c r="L226" t="str">
        <v>Manuel Miranda</v>
      </c>
      <c r="M226" t="str">
        <v>A VENCER</v>
      </c>
    </row>
    <row r="227" spans="1:13" x14ac:dyDescent="0.25">
      <c r="A227">
        <v>211110623</v>
      </c>
      <c r="B227" t="str">
        <v>Ribeiro &amp; Vasconcelos, Lda.</v>
      </c>
      <c r="C227" t="str">
        <v>FA</v>
      </c>
      <c r="D227" s="5" t="str">
        <v>2025A</v>
      </c>
      <c r="E227">
        <v>10097</v>
      </c>
      <c r="F227" t="str">
        <v>PEN</v>
      </c>
      <c r="G227" vm="106">
        <v>45872</v>
      </c>
      <c r="H227" vm="33">
        <v>45842</v>
      </c>
      <c r="I227">
        <v>-22</v>
      </c>
      <c r="J227">
        <v>117.93</v>
      </c>
      <c r="K227">
        <v>117.93</v>
      </c>
      <c r="L227" t="str">
        <v>Manuel Miranda</v>
      </c>
      <c r="M227" t="str">
        <v>A VENCER</v>
      </c>
    </row>
    <row r="228" spans="1:13" x14ac:dyDescent="0.25">
      <c r="A228">
        <v>211110623</v>
      </c>
      <c r="B228" t="str">
        <v>Ribeiro &amp; Vasconcelos, Lda.</v>
      </c>
      <c r="C228" t="str">
        <v>FA</v>
      </c>
      <c r="D228" s="5" t="str">
        <v>2025A</v>
      </c>
      <c r="E228">
        <v>10174</v>
      </c>
      <c r="F228" t="str">
        <v>PEN</v>
      </c>
      <c r="G228" vm="106">
        <v>45872</v>
      </c>
      <c r="H228" vm="33">
        <v>45842</v>
      </c>
      <c r="I228">
        <v>-22</v>
      </c>
      <c r="J228">
        <v>162.15</v>
      </c>
      <c r="K228">
        <v>162.15</v>
      </c>
      <c r="L228" t="str">
        <v>Manuel Miranda</v>
      </c>
      <c r="M228" t="str">
        <v>A VENCER</v>
      </c>
    </row>
    <row r="229" spans="1:13" x14ac:dyDescent="0.25">
      <c r="A229">
        <v>211110623</v>
      </c>
      <c r="B229" t="str">
        <v>Ribeiro &amp; Vasconcelos, Lda.</v>
      </c>
      <c r="C229" t="str">
        <v>FA</v>
      </c>
      <c r="D229" s="5" t="str">
        <v>2025A</v>
      </c>
      <c r="E229">
        <v>10205</v>
      </c>
      <c r="F229" t="str">
        <v>PEN</v>
      </c>
      <c r="G229" vm="107">
        <v>45875</v>
      </c>
      <c r="H229" vm="72">
        <v>45845</v>
      </c>
      <c r="I229">
        <v>-25</v>
      </c>
      <c r="J229">
        <v>230.42000000000002</v>
      </c>
      <c r="K229">
        <v>230.42000000000002</v>
      </c>
      <c r="L229" t="str">
        <v>Manuel Miranda</v>
      </c>
      <c r="M229" t="str">
        <v>A VENCER</v>
      </c>
    </row>
    <row r="230" spans="1:13" x14ac:dyDescent="0.25">
      <c r="A230">
        <v>211110623</v>
      </c>
      <c r="B230" t="str">
        <v>Ribeiro &amp; Vasconcelos, Lda.</v>
      </c>
      <c r="C230" t="str">
        <v>FA</v>
      </c>
      <c r="D230" s="5" t="str">
        <v>2025A</v>
      </c>
      <c r="E230">
        <v>10344</v>
      </c>
      <c r="F230" t="str">
        <v>PEN</v>
      </c>
      <c r="G230" vm="108">
        <v>45877</v>
      </c>
      <c r="H230" vm="8">
        <v>45847</v>
      </c>
      <c r="I230">
        <v>-27</v>
      </c>
      <c r="J230">
        <v>209.71</v>
      </c>
      <c r="K230">
        <v>209.71</v>
      </c>
      <c r="L230" t="str">
        <v>Manuel Miranda</v>
      </c>
      <c r="M230" t="str">
        <v>A VENCER</v>
      </c>
    </row>
    <row r="231" spans="1:13" x14ac:dyDescent="0.25">
      <c r="A231">
        <v>211110623</v>
      </c>
      <c r="B231" t="str">
        <v>Ribeiro &amp; Vasconcelos, Lda.</v>
      </c>
      <c r="C231" t="str">
        <v>FA</v>
      </c>
      <c r="D231" s="5" t="str">
        <v>2025B</v>
      </c>
      <c r="E231">
        <v>132</v>
      </c>
      <c r="F231" t="str">
        <v>PEN</v>
      </c>
      <c r="G231" vm="109">
        <v>45879</v>
      </c>
      <c r="H231" vm="9">
        <v>45849</v>
      </c>
      <c r="I231">
        <v>-29</v>
      </c>
      <c r="J231">
        <v>149.91</v>
      </c>
      <c r="K231">
        <v>149.91</v>
      </c>
      <c r="L231" t="str">
        <v>Manuel Miranda</v>
      </c>
      <c r="M231" t="str">
        <v>A VENCER</v>
      </c>
    </row>
    <row r="232" spans="1:13" x14ac:dyDescent="0.25">
      <c r="A232">
        <v>211110681</v>
      </c>
      <c r="B232" t="str">
        <v>Pantera Cor De Rosa</v>
      </c>
      <c r="C232" t="str">
        <v>FA</v>
      </c>
      <c r="D232" s="5" t="str">
        <v>2025A</v>
      </c>
      <c r="E232">
        <v>10430</v>
      </c>
      <c r="F232" t="str">
        <v>PEN</v>
      </c>
      <c r="G232" vm="142">
        <v>45878</v>
      </c>
      <c r="H232" vm="74">
        <v>45848</v>
      </c>
      <c r="I232">
        <v>-28</v>
      </c>
      <c r="J232">
        <v>964.74</v>
      </c>
      <c r="K232">
        <v>964.74</v>
      </c>
      <c r="L232" t="str">
        <v>Manuel Miranda</v>
      </c>
      <c r="M232" t="str">
        <v>A VENCER</v>
      </c>
    </row>
    <row r="233" spans="1:13" x14ac:dyDescent="0.25">
      <c r="A233">
        <v>211110699</v>
      </c>
      <c r="B233" t="str">
        <v>Moura &amp; Costa, Lda</v>
      </c>
      <c r="C233" t="str">
        <v>NC</v>
      </c>
      <c r="D233" s="5" t="str">
        <v>2025A</v>
      </c>
      <c r="E233">
        <v>385</v>
      </c>
      <c r="F233" t="str">
        <v>PEN</v>
      </c>
      <c r="G233" vm="152">
        <v>45792</v>
      </c>
      <c r="H233" vm="183">
        <v>45762</v>
      </c>
      <c r="I233">
        <v>58</v>
      </c>
      <c r="J233">
        <v>-2.2800000000000002</v>
      </c>
      <c r="K233">
        <v>-2.2800000000000002</v>
      </c>
      <c r="L233" t="str">
        <v>Bruno Brito</v>
      </c>
      <c r="M233" t="str">
        <v>31A60</v>
      </c>
    </row>
    <row r="234" spans="1:13" x14ac:dyDescent="0.25">
      <c r="A234">
        <v>211110707</v>
      </c>
      <c r="B234" t="str">
        <v>Justino Ferreira &amp; Pinheiro - Unipessoal, Lda.</v>
      </c>
      <c r="C234" t="str">
        <v>FA</v>
      </c>
      <c r="D234" s="5" t="str">
        <v>2025A</v>
      </c>
      <c r="E234">
        <v>8828</v>
      </c>
      <c r="F234" t="str">
        <v>RPR</v>
      </c>
      <c r="G234" vm="33">
        <v>45842</v>
      </c>
      <c r="H234" vm="12">
        <v>45812</v>
      </c>
      <c r="I234">
        <v>8</v>
      </c>
      <c r="J234">
        <v>173.04</v>
      </c>
      <c r="K234">
        <v>173.04</v>
      </c>
      <c r="L234" t="str">
        <v>Bruno Brito</v>
      </c>
      <c r="M234" t="str">
        <v>6A30</v>
      </c>
    </row>
    <row r="235" spans="1:13" x14ac:dyDescent="0.25">
      <c r="A235">
        <v>211110707</v>
      </c>
      <c r="B235" t="str">
        <v>Justino Ferreira &amp; Pinheiro - Unipessoal, Lda.</v>
      </c>
      <c r="C235" t="str">
        <v>FA</v>
      </c>
      <c r="D235" s="5">
        <v>2025</v>
      </c>
      <c r="E235">
        <v>9</v>
      </c>
      <c r="F235" t="str">
        <v>RPR</v>
      </c>
      <c r="G235" vm="35">
        <v>45844</v>
      </c>
      <c r="H235" vm="13">
        <v>45814</v>
      </c>
      <c r="I235">
        <v>6</v>
      </c>
      <c r="J235">
        <v>492.92</v>
      </c>
      <c r="K235">
        <v>492.92</v>
      </c>
      <c r="L235" t="str">
        <v>Bruno Brito</v>
      </c>
      <c r="M235" t="str">
        <v>6A30</v>
      </c>
    </row>
    <row r="236" spans="1:13" x14ac:dyDescent="0.25">
      <c r="A236">
        <v>211110707</v>
      </c>
      <c r="B236" t="str">
        <v>Justino Ferreira &amp; Pinheiro - Unipessoal, Lda.</v>
      </c>
      <c r="C236" t="str">
        <v>FA</v>
      </c>
      <c r="D236" s="5" t="str">
        <v>2025A</v>
      </c>
      <c r="E236">
        <v>9201</v>
      </c>
      <c r="F236" t="str">
        <v>RPR</v>
      </c>
      <c r="G236" vm="95">
        <v>45851</v>
      </c>
      <c r="H236" vm="19">
        <v>45821</v>
      </c>
      <c r="I236">
        <v>-1</v>
      </c>
      <c r="J236">
        <v>1033.6100000000001</v>
      </c>
      <c r="K236">
        <v>1033.6100000000001</v>
      </c>
      <c r="L236" t="str">
        <v>Bruno Brito</v>
      </c>
      <c r="M236" t="str">
        <v>A VENCER</v>
      </c>
    </row>
    <row r="237" spans="1:13" x14ac:dyDescent="0.25">
      <c r="A237">
        <v>211110707</v>
      </c>
      <c r="B237" t="str">
        <v>Justino Ferreira &amp; Pinheiro - Unipessoal, Lda.</v>
      </c>
      <c r="C237" t="str">
        <v>PRE</v>
      </c>
      <c r="D237" s="5">
        <v>2025</v>
      </c>
      <c r="E237">
        <v>118</v>
      </c>
      <c r="F237" t="str">
        <v>PEN</v>
      </c>
      <c r="G237" vm="184">
        <v>45852</v>
      </c>
      <c r="H237" vm="8">
        <v>45847</v>
      </c>
      <c r="I237">
        <v>-2</v>
      </c>
      <c r="J237">
        <v>2906.27</v>
      </c>
      <c r="K237">
        <v>2906.27</v>
      </c>
      <c r="L237" t="str">
        <v>Bruno Brito</v>
      </c>
      <c r="M237" t="str">
        <v>A VENCER</v>
      </c>
    </row>
    <row r="238" spans="1:13" x14ac:dyDescent="0.25">
      <c r="A238">
        <v>211110707</v>
      </c>
      <c r="B238" t="str">
        <v>Justino Ferreira &amp; Pinheiro - Unipessoal, Lda.</v>
      </c>
      <c r="C238" t="str">
        <v>FA</v>
      </c>
      <c r="D238" s="5" t="str">
        <v>2025A</v>
      </c>
      <c r="E238">
        <v>9839</v>
      </c>
      <c r="F238" t="str">
        <v>RPR</v>
      </c>
      <c r="G238" vm="102">
        <v>45865</v>
      </c>
      <c r="H238" vm="28">
        <v>45835</v>
      </c>
      <c r="I238">
        <v>-15</v>
      </c>
      <c r="J238">
        <v>333.65000000000003</v>
      </c>
      <c r="K238">
        <v>333.65000000000003</v>
      </c>
      <c r="L238" t="str">
        <v>Bruno Brito</v>
      </c>
      <c r="M238" t="str">
        <v>A VENCER</v>
      </c>
    </row>
    <row r="239" spans="1:13" x14ac:dyDescent="0.25">
      <c r="A239">
        <v>211110707</v>
      </c>
      <c r="B239" t="str">
        <v>Justino Ferreira &amp; Pinheiro - Unipessoal, Lda.</v>
      </c>
      <c r="C239" t="str">
        <v>FA</v>
      </c>
      <c r="D239" s="5" t="str">
        <v>2025A</v>
      </c>
      <c r="E239">
        <v>10118</v>
      </c>
      <c r="F239" t="str">
        <v>PEN</v>
      </c>
      <c r="G239" vm="106">
        <v>45872</v>
      </c>
      <c r="H239" vm="33">
        <v>45842</v>
      </c>
      <c r="I239">
        <v>-22</v>
      </c>
      <c r="J239">
        <v>303.73</v>
      </c>
      <c r="K239">
        <v>303.73</v>
      </c>
      <c r="L239" t="str">
        <v>Bruno Brito</v>
      </c>
      <c r="M239" t="str">
        <v>A VENCER</v>
      </c>
    </row>
    <row r="240" spans="1:13" x14ac:dyDescent="0.25">
      <c r="A240">
        <v>211110707</v>
      </c>
      <c r="B240" t="str">
        <v>Justino Ferreira &amp; Pinheiro - Unipessoal, Lda.</v>
      </c>
      <c r="C240" t="str">
        <v>FA</v>
      </c>
      <c r="D240" s="5" t="str">
        <v>2025A</v>
      </c>
      <c r="E240">
        <v>10146</v>
      </c>
      <c r="F240" t="str">
        <v>PEN</v>
      </c>
      <c r="G240" vm="106">
        <v>45872</v>
      </c>
      <c r="H240" vm="33">
        <v>45842</v>
      </c>
      <c r="I240">
        <v>-22</v>
      </c>
      <c r="J240">
        <v>23.44</v>
      </c>
      <c r="K240">
        <v>23.44</v>
      </c>
      <c r="L240" t="str">
        <v>Bruno Brito</v>
      </c>
      <c r="M240" t="str">
        <v>A VENCER</v>
      </c>
    </row>
    <row r="241" spans="1:13" x14ac:dyDescent="0.25">
      <c r="A241">
        <v>211110707</v>
      </c>
      <c r="B241" t="str">
        <v>Justino Ferreira &amp; Pinheiro - Unipessoal, Lda.</v>
      </c>
      <c r="C241" t="str">
        <v>FA</v>
      </c>
      <c r="D241" s="5" t="str">
        <v>2025A</v>
      </c>
      <c r="E241">
        <v>10303</v>
      </c>
      <c r="F241" t="str">
        <v>PEN</v>
      </c>
      <c r="G241" vm="108">
        <v>45877</v>
      </c>
      <c r="H241" vm="8">
        <v>45847</v>
      </c>
      <c r="I241">
        <v>-27</v>
      </c>
      <c r="J241">
        <v>744.48</v>
      </c>
      <c r="K241">
        <v>744.48</v>
      </c>
      <c r="L241" t="str">
        <v>Bruno Brito</v>
      </c>
      <c r="M241" t="str">
        <v>A VENCER</v>
      </c>
    </row>
    <row r="242" spans="1:13" x14ac:dyDescent="0.25">
      <c r="A242">
        <v>211110707</v>
      </c>
      <c r="B242" t="str">
        <v>Justino Ferreira &amp; Pinheiro - Unipessoal, Lda.</v>
      </c>
      <c r="C242" t="str">
        <v>FA</v>
      </c>
      <c r="D242" s="5" t="str">
        <v>2025A</v>
      </c>
      <c r="E242">
        <v>10449</v>
      </c>
      <c r="F242" t="str">
        <v>PEN</v>
      </c>
      <c r="G242" vm="109">
        <v>45879</v>
      </c>
      <c r="H242" vm="9">
        <v>45849</v>
      </c>
      <c r="I242">
        <v>-29</v>
      </c>
      <c r="J242">
        <v>955.98</v>
      </c>
      <c r="K242">
        <v>955.98</v>
      </c>
      <c r="L242" t="str">
        <v>Bruno Brito</v>
      </c>
      <c r="M242" t="str">
        <v>A VENCER</v>
      </c>
    </row>
    <row r="243" spans="1:13" x14ac:dyDescent="0.25">
      <c r="A243">
        <v>211110711</v>
      </c>
      <c r="B243" t="str">
        <v>Solcarn, Lda.</v>
      </c>
      <c r="C243" t="str">
        <v>FA</v>
      </c>
      <c r="D243" s="5" t="str">
        <v>2025A</v>
      </c>
      <c r="E243">
        <v>8742</v>
      </c>
      <c r="F243" t="str">
        <v>PEN</v>
      </c>
      <c r="G243" vm="31">
        <v>45840</v>
      </c>
      <c r="H243" vm="94">
        <v>45810</v>
      </c>
      <c r="I243">
        <v>10</v>
      </c>
      <c r="J243">
        <v>201.83</v>
      </c>
      <c r="K243">
        <v>201.83</v>
      </c>
      <c r="L243" t="str">
        <v>Manuel Miranda</v>
      </c>
      <c r="M243" t="str">
        <v>6A30</v>
      </c>
    </row>
    <row r="244" spans="1:13" x14ac:dyDescent="0.25">
      <c r="A244">
        <v>211110711</v>
      </c>
      <c r="B244" t="str">
        <v>Solcarn, Lda.</v>
      </c>
      <c r="C244" t="str">
        <v>FA</v>
      </c>
      <c r="D244" s="5" t="str">
        <v>2025A</v>
      </c>
      <c r="E244">
        <v>9029</v>
      </c>
      <c r="F244" t="str">
        <v>PEN</v>
      </c>
      <c r="G244" vm="8">
        <v>45847</v>
      </c>
      <c r="H244" vm="77">
        <v>45817</v>
      </c>
      <c r="I244">
        <v>3</v>
      </c>
      <c r="J244">
        <v>717.32</v>
      </c>
      <c r="K244">
        <v>717.32</v>
      </c>
      <c r="L244" t="str">
        <v>Manuel Miranda</v>
      </c>
      <c r="M244" t="str">
        <v>1A5</v>
      </c>
    </row>
    <row r="245" spans="1:13" x14ac:dyDescent="0.25">
      <c r="A245">
        <v>211110711</v>
      </c>
      <c r="B245" t="str">
        <v>Solcarn, Lda.</v>
      </c>
      <c r="C245" t="str">
        <v>FA</v>
      </c>
      <c r="D245" s="5" t="str">
        <v>2025A</v>
      </c>
      <c r="E245">
        <v>9248</v>
      </c>
      <c r="F245" t="str">
        <v>PEN</v>
      </c>
      <c r="G245" vm="95">
        <v>45851</v>
      </c>
      <c r="H245" vm="19">
        <v>45821</v>
      </c>
      <c r="I245">
        <v>-1</v>
      </c>
      <c r="J245">
        <v>546.04999999999995</v>
      </c>
      <c r="K245">
        <v>546.04999999999995</v>
      </c>
      <c r="L245" t="str">
        <v>Manuel Miranda</v>
      </c>
      <c r="M245" t="str">
        <v>A VENCER</v>
      </c>
    </row>
    <row r="246" spans="1:13" x14ac:dyDescent="0.25">
      <c r="A246">
        <v>211110711</v>
      </c>
      <c r="B246" t="str">
        <v>Solcarn, Lda.</v>
      </c>
      <c r="C246" t="str">
        <v>NC</v>
      </c>
      <c r="D246" s="5">
        <v>2025</v>
      </c>
      <c r="E246">
        <v>557</v>
      </c>
      <c r="F246" t="str">
        <v>PEN</v>
      </c>
      <c r="G246" vm="96">
        <v>45854</v>
      </c>
      <c r="H246" vm="89">
        <v>45824</v>
      </c>
      <c r="I246">
        <v>-4</v>
      </c>
      <c r="J246">
        <v>-4.75</v>
      </c>
      <c r="K246">
        <v>-4.75</v>
      </c>
      <c r="L246" t="str">
        <v>Manuel Miranda</v>
      </c>
      <c r="M246" t="str">
        <v>A VENCER</v>
      </c>
    </row>
    <row r="247" spans="1:13" x14ac:dyDescent="0.25">
      <c r="A247">
        <v>211110711</v>
      </c>
      <c r="B247" t="str">
        <v>Solcarn, Lda.</v>
      </c>
      <c r="C247" t="str">
        <v>FA</v>
      </c>
      <c r="D247" s="5" t="str">
        <v>2025A</v>
      </c>
      <c r="E247">
        <v>9304</v>
      </c>
      <c r="F247" t="str">
        <v>PEN</v>
      </c>
      <c r="G247" vm="96">
        <v>45854</v>
      </c>
      <c r="H247" vm="89">
        <v>45824</v>
      </c>
      <c r="I247">
        <v>-4</v>
      </c>
      <c r="J247">
        <v>369</v>
      </c>
      <c r="K247">
        <v>369</v>
      </c>
      <c r="L247" t="str">
        <v>Manuel Miranda</v>
      </c>
      <c r="M247" t="str">
        <v>A VENCER</v>
      </c>
    </row>
    <row r="248" spans="1:13" x14ac:dyDescent="0.25">
      <c r="A248">
        <v>211110711</v>
      </c>
      <c r="B248" t="str">
        <v>Solcarn, Lda.</v>
      </c>
      <c r="C248" t="str">
        <v>FA</v>
      </c>
      <c r="D248" s="5" t="str">
        <v>2025A</v>
      </c>
      <c r="E248">
        <v>9467</v>
      </c>
      <c r="F248" t="str">
        <v>PEN</v>
      </c>
      <c r="G248" vm="98">
        <v>45858</v>
      </c>
      <c r="H248" vm="24">
        <v>45828</v>
      </c>
      <c r="I248">
        <v>-8</v>
      </c>
      <c r="J248">
        <v>232.52</v>
      </c>
      <c r="K248">
        <v>232.52</v>
      </c>
      <c r="L248" t="str">
        <v>Manuel Miranda</v>
      </c>
      <c r="M248" t="str">
        <v>A VENCER</v>
      </c>
    </row>
    <row r="249" spans="1:13" x14ac:dyDescent="0.25">
      <c r="A249">
        <v>211110711</v>
      </c>
      <c r="B249" t="str">
        <v>Solcarn, Lda.</v>
      </c>
      <c r="C249" t="str">
        <v>FA</v>
      </c>
      <c r="D249" s="5" t="str">
        <v>2025A</v>
      </c>
      <c r="E249">
        <v>9643</v>
      </c>
      <c r="F249" t="str">
        <v>PEN</v>
      </c>
      <c r="G249" vm="99">
        <v>45861</v>
      </c>
      <c r="H249" vm="100">
        <v>45831</v>
      </c>
      <c r="I249">
        <v>-11</v>
      </c>
      <c r="J249">
        <v>186.79</v>
      </c>
      <c r="K249">
        <v>186.79</v>
      </c>
      <c r="L249" t="str">
        <v>Manuel Miranda</v>
      </c>
      <c r="M249" t="str">
        <v>A VENCER</v>
      </c>
    </row>
    <row r="250" spans="1:13" x14ac:dyDescent="0.25">
      <c r="A250">
        <v>211110711</v>
      </c>
      <c r="B250" t="str">
        <v>Solcarn, Lda.</v>
      </c>
      <c r="C250" t="str">
        <v>NC</v>
      </c>
      <c r="D250" s="5">
        <v>2025</v>
      </c>
      <c r="E250">
        <v>583</v>
      </c>
      <c r="F250" t="str">
        <v>PEN</v>
      </c>
      <c r="G250" vm="101">
        <v>45863</v>
      </c>
      <c r="H250" vm="26">
        <v>45833</v>
      </c>
      <c r="I250">
        <v>-13</v>
      </c>
      <c r="J250">
        <v>-63.78</v>
      </c>
      <c r="K250">
        <v>-63.78</v>
      </c>
      <c r="L250" t="str">
        <v>Manuel Miranda</v>
      </c>
      <c r="M250" t="str">
        <v>A VENCER</v>
      </c>
    </row>
    <row r="251" spans="1:13" x14ac:dyDescent="0.25">
      <c r="A251">
        <v>211110711</v>
      </c>
      <c r="B251" t="str">
        <v>Solcarn, Lda.</v>
      </c>
      <c r="C251" t="str">
        <v>FA</v>
      </c>
      <c r="D251" s="5" t="str">
        <v>2025A</v>
      </c>
      <c r="E251">
        <v>9706</v>
      </c>
      <c r="F251" t="str">
        <v>PEN</v>
      </c>
      <c r="G251" vm="101">
        <v>45863</v>
      </c>
      <c r="H251" vm="26">
        <v>45833</v>
      </c>
      <c r="I251">
        <v>-13</v>
      </c>
      <c r="J251">
        <v>494.87</v>
      </c>
      <c r="K251">
        <v>494.87</v>
      </c>
      <c r="L251" t="str">
        <v>Manuel Miranda</v>
      </c>
      <c r="M251" t="str">
        <v>A VENCER</v>
      </c>
    </row>
    <row r="252" spans="1:13" x14ac:dyDescent="0.25">
      <c r="A252">
        <v>211110711</v>
      </c>
      <c r="B252" t="str">
        <v>Solcarn, Lda.</v>
      </c>
      <c r="C252" t="str">
        <v>FA</v>
      </c>
      <c r="D252" s="5" t="str">
        <v>2025A</v>
      </c>
      <c r="E252">
        <v>9905</v>
      </c>
      <c r="F252" t="str">
        <v>PEN</v>
      </c>
      <c r="G252" vm="103">
        <v>45868</v>
      </c>
      <c r="H252" vm="104">
        <v>45838</v>
      </c>
      <c r="I252">
        <v>-18</v>
      </c>
      <c r="J252">
        <v>358.77</v>
      </c>
      <c r="K252">
        <v>358.77</v>
      </c>
      <c r="L252" t="str">
        <v>Manuel Miranda</v>
      </c>
      <c r="M252" t="str">
        <v>A VENCER</v>
      </c>
    </row>
    <row r="253" spans="1:13" x14ac:dyDescent="0.25">
      <c r="A253">
        <v>211110711</v>
      </c>
      <c r="B253" t="str">
        <v>Solcarn, Lda.</v>
      </c>
      <c r="C253" t="str">
        <v>FA</v>
      </c>
      <c r="D253" s="5" t="str">
        <v>2025A</v>
      </c>
      <c r="E253">
        <v>10200</v>
      </c>
      <c r="F253" t="str">
        <v>PEN</v>
      </c>
      <c r="G253" vm="107">
        <v>45875</v>
      </c>
      <c r="H253" vm="72">
        <v>45845</v>
      </c>
      <c r="I253">
        <v>-25</v>
      </c>
      <c r="J253">
        <v>275.25</v>
      </c>
      <c r="K253">
        <v>275.25</v>
      </c>
      <c r="L253" t="str">
        <v>Manuel Miranda</v>
      </c>
      <c r="M253" t="str">
        <v>A VENCER</v>
      </c>
    </row>
    <row r="254" spans="1:13" x14ac:dyDescent="0.25">
      <c r="A254">
        <v>211110711</v>
      </c>
      <c r="B254" t="str">
        <v>Solcarn, Lda.</v>
      </c>
      <c r="C254" t="str">
        <v>FA</v>
      </c>
      <c r="D254" s="5" t="str">
        <v>2025A</v>
      </c>
      <c r="E254">
        <v>10338</v>
      </c>
      <c r="F254" t="str">
        <v>PEN</v>
      </c>
      <c r="G254" vm="108">
        <v>45877</v>
      </c>
      <c r="H254" vm="8">
        <v>45847</v>
      </c>
      <c r="I254">
        <v>-27</v>
      </c>
      <c r="J254">
        <v>178.93</v>
      </c>
      <c r="K254">
        <v>178.93</v>
      </c>
      <c r="L254" t="str">
        <v>Manuel Miranda</v>
      </c>
      <c r="M254" t="str">
        <v>A VENCER</v>
      </c>
    </row>
    <row r="255" spans="1:13" x14ac:dyDescent="0.25">
      <c r="A255">
        <v>211110711</v>
      </c>
      <c r="B255" t="str">
        <v>Solcarn, Lda.</v>
      </c>
      <c r="C255" t="str">
        <v>FA</v>
      </c>
      <c r="D255" s="5" t="str">
        <v>2025A</v>
      </c>
      <c r="E255">
        <v>10447</v>
      </c>
      <c r="F255" t="str">
        <v>PEN</v>
      </c>
      <c r="G255" vm="109">
        <v>45879</v>
      </c>
      <c r="H255" vm="9">
        <v>45849</v>
      </c>
      <c r="I255">
        <v>-29</v>
      </c>
      <c r="J255">
        <v>124.86</v>
      </c>
      <c r="K255">
        <v>124.86</v>
      </c>
      <c r="L255" t="str">
        <v>Manuel Miranda</v>
      </c>
      <c r="M255" t="str">
        <v>A VENCER</v>
      </c>
    </row>
    <row r="256" spans="1:13" x14ac:dyDescent="0.25">
      <c r="A256">
        <v>211110736</v>
      </c>
      <c r="B256" t="str">
        <v>Adalma-Indústria De Carnes, Lda</v>
      </c>
      <c r="C256" t="str">
        <v>FA</v>
      </c>
      <c r="D256" s="5" t="str">
        <v>2025A</v>
      </c>
      <c r="E256">
        <v>9181</v>
      </c>
      <c r="F256" t="str">
        <v>PEN</v>
      </c>
      <c r="G256" vm="95">
        <v>45851</v>
      </c>
      <c r="H256" vm="19">
        <v>45821</v>
      </c>
      <c r="I256">
        <v>-1</v>
      </c>
      <c r="J256">
        <v>317.20999999999998</v>
      </c>
      <c r="K256">
        <v>317.20999999999998</v>
      </c>
      <c r="L256" t="str">
        <v>Pedro Fonseca</v>
      </c>
      <c r="M256" t="str">
        <v>A VENCER</v>
      </c>
    </row>
    <row r="257" spans="1:13" x14ac:dyDescent="0.25">
      <c r="A257">
        <v>211110736</v>
      </c>
      <c r="B257" t="str">
        <v>Adalma-Indústria De Carnes, Lda</v>
      </c>
      <c r="C257" t="str">
        <v>FA</v>
      </c>
      <c r="D257" s="5" t="str">
        <v>2025A</v>
      </c>
      <c r="E257">
        <v>9792</v>
      </c>
      <c r="F257" t="str">
        <v>PEN</v>
      </c>
      <c r="G257" vm="139">
        <v>45864</v>
      </c>
      <c r="H257" vm="27">
        <v>45834</v>
      </c>
      <c r="I257">
        <v>-14</v>
      </c>
      <c r="J257">
        <v>105.88</v>
      </c>
      <c r="K257">
        <v>105.88</v>
      </c>
      <c r="L257" t="str">
        <v>Pedro Fonseca</v>
      </c>
      <c r="M257" t="str">
        <v>A VENCER</v>
      </c>
    </row>
    <row r="258" spans="1:13" x14ac:dyDescent="0.25">
      <c r="A258">
        <v>211110841</v>
      </c>
      <c r="B258" t="str">
        <v>Gadelho Tavares, Lda.</v>
      </c>
      <c r="C258" t="str">
        <v>NC</v>
      </c>
      <c r="D258" s="5" t="str">
        <v>2025A</v>
      </c>
      <c r="E258">
        <v>428</v>
      </c>
      <c r="F258" t="str">
        <v>PEN</v>
      </c>
      <c r="G258" vm="13">
        <v>45814</v>
      </c>
      <c r="H258" vm="185">
        <v>45784</v>
      </c>
      <c r="I258">
        <v>36</v>
      </c>
      <c r="J258">
        <v>-4.45</v>
      </c>
      <c r="K258">
        <v>-4.45</v>
      </c>
      <c r="L258" t="str">
        <v>Pedro Fonseca</v>
      </c>
      <c r="M258" t="str">
        <v>31A60</v>
      </c>
    </row>
    <row r="259" spans="1:13" x14ac:dyDescent="0.25">
      <c r="A259">
        <v>211110841</v>
      </c>
      <c r="B259" t="str">
        <v>Gadelho Tavares, Lda.</v>
      </c>
      <c r="C259" t="str">
        <v>FA</v>
      </c>
      <c r="D259" s="5" t="str">
        <v>2025A</v>
      </c>
      <c r="E259">
        <v>8887</v>
      </c>
      <c r="F259" t="str">
        <v>PEN</v>
      </c>
      <c r="G259" vm="33">
        <v>45842</v>
      </c>
      <c r="H259" vm="12">
        <v>45812</v>
      </c>
      <c r="I259">
        <v>8</v>
      </c>
      <c r="J259">
        <v>35.450000000000003</v>
      </c>
      <c r="K259">
        <v>35.450000000000003</v>
      </c>
      <c r="L259" t="str">
        <v>Pedro Fonseca</v>
      </c>
      <c r="M259" t="str">
        <v>6A30</v>
      </c>
    </row>
    <row r="260" spans="1:13" x14ac:dyDescent="0.25">
      <c r="A260">
        <v>211110841</v>
      </c>
      <c r="B260" t="str">
        <v>Gadelho Tavares, Lda.</v>
      </c>
      <c r="C260" t="str">
        <v>FA</v>
      </c>
      <c r="D260" s="5" t="str">
        <v>2025A</v>
      </c>
      <c r="E260">
        <v>9975</v>
      </c>
      <c r="F260" t="str">
        <v>PEN</v>
      </c>
      <c r="G260" vm="105">
        <v>45870</v>
      </c>
      <c r="H260" vm="31">
        <v>45840</v>
      </c>
      <c r="I260">
        <v>-20</v>
      </c>
      <c r="J260">
        <v>271.41000000000003</v>
      </c>
      <c r="K260">
        <v>271.41000000000003</v>
      </c>
      <c r="L260" t="str">
        <v>Pedro Fonseca</v>
      </c>
      <c r="M260" t="str">
        <v>A VENCER</v>
      </c>
    </row>
    <row r="261" spans="1:13" x14ac:dyDescent="0.25">
      <c r="A261">
        <v>211110841</v>
      </c>
      <c r="B261" t="str">
        <v>Gadelho Tavares, Lda.</v>
      </c>
      <c r="C261" t="str">
        <v>FA</v>
      </c>
      <c r="D261" s="5" t="str">
        <v>2025A</v>
      </c>
      <c r="E261">
        <v>10221</v>
      </c>
      <c r="F261" t="str">
        <v>PEN</v>
      </c>
      <c r="G261" vm="107">
        <v>45875</v>
      </c>
      <c r="H261" vm="72">
        <v>45845</v>
      </c>
      <c r="I261">
        <v>-25</v>
      </c>
      <c r="J261">
        <v>115.21000000000001</v>
      </c>
      <c r="K261">
        <v>115.21000000000001</v>
      </c>
      <c r="L261" t="str">
        <v>Pedro Fonseca</v>
      </c>
      <c r="M261" t="str">
        <v>A VENCER</v>
      </c>
    </row>
    <row r="262" spans="1:13" x14ac:dyDescent="0.25">
      <c r="A262">
        <v>211110841</v>
      </c>
      <c r="B262" t="str">
        <v>Gadelho Tavares, Lda.</v>
      </c>
      <c r="C262" t="str">
        <v>FA</v>
      </c>
      <c r="D262" s="5" t="str">
        <v>2025A</v>
      </c>
      <c r="E262">
        <v>10327</v>
      </c>
      <c r="F262" t="str">
        <v>PEN</v>
      </c>
      <c r="G262" vm="108">
        <v>45877</v>
      </c>
      <c r="H262" vm="8">
        <v>45847</v>
      </c>
      <c r="I262">
        <v>-27</v>
      </c>
      <c r="J262">
        <v>206.38</v>
      </c>
      <c r="K262">
        <v>206.38</v>
      </c>
      <c r="L262" t="str">
        <v>Pedro Fonseca</v>
      </c>
      <c r="M262" t="str">
        <v>A VENCER</v>
      </c>
    </row>
    <row r="263" spans="1:13" x14ac:dyDescent="0.25">
      <c r="A263">
        <v>211110860</v>
      </c>
      <c r="B263" t="str">
        <v>Pereira Pinto, Lda.</v>
      </c>
      <c r="C263" t="str">
        <v>NC</v>
      </c>
      <c r="D263" s="5">
        <v>2025</v>
      </c>
      <c r="E263">
        <v>270</v>
      </c>
      <c r="F263" t="str">
        <v>PEN</v>
      </c>
      <c r="G263" vm="186">
        <v>45774</v>
      </c>
      <c r="H263" vm="38">
        <v>45744</v>
      </c>
      <c r="I263">
        <v>76</v>
      </c>
      <c r="J263">
        <v>-7.58</v>
      </c>
      <c r="K263">
        <v>-7.58</v>
      </c>
      <c r="L263" t="str">
        <v>Pedro Fonseca</v>
      </c>
      <c r="M263" t="str">
        <v>61A90</v>
      </c>
    </row>
    <row r="264" spans="1:13" x14ac:dyDescent="0.25">
      <c r="A264">
        <v>211110860</v>
      </c>
      <c r="B264" t="str">
        <v>Pereira Pinto, Lda.</v>
      </c>
      <c r="C264" t="str">
        <v>NC</v>
      </c>
      <c r="D264" s="5">
        <v>2025</v>
      </c>
      <c r="E264">
        <v>476</v>
      </c>
      <c r="F264" t="str">
        <v>PEN</v>
      </c>
      <c r="G264" vm="79">
        <v>45829</v>
      </c>
      <c r="H264" vm="159">
        <v>45799</v>
      </c>
      <c r="I264">
        <v>21</v>
      </c>
      <c r="J264">
        <v>-138.58000000000001</v>
      </c>
      <c r="K264">
        <v>-138.58000000000001</v>
      </c>
      <c r="L264" t="str">
        <v>Pedro Fonseca</v>
      </c>
      <c r="M264" t="str">
        <v>6A30</v>
      </c>
    </row>
    <row r="265" spans="1:13" x14ac:dyDescent="0.25">
      <c r="A265">
        <v>211110860</v>
      </c>
      <c r="B265" t="str">
        <v>Pereira Pinto, Lda.</v>
      </c>
      <c r="C265" t="str">
        <v>FA</v>
      </c>
      <c r="D265" s="5" t="str">
        <v>2025A</v>
      </c>
      <c r="E265">
        <v>8503</v>
      </c>
      <c r="F265" t="str">
        <v>PEN</v>
      </c>
      <c r="G265" vm="28">
        <v>45835</v>
      </c>
      <c r="H265" vm="148">
        <v>45805</v>
      </c>
      <c r="I265">
        <v>15</v>
      </c>
      <c r="J265">
        <v>1103.81</v>
      </c>
      <c r="K265">
        <v>1103.81</v>
      </c>
      <c r="L265" t="str">
        <v>Pedro Fonseca</v>
      </c>
      <c r="M265" t="str">
        <v>6A30</v>
      </c>
    </row>
    <row r="266" spans="1:13" x14ac:dyDescent="0.25">
      <c r="A266">
        <v>211110860</v>
      </c>
      <c r="B266" t="str">
        <v>Pereira Pinto, Lda.</v>
      </c>
      <c r="C266" t="str">
        <v>NC</v>
      </c>
      <c r="D266" s="5" t="str">
        <v>2025A</v>
      </c>
      <c r="E266">
        <v>491</v>
      </c>
      <c r="F266" t="str">
        <v>PEN</v>
      </c>
      <c r="G266" vm="177">
        <v>45855</v>
      </c>
      <c r="H266" vm="178">
        <v>45825</v>
      </c>
      <c r="I266">
        <v>-5</v>
      </c>
      <c r="J266">
        <v>-5.54</v>
      </c>
      <c r="K266">
        <v>-5.54</v>
      </c>
      <c r="L266" t="str">
        <v>Pedro Fonseca</v>
      </c>
      <c r="M266" t="str">
        <v>A VENCER</v>
      </c>
    </row>
    <row r="267" spans="1:13" x14ac:dyDescent="0.25">
      <c r="A267">
        <v>211110860</v>
      </c>
      <c r="B267" t="str">
        <v>Pereira Pinto, Lda.</v>
      </c>
      <c r="C267" t="str">
        <v>FA</v>
      </c>
      <c r="D267" s="5" t="str">
        <v>2025A</v>
      </c>
      <c r="E267">
        <v>9326</v>
      </c>
      <c r="F267" t="str">
        <v>PEN</v>
      </c>
      <c r="G267" vm="177">
        <v>45855</v>
      </c>
      <c r="H267" vm="178">
        <v>45825</v>
      </c>
      <c r="I267">
        <v>-5</v>
      </c>
      <c r="J267">
        <v>1435.67</v>
      </c>
      <c r="K267">
        <v>1435.67</v>
      </c>
      <c r="L267" t="str">
        <v>Pedro Fonseca</v>
      </c>
      <c r="M267" t="str">
        <v>A VENCER</v>
      </c>
    </row>
    <row r="268" spans="1:13" x14ac:dyDescent="0.25">
      <c r="A268">
        <v>211110860</v>
      </c>
      <c r="B268" t="str">
        <v>Pereira Pinto, Lda.</v>
      </c>
      <c r="C268" t="str">
        <v>FA</v>
      </c>
      <c r="D268" s="5" t="str">
        <v>2025A</v>
      </c>
      <c r="E268">
        <v>9465</v>
      </c>
      <c r="F268" t="str">
        <v>PEN</v>
      </c>
      <c r="G268" vm="98">
        <v>45858</v>
      </c>
      <c r="H268" vm="24">
        <v>45828</v>
      </c>
      <c r="I268">
        <v>-8</v>
      </c>
      <c r="J268">
        <v>929.62</v>
      </c>
      <c r="K268">
        <v>929.62</v>
      </c>
      <c r="L268" t="str">
        <v>Pedro Fonseca</v>
      </c>
      <c r="M268" t="str">
        <v>A VENCER</v>
      </c>
    </row>
    <row r="269" spans="1:13" x14ac:dyDescent="0.25">
      <c r="A269">
        <v>211110860</v>
      </c>
      <c r="B269" t="str">
        <v>Pereira Pinto, Lda.</v>
      </c>
      <c r="C269" t="str">
        <v>FA</v>
      </c>
      <c r="D269" s="5" t="str">
        <v>2025A</v>
      </c>
      <c r="E269">
        <v>9668</v>
      </c>
      <c r="F269" t="str">
        <v>PEN</v>
      </c>
      <c r="G269" vm="101">
        <v>45863</v>
      </c>
      <c r="H269" vm="26">
        <v>45833</v>
      </c>
      <c r="I269">
        <v>-13</v>
      </c>
      <c r="J269">
        <v>846.02</v>
      </c>
      <c r="K269">
        <v>846.02</v>
      </c>
      <c r="L269" t="str">
        <v>Pedro Fonseca</v>
      </c>
      <c r="M269" t="str">
        <v>A VENCER</v>
      </c>
    </row>
    <row r="270" spans="1:13" x14ac:dyDescent="0.25">
      <c r="A270">
        <v>211110860</v>
      </c>
      <c r="B270" t="str">
        <v>Pereira Pinto, Lda.</v>
      </c>
      <c r="C270" t="str">
        <v>NC</v>
      </c>
      <c r="D270" s="5" t="str">
        <v>2025A</v>
      </c>
      <c r="E270">
        <v>505</v>
      </c>
      <c r="F270" t="str">
        <v>PEN</v>
      </c>
      <c r="G270" vm="140">
        <v>45869</v>
      </c>
      <c r="H270" vm="141">
        <v>45839</v>
      </c>
      <c r="I270">
        <v>-19</v>
      </c>
      <c r="J270">
        <v>-31.54</v>
      </c>
      <c r="K270">
        <v>-31.54</v>
      </c>
      <c r="L270" t="str">
        <v>Pedro Fonseca</v>
      </c>
      <c r="M270" t="str">
        <v>A VENCER</v>
      </c>
    </row>
    <row r="271" spans="1:13" x14ac:dyDescent="0.25">
      <c r="A271">
        <v>211110860</v>
      </c>
      <c r="B271" t="str">
        <v>Pereira Pinto, Lda.</v>
      </c>
      <c r="C271" t="str">
        <v>FA</v>
      </c>
      <c r="D271" s="5" t="str">
        <v>2025A</v>
      </c>
      <c r="E271">
        <v>10315</v>
      </c>
      <c r="F271" t="str">
        <v>PEN</v>
      </c>
      <c r="G271" vm="108">
        <v>45877</v>
      </c>
      <c r="H271" vm="8">
        <v>45847</v>
      </c>
      <c r="I271">
        <v>-27</v>
      </c>
      <c r="J271">
        <v>626.89</v>
      </c>
      <c r="K271">
        <v>626.89</v>
      </c>
      <c r="L271" t="str">
        <v>Pedro Fonseca</v>
      </c>
      <c r="M271" t="str">
        <v>A VENCER</v>
      </c>
    </row>
    <row r="272" spans="1:13" x14ac:dyDescent="0.25">
      <c r="A272">
        <v>211110860</v>
      </c>
      <c r="B272" t="str">
        <v>Pereira Pinto, Lda.</v>
      </c>
      <c r="C272" t="str">
        <v>FA</v>
      </c>
      <c r="D272" s="5" t="str">
        <v>2025A</v>
      </c>
      <c r="E272">
        <v>10461</v>
      </c>
      <c r="F272" t="str">
        <v>PEN</v>
      </c>
      <c r="G272" vm="109">
        <v>45879</v>
      </c>
      <c r="H272" vm="9">
        <v>45849</v>
      </c>
      <c r="I272">
        <v>-29</v>
      </c>
      <c r="J272">
        <v>1022.6800000000001</v>
      </c>
      <c r="K272">
        <v>1022.6800000000001</v>
      </c>
      <c r="L272" t="str">
        <v>Pedro Fonseca</v>
      </c>
      <c r="M272" t="str">
        <v>A VENCER</v>
      </c>
    </row>
    <row r="273" spans="1:13" x14ac:dyDescent="0.25">
      <c r="A273">
        <v>211110870</v>
      </c>
      <c r="B273" t="str">
        <v>Manuel Alexandre Neto Reguenga</v>
      </c>
      <c r="C273" t="str">
        <v>FA</v>
      </c>
      <c r="D273" s="5" t="str">
        <v>2025A</v>
      </c>
      <c r="E273">
        <v>8886</v>
      </c>
      <c r="F273" t="str">
        <v>PEN</v>
      </c>
      <c r="G273" vm="23">
        <v>45827</v>
      </c>
      <c r="H273" vm="12">
        <v>45812</v>
      </c>
      <c r="I273">
        <v>23</v>
      </c>
      <c r="J273">
        <v>27.580000000000002</v>
      </c>
      <c r="K273">
        <v>27.580000000000002</v>
      </c>
      <c r="L273" t="str">
        <v>Pedro Fonseca</v>
      </c>
      <c r="M273" t="str">
        <v>6A30</v>
      </c>
    </row>
    <row r="274" spans="1:13" x14ac:dyDescent="0.25">
      <c r="A274">
        <v>211110883</v>
      </c>
      <c r="B274" t="str">
        <v>Antonio Simão Produtos Aliment.,Lda</v>
      </c>
      <c r="C274" t="str">
        <v>FA</v>
      </c>
      <c r="D274" s="5" t="str">
        <v>2025A</v>
      </c>
      <c r="E274">
        <v>10138</v>
      </c>
      <c r="F274" t="str">
        <v>PEN</v>
      </c>
      <c r="G274" vm="187">
        <v>45857</v>
      </c>
      <c r="H274" vm="33">
        <v>45842</v>
      </c>
      <c r="I274">
        <v>-7</v>
      </c>
      <c r="J274">
        <v>402.91</v>
      </c>
      <c r="K274">
        <v>402.91</v>
      </c>
      <c r="L274" t="str">
        <v>Bracar</v>
      </c>
      <c r="M274" t="str">
        <v>A VENCER</v>
      </c>
    </row>
    <row r="275" spans="1:13" x14ac:dyDescent="0.25">
      <c r="A275">
        <v>211110887</v>
      </c>
      <c r="B275" t="str">
        <v>Sousa &amp; Meira, Lda.</v>
      </c>
      <c r="C275" t="str">
        <v>FA</v>
      </c>
      <c r="D275" s="5" t="str">
        <v>2024A</v>
      </c>
      <c r="E275">
        <v>5600</v>
      </c>
      <c r="F275" t="str">
        <v>PEN</v>
      </c>
      <c r="G275" vm="42">
        <v>45584</v>
      </c>
      <c r="H275" vm="188">
        <v>45554</v>
      </c>
      <c r="I275">
        <v>266</v>
      </c>
      <c r="J275">
        <v>3261.7000000000003</v>
      </c>
      <c r="K275">
        <v>2261.7000000000003</v>
      </c>
      <c r="L275" t="str">
        <v>Pedro Fonseca</v>
      </c>
      <c r="M275" t="str">
        <v>M120</v>
      </c>
    </row>
    <row r="276" spans="1:13" x14ac:dyDescent="0.25">
      <c r="A276">
        <v>211110887</v>
      </c>
      <c r="B276" t="str">
        <v>Sousa &amp; Meira, Lda.</v>
      </c>
      <c r="C276" t="str">
        <v>FA</v>
      </c>
      <c r="D276" s="5" t="str">
        <v>2024A</v>
      </c>
      <c r="E276">
        <v>5668</v>
      </c>
      <c r="F276" t="str">
        <v>PEN</v>
      </c>
      <c r="G276" vm="43">
        <v>45585</v>
      </c>
      <c r="H276" vm="189">
        <v>45555</v>
      </c>
      <c r="I276">
        <v>265</v>
      </c>
      <c r="J276">
        <v>206.64000000000001</v>
      </c>
      <c r="K276">
        <v>206.64000000000001</v>
      </c>
      <c r="L276" t="str">
        <v>Pedro Fonseca</v>
      </c>
      <c r="M276" t="str">
        <v>M120</v>
      </c>
    </row>
    <row r="277" spans="1:13" x14ac:dyDescent="0.25">
      <c r="A277">
        <v>211110887</v>
      </c>
      <c r="B277" t="str">
        <v>Sousa &amp; Meira, Lda.</v>
      </c>
      <c r="C277" t="str">
        <v>FA</v>
      </c>
      <c r="D277" s="5" t="str">
        <v>2024A</v>
      </c>
      <c r="E277">
        <v>6222</v>
      </c>
      <c r="F277" t="str">
        <v>PEN</v>
      </c>
      <c r="G277" vm="46">
        <v>45595</v>
      </c>
      <c r="H277" vm="190">
        <v>45565</v>
      </c>
      <c r="I277">
        <v>255</v>
      </c>
      <c r="J277">
        <v>2648.9500000000003</v>
      </c>
      <c r="K277">
        <v>2648.9500000000003</v>
      </c>
      <c r="L277" t="str">
        <v>Pedro Fonseca</v>
      </c>
      <c r="M277" t="str">
        <v>M120</v>
      </c>
    </row>
    <row r="278" spans="1:13" x14ac:dyDescent="0.25">
      <c r="A278">
        <v>211110887</v>
      </c>
      <c r="B278" t="str">
        <v>Sousa &amp; Meira, Lda.</v>
      </c>
      <c r="C278" t="str">
        <v>FA</v>
      </c>
      <c r="D278" s="5" t="str">
        <v>2024A</v>
      </c>
      <c r="E278">
        <v>6229</v>
      </c>
      <c r="F278" t="str">
        <v>PEN</v>
      </c>
      <c r="G278" vm="46">
        <v>45595</v>
      </c>
      <c r="H278" vm="190">
        <v>45565</v>
      </c>
      <c r="I278">
        <v>255</v>
      </c>
      <c r="J278">
        <v>3262.2000000000003</v>
      </c>
      <c r="K278">
        <v>3262.2000000000003</v>
      </c>
      <c r="L278" t="str">
        <v>Pedro Fonseca</v>
      </c>
      <c r="M278" t="str">
        <v>M120</v>
      </c>
    </row>
    <row r="279" spans="1:13" x14ac:dyDescent="0.25">
      <c r="A279">
        <v>211110887</v>
      </c>
      <c r="B279" t="str">
        <v>Sousa &amp; Meira, Lda.</v>
      </c>
      <c r="C279" t="str">
        <v>FA</v>
      </c>
      <c r="D279" s="5" t="str">
        <v>2024A</v>
      </c>
      <c r="E279">
        <v>6296</v>
      </c>
      <c r="F279" t="str">
        <v>PEN</v>
      </c>
      <c r="G279" vm="46">
        <v>45595</v>
      </c>
      <c r="H279" vm="190">
        <v>45565</v>
      </c>
      <c r="I279">
        <v>255</v>
      </c>
      <c r="J279">
        <v>22.76</v>
      </c>
      <c r="K279">
        <v>22.76</v>
      </c>
      <c r="L279" t="str">
        <v>Pedro Fonseca</v>
      </c>
      <c r="M279" t="str">
        <v>M120</v>
      </c>
    </row>
    <row r="280" spans="1:13" x14ac:dyDescent="0.25">
      <c r="A280">
        <v>211110887</v>
      </c>
      <c r="B280" t="str">
        <v>Sousa &amp; Meira, Lda.</v>
      </c>
      <c r="C280" t="str">
        <v>FA</v>
      </c>
      <c r="D280" s="5" t="str">
        <v>2024A</v>
      </c>
      <c r="E280">
        <v>6309</v>
      </c>
      <c r="F280" t="str">
        <v>PEN</v>
      </c>
      <c r="G280" vm="47">
        <v>45596</v>
      </c>
      <c r="H280" vm="191">
        <v>45566</v>
      </c>
      <c r="I280">
        <v>254</v>
      </c>
      <c r="J280">
        <v>1174.21</v>
      </c>
      <c r="K280">
        <v>1174.21</v>
      </c>
      <c r="L280" t="str">
        <v>Pedro Fonseca</v>
      </c>
      <c r="M280" t="str">
        <v>M120</v>
      </c>
    </row>
    <row r="281" spans="1:13" x14ac:dyDescent="0.25">
      <c r="A281">
        <v>211110887</v>
      </c>
      <c r="B281" t="str">
        <v>Sousa &amp; Meira, Lda.</v>
      </c>
      <c r="C281" t="str">
        <v>FA</v>
      </c>
      <c r="D281" s="5" t="str">
        <v>2024A</v>
      </c>
      <c r="E281">
        <v>7526</v>
      </c>
      <c r="F281" t="str">
        <v>PEN</v>
      </c>
      <c r="G281" vm="52">
        <v>45612</v>
      </c>
      <c r="H281" vm="192">
        <v>45582</v>
      </c>
      <c r="I281">
        <v>238</v>
      </c>
      <c r="J281">
        <v>3434.98</v>
      </c>
      <c r="K281">
        <v>3434.98</v>
      </c>
      <c r="L281" t="str">
        <v>Pedro Fonseca</v>
      </c>
      <c r="M281" t="str">
        <v>M120</v>
      </c>
    </row>
    <row r="282" spans="1:13" x14ac:dyDescent="0.25">
      <c r="A282">
        <v>211110887</v>
      </c>
      <c r="B282" t="str">
        <v>Sousa &amp; Meira, Lda.</v>
      </c>
      <c r="C282" t="str">
        <v>FA</v>
      </c>
      <c r="D282" s="5" t="str">
        <v>2024A</v>
      </c>
      <c r="E282">
        <v>7991</v>
      </c>
      <c r="F282" t="str">
        <v>PEN</v>
      </c>
      <c r="G282" vm="55">
        <v>45619</v>
      </c>
      <c r="H282" vm="193">
        <v>45589</v>
      </c>
      <c r="I282">
        <v>231</v>
      </c>
      <c r="J282">
        <v>789.28</v>
      </c>
      <c r="K282">
        <v>789.28</v>
      </c>
      <c r="L282" t="str">
        <v>Pedro Fonseca</v>
      </c>
      <c r="M282" t="str">
        <v>M120</v>
      </c>
    </row>
    <row r="283" spans="1:13" x14ac:dyDescent="0.25">
      <c r="A283">
        <v>211110887</v>
      </c>
      <c r="B283" t="str">
        <v>Sousa &amp; Meira, Lda.</v>
      </c>
      <c r="C283" t="str">
        <v>FA</v>
      </c>
      <c r="D283" s="5" t="str">
        <v>2024A</v>
      </c>
      <c r="E283">
        <v>8448</v>
      </c>
      <c r="F283" t="str">
        <v>PEN</v>
      </c>
      <c r="G283" vm="57">
        <v>45626</v>
      </c>
      <c r="H283" vm="47">
        <v>45596</v>
      </c>
      <c r="I283">
        <v>224</v>
      </c>
      <c r="J283">
        <v>3031.75</v>
      </c>
      <c r="K283">
        <v>3031.75</v>
      </c>
      <c r="L283" t="str">
        <v>Pedro Fonseca</v>
      </c>
      <c r="M283" t="str">
        <v>M120</v>
      </c>
    </row>
    <row r="284" spans="1:13" x14ac:dyDescent="0.25">
      <c r="A284">
        <v>211110887</v>
      </c>
      <c r="B284" t="str">
        <v>Sousa &amp; Meira, Lda.</v>
      </c>
      <c r="C284" t="str">
        <v>FA</v>
      </c>
      <c r="D284" s="5" t="str">
        <v>2024A</v>
      </c>
      <c r="E284">
        <v>8825</v>
      </c>
      <c r="F284" t="str">
        <v>PEN</v>
      </c>
      <c r="G284" vm="58">
        <v>45633</v>
      </c>
      <c r="H284" vm="194">
        <v>45603</v>
      </c>
      <c r="I284">
        <v>217</v>
      </c>
      <c r="J284">
        <v>1458.6100000000001</v>
      </c>
      <c r="K284">
        <v>1458.6100000000001</v>
      </c>
      <c r="L284" t="str">
        <v>Pedro Fonseca</v>
      </c>
      <c r="M284" t="str">
        <v>M120</v>
      </c>
    </row>
    <row r="285" spans="1:13" x14ac:dyDescent="0.25">
      <c r="A285">
        <v>211110887</v>
      </c>
      <c r="B285" t="str">
        <v>Sousa &amp; Meira, Lda.</v>
      </c>
      <c r="C285" t="str">
        <v>FA</v>
      </c>
      <c r="D285" s="5" t="str">
        <v>2024A</v>
      </c>
      <c r="E285">
        <v>9094</v>
      </c>
      <c r="F285" t="str">
        <v>PEN</v>
      </c>
      <c r="G285" vm="59">
        <v>45637</v>
      </c>
      <c r="H285" vm="195">
        <v>45607</v>
      </c>
      <c r="I285">
        <v>213</v>
      </c>
      <c r="J285">
        <v>46.300000000000004</v>
      </c>
      <c r="K285">
        <v>46.300000000000004</v>
      </c>
      <c r="L285" t="str">
        <v>Pedro Fonseca</v>
      </c>
      <c r="M285" t="str">
        <v>M120</v>
      </c>
    </row>
    <row r="286" spans="1:13" x14ac:dyDescent="0.25">
      <c r="A286">
        <v>211110887</v>
      </c>
      <c r="B286" t="str">
        <v>Sousa &amp; Meira, Lda.</v>
      </c>
      <c r="C286" t="str">
        <v>FA</v>
      </c>
      <c r="D286" s="5" t="str">
        <v>2024A</v>
      </c>
      <c r="E286">
        <v>9330</v>
      </c>
      <c r="F286" t="str">
        <v>PEN</v>
      </c>
      <c r="G286" vm="61">
        <v>45670</v>
      </c>
      <c r="H286" vm="196">
        <v>45610</v>
      </c>
      <c r="I286">
        <v>180</v>
      </c>
      <c r="J286">
        <v>1624.13</v>
      </c>
      <c r="K286">
        <v>1624.13</v>
      </c>
      <c r="L286" t="str">
        <v>Pedro Fonseca</v>
      </c>
      <c r="M286" t="str">
        <v>M120</v>
      </c>
    </row>
    <row r="287" spans="1:13" x14ac:dyDescent="0.25">
      <c r="A287">
        <v>211110887</v>
      </c>
      <c r="B287" t="str">
        <v>Sousa &amp; Meira, Lda.</v>
      </c>
      <c r="C287" t="str">
        <v>FA</v>
      </c>
      <c r="D287" s="5" t="str">
        <v>2024A</v>
      </c>
      <c r="E287">
        <v>9402</v>
      </c>
      <c r="F287" t="str">
        <v>PEN</v>
      </c>
      <c r="G287" vm="61">
        <v>45670</v>
      </c>
      <c r="H287" vm="196">
        <v>45610</v>
      </c>
      <c r="I287">
        <v>180</v>
      </c>
      <c r="J287">
        <v>34.44</v>
      </c>
      <c r="K287">
        <v>34.44</v>
      </c>
      <c r="L287" t="str">
        <v>Pedro Fonseca</v>
      </c>
      <c r="M287" t="str">
        <v>M120</v>
      </c>
    </row>
    <row r="288" spans="1:13" x14ac:dyDescent="0.25">
      <c r="A288">
        <v>211110887</v>
      </c>
      <c r="B288" t="str">
        <v>Sousa &amp; Meira, Lda.</v>
      </c>
      <c r="C288" t="str">
        <v>FA</v>
      </c>
      <c r="D288" s="5" t="str">
        <v>2024A</v>
      </c>
      <c r="E288">
        <v>9782</v>
      </c>
      <c r="F288" t="str">
        <v>PEN</v>
      </c>
      <c r="G288" vm="62">
        <v>45677</v>
      </c>
      <c r="H288" vm="197">
        <v>45617</v>
      </c>
      <c r="I288">
        <v>173</v>
      </c>
      <c r="J288">
        <v>796.17000000000007</v>
      </c>
      <c r="K288">
        <v>796.17000000000007</v>
      </c>
      <c r="L288" t="str">
        <v>Pedro Fonseca</v>
      </c>
      <c r="M288" t="str">
        <v>M120</v>
      </c>
    </row>
    <row r="289" spans="1:13" x14ac:dyDescent="0.25">
      <c r="A289">
        <v>211110887</v>
      </c>
      <c r="B289" t="str">
        <v>Sousa &amp; Meira, Lda.</v>
      </c>
      <c r="C289" t="str">
        <v>FA</v>
      </c>
      <c r="D289" s="5" t="str">
        <v>2024A</v>
      </c>
      <c r="E289">
        <v>10037</v>
      </c>
      <c r="F289" t="str">
        <v>PEN</v>
      </c>
      <c r="G289" vm="63">
        <v>45682</v>
      </c>
      <c r="H289" vm="198">
        <v>45622</v>
      </c>
      <c r="I289">
        <v>168</v>
      </c>
      <c r="J289">
        <v>128.76</v>
      </c>
      <c r="K289">
        <v>128.76</v>
      </c>
      <c r="L289" t="str">
        <v>Pedro Fonseca</v>
      </c>
      <c r="M289" t="str">
        <v>M120</v>
      </c>
    </row>
    <row r="290" spans="1:13" x14ac:dyDescent="0.25">
      <c r="A290">
        <v>211110887</v>
      </c>
      <c r="B290" t="str">
        <v>Sousa &amp; Meira, Lda.</v>
      </c>
      <c r="C290" t="str">
        <v>NC</v>
      </c>
      <c r="D290" s="5" t="str">
        <v>24A</v>
      </c>
      <c r="E290">
        <v>231</v>
      </c>
      <c r="F290" t="str">
        <v>PEN</v>
      </c>
      <c r="G290" vm="64">
        <v>45684</v>
      </c>
      <c r="H290" vm="199">
        <v>45624</v>
      </c>
      <c r="I290">
        <v>166</v>
      </c>
      <c r="J290">
        <v>-3.71</v>
      </c>
      <c r="K290">
        <v>-3.71</v>
      </c>
      <c r="L290" t="str">
        <v>Pedro Fonseca</v>
      </c>
      <c r="M290" t="str">
        <v>M120</v>
      </c>
    </row>
    <row r="291" spans="1:13" x14ac:dyDescent="0.25">
      <c r="A291">
        <v>211110887</v>
      </c>
      <c r="B291" t="str">
        <v>Sousa &amp; Meira, Lda.</v>
      </c>
      <c r="C291" t="str">
        <v>FA</v>
      </c>
      <c r="D291" s="5" t="str">
        <v>2024A</v>
      </c>
      <c r="E291">
        <v>10224</v>
      </c>
      <c r="F291" t="str">
        <v>PEN</v>
      </c>
      <c r="G291" vm="64">
        <v>45684</v>
      </c>
      <c r="H291" vm="199">
        <v>45624</v>
      </c>
      <c r="I291">
        <v>166</v>
      </c>
      <c r="J291">
        <v>1378.22</v>
      </c>
      <c r="K291">
        <v>1378.22</v>
      </c>
      <c r="L291" t="str">
        <v>Pedro Fonseca</v>
      </c>
      <c r="M291" t="str">
        <v>M120</v>
      </c>
    </row>
    <row r="292" spans="1:13" x14ac:dyDescent="0.25">
      <c r="A292">
        <v>211110887</v>
      </c>
      <c r="B292" t="str">
        <v>Sousa &amp; Meira, Lda.</v>
      </c>
      <c r="C292" t="str">
        <v>FA</v>
      </c>
      <c r="D292" s="5" t="str">
        <v>2024A</v>
      </c>
      <c r="E292">
        <v>11166</v>
      </c>
      <c r="F292" t="str">
        <v>PEN</v>
      </c>
      <c r="G292" vm="65">
        <v>45698</v>
      </c>
      <c r="H292" vm="171">
        <v>45638</v>
      </c>
      <c r="I292">
        <v>152</v>
      </c>
      <c r="J292">
        <v>2786.05</v>
      </c>
      <c r="K292">
        <v>2786.05</v>
      </c>
      <c r="L292" t="str">
        <v>Pedro Fonseca</v>
      </c>
      <c r="M292" t="str">
        <v>M120</v>
      </c>
    </row>
    <row r="293" spans="1:13" x14ac:dyDescent="0.25">
      <c r="A293">
        <v>211110887</v>
      </c>
      <c r="B293" t="str">
        <v>Sousa &amp; Meira, Lda.</v>
      </c>
      <c r="C293" t="str">
        <v>NC</v>
      </c>
      <c r="D293" s="5">
        <v>2024</v>
      </c>
      <c r="E293">
        <v>705</v>
      </c>
      <c r="F293" t="str">
        <v>PEN</v>
      </c>
      <c r="G293" vm="66">
        <v>45699</v>
      </c>
      <c r="H293" vm="200">
        <v>45639</v>
      </c>
      <c r="I293">
        <v>151</v>
      </c>
      <c r="J293">
        <v>-516.81000000000006</v>
      </c>
      <c r="K293">
        <v>-516.81000000000006</v>
      </c>
      <c r="L293" t="str">
        <v>Pedro Fonseca</v>
      </c>
      <c r="M293" t="str">
        <v>M120</v>
      </c>
    </row>
    <row r="294" spans="1:13" x14ac:dyDescent="0.25">
      <c r="A294">
        <v>211110887</v>
      </c>
      <c r="B294" t="str">
        <v>Sousa &amp; Meira, Lda.</v>
      </c>
      <c r="C294" t="str">
        <v>FA</v>
      </c>
      <c r="D294" s="5" t="str">
        <v>2024A</v>
      </c>
      <c r="E294">
        <v>11233</v>
      </c>
      <c r="F294" t="str">
        <v>PEN</v>
      </c>
      <c r="G294" vm="66">
        <v>45699</v>
      </c>
      <c r="H294" vm="200">
        <v>45639</v>
      </c>
      <c r="I294">
        <v>151</v>
      </c>
      <c r="J294">
        <v>463.82</v>
      </c>
      <c r="K294">
        <v>463.82</v>
      </c>
      <c r="L294" t="str">
        <v>Pedro Fonseca</v>
      </c>
      <c r="M294" t="str">
        <v>M120</v>
      </c>
    </row>
    <row r="295" spans="1:13" x14ac:dyDescent="0.25">
      <c r="A295">
        <v>211110887</v>
      </c>
      <c r="B295" t="str">
        <v>Sousa &amp; Meira, Lda.</v>
      </c>
      <c r="C295" t="str">
        <v>FA</v>
      </c>
      <c r="D295" s="5" t="str">
        <v>2024A</v>
      </c>
      <c r="E295">
        <v>11628</v>
      </c>
      <c r="F295" t="str">
        <v>PEN</v>
      </c>
      <c r="G295" vm="68">
        <v>45705</v>
      </c>
      <c r="H295" vm="82">
        <v>45645</v>
      </c>
      <c r="I295">
        <v>145</v>
      </c>
      <c r="J295">
        <v>5396.05</v>
      </c>
      <c r="K295">
        <v>5396.05</v>
      </c>
      <c r="L295" t="str">
        <v>Pedro Fonseca</v>
      </c>
      <c r="M295" t="str">
        <v>M120</v>
      </c>
    </row>
    <row r="296" spans="1:13" x14ac:dyDescent="0.25">
      <c r="A296">
        <v>211110887</v>
      </c>
      <c r="B296" t="str">
        <v>Sousa &amp; Meira, Lda.</v>
      </c>
      <c r="C296" t="str">
        <v>FA</v>
      </c>
      <c r="D296" s="5" t="str">
        <v>2024A</v>
      </c>
      <c r="E296">
        <v>11701</v>
      </c>
      <c r="F296" t="str">
        <v>PEN</v>
      </c>
      <c r="G296" vm="68">
        <v>45705</v>
      </c>
      <c r="H296" vm="82">
        <v>45645</v>
      </c>
      <c r="I296">
        <v>145</v>
      </c>
      <c r="J296">
        <v>25.72</v>
      </c>
      <c r="K296">
        <v>25.72</v>
      </c>
      <c r="L296" t="str">
        <v>Pedro Fonseca</v>
      </c>
      <c r="M296" t="str">
        <v>M120</v>
      </c>
    </row>
    <row r="297" spans="1:13" x14ac:dyDescent="0.25">
      <c r="A297">
        <v>211110887</v>
      </c>
      <c r="B297" t="str">
        <v>Sousa &amp; Meira, Lda.</v>
      </c>
      <c r="C297" t="str">
        <v>NC</v>
      </c>
      <c r="D297" s="5" t="str">
        <v>24A</v>
      </c>
      <c r="E297">
        <v>387</v>
      </c>
      <c r="F297" t="str">
        <v>PEN</v>
      </c>
      <c r="G297" vm="201">
        <v>45710</v>
      </c>
      <c r="H297" vm="202">
        <v>45650</v>
      </c>
      <c r="I297">
        <v>140</v>
      </c>
      <c r="J297">
        <v>-63.870000000000005</v>
      </c>
      <c r="K297">
        <v>-63.870000000000005</v>
      </c>
      <c r="L297" t="str">
        <v>Pedro Fonseca</v>
      </c>
      <c r="M297" t="str">
        <v>M120</v>
      </c>
    </row>
    <row r="298" spans="1:13" x14ac:dyDescent="0.25">
      <c r="A298">
        <v>211110887</v>
      </c>
      <c r="B298" t="str">
        <v>Sousa &amp; Meira, Lda.</v>
      </c>
      <c r="C298" t="str">
        <v>FA</v>
      </c>
      <c r="D298" s="5" t="str">
        <v>2025A</v>
      </c>
      <c r="E298">
        <v>755</v>
      </c>
      <c r="F298" t="str">
        <v>PEN</v>
      </c>
      <c r="G298" vm="70">
        <v>45731</v>
      </c>
      <c r="H298" vm="203">
        <v>45671</v>
      </c>
      <c r="I298">
        <v>119</v>
      </c>
      <c r="J298">
        <v>2509.11</v>
      </c>
      <c r="K298">
        <v>2509.11</v>
      </c>
      <c r="L298" t="str">
        <v>Pedro Fonseca</v>
      </c>
      <c r="M298" t="str">
        <v>91A120</v>
      </c>
    </row>
    <row r="299" spans="1:13" x14ac:dyDescent="0.25">
      <c r="A299">
        <v>211110887</v>
      </c>
      <c r="B299" t="str">
        <v>Sousa &amp; Meira, Lda.</v>
      </c>
      <c r="C299" t="str">
        <v>FA</v>
      </c>
      <c r="D299" s="5" t="str">
        <v>2025A</v>
      </c>
      <c r="E299">
        <v>2317</v>
      </c>
      <c r="F299" t="str">
        <v>PEN</v>
      </c>
      <c r="G299" vm="40">
        <v>45754</v>
      </c>
      <c r="H299" vm="175">
        <v>45694</v>
      </c>
      <c r="I299">
        <v>96</v>
      </c>
      <c r="J299">
        <v>2723.42</v>
      </c>
      <c r="K299">
        <v>2723.42</v>
      </c>
      <c r="L299" t="str">
        <v>Pedro Fonseca</v>
      </c>
      <c r="M299" t="str">
        <v>91A120</v>
      </c>
    </row>
    <row r="300" spans="1:13" x14ac:dyDescent="0.25">
      <c r="A300">
        <v>211110887</v>
      </c>
      <c r="B300" t="str">
        <v>Sousa &amp; Meira, Lda.</v>
      </c>
      <c r="C300" t="str">
        <v>FA</v>
      </c>
      <c r="D300" s="5" t="str">
        <v>2025A</v>
      </c>
      <c r="E300">
        <v>3703</v>
      </c>
      <c r="F300" t="str">
        <v>PEN</v>
      </c>
      <c r="G300" vm="17">
        <v>45775</v>
      </c>
      <c r="H300" vm="204">
        <v>45715</v>
      </c>
      <c r="I300">
        <v>75</v>
      </c>
      <c r="J300">
        <v>2331.11</v>
      </c>
      <c r="K300">
        <v>2331.11</v>
      </c>
      <c r="L300" t="str">
        <v>Pedro Fonseca</v>
      </c>
      <c r="M300" t="str">
        <v>61A90</v>
      </c>
    </row>
    <row r="301" spans="1:13" x14ac:dyDescent="0.25">
      <c r="A301">
        <v>211110887</v>
      </c>
      <c r="B301" t="str">
        <v>Sousa &amp; Meira, Lda.</v>
      </c>
      <c r="C301" t="str">
        <v>FA</v>
      </c>
      <c r="D301" s="5" t="str">
        <v>2025A</v>
      </c>
      <c r="E301">
        <v>3768</v>
      </c>
      <c r="F301" t="str">
        <v>PEN</v>
      </c>
      <c r="G301" vm="18">
        <v>45776</v>
      </c>
      <c r="H301" vm="205">
        <v>45716</v>
      </c>
      <c r="I301">
        <v>74</v>
      </c>
      <c r="J301">
        <v>127.27</v>
      </c>
      <c r="K301">
        <v>127.27</v>
      </c>
      <c r="L301" t="str">
        <v>Pedro Fonseca</v>
      </c>
      <c r="M301" t="str">
        <v>61A90</v>
      </c>
    </row>
    <row r="302" spans="1:13" x14ac:dyDescent="0.25">
      <c r="A302">
        <v>211110887</v>
      </c>
      <c r="B302" t="str">
        <v>Sousa &amp; Meira, Lda.</v>
      </c>
      <c r="C302" t="str">
        <v>NC</v>
      </c>
      <c r="D302" s="5">
        <v>2025</v>
      </c>
      <c r="E302">
        <v>363</v>
      </c>
      <c r="F302" t="str">
        <v>PEN</v>
      </c>
      <c r="G302" vm="178">
        <v>45825</v>
      </c>
      <c r="H302" vm="179">
        <v>45765</v>
      </c>
      <c r="I302">
        <v>25</v>
      </c>
      <c r="J302">
        <v>-44.300000000000004</v>
      </c>
      <c r="K302">
        <v>-44.300000000000004</v>
      </c>
      <c r="L302" t="str">
        <v>Pedro Fonseca</v>
      </c>
      <c r="M302" t="str">
        <v>6A30</v>
      </c>
    </row>
    <row r="303" spans="1:13" x14ac:dyDescent="0.25">
      <c r="A303">
        <v>211110887</v>
      </c>
      <c r="B303" t="str">
        <v>Sousa &amp; Meira, Lda.</v>
      </c>
      <c r="C303" t="str">
        <v>NC</v>
      </c>
      <c r="D303" s="5">
        <v>2025</v>
      </c>
      <c r="E303">
        <v>439</v>
      </c>
      <c r="F303" t="str">
        <v>PEN</v>
      </c>
      <c r="G303" vm="73">
        <v>45846</v>
      </c>
      <c r="H303" vm="206">
        <v>45786</v>
      </c>
      <c r="I303">
        <v>4</v>
      </c>
      <c r="J303">
        <v>-157.55000000000001</v>
      </c>
      <c r="K303">
        <v>-157.55000000000001</v>
      </c>
      <c r="L303" t="str">
        <v>Pedro Fonseca</v>
      </c>
      <c r="M303" t="str">
        <v>1A5</v>
      </c>
    </row>
    <row r="304" spans="1:13" x14ac:dyDescent="0.25">
      <c r="A304">
        <v>211110903</v>
      </c>
      <c r="B304" t="str">
        <v>Reis &amp; Pacheco, Lda</v>
      </c>
      <c r="C304" t="str">
        <v>NC</v>
      </c>
      <c r="D304" s="5">
        <v>2025</v>
      </c>
      <c r="E304">
        <v>303</v>
      </c>
      <c r="F304" t="str">
        <v>PEN</v>
      </c>
      <c r="G304" vm="207">
        <v>45756</v>
      </c>
      <c r="H304" vm="208">
        <v>45749</v>
      </c>
      <c r="I304">
        <v>94</v>
      </c>
      <c r="J304">
        <v>-102.16</v>
      </c>
      <c r="K304">
        <v>-102.16</v>
      </c>
      <c r="L304" t="str">
        <v>Vânia Silva</v>
      </c>
      <c r="M304" t="str">
        <v>91A120</v>
      </c>
    </row>
    <row r="305" spans="1:13" x14ac:dyDescent="0.25">
      <c r="A305">
        <v>211110903</v>
      </c>
      <c r="B305" t="str">
        <v>Reis &amp; Pacheco, Lda</v>
      </c>
      <c r="C305" t="str">
        <v>NCPR</v>
      </c>
      <c r="D305" s="5">
        <v>2025</v>
      </c>
      <c r="E305">
        <v>84</v>
      </c>
      <c r="F305" t="str">
        <v>PEN</v>
      </c>
      <c r="G305" vm="160">
        <v>45769</v>
      </c>
      <c r="H305" vm="183">
        <v>45762</v>
      </c>
      <c r="I305">
        <v>81</v>
      </c>
      <c r="J305">
        <v>-45.84</v>
      </c>
      <c r="K305">
        <v>-45.84</v>
      </c>
      <c r="L305" t="str">
        <v>Vânia Silva</v>
      </c>
      <c r="M305" t="str">
        <v>61A90</v>
      </c>
    </row>
    <row r="306" spans="1:13" x14ac:dyDescent="0.25">
      <c r="A306">
        <v>211110903</v>
      </c>
      <c r="B306" t="str">
        <v>Reis &amp; Pacheco, Lda</v>
      </c>
      <c r="C306" t="str">
        <v>NC</v>
      </c>
      <c r="D306" s="5">
        <v>2025</v>
      </c>
      <c r="E306">
        <v>352</v>
      </c>
      <c r="F306" t="str">
        <v>PEN</v>
      </c>
      <c r="G306" vm="144">
        <v>45770</v>
      </c>
      <c r="H306" vm="209">
        <v>45763</v>
      </c>
      <c r="I306">
        <v>80</v>
      </c>
      <c r="J306">
        <v>-41.02</v>
      </c>
      <c r="K306">
        <v>-41.02</v>
      </c>
      <c r="L306" t="str">
        <v>Vânia Silva</v>
      </c>
      <c r="M306" t="str">
        <v>61A90</v>
      </c>
    </row>
    <row r="307" spans="1:13" x14ac:dyDescent="0.25">
      <c r="A307">
        <v>211110903</v>
      </c>
      <c r="B307" t="str">
        <v>Reis &amp; Pacheco, Lda</v>
      </c>
      <c r="C307" t="str">
        <v>NC</v>
      </c>
      <c r="D307" s="5">
        <v>2025</v>
      </c>
      <c r="E307">
        <v>559</v>
      </c>
      <c r="F307" t="str">
        <v>PEN</v>
      </c>
      <c r="G307" vm="100">
        <v>45831</v>
      </c>
      <c r="H307" vm="89">
        <v>45824</v>
      </c>
      <c r="I307">
        <v>19</v>
      </c>
      <c r="J307">
        <v>-138.07</v>
      </c>
      <c r="K307">
        <v>-138.07</v>
      </c>
      <c r="L307" t="str">
        <v>Vânia Silva</v>
      </c>
      <c r="M307" t="str">
        <v>6A30</v>
      </c>
    </row>
    <row r="308" spans="1:13" x14ac:dyDescent="0.25">
      <c r="A308">
        <v>211110903</v>
      </c>
      <c r="B308" t="str">
        <v>Reis &amp; Pacheco, Lda</v>
      </c>
      <c r="C308" t="str">
        <v>CCR</v>
      </c>
      <c r="D308" s="5" t="str">
        <v>A</v>
      </c>
      <c r="E308" t="str">
        <v>Transferência</v>
      </c>
      <c r="F308" t="str">
        <v>PEN</v>
      </c>
      <c r="G308" vm="33">
        <v>45842</v>
      </c>
      <c r="H308" vm="28">
        <v>45835</v>
      </c>
      <c r="I308">
        <v>8</v>
      </c>
      <c r="J308">
        <v>-14950.6</v>
      </c>
      <c r="K308">
        <v>-755</v>
      </c>
      <c r="L308" t="str">
        <v>Vânia Silva</v>
      </c>
      <c r="M308" t="str">
        <v>6A30</v>
      </c>
    </row>
    <row r="309" spans="1:13" x14ac:dyDescent="0.25">
      <c r="A309">
        <v>211110903</v>
      </c>
      <c r="B309" t="str">
        <v>Reis &amp; Pacheco, Lda</v>
      </c>
      <c r="C309" t="str">
        <v>FA</v>
      </c>
      <c r="D309" s="5" t="str">
        <v>2025A</v>
      </c>
      <c r="E309">
        <v>9896</v>
      </c>
      <c r="F309" t="str">
        <v>PEN</v>
      </c>
      <c r="G309" vm="72">
        <v>45845</v>
      </c>
      <c r="H309" vm="104">
        <v>45838</v>
      </c>
      <c r="I309">
        <v>5</v>
      </c>
      <c r="J309">
        <v>4214.05</v>
      </c>
      <c r="K309">
        <v>4214.05</v>
      </c>
      <c r="L309" t="str">
        <v>Vânia Silva</v>
      </c>
      <c r="M309" t="str">
        <v>1A5</v>
      </c>
    </row>
    <row r="310" spans="1:13" x14ac:dyDescent="0.25">
      <c r="A310">
        <v>211110903</v>
      </c>
      <c r="B310" t="str">
        <v>Reis &amp; Pacheco, Lda</v>
      </c>
      <c r="C310" t="str">
        <v>FA</v>
      </c>
      <c r="D310" s="5" t="str">
        <v>2025A</v>
      </c>
      <c r="E310">
        <v>10191</v>
      </c>
      <c r="F310" t="str">
        <v>PEN</v>
      </c>
      <c r="G310" vm="184">
        <v>45852</v>
      </c>
      <c r="H310" vm="72">
        <v>45845</v>
      </c>
      <c r="I310">
        <v>-2</v>
      </c>
      <c r="J310">
        <v>3373.02</v>
      </c>
      <c r="K310">
        <v>3373.02</v>
      </c>
      <c r="L310" t="str">
        <v>Vânia Silva</v>
      </c>
      <c r="M310" t="str">
        <v>A VENCER</v>
      </c>
    </row>
    <row r="311" spans="1:13" x14ac:dyDescent="0.25">
      <c r="A311">
        <v>211110911</v>
      </c>
      <c r="B311" t="str">
        <v>Silva Costa &amp; Fernandes, Lda</v>
      </c>
      <c r="C311" t="str">
        <v>FA</v>
      </c>
      <c r="D311" s="5" t="str">
        <v>2025A</v>
      </c>
      <c r="E311">
        <v>506</v>
      </c>
      <c r="F311" t="str">
        <v>PEN</v>
      </c>
      <c r="G311" vm="210">
        <v>45696</v>
      </c>
      <c r="H311" vm="211">
        <v>45666</v>
      </c>
      <c r="I311">
        <v>154</v>
      </c>
      <c r="J311">
        <v>603.02</v>
      </c>
      <c r="K311">
        <v>500</v>
      </c>
      <c r="L311" t="str">
        <v>Manuel Miranda</v>
      </c>
      <c r="M311" t="str">
        <v>M120</v>
      </c>
    </row>
    <row r="312" spans="1:13" x14ac:dyDescent="0.25">
      <c r="A312">
        <v>211110911</v>
      </c>
      <c r="B312" t="str">
        <v>Silva Costa &amp; Fernandes, Lda</v>
      </c>
      <c r="C312" t="str">
        <v>FA</v>
      </c>
      <c r="D312" s="5" t="str">
        <v>2025A</v>
      </c>
      <c r="E312">
        <v>1035</v>
      </c>
      <c r="F312" t="str">
        <v>PEN</v>
      </c>
      <c r="G312" vm="212">
        <v>45703</v>
      </c>
      <c r="H312" vm="213">
        <v>45673</v>
      </c>
      <c r="I312">
        <v>147</v>
      </c>
      <c r="J312">
        <v>240.19</v>
      </c>
      <c r="K312">
        <v>240.19</v>
      </c>
      <c r="L312" t="str">
        <v>Manuel Miranda</v>
      </c>
      <c r="M312" t="str">
        <v>M120</v>
      </c>
    </row>
    <row r="313" spans="1:13" x14ac:dyDescent="0.25">
      <c r="A313">
        <v>211110911</v>
      </c>
      <c r="B313" t="str">
        <v>Silva Costa &amp; Fernandes, Lda</v>
      </c>
      <c r="C313" t="str">
        <v>FA</v>
      </c>
      <c r="D313" s="5" t="str">
        <v>2025A</v>
      </c>
      <c r="E313">
        <v>1915</v>
      </c>
      <c r="F313" t="str">
        <v>PEN</v>
      </c>
      <c r="G313" vm="214">
        <v>45717</v>
      </c>
      <c r="H313" vm="215">
        <v>45687</v>
      </c>
      <c r="I313">
        <v>133</v>
      </c>
      <c r="J313">
        <v>451.6</v>
      </c>
      <c r="K313">
        <v>451.6</v>
      </c>
      <c r="L313" t="str">
        <v>Manuel Miranda</v>
      </c>
      <c r="M313" t="str">
        <v>M120</v>
      </c>
    </row>
    <row r="314" spans="1:13" x14ac:dyDescent="0.25">
      <c r="A314">
        <v>211110911</v>
      </c>
      <c r="B314" t="str">
        <v>Silva Costa &amp; Fernandes, Lda</v>
      </c>
      <c r="C314" t="str">
        <v>FA</v>
      </c>
      <c r="D314" s="5" t="str">
        <v>2025A</v>
      </c>
      <c r="E314">
        <v>2354</v>
      </c>
      <c r="F314" t="str">
        <v>PEN</v>
      </c>
      <c r="G314" vm="174">
        <v>45724</v>
      </c>
      <c r="H314" vm="175">
        <v>45694</v>
      </c>
      <c r="I314">
        <v>126</v>
      </c>
      <c r="J314">
        <v>304.07</v>
      </c>
      <c r="K314">
        <v>304.07</v>
      </c>
      <c r="L314" t="str">
        <v>Manuel Miranda</v>
      </c>
      <c r="M314" t="str">
        <v>M120</v>
      </c>
    </row>
    <row r="315" spans="1:13" x14ac:dyDescent="0.25">
      <c r="A315">
        <v>211110911</v>
      </c>
      <c r="B315" t="str">
        <v>Silva Costa &amp; Fernandes, Lda</v>
      </c>
      <c r="C315" t="str">
        <v>FA</v>
      </c>
      <c r="D315" s="5" t="str">
        <v>2025A</v>
      </c>
      <c r="E315">
        <v>3237</v>
      </c>
      <c r="F315" t="str">
        <v>PEN</v>
      </c>
      <c r="G315" vm="216">
        <v>45738</v>
      </c>
      <c r="H315" vm="217">
        <v>45708</v>
      </c>
      <c r="I315">
        <v>112</v>
      </c>
      <c r="J315">
        <v>250.1</v>
      </c>
      <c r="K315">
        <v>250.1</v>
      </c>
      <c r="L315" t="str">
        <v>Manuel Miranda</v>
      </c>
      <c r="M315" t="str">
        <v>91A120</v>
      </c>
    </row>
    <row r="316" spans="1:13" x14ac:dyDescent="0.25">
      <c r="A316">
        <v>211110911</v>
      </c>
      <c r="B316" t="str">
        <v>Silva Costa &amp; Fernandes, Lda</v>
      </c>
      <c r="C316" t="str">
        <v>FA</v>
      </c>
      <c r="D316" s="5" t="str">
        <v>2025A</v>
      </c>
      <c r="E316">
        <v>4841</v>
      </c>
      <c r="F316" t="str">
        <v>PEN</v>
      </c>
      <c r="G316" vm="218">
        <v>45766</v>
      </c>
      <c r="H316" vm="219">
        <v>45736</v>
      </c>
      <c r="I316">
        <v>84</v>
      </c>
      <c r="J316">
        <v>357.07</v>
      </c>
      <c r="K316">
        <v>357.07</v>
      </c>
      <c r="L316" t="str">
        <v>Manuel Miranda</v>
      </c>
      <c r="M316" t="str">
        <v>61A90</v>
      </c>
    </row>
    <row r="317" spans="1:13" x14ac:dyDescent="0.25">
      <c r="A317">
        <v>211110911</v>
      </c>
      <c r="B317" t="str">
        <v>Silva Costa &amp; Fernandes, Lda</v>
      </c>
      <c r="C317" t="str">
        <v>FA</v>
      </c>
      <c r="D317" s="5" t="str">
        <v>2025A</v>
      </c>
      <c r="E317">
        <v>5249</v>
      </c>
      <c r="F317" t="str">
        <v>PEN</v>
      </c>
      <c r="G317" vm="220">
        <v>45773</v>
      </c>
      <c r="H317" vm="221">
        <v>45743</v>
      </c>
      <c r="I317">
        <v>77</v>
      </c>
      <c r="J317">
        <v>281.37</v>
      </c>
      <c r="K317">
        <v>281.37</v>
      </c>
      <c r="L317" t="str">
        <v>Manuel Miranda</v>
      </c>
      <c r="M317" t="str">
        <v>61A90</v>
      </c>
    </row>
    <row r="318" spans="1:13" x14ac:dyDescent="0.25">
      <c r="A318">
        <v>211110911</v>
      </c>
      <c r="B318" t="str">
        <v>Silva Costa &amp; Fernandes, Lda</v>
      </c>
      <c r="C318" t="str">
        <v>FA</v>
      </c>
      <c r="D318" s="5" t="str">
        <v>2025A</v>
      </c>
      <c r="E318">
        <v>5635</v>
      </c>
      <c r="F318" t="str">
        <v>PEN</v>
      </c>
      <c r="G318" vm="222">
        <v>45780</v>
      </c>
      <c r="H318" vm="223">
        <v>45750</v>
      </c>
      <c r="I318">
        <v>70</v>
      </c>
      <c r="J318">
        <v>326.22000000000003</v>
      </c>
      <c r="K318">
        <v>326.22000000000003</v>
      </c>
      <c r="L318" t="str">
        <v>Manuel Miranda</v>
      </c>
      <c r="M318" t="str">
        <v>61A90</v>
      </c>
    </row>
    <row r="319" spans="1:13" x14ac:dyDescent="0.25">
      <c r="A319">
        <v>211110917</v>
      </c>
      <c r="B319" t="str">
        <v>Carlos Alberto Sousa Magalhães</v>
      </c>
      <c r="C319" t="str">
        <v>FA</v>
      </c>
      <c r="D319" s="5" t="str">
        <v>2025A</v>
      </c>
      <c r="E319">
        <v>1053</v>
      </c>
      <c r="F319" t="str">
        <v>RPR</v>
      </c>
      <c r="G319" vm="224">
        <v>45704</v>
      </c>
      <c r="H319" vm="83">
        <v>45674</v>
      </c>
      <c r="I319">
        <v>146</v>
      </c>
      <c r="J319">
        <v>194.52</v>
      </c>
      <c r="K319">
        <v>194.52</v>
      </c>
      <c r="L319" t="str">
        <v>Manuel Miranda</v>
      </c>
      <c r="M319" t="str">
        <v>M120</v>
      </c>
    </row>
    <row r="320" spans="1:13" x14ac:dyDescent="0.25">
      <c r="A320">
        <v>211110917</v>
      </c>
      <c r="B320" t="str">
        <v>Carlos Alberto Sousa Magalhães</v>
      </c>
      <c r="C320" t="str">
        <v>FA</v>
      </c>
      <c r="D320" s="5" t="str">
        <v>2025A</v>
      </c>
      <c r="E320">
        <v>1265</v>
      </c>
      <c r="F320" t="str">
        <v>RPR</v>
      </c>
      <c r="G320" vm="217">
        <v>45708</v>
      </c>
      <c r="H320" vm="225">
        <v>45678</v>
      </c>
      <c r="I320">
        <v>142</v>
      </c>
      <c r="J320">
        <v>714.57</v>
      </c>
      <c r="K320">
        <v>714.57</v>
      </c>
      <c r="L320" t="str">
        <v>Manuel Miranda</v>
      </c>
      <c r="M320" t="str">
        <v>M120</v>
      </c>
    </row>
    <row r="321" spans="1:13" x14ac:dyDescent="0.25">
      <c r="A321">
        <v>211110959</v>
      </c>
      <c r="B321" t="str">
        <v>3 Silvas, Lda.</v>
      </c>
      <c r="C321" t="str">
        <v>FA</v>
      </c>
      <c r="D321" s="5" t="str">
        <v>2025A</v>
      </c>
      <c r="E321">
        <v>8720</v>
      </c>
      <c r="F321" t="str">
        <v>PEN</v>
      </c>
      <c r="G321" vm="31">
        <v>45840</v>
      </c>
      <c r="H321" vm="94">
        <v>45810</v>
      </c>
      <c r="I321">
        <v>10</v>
      </c>
      <c r="J321">
        <v>41.93</v>
      </c>
      <c r="K321">
        <v>41.93</v>
      </c>
      <c r="L321" t="str">
        <v>Pedro Fonseca</v>
      </c>
      <c r="M321" t="str">
        <v>6A30</v>
      </c>
    </row>
    <row r="322" spans="1:13" x14ac:dyDescent="0.25">
      <c r="A322">
        <v>211110959</v>
      </c>
      <c r="B322" t="str">
        <v>3 Silvas, Lda.</v>
      </c>
      <c r="C322" t="str">
        <v>FA</v>
      </c>
      <c r="D322" s="5" t="str">
        <v>2025A</v>
      </c>
      <c r="E322">
        <v>8721</v>
      </c>
      <c r="F322" t="str">
        <v>PEN</v>
      </c>
      <c r="G322" vm="31">
        <v>45840</v>
      </c>
      <c r="H322" vm="94">
        <v>45810</v>
      </c>
      <c r="I322">
        <v>10</v>
      </c>
      <c r="J322">
        <v>181.36</v>
      </c>
      <c r="K322">
        <v>181.36</v>
      </c>
      <c r="L322" t="str">
        <v>Pedro Fonseca</v>
      </c>
      <c r="M322" t="str">
        <v>6A30</v>
      </c>
    </row>
    <row r="323" spans="1:13" x14ac:dyDescent="0.25">
      <c r="A323">
        <v>211110959</v>
      </c>
      <c r="B323" t="str">
        <v>3 Silvas, Lda.</v>
      </c>
      <c r="C323" t="str">
        <v>FA</v>
      </c>
      <c r="D323" s="5" t="str">
        <v>2025A</v>
      </c>
      <c r="E323">
        <v>8722</v>
      </c>
      <c r="F323" t="str">
        <v>PEN</v>
      </c>
      <c r="G323" vm="31">
        <v>45840</v>
      </c>
      <c r="H323" vm="94">
        <v>45810</v>
      </c>
      <c r="I323">
        <v>10</v>
      </c>
      <c r="J323">
        <v>116.43</v>
      </c>
      <c r="K323">
        <v>116.43</v>
      </c>
      <c r="L323" t="str">
        <v>Pedro Fonseca</v>
      </c>
      <c r="M323" t="str">
        <v>6A30</v>
      </c>
    </row>
    <row r="324" spans="1:13" x14ac:dyDescent="0.25">
      <c r="A324">
        <v>211110959</v>
      </c>
      <c r="B324" t="str">
        <v>3 Silvas, Lda.</v>
      </c>
      <c r="C324" t="str">
        <v>FA</v>
      </c>
      <c r="D324" s="5" t="str">
        <v>2025A</v>
      </c>
      <c r="E324">
        <v>8834</v>
      </c>
      <c r="F324" t="str">
        <v>PEN</v>
      </c>
      <c r="G324" vm="33">
        <v>45842</v>
      </c>
      <c r="H324" vm="12">
        <v>45812</v>
      </c>
      <c r="I324">
        <v>8</v>
      </c>
      <c r="J324">
        <v>142.59</v>
      </c>
      <c r="K324">
        <v>142.59</v>
      </c>
      <c r="L324" t="str">
        <v>Pedro Fonseca</v>
      </c>
      <c r="M324" t="str">
        <v>6A30</v>
      </c>
    </row>
    <row r="325" spans="1:13" x14ac:dyDescent="0.25">
      <c r="A325">
        <v>211110959</v>
      </c>
      <c r="B325" t="str">
        <v>3 Silvas, Lda.</v>
      </c>
      <c r="C325" t="str">
        <v>FA</v>
      </c>
      <c r="D325" s="5" t="str">
        <v>2025A</v>
      </c>
      <c r="E325">
        <v>8875</v>
      </c>
      <c r="F325" t="str">
        <v>PEN</v>
      </c>
      <c r="G325" vm="33">
        <v>45842</v>
      </c>
      <c r="H325" vm="12">
        <v>45812</v>
      </c>
      <c r="I325">
        <v>8</v>
      </c>
      <c r="J325">
        <v>170.18</v>
      </c>
      <c r="K325">
        <v>170.18</v>
      </c>
      <c r="L325" t="str">
        <v>Pedro Fonseca</v>
      </c>
      <c r="M325" t="str">
        <v>6A30</v>
      </c>
    </row>
    <row r="326" spans="1:13" x14ac:dyDescent="0.25">
      <c r="A326">
        <v>211110959</v>
      </c>
      <c r="B326" t="str">
        <v>3 Silvas, Lda.</v>
      </c>
      <c r="C326" t="str">
        <v>FA</v>
      </c>
      <c r="D326" s="5" t="str">
        <v>2025A</v>
      </c>
      <c r="E326">
        <v>8971</v>
      </c>
      <c r="F326" t="str">
        <v>PEN</v>
      </c>
      <c r="G326" vm="8">
        <v>45847</v>
      </c>
      <c r="H326" vm="77">
        <v>45817</v>
      </c>
      <c r="I326">
        <v>3</v>
      </c>
      <c r="J326">
        <v>63.15</v>
      </c>
      <c r="K326">
        <v>63.15</v>
      </c>
      <c r="L326" t="str">
        <v>Pedro Fonseca</v>
      </c>
      <c r="M326" t="str">
        <v>1A5</v>
      </c>
    </row>
    <row r="327" spans="1:13" x14ac:dyDescent="0.25">
      <c r="A327">
        <v>211110959</v>
      </c>
      <c r="B327" t="str">
        <v>3 Silvas, Lda.</v>
      </c>
      <c r="C327" t="str">
        <v>FA</v>
      </c>
      <c r="D327" s="5" t="str">
        <v>2025A</v>
      </c>
      <c r="E327">
        <v>9043</v>
      </c>
      <c r="F327" t="str">
        <v>PEN</v>
      </c>
      <c r="G327" vm="9">
        <v>45849</v>
      </c>
      <c r="H327" vm="16">
        <v>45819</v>
      </c>
      <c r="I327">
        <v>1</v>
      </c>
      <c r="J327">
        <v>109.88</v>
      </c>
      <c r="K327">
        <v>109.88</v>
      </c>
      <c r="L327" t="str">
        <v>Pedro Fonseca</v>
      </c>
      <c r="M327" t="str">
        <v>1A5</v>
      </c>
    </row>
    <row r="328" spans="1:13" x14ac:dyDescent="0.25">
      <c r="A328">
        <v>211110959</v>
      </c>
      <c r="B328" t="str">
        <v>3 Silvas, Lda.</v>
      </c>
      <c r="C328" t="str">
        <v>FA</v>
      </c>
      <c r="D328" s="5" t="str">
        <v>2025A</v>
      </c>
      <c r="E328">
        <v>9047</v>
      </c>
      <c r="F328" t="str">
        <v>PEN</v>
      </c>
      <c r="G328" vm="9">
        <v>45849</v>
      </c>
      <c r="H328" vm="16">
        <v>45819</v>
      </c>
      <c r="I328">
        <v>1</v>
      </c>
      <c r="J328">
        <v>153.01</v>
      </c>
      <c r="K328">
        <v>153.01</v>
      </c>
      <c r="L328" t="str">
        <v>Pedro Fonseca</v>
      </c>
      <c r="M328" t="str">
        <v>1A5</v>
      </c>
    </row>
    <row r="329" spans="1:13" x14ac:dyDescent="0.25">
      <c r="A329">
        <v>211110959</v>
      </c>
      <c r="B329" t="str">
        <v>3 Silvas, Lda.</v>
      </c>
      <c r="C329" t="str">
        <v>FA</v>
      </c>
      <c r="D329" s="5" t="str">
        <v>2025A</v>
      </c>
      <c r="E329">
        <v>9059</v>
      </c>
      <c r="F329" t="str">
        <v>PEN</v>
      </c>
      <c r="G329" vm="9">
        <v>45849</v>
      </c>
      <c r="H329" vm="16">
        <v>45819</v>
      </c>
      <c r="I329">
        <v>1</v>
      </c>
      <c r="J329">
        <v>242.27</v>
      </c>
      <c r="K329">
        <v>242.27</v>
      </c>
      <c r="L329" t="str">
        <v>Pedro Fonseca</v>
      </c>
      <c r="M329" t="str">
        <v>1A5</v>
      </c>
    </row>
    <row r="330" spans="1:13" x14ac:dyDescent="0.25">
      <c r="A330">
        <v>211110959</v>
      </c>
      <c r="B330" t="str">
        <v>3 Silvas, Lda.</v>
      </c>
      <c r="C330" t="str">
        <v>FA</v>
      </c>
      <c r="D330" s="5" t="str">
        <v>2025A</v>
      </c>
      <c r="E330">
        <v>9093</v>
      </c>
      <c r="F330" t="str">
        <v>PEN</v>
      </c>
      <c r="G330" vm="9">
        <v>45849</v>
      </c>
      <c r="H330" vm="16">
        <v>45819</v>
      </c>
      <c r="I330">
        <v>1</v>
      </c>
      <c r="J330">
        <v>891.84</v>
      </c>
      <c r="K330">
        <v>891.84</v>
      </c>
      <c r="L330" t="str">
        <v>Pedro Fonseca</v>
      </c>
      <c r="M330" t="str">
        <v>1A5</v>
      </c>
    </row>
    <row r="331" spans="1:13" x14ac:dyDescent="0.25">
      <c r="A331">
        <v>211110959</v>
      </c>
      <c r="B331" t="str">
        <v>3 Silvas, Lda.</v>
      </c>
      <c r="C331" t="str">
        <v>FA</v>
      </c>
      <c r="D331" s="5" t="str">
        <v>2025A</v>
      </c>
      <c r="E331">
        <v>9172</v>
      </c>
      <c r="F331" t="str">
        <v>PEN</v>
      </c>
      <c r="G331" vm="165">
        <v>45850</v>
      </c>
      <c r="H331" vm="122">
        <v>45820</v>
      </c>
      <c r="I331">
        <v>0</v>
      </c>
      <c r="J331">
        <v>241.21</v>
      </c>
      <c r="K331">
        <v>241.21</v>
      </c>
      <c r="L331" t="str">
        <v>Pedro Fonseca</v>
      </c>
      <c r="M331" t="str">
        <v>A VENCER</v>
      </c>
    </row>
    <row r="332" spans="1:13" x14ac:dyDescent="0.25">
      <c r="A332">
        <v>211110959</v>
      </c>
      <c r="B332" t="str">
        <v>3 Silvas, Lda.</v>
      </c>
      <c r="C332" t="str">
        <v>FA</v>
      </c>
      <c r="D332" s="5" t="str">
        <v>2025A</v>
      </c>
      <c r="E332">
        <v>9173</v>
      </c>
      <c r="F332" t="str">
        <v>PEN</v>
      </c>
      <c r="G332" vm="165">
        <v>45850</v>
      </c>
      <c r="H332" vm="122">
        <v>45820</v>
      </c>
      <c r="I332">
        <v>0</v>
      </c>
      <c r="J332">
        <v>79.59</v>
      </c>
      <c r="K332">
        <v>79.59</v>
      </c>
      <c r="L332" t="str">
        <v>Pedro Fonseca</v>
      </c>
      <c r="M332" t="str">
        <v>A VENCER</v>
      </c>
    </row>
    <row r="333" spans="1:13" x14ac:dyDescent="0.25">
      <c r="A333">
        <v>211110959</v>
      </c>
      <c r="B333" t="str">
        <v>3 Silvas, Lda.</v>
      </c>
      <c r="C333" t="str">
        <v>FA</v>
      </c>
      <c r="D333" s="5" t="str">
        <v>2025A</v>
      </c>
      <c r="E333">
        <v>9279</v>
      </c>
      <c r="F333" t="str">
        <v>PEN</v>
      </c>
      <c r="G333" vm="96">
        <v>45854</v>
      </c>
      <c r="H333" vm="89">
        <v>45824</v>
      </c>
      <c r="I333">
        <v>-4</v>
      </c>
      <c r="J333">
        <v>39.910000000000004</v>
      </c>
      <c r="K333">
        <v>39.910000000000004</v>
      </c>
      <c r="L333" t="str">
        <v>Pedro Fonseca</v>
      </c>
      <c r="M333" t="str">
        <v>A VENCER</v>
      </c>
    </row>
    <row r="334" spans="1:13" x14ac:dyDescent="0.25">
      <c r="A334">
        <v>211110959</v>
      </c>
      <c r="B334" t="str">
        <v>3 Silvas, Lda.</v>
      </c>
      <c r="C334" t="str">
        <v>FA</v>
      </c>
      <c r="D334" s="5" t="str">
        <v>2025A</v>
      </c>
      <c r="E334">
        <v>9311</v>
      </c>
      <c r="F334" t="str">
        <v>PEN</v>
      </c>
      <c r="G334" vm="96">
        <v>45854</v>
      </c>
      <c r="H334" vm="89">
        <v>45824</v>
      </c>
      <c r="I334">
        <v>-4</v>
      </c>
      <c r="J334">
        <v>255.16</v>
      </c>
      <c r="K334">
        <v>255.16</v>
      </c>
      <c r="L334" t="str">
        <v>Pedro Fonseca</v>
      </c>
      <c r="M334" t="str">
        <v>A VENCER</v>
      </c>
    </row>
    <row r="335" spans="1:13" x14ac:dyDescent="0.25">
      <c r="A335">
        <v>211110959</v>
      </c>
      <c r="B335" t="str">
        <v>3 Silvas, Lda.</v>
      </c>
      <c r="C335" t="str">
        <v>FA</v>
      </c>
      <c r="D335" s="5" t="str">
        <v>2025A</v>
      </c>
      <c r="E335">
        <v>9375</v>
      </c>
      <c r="F335" t="str">
        <v>PEN</v>
      </c>
      <c r="G335" vm="177">
        <v>45855</v>
      </c>
      <c r="H335" vm="178">
        <v>45825</v>
      </c>
      <c r="I335">
        <v>-5</v>
      </c>
      <c r="J335">
        <v>99.490000000000009</v>
      </c>
      <c r="K335">
        <v>99.490000000000009</v>
      </c>
      <c r="L335" t="str">
        <v>Pedro Fonseca</v>
      </c>
      <c r="M335" t="str">
        <v>A VENCER</v>
      </c>
    </row>
    <row r="336" spans="1:13" x14ac:dyDescent="0.25">
      <c r="A336">
        <v>211110959</v>
      </c>
      <c r="B336" t="str">
        <v>3 Silvas, Lda.</v>
      </c>
      <c r="C336" t="str">
        <v>FA</v>
      </c>
      <c r="D336" s="5" t="str">
        <v>2025A</v>
      </c>
      <c r="E336">
        <v>9413</v>
      </c>
      <c r="F336" t="str">
        <v>PEN</v>
      </c>
      <c r="G336" vm="97">
        <v>45856</v>
      </c>
      <c r="H336" vm="22">
        <v>45826</v>
      </c>
      <c r="I336">
        <v>-6</v>
      </c>
      <c r="J336">
        <v>77.739999999999995</v>
      </c>
      <c r="K336">
        <v>77.739999999999995</v>
      </c>
      <c r="L336" t="str">
        <v>Pedro Fonseca</v>
      </c>
      <c r="M336" t="str">
        <v>A VENCER</v>
      </c>
    </row>
    <row r="337" spans="1:13" x14ac:dyDescent="0.25">
      <c r="A337">
        <v>211110959</v>
      </c>
      <c r="B337" t="str">
        <v>3 Silvas, Lda.</v>
      </c>
      <c r="C337" t="str">
        <v>FA</v>
      </c>
      <c r="D337" s="5" t="str">
        <v>2025A</v>
      </c>
      <c r="E337">
        <v>9419</v>
      </c>
      <c r="F337" t="str">
        <v>PEN</v>
      </c>
      <c r="G337" vm="97">
        <v>45856</v>
      </c>
      <c r="H337" vm="22">
        <v>45826</v>
      </c>
      <c r="I337">
        <v>-6</v>
      </c>
      <c r="J337">
        <v>139.27000000000001</v>
      </c>
      <c r="K337">
        <v>139.27000000000001</v>
      </c>
      <c r="L337" t="str">
        <v>Pedro Fonseca</v>
      </c>
      <c r="M337" t="str">
        <v>A VENCER</v>
      </c>
    </row>
    <row r="338" spans="1:13" x14ac:dyDescent="0.25">
      <c r="A338">
        <v>211110959</v>
      </c>
      <c r="B338" t="str">
        <v>3 Silvas, Lda.</v>
      </c>
      <c r="C338" t="str">
        <v>FA</v>
      </c>
      <c r="D338" s="5" t="str">
        <v>2025A</v>
      </c>
      <c r="E338">
        <v>9421</v>
      </c>
      <c r="F338" t="str">
        <v>PEN</v>
      </c>
      <c r="G338" vm="97">
        <v>45856</v>
      </c>
      <c r="H338" vm="22">
        <v>45826</v>
      </c>
      <c r="I338">
        <v>-6</v>
      </c>
      <c r="J338">
        <v>297.07</v>
      </c>
      <c r="K338">
        <v>297.07</v>
      </c>
      <c r="L338" t="str">
        <v>Pedro Fonseca</v>
      </c>
      <c r="M338" t="str">
        <v>A VENCER</v>
      </c>
    </row>
    <row r="339" spans="1:13" x14ac:dyDescent="0.25">
      <c r="A339">
        <v>211110959</v>
      </c>
      <c r="B339" t="str">
        <v>3 Silvas, Lda.</v>
      </c>
      <c r="C339" t="str">
        <v>FA</v>
      </c>
      <c r="D339" s="5" t="str">
        <v>2025A</v>
      </c>
      <c r="E339">
        <v>9440</v>
      </c>
      <c r="F339" t="str">
        <v>PEN</v>
      </c>
      <c r="G339" vm="97">
        <v>45856</v>
      </c>
      <c r="H339" vm="22">
        <v>45826</v>
      </c>
      <c r="I339">
        <v>-6</v>
      </c>
      <c r="J339">
        <v>216.41</v>
      </c>
      <c r="K339">
        <v>216.41</v>
      </c>
      <c r="L339" t="str">
        <v>Pedro Fonseca</v>
      </c>
      <c r="M339" t="str">
        <v>A VENCER</v>
      </c>
    </row>
    <row r="340" spans="1:13" x14ac:dyDescent="0.25">
      <c r="A340">
        <v>211110959</v>
      </c>
      <c r="B340" t="str">
        <v>3 Silvas, Lda.</v>
      </c>
      <c r="C340" t="str">
        <v>FA</v>
      </c>
      <c r="D340" s="5" t="str">
        <v>2025A</v>
      </c>
      <c r="E340">
        <v>9576</v>
      </c>
      <c r="F340" t="str">
        <v>PEN</v>
      </c>
      <c r="G340" vm="99">
        <v>45861</v>
      </c>
      <c r="H340" vm="100">
        <v>45831</v>
      </c>
      <c r="I340">
        <v>-11</v>
      </c>
      <c r="J340">
        <v>67.55</v>
      </c>
      <c r="K340">
        <v>67.55</v>
      </c>
      <c r="L340" t="str">
        <v>Pedro Fonseca</v>
      </c>
      <c r="M340" t="str">
        <v>A VENCER</v>
      </c>
    </row>
    <row r="341" spans="1:13" x14ac:dyDescent="0.25">
      <c r="A341">
        <v>211110959</v>
      </c>
      <c r="B341" t="str">
        <v>3 Silvas, Lda.</v>
      </c>
      <c r="C341" t="str">
        <v>FA</v>
      </c>
      <c r="D341" s="5" t="str">
        <v>2025A</v>
      </c>
      <c r="E341">
        <v>9599</v>
      </c>
      <c r="F341" t="str">
        <v>PEN</v>
      </c>
      <c r="G341" vm="99">
        <v>45861</v>
      </c>
      <c r="H341" vm="100">
        <v>45831</v>
      </c>
      <c r="I341">
        <v>-11</v>
      </c>
      <c r="J341">
        <v>338.11</v>
      </c>
      <c r="K341">
        <v>338.11</v>
      </c>
      <c r="L341" t="str">
        <v>Pedro Fonseca</v>
      </c>
      <c r="M341" t="str">
        <v>A VENCER</v>
      </c>
    </row>
    <row r="342" spans="1:13" x14ac:dyDescent="0.25">
      <c r="A342">
        <v>211110959</v>
      </c>
      <c r="B342" t="str">
        <v>3 Silvas, Lda.</v>
      </c>
      <c r="C342" t="str">
        <v>FA</v>
      </c>
      <c r="D342" s="5" t="str">
        <v>2025A</v>
      </c>
      <c r="E342">
        <v>9634</v>
      </c>
      <c r="F342" t="str">
        <v>PEN</v>
      </c>
      <c r="G342" vm="99">
        <v>45861</v>
      </c>
      <c r="H342" vm="100">
        <v>45831</v>
      </c>
      <c r="I342">
        <v>-11</v>
      </c>
      <c r="J342">
        <v>171.51</v>
      </c>
      <c r="K342">
        <v>171.51</v>
      </c>
      <c r="L342" t="str">
        <v>Pedro Fonseca</v>
      </c>
      <c r="M342" t="str">
        <v>A VENCER</v>
      </c>
    </row>
    <row r="343" spans="1:13" x14ac:dyDescent="0.25">
      <c r="A343">
        <v>211110959</v>
      </c>
      <c r="B343" t="str">
        <v>3 Silvas, Lda.</v>
      </c>
      <c r="C343" t="str">
        <v>FA</v>
      </c>
      <c r="D343" s="5" t="str">
        <v>2025A</v>
      </c>
      <c r="E343">
        <v>9655</v>
      </c>
      <c r="F343" t="str">
        <v>PEN</v>
      </c>
      <c r="G343" vm="101">
        <v>45863</v>
      </c>
      <c r="H343" vm="26">
        <v>45833</v>
      </c>
      <c r="I343">
        <v>-13</v>
      </c>
      <c r="J343">
        <v>133.96</v>
      </c>
      <c r="K343">
        <v>133.96</v>
      </c>
      <c r="L343" t="str">
        <v>Pedro Fonseca</v>
      </c>
      <c r="M343" t="str">
        <v>A VENCER</v>
      </c>
    </row>
    <row r="344" spans="1:13" x14ac:dyDescent="0.25">
      <c r="A344">
        <v>211110959</v>
      </c>
      <c r="B344" t="str">
        <v>3 Silvas, Lda.</v>
      </c>
      <c r="C344" t="str">
        <v>FA</v>
      </c>
      <c r="D344" s="5" t="str">
        <v>2025A</v>
      </c>
      <c r="E344">
        <v>9673</v>
      </c>
      <c r="F344" t="str">
        <v>PEN</v>
      </c>
      <c r="G344" vm="101">
        <v>45863</v>
      </c>
      <c r="H344" vm="26">
        <v>45833</v>
      </c>
      <c r="I344">
        <v>-13</v>
      </c>
      <c r="J344">
        <v>297.98</v>
      </c>
      <c r="K344">
        <v>297.98</v>
      </c>
      <c r="L344" t="str">
        <v>Pedro Fonseca</v>
      </c>
      <c r="M344" t="str">
        <v>A VENCER</v>
      </c>
    </row>
    <row r="345" spans="1:13" x14ac:dyDescent="0.25">
      <c r="A345">
        <v>211110959</v>
      </c>
      <c r="B345" t="str">
        <v>3 Silvas, Lda.</v>
      </c>
      <c r="C345" t="str">
        <v>FA</v>
      </c>
      <c r="D345" s="5" t="str">
        <v>2025A</v>
      </c>
      <c r="E345">
        <v>9681</v>
      </c>
      <c r="F345" t="str">
        <v>PEN</v>
      </c>
      <c r="G345" vm="101">
        <v>45863</v>
      </c>
      <c r="H345" vm="26">
        <v>45833</v>
      </c>
      <c r="I345">
        <v>-13</v>
      </c>
      <c r="J345">
        <v>129.59</v>
      </c>
      <c r="K345">
        <v>129.59</v>
      </c>
      <c r="L345" t="str">
        <v>Pedro Fonseca</v>
      </c>
      <c r="M345" t="str">
        <v>A VENCER</v>
      </c>
    </row>
    <row r="346" spans="1:13" x14ac:dyDescent="0.25">
      <c r="A346">
        <v>211110959</v>
      </c>
      <c r="B346" t="str">
        <v>3 Silvas, Lda.</v>
      </c>
      <c r="C346" t="str">
        <v>FA</v>
      </c>
      <c r="D346" s="5" t="str">
        <v>2025A</v>
      </c>
      <c r="E346">
        <v>9948</v>
      </c>
      <c r="F346" t="str">
        <v>PEN</v>
      </c>
      <c r="G346" vm="105">
        <v>45870</v>
      </c>
      <c r="H346" vm="31">
        <v>45840</v>
      </c>
      <c r="I346">
        <v>-20</v>
      </c>
      <c r="J346">
        <v>92.15</v>
      </c>
      <c r="K346">
        <v>92.15</v>
      </c>
      <c r="L346" t="str">
        <v>Pedro Fonseca</v>
      </c>
      <c r="M346" t="str">
        <v>A VENCER</v>
      </c>
    </row>
    <row r="347" spans="1:13" x14ac:dyDescent="0.25">
      <c r="A347">
        <v>211110959</v>
      </c>
      <c r="B347" t="str">
        <v>3 Silvas, Lda.</v>
      </c>
      <c r="C347" t="str">
        <v>FA</v>
      </c>
      <c r="D347" s="5" t="str">
        <v>2025A</v>
      </c>
      <c r="E347">
        <v>9959</v>
      </c>
      <c r="F347" t="str">
        <v>PEN</v>
      </c>
      <c r="G347" vm="105">
        <v>45870</v>
      </c>
      <c r="H347" vm="31">
        <v>45840</v>
      </c>
      <c r="I347">
        <v>-20</v>
      </c>
      <c r="J347">
        <v>168.49</v>
      </c>
      <c r="K347">
        <v>168.49</v>
      </c>
      <c r="L347" t="str">
        <v>Pedro Fonseca</v>
      </c>
      <c r="M347" t="str">
        <v>A VENCER</v>
      </c>
    </row>
    <row r="348" spans="1:13" x14ac:dyDescent="0.25">
      <c r="A348">
        <v>211110959</v>
      </c>
      <c r="B348" t="str">
        <v>3 Silvas, Lda.</v>
      </c>
      <c r="C348" t="str">
        <v>FA</v>
      </c>
      <c r="D348" s="5" t="str">
        <v>2025A</v>
      </c>
      <c r="E348">
        <v>9999</v>
      </c>
      <c r="F348" t="str">
        <v>PEN</v>
      </c>
      <c r="G348" vm="105">
        <v>45870</v>
      </c>
      <c r="H348" vm="31">
        <v>45840</v>
      </c>
      <c r="I348">
        <v>-20</v>
      </c>
      <c r="J348">
        <v>164.17000000000002</v>
      </c>
      <c r="K348">
        <v>164.17000000000002</v>
      </c>
      <c r="L348" t="str">
        <v>Pedro Fonseca</v>
      </c>
      <c r="M348" t="str">
        <v>A VENCER</v>
      </c>
    </row>
    <row r="349" spans="1:13" x14ac:dyDescent="0.25">
      <c r="A349">
        <v>211110959</v>
      </c>
      <c r="B349" t="str">
        <v>3 Silvas, Lda.</v>
      </c>
      <c r="C349" t="str">
        <v>FA</v>
      </c>
      <c r="D349" s="5" t="str">
        <v>2025A</v>
      </c>
      <c r="E349">
        <v>10000</v>
      </c>
      <c r="F349" t="str">
        <v>PEN</v>
      </c>
      <c r="G349" vm="105">
        <v>45870</v>
      </c>
      <c r="H349" vm="31">
        <v>45840</v>
      </c>
      <c r="I349">
        <v>-20</v>
      </c>
      <c r="J349">
        <v>218.79</v>
      </c>
      <c r="K349">
        <v>218.79</v>
      </c>
      <c r="L349" t="str">
        <v>Pedro Fonseca</v>
      </c>
      <c r="M349" t="str">
        <v>A VENCER</v>
      </c>
    </row>
    <row r="350" spans="1:13" x14ac:dyDescent="0.25">
      <c r="A350">
        <v>211110959</v>
      </c>
      <c r="B350" t="str">
        <v>3 Silvas, Lda.</v>
      </c>
      <c r="C350" t="str">
        <v>FA</v>
      </c>
      <c r="D350" s="5" t="str">
        <v>2025A</v>
      </c>
      <c r="E350">
        <v>10007</v>
      </c>
      <c r="F350" t="str">
        <v>PEN</v>
      </c>
      <c r="G350" vm="105">
        <v>45870</v>
      </c>
      <c r="H350" vm="31">
        <v>45840</v>
      </c>
      <c r="I350">
        <v>-20</v>
      </c>
      <c r="J350">
        <v>287.64</v>
      </c>
      <c r="K350">
        <v>287.64</v>
      </c>
      <c r="L350" t="str">
        <v>Pedro Fonseca</v>
      </c>
      <c r="M350" t="str">
        <v>A VENCER</v>
      </c>
    </row>
    <row r="351" spans="1:13" x14ac:dyDescent="0.25">
      <c r="A351">
        <v>211110959</v>
      </c>
      <c r="B351" t="str">
        <v>3 Silvas, Lda.</v>
      </c>
      <c r="C351" t="str">
        <v>FA</v>
      </c>
      <c r="D351" s="5" t="str">
        <v>2025A</v>
      </c>
      <c r="E351">
        <v>10317</v>
      </c>
      <c r="F351" t="str">
        <v>PEN</v>
      </c>
      <c r="G351" vm="108">
        <v>45877</v>
      </c>
      <c r="H351" vm="8">
        <v>45847</v>
      </c>
      <c r="I351">
        <v>-27</v>
      </c>
      <c r="J351">
        <v>69.91</v>
      </c>
      <c r="K351">
        <v>69.91</v>
      </c>
      <c r="L351" t="str">
        <v>Pedro Fonseca</v>
      </c>
      <c r="M351" t="str">
        <v>A VENCER</v>
      </c>
    </row>
    <row r="352" spans="1:13" x14ac:dyDescent="0.25">
      <c r="A352">
        <v>211110959</v>
      </c>
      <c r="B352" t="str">
        <v>3 Silvas, Lda.</v>
      </c>
      <c r="C352" t="str">
        <v>FA</v>
      </c>
      <c r="D352" s="5" t="str">
        <v>2025A</v>
      </c>
      <c r="E352">
        <v>10321</v>
      </c>
      <c r="F352" t="str">
        <v>PEN</v>
      </c>
      <c r="G352" vm="108">
        <v>45877</v>
      </c>
      <c r="H352" vm="8">
        <v>45847</v>
      </c>
      <c r="I352">
        <v>-27</v>
      </c>
      <c r="J352">
        <v>432.29</v>
      </c>
      <c r="K352">
        <v>432.29</v>
      </c>
      <c r="L352" t="str">
        <v>Pedro Fonseca</v>
      </c>
      <c r="M352" t="str">
        <v>A VENCER</v>
      </c>
    </row>
    <row r="353" spans="1:13" x14ac:dyDescent="0.25">
      <c r="A353">
        <v>211110959</v>
      </c>
      <c r="B353" t="str">
        <v>3 Silvas, Lda.</v>
      </c>
      <c r="C353" t="str">
        <v>FA</v>
      </c>
      <c r="D353" s="5" t="str">
        <v>2025A</v>
      </c>
      <c r="E353">
        <v>10348</v>
      </c>
      <c r="F353" t="str">
        <v>PEN</v>
      </c>
      <c r="G353" vm="108">
        <v>45877</v>
      </c>
      <c r="H353" vm="8">
        <v>45847</v>
      </c>
      <c r="I353">
        <v>-27</v>
      </c>
      <c r="J353">
        <v>122.34</v>
      </c>
      <c r="K353">
        <v>122.34</v>
      </c>
      <c r="L353" t="str">
        <v>Pedro Fonseca</v>
      </c>
      <c r="M353" t="str">
        <v>A VENCER</v>
      </c>
    </row>
    <row r="354" spans="1:13" x14ac:dyDescent="0.25">
      <c r="A354">
        <v>211110959</v>
      </c>
      <c r="B354" t="str">
        <v>3 Silvas, Lda.</v>
      </c>
      <c r="C354" t="str">
        <v>FA</v>
      </c>
      <c r="D354" s="5" t="str">
        <v>2025A</v>
      </c>
      <c r="E354">
        <v>10349</v>
      </c>
      <c r="F354" t="str">
        <v>PEN</v>
      </c>
      <c r="G354" vm="108">
        <v>45877</v>
      </c>
      <c r="H354" vm="8">
        <v>45847</v>
      </c>
      <c r="I354">
        <v>-27</v>
      </c>
      <c r="J354">
        <v>296.35000000000002</v>
      </c>
      <c r="K354">
        <v>296.35000000000002</v>
      </c>
      <c r="L354" t="str">
        <v>Pedro Fonseca</v>
      </c>
      <c r="M354" t="str">
        <v>A VENCER</v>
      </c>
    </row>
    <row r="355" spans="1:13" x14ac:dyDescent="0.25">
      <c r="A355">
        <v>211110959</v>
      </c>
      <c r="B355" t="str">
        <v>3 Silvas, Lda.</v>
      </c>
      <c r="C355" t="str">
        <v>FA</v>
      </c>
      <c r="D355" s="5" t="str">
        <v>2025A</v>
      </c>
      <c r="E355">
        <v>10377</v>
      </c>
      <c r="F355" t="str">
        <v>PEN</v>
      </c>
      <c r="G355" vm="142">
        <v>45878</v>
      </c>
      <c r="H355" vm="74">
        <v>45848</v>
      </c>
      <c r="I355">
        <v>-28</v>
      </c>
      <c r="J355">
        <v>26.17</v>
      </c>
      <c r="K355">
        <v>26.17</v>
      </c>
      <c r="L355" t="str">
        <v>Pedro Fonseca</v>
      </c>
      <c r="M355" t="str">
        <v>A VENCER</v>
      </c>
    </row>
    <row r="356" spans="1:13" x14ac:dyDescent="0.25">
      <c r="A356">
        <v>211110972</v>
      </c>
      <c r="B356" t="str">
        <v>Globalmesa - Comercio Produtos</v>
      </c>
      <c r="C356" t="str">
        <v>NC</v>
      </c>
      <c r="D356" s="5">
        <v>2025</v>
      </c>
      <c r="E356">
        <v>147</v>
      </c>
      <c r="F356" t="str">
        <v>PEN</v>
      </c>
      <c r="G356" vm="226">
        <v>45719</v>
      </c>
      <c r="H356" vm="226">
        <v>45719</v>
      </c>
      <c r="I356">
        <v>131</v>
      </c>
      <c r="J356">
        <v>-70.86</v>
      </c>
      <c r="K356">
        <v>-70.86</v>
      </c>
      <c r="L356" t="str">
        <v>Paulo Costa</v>
      </c>
      <c r="M356" t="str">
        <v>M120</v>
      </c>
    </row>
    <row r="357" spans="1:13" x14ac:dyDescent="0.25">
      <c r="A357">
        <v>211110972</v>
      </c>
      <c r="B357" t="str">
        <v>Globalmesa - Comercio Produtos</v>
      </c>
      <c r="C357" t="str">
        <v>FA</v>
      </c>
      <c r="D357" s="5" t="str">
        <v>2025A</v>
      </c>
      <c r="E357">
        <v>7925</v>
      </c>
      <c r="F357" t="str">
        <v>PEN</v>
      </c>
      <c r="G357" vm="88">
        <v>45793</v>
      </c>
      <c r="H357" vm="88">
        <v>45793</v>
      </c>
      <c r="I357">
        <v>57</v>
      </c>
      <c r="J357">
        <v>305.11</v>
      </c>
      <c r="K357">
        <v>305.11</v>
      </c>
      <c r="L357" t="str">
        <v>Paulo Costa</v>
      </c>
      <c r="M357" t="str">
        <v>31A60</v>
      </c>
    </row>
    <row r="358" spans="1:13" x14ac:dyDescent="0.25">
      <c r="A358">
        <v>211110994</v>
      </c>
      <c r="B358" t="str">
        <v>Carnes Vítor Sousa, Lda</v>
      </c>
      <c r="C358" t="str">
        <v>FA</v>
      </c>
      <c r="D358" s="5" t="str">
        <v>2025A</v>
      </c>
      <c r="E358">
        <v>8461</v>
      </c>
      <c r="F358" t="str">
        <v>PEN</v>
      </c>
      <c r="G358" vm="27">
        <v>45834</v>
      </c>
      <c r="H358" vm="176">
        <v>45804</v>
      </c>
      <c r="I358">
        <v>16</v>
      </c>
      <c r="J358">
        <v>67.900000000000006</v>
      </c>
      <c r="K358">
        <v>67.900000000000006</v>
      </c>
      <c r="L358" t="str">
        <v>Pedro Fonseca</v>
      </c>
      <c r="M358" t="str">
        <v>6A30</v>
      </c>
    </row>
    <row r="359" spans="1:13" x14ac:dyDescent="0.25">
      <c r="A359">
        <v>211110994</v>
      </c>
      <c r="B359" t="str">
        <v>Carnes Vítor Sousa, Lda</v>
      </c>
      <c r="C359" t="str">
        <v>NC</v>
      </c>
      <c r="D359" s="5">
        <v>2025</v>
      </c>
      <c r="E359">
        <v>501</v>
      </c>
      <c r="F359" t="str">
        <v>PEN</v>
      </c>
      <c r="G359" vm="29">
        <v>45836</v>
      </c>
      <c r="H359" vm="182">
        <v>45806</v>
      </c>
      <c r="I359">
        <v>14</v>
      </c>
      <c r="J359">
        <v>-34.119999999999997</v>
      </c>
      <c r="K359">
        <v>-34.119999999999997</v>
      </c>
      <c r="L359" t="str">
        <v>Pedro Fonseca</v>
      </c>
      <c r="M359" t="str">
        <v>6A30</v>
      </c>
    </row>
    <row r="360" spans="1:13" x14ac:dyDescent="0.25">
      <c r="A360">
        <v>211110994</v>
      </c>
      <c r="B360" t="str">
        <v>Carnes Vítor Sousa, Lda</v>
      </c>
      <c r="C360" t="str">
        <v>FA</v>
      </c>
      <c r="D360" s="5" t="str">
        <v>2025A</v>
      </c>
      <c r="E360">
        <v>8574</v>
      </c>
      <c r="F360" t="str">
        <v>PEN</v>
      </c>
      <c r="G360" vm="29">
        <v>45836</v>
      </c>
      <c r="H360" vm="182">
        <v>45806</v>
      </c>
      <c r="I360">
        <v>14</v>
      </c>
      <c r="J360">
        <v>90.75</v>
      </c>
      <c r="K360">
        <v>90.75</v>
      </c>
      <c r="L360" t="str">
        <v>Pedro Fonseca</v>
      </c>
      <c r="M360" t="str">
        <v>6A30</v>
      </c>
    </row>
    <row r="361" spans="1:13" x14ac:dyDescent="0.25">
      <c r="A361">
        <v>211110994</v>
      </c>
      <c r="B361" t="str">
        <v>Carnes Vítor Sousa, Lda</v>
      </c>
      <c r="C361" t="str">
        <v>FA</v>
      </c>
      <c r="D361" s="5" t="str">
        <v>2025A</v>
      </c>
      <c r="E361">
        <v>10110</v>
      </c>
      <c r="F361" t="str">
        <v>PEN</v>
      </c>
      <c r="G361" vm="106">
        <v>45872</v>
      </c>
      <c r="H361" vm="33">
        <v>45842</v>
      </c>
      <c r="I361">
        <v>-22</v>
      </c>
      <c r="J361">
        <v>450.61</v>
      </c>
      <c r="K361">
        <v>450.61</v>
      </c>
      <c r="L361" t="str">
        <v>Pedro Fonseca</v>
      </c>
      <c r="M361" t="str">
        <v>A VENCER</v>
      </c>
    </row>
    <row r="362" spans="1:13" x14ac:dyDescent="0.25">
      <c r="A362">
        <v>211111002</v>
      </c>
      <c r="B362" t="str">
        <v>Talho Cornélia, Lda</v>
      </c>
      <c r="C362" t="str">
        <v>FA</v>
      </c>
      <c r="D362" s="5" t="str">
        <v>2025A</v>
      </c>
      <c r="E362">
        <v>9052</v>
      </c>
      <c r="F362" t="str">
        <v>PEN</v>
      </c>
      <c r="G362" vm="9">
        <v>45849</v>
      </c>
      <c r="H362" vm="16">
        <v>45819</v>
      </c>
      <c r="I362">
        <v>1</v>
      </c>
      <c r="J362">
        <v>183.06</v>
      </c>
      <c r="K362">
        <v>183.06</v>
      </c>
      <c r="L362" t="str">
        <v>Manuel Miranda</v>
      </c>
      <c r="M362" t="str">
        <v>1A5</v>
      </c>
    </row>
    <row r="363" spans="1:13" x14ac:dyDescent="0.25">
      <c r="A363">
        <v>211111002</v>
      </c>
      <c r="B363" t="str">
        <v>Talho Cornélia, Lda</v>
      </c>
      <c r="C363" t="str">
        <v>FA</v>
      </c>
      <c r="D363" s="5" t="str">
        <v>2025A</v>
      </c>
      <c r="E363">
        <v>9543</v>
      </c>
      <c r="F363" t="str">
        <v>PEN</v>
      </c>
      <c r="G363" vm="98">
        <v>45858</v>
      </c>
      <c r="H363" vm="24">
        <v>45828</v>
      </c>
      <c r="I363">
        <v>-8</v>
      </c>
      <c r="J363">
        <v>156.21</v>
      </c>
      <c r="K363">
        <v>156.21</v>
      </c>
      <c r="L363" t="str">
        <v>Manuel Miranda</v>
      </c>
      <c r="M363" t="str">
        <v>A VENCER</v>
      </c>
    </row>
    <row r="364" spans="1:13" x14ac:dyDescent="0.25">
      <c r="A364">
        <v>211111002</v>
      </c>
      <c r="B364" t="str">
        <v>Talho Cornélia, Lda</v>
      </c>
      <c r="C364" t="str">
        <v>FA</v>
      </c>
      <c r="D364" s="5" t="str">
        <v>2025A</v>
      </c>
      <c r="E364">
        <v>9866</v>
      </c>
      <c r="F364" t="str">
        <v>PEN</v>
      </c>
      <c r="G364" vm="102">
        <v>45865</v>
      </c>
      <c r="H364" vm="28">
        <v>45835</v>
      </c>
      <c r="I364">
        <v>-15</v>
      </c>
      <c r="J364">
        <v>81.72</v>
      </c>
      <c r="K364">
        <v>81.72</v>
      </c>
      <c r="L364" t="str">
        <v>Manuel Miranda</v>
      </c>
      <c r="M364" t="str">
        <v>A VENCER</v>
      </c>
    </row>
    <row r="365" spans="1:13" x14ac:dyDescent="0.25">
      <c r="A365">
        <v>211111002</v>
      </c>
      <c r="B365" t="str">
        <v>Talho Cornélia, Lda</v>
      </c>
      <c r="C365" t="str">
        <v>FA</v>
      </c>
      <c r="D365" s="5" t="str">
        <v>2025A</v>
      </c>
      <c r="E365">
        <v>10171</v>
      </c>
      <c r="F365" t="str">
        <v>PEN</v>
      </c>
      <c r="G365" vm="106">
        <v>45872</v>
      </c>
      <c r="H365" vm="33">
        <v>45842</v>
      </c>
      <c r="I365">
        <v>-22</v>
      </c>
      <c r="J365">
        <v>79.28</v>
      </c>
      <c r="K365">
        <v>79.28</v>
      </c>
      <c r="L365" t="str">
        <v>Manuel Miranda</v>
      </c>
      <c r="M365" t="str">
        <v>A VENCER</v>
      </c>
    </row>
    <row r="366" spans="1:13" x14ac:dyDescent="0.25">
      <c r="A366">
        <v>211111017</v>
      </c>
      <c r="B366" t="str">
        <v>O Imbativel - José Alfredo Santos,</v>
      </c>
      <c r="C366" t="str">
        <v>FA</v>
      </c>
      <c r="D366" s="5" t="str">
        <v>2025A</v>
      </c>
      <c r="E366">
        <v>10178</v>
      </c>
      <c r="F366" t="str">
        <v>PEN</v>
      </c>
      <c r="G366" vm="106">
        <v>45872</v>
      </c>
      <c r="H366" vm="33">
        <v>45842</v>
      </c>
      <c r="I366">
        <v>-22</v>
      </c>
      <c r="J366">
        <v>124.75</v>
      </c>
      <c r="K366">
        <v>124.75</v>
      </c>
      <c r="L366" t="str">
        <v>Ricardo G.Silva</v>
      </c>
      <c r="M366" t="str">
        <v>A VENCER</v>
      </c>
    </row>
    <row r="367" spans="1:13" x14ac:dyDescent="0.25">
      <c r="A367">
        <v>211111024</v>
      </c>
      <c r="B367" t="str">
        <v>Marigrates - Talhos Novos, Lda.</v>
      </c>
      <c r="C367" t="str">
        <v>NC</v>
      </c>
      <c r="D367" s="5">
        <v>2025</v>
      </c>
      <c r="E367">
        <v>34</v>
      </c>
      <c r="F367" t="str">
        <v>PEN</v>
      </c>
      <c r="G367" vm="227">
        <v>45727</v>
      </c>
      <c r="H367" vm="60">
        <v>45667</v>
      </c>
      <c r="I367">
        <v>123</v>
      </c>
      <c r="J367">
        <v>-135.83000000000001</v>
      </c>
      <c r="K367">
        <v>-0.83000000000000007</v>
      </c>
      <c r="L367" t="str">
        <v>Manuel Miranda</v>
      </c>
      <c r="M367" t="str">
        <v>M120</v>
      </c>
    </row>
    <row r="368" spans="1:13" x14ac:dyDescent="0.25">
      <c r="A368">
        <v>211111024</v>
      </c>
      <c r="B368" t="str">
        <v>Marigrates - Talhos Novos, Lda.</v>
      </c>
      <c r="C368" t="str">
        <v>PRE</v>
      </c>
      <c r="D368" s="5">
        <v>2025</v>
      </c>
      <c r="E368">
        <v>91</v>
      </c>
      <c r="F368" t="str">
        <v>PEN</v>
      </c>
      <c r="G368" vm="154">
        <v>45853</v>
      </c>
      <c r="H368" vm="164">
        <v>45796</v>
      </c>
      <c r="I368">
        <v>-3</v>
      </c>
      <c r="J368">
        <v>2833.64</v>
      </c>
      <c r="K368">
        <v>2833.64</v>
      </c>
      <c r="L368" t="str">
        <v>Manuel Miranda</v>
      </c>
      <c r="M368" t="str">
        <v>A VENCER</v>
      </c>
    </row>
    <row r="369" spans="1:13" x14ac:dyDescent="0.25">
      <c r="A369">
        <v>211111024</v>
      </c>
      <c r="B369" t="str">
        <v>Marigrates - Talhos Novos, Lda.</v>
      </c>
      <c r="C369" t="str">
        <v>PRE</v>
      </c>
      <c r="D369" s="5">
        <v>2025</v>
      </c>
      <c r="E369">
        <v>92</v>
      </c>
      <c r="F369" t="str">
        <v>PEN</v>
      </c>
      <c r="G369" vm="98">
        <v>45858</v>
      </c>
      <c r="H369" vm="164">
        <v>45796</v>
      </c>
      <c r="I369">
        <v>-8</v>
      </c>
      <c r="J369">
        <v>3362.11</v>
      </c>
      <c r="K369">
        <v>3362.11</v>
      </c>
      <c r="L369" t="str">
        <v>Manuel Miranda</v>
      </c>
      <c r="M369" t="str">
        <v>A VENCER</v>
      </c>
    </row>
    <row r="370" spans="1:13" x14ac:dyDescent="0.25">
      <c r="A370">
        <v>211111024</v>
      </c>
      <c r="B370" t="str">
        <v>Marigrates - Talhos Novos, Lda.</v>
      </c>
      <c r="C370" t="str">
        <v>PRE</v>
      </c>
      <c r="D370" s="5">
        <v>2025</v>
      </c>
      <c r="E370">
        <v>93</v>
      </c>
      <c r="F370" t="str">
        <v>PEN</v>
      </c>
      <c r="G370" vm="101">
        <v>45863</v>
      </c>
      <c r="H370" vm="164">
        <v>45796</v>
      </c>
      <c r="I370">
        <v>-13</v>
      </c>
      <c r="J370">
        <v>3393.51</v>
      </c>
      <c r="K370">
        <v>3393.51</v>
      </c>
      <c r="L370" t="str">
        <v>Manuel Miranda</v>
      </c>
      <c r="M370" t="str">
        <v>A VENCER</v>
      </c>
    </row>
    <row r="371" spans="1:13" x14ac:dyDescent="0.25">
      <c r="A371">
        <v>211111024</v>
      </c>
      <c r="B371" t="str">
        <v>Marigrates - Talhos Novos, Lda.</v>
      </c>
      <c r="C371" t="str">
        <v>PRE</v>
      </c>
      <c r="D371" s="5">
        <v>2025</v>
      </c>
      <c r="E371">
        <v>94</v>
      </c>
      <c r="F371" t="str">
        <v>PEN</v>
      </c>
      <c r="G371" vm="103">
        <v>45868</v>
      </c>
      <c r="H371" vm="164">
        <v>45796</v>
      </c>
      <c r="I371">
        <v>-18</v>
      </c>
      <c r="J371">
        <v>3232.16</v>
      </c>
      <c r="K371">
        <v>3232.16</v>
      </c>
      <c r="L371" t="str">
        <v>Manuel Miranda</v>
      </c>
      <c r="M371" t="str">
        <v>A VENCER</v>
      </c>
    </row>
    <row r="372" spans="1:13" x14ac:dyDescent="0.25">
      <c r="A372">
        <v>211111024</v>
      </c>
      <c r="B372" t="str">
        <v>Marigrates - Talhos Novos, Lda.</v>
      </c>
      <c r="C372" t="str">
        <v>PRE</v>
      </c>
      <c r="D372" s="5">
        <v>2025</v>
      </c>
      <c r="E372">
        <v>107</v>
      </c>
      <c r="F372" t="str">
        <v>PEN</v>
      </c>
      <c r="G372" vm="116">
        <v>45876</v>
      </c>
      <c r="H372" vm="77">
        <v>45817</v>
      </c>
      <c r="I372">
        <v>-26</v>
      </c>
      <c r="J372">
        <v>3456.73</v>
      </c>
      <c r="K372">
        <v>3456.73</v>
      </c>
      <c r="L372" t="str">
        <v>Manuel Miranda</v>
      </c>
      <c r="M372" t="str">
        <v>A VENCER</v>
      </c>
    </row>
    <row r="373" spans="1:13" x14ac:dyDescent="0.25">
      <c r="A373">
        <v>211111024</v>
      </c>
      <c r="B373" t="str">
        <v>Marigrates - Talhos Novos, Lda.</v>
      </c>
      <c r="C373" t="str">
        <v>PRE</v>
      </c>
      <c r="D373" s="5">
        <v>2025</v>
      </c>
      <c r="E373">
        <v>105</v>
      </c>
      <c r="F373" t="str">
        <v>PEN</v>
      </c>
      <c r="G373" vm="123">
        <v>45881</v>
      </c>
      <c r="H373" vm="77">
        <v>45817</v>
      </c>
      <c r="I373">
        <v>-31</v>
      </c>
      <c r="J373">
        <v>3497.15</v>
      </c>
      <c r="K373">
        <v>3497.15</v>
      </c>
      <c r="L373" t="str">
        <v>Manuel Miranda</v>
      </c>
      <c r="M373" t="str">
        <v>A VENCER</v>
      </c>
    </row>
    <row r="374" spans="1:13" x14ac:dyDescent="0.25">
      <c r="A374">
        <v>211111024</v>
      </c>
      <c r="B374" t="str">
        <v>Marigrates - Talhos Novos, Lda.</v>
      </c>
      <c r="C374" t="str">
        <v>PRE</v>
      </c>
      <c r="D374" s="5">
        <v>2025</v>
      </c>
      <c r="E374">
        <v>106</v>
      </c>
      <c r="F374" t="str">
        <v>PEN</v>
      </c>
      <c r="G374" vm="126">
        <v>45888</v>
      </c>
      <c r="H374" vm="77">
        <v>45817</v>
      </c>
      <c r="I374">
        <v>-38</v>
      </c>
      <c r="J374">
        <v>2749.44</v>
      </c>
      <c r="K374">
        <v>2749.44</v>
      </c>
      <c r="L374" t="str">
        <v>Manuel Miranda</v>
      </c>
      <c r="M374" t="str">
        <v>A VENCER</v>
      </c>
    </row>
    <row r="375" spans="1:13" x14ac:dyDescent="0.25">
      <c r="A375">
        <v>211111024</v>
      </c>
      <c r="B375" t="str">
        <v>Marigrates - Talhos Novos, Lda.</v>
      </c>
      <c r="C375" t="str">
        <v>PRE</v>
      </c>
      <c r="D375" s="5">
        <v>2025</v>
      </c>
      <c r="E375">
        <v>112</v>
      </c>
      <c r="F375" t="str">
        <v>PEN</v>
      </c>
      <c r="G375" vm="128">
        <v>45893</v>
      </c>
      <c r="H375" vm="100">
        <v>45831</v>
      </c>
      <c r="I375">
        <v>-43</v>
      </c>
      <c r="J375">
        <v>2573.4299999999998</v>
      </c>
      <c r="K375">
        <v>2573.4299999999998</v>
      </c>
      <c r="L375" t="str">
        <v>Manuel Miranda</v>
      </c>
      <c r="M375" t="str">
        <v>A VENCER</v>
      </c>
    </row>
    <row r="376" spans="1:13" x14ac:dyDescent="0.25">
      <c r="A376">
        <v>211111024</v>
      </c>
      <c r="B376" t="str">
        <v>Marigrates - Talhos Novos, Lda.</v>
      </c>
      <c r="C376" t="str">
        <v>PRE</v>
      </c>
      <c r="D376" s="5">
        <v>2025</v>
      </c>
      <c r="E376">
        <v>111</v>
      </c>
      <c r="F376" t="str">
        <v>PEN</v>
      </c>
      <c r="G376" vm="228">
        <v>45899</v>
      </c>
      <c r="H376" vm="100">
        <v>45831</v>
      </c>
      <c r="I376">
        <v>-49</v>
      </c>
      <c r="J376">
        <v>1937.22</v>
      </c>
      <c r="K376">
        <v>1937.22</v>
      </c>
      <c r="L376" t="str">
        <v>Manuel Miranda</v>
      </c>
      <c r="M376" t="str">
        <v>A VENCER</v>
      </c>
    </row>
    <row r="377" spans="1:13" x14ac:dyDescent="0.25">
      <c r="A377">
        <v>211111024</v>
      </c>
      <c r="B377" t="str">
        <v>Marigrates - Talhos Novos, Lda.</v>
      </c>
      <c r="C377" t="str">
        <v>FA</v>
      </c>
      <c r="D377" s="5" t="str">
        <v>2025A</v>
      </c>
      <c r="E377">
        <v>10164</v>
      </c>
      <c r="F377" t="str">
        <v>PEN</v>
      </c>
      <c r="G377" vm="133">
        <v>45902</v>
      </c>
      <c r="H377" vm="33">
        <v>45842</v>
      </c>
      <c r="I377">
        <v>-52</v>
      </c>
      <c r="J377">
        <v>115.81</v>
      </c>
      <c r="K377">
        <v>115.81</v>
      </c>
      <c r="L377" t="str">
        <v>Manuel Miranda</v>
      </c>
      <c r="M377" t="str">
        <v>A VENCER</v>
      </c>
    </row>
    <row r="378" spans="1:13" x14ac:dyDescent="0.25">
      <c r="A378">
        <v>211111024</v>
      </c>
      <c r="B378" t="str">
        <v>Marigrates - Talhos Novos, Lda.</v>
      </c>
      <c r="C378" t="str">
        <v>PRE</v>
      </c>
      <c r="D378" s="5">
        <v>2025</v>
      </c>
      <c r="E378">
        <v>116</v>
      </c>
      <c r="F378" t="str">
        <v>PEN</v>
      </c>
      <c r="G378" vm="229">
        <v>45906</v>
      </c>
      <c r="H378" vm="72">
        <v>45845</v>
      </c>
      <c r="I378">
        <v>-56</v>
      </c>
      <c r="J378">
        <v>3031.57</v>
      </c>
      <c r="K378">
        <v>3031.57</v>
      </c>
      <c r="L378" t="str">
        <v>Manuel Miranda</v>
      </c>
      <c r="M378" t="str">
        <v>A VENCER</v>
      </c>
    </row>
    <row r="379" spans="1:13" x14ac:dyDescent="0.25">
      <c r="A379">
        <v>211111024</v>
      </c>
      <c r="B379" t="str">
        <v>Marigrates - Talhos Novos, Lda.</v>
      </c>
      <c r="C379" t="str">
        <v>FA</v>
      </c>
      <c r="D379" s="5" t="str">
        <v>2025A</v>
      </c>
      <c r="E379">
        <v>10261</v>
      </c>
      <c r="F379" t="str">
        <v>PEN</v>
      </c>
      <c r="G379" vm="229">
        <v>45906</v>
      </c>
      <c r="H379" vm="73">
        <v>45846</v>
      </c>
      <c r="I379">
        <v>-56</v>
      </c>
      <c r="J379">
        <v>58.63</v>
      </c>
      <c r="K379">
        <v>58.63</v>
      </c>
      <c r="L379" t="str">
        <v>Manuel Miranda</v>
      </c>
      <c r="M379" t="str">
        <v>A VENCER</v>
      </c>
    </row>
    <row r="380" spans="1:13" x14ac:dyDescent="0.25">
      <c r="A380">
        <v>211111024</v>
      </c>
      <c r="B380" t="str">
        <v>Marigrates - Talhos Novos, Lda.</v>
      </c>
      <c r="C380" t="str">
        <v>FA</v>
      </c>
      <c r="D380" s="5" t="str">
        <v>2025A</v>
      </c>
      <c r="E380">
        <v>10262</v>
      </c>
      <c r="F380" t="str">
        <v>PEN</v>
      </c>
      <c r="G380" vm="229">
        <v>45906</v>
      </c>
      <c r="H380" vm="73">
        <v>45846</v>
      </c>
      <c r="I380">
        <v>-56</v>
      </c>
      <c r="J380">
        <v>42.9</v>
      </c>
      <c r="K380">
        <v>42.9</v>
      </c>
      <c r="L380" t="str">
        <v>Manuel Miranda</v>
      </c>
      <c r="M380" t="str">
        <v>A VENCER</v>
      </c>
    </row>
    <row r="381" spans="1:13" x14ac:dyDescent="0.25">
      <c r="A381">
        <v>211111024</v>
      </c>
      <c r="B381" t="str">
        <v>Marigrates - Talhos Novos, Lda.</v>
      </c>
      <c r="C381" t="str">
        <v>FA</v>
      </c>
      <c r="D381" s="5" t="str">
        <v>2025A</v>
      </c>
      <c r="E381">
        <v>10265</v>
      </c>
      <c r="F381" t="str">
        <v>PEN</v>
      </c>
      <c r="G381" vm="229">
        <v>45906</v>
      </c>
      <c r="H381" vm="73">
        <v>45846</v>
      </c>
      <c r="I381">
        <v>-56</v>
      </c>
      <c r="J381">
        <v>536.23</v>
      </c>
      <c r="K381">
        <v>536.23</v>
      </c>
      <c r="L381" t="str">
        <v>Manuel Miranda</v>
      </c>
      <c r="M381" t="str">
        <v>A VENCER</v>
      </c>
    </row>
    <row r="382" spans="1:13" x14ac:dyDescent="0.25">
      <c r="A382">
        <v>211111024</v>
      </c>
      <c r="B382" t="str">
        <v>Marigrates - Talhos Novos, Lda.</v>
      </c>
      <c r="C382" t="str">
        <v>FA</v>
      </c>
      <c r="D382" s="5" t="str">
        <v>2025A</v>
      </c>
      <c r="E382">
        <v>10269</v>
      </c>
      <c r="F382" t="str">
        <v>PEN</v>
      </c>
      <c r="G382" vm="229">
        <v>45906</v>
      </c>
      <c r="H382" vm="73">
        <v>45846</v>
      </c>
      <c r="I382">
        <v>-56</v>
      </c>
      <c r="J382">
        <v>203.66</v>
      </c>
      <c r="K382">
        <v>203.66</v>
      </c>
      <c r="L382" t="str">
        <v>Manuel Miranda</v>
      </c>
      <c r="M382" t="str">
        <v>A VENCER</v>
      </c>
    </row>
    <row r="383" spans="1:13" x14ac:dyDescent="0.25">
      <c r="A383">
        <v>211111024</v>
      </c>
      <c r="B383" t="str">
        <v>Marigrates - Talhos Novos, Lda.</v>
      </c>
      <c r="C383" t="str">
        <v>FA</v>
      </c>
      <c r="D383" s="5" t="str">
        <v>2025A</v>
      </c>
      <c r="E383">
        <v>10483</v>
      </c>
      <c r="F383" t="str">
        <v>PEN</v>
      </c>
      <c r="G383" vm="137">
        <v>45909</v>
      </c>
      <c r="H383" vm="9">
        <v>45849</v>
      </c>
      <c r="I383">
        <v>-59</v>
      </c>
      <c r="J383">
        <v>407.57</v>
      </c>
      <c r="K383">
        <v>407.57</v>
      </c>
      <c r="L383" t="str">
        <v>Manuel Miranda</v>
      </c>
      <c r="M383" t="str">
        <v>A VENCER</v>
      </c>
    </row>
    <row r="384" spans="1:13" x14ac:dyDescent="0.25">
      <c r="A384">
        <v>211111024</v>
      </c>
      <c r="B384" t="str">
        <v>Marigrates - Talhos Novos, Lda.</v>
      </c>
      <c r="C384" t="str">
        <v>FA</v>
      </c>
      <c r="D384" s="5" t="str">
        <v>2025A</v>
      </c>
      <c r="E384">
        <v>10488</v>
      </c>
      <c r="F384" t="str">
        <v>PEN</v>
      </c>
      <c r="G384" vm="137">
        <v>45909</v>
      </c>
      <c r="H384" vm="9">
        <v>45849</v>
      </c>
      <c r="I384">
        <v>-59</v>
      </c>
      <c r="J384">
        <v>822.1</v>
      </c>
      <c r="K384">
        <v>822.1</v>
      </c>
      <c r="L384" t="str">
        <v>Manuel Miranda</v>
      </c>
      <c r="M384" t="str">
        <v>A VENCER</v>
      </c>
    </row>
    <row r="385" spans="1:13" x14ac:dyDescent="0.25">
      <c r="A385">
        <v>211111024</v>
      </c>
      <c r="B385" t="str">
        <v>Marigrates - Talhos Novos, Lda.</v>
      </c>
      <c r="C385" t="str">
        <v>FA</v>
      </c>
      <c r="D385" s="5" t="str">
        <v>2025A</v>
      </c>
      <c r="E385">
        <v>10489</v>
      </c>
      <c r="F385" t="str">
        <v>PEN</v>
      </c>
      <c r="G385" vm="137">
        <v>45909</v>
      </c>
      <c r="H385" vm="9">
        <v>45849</v>
      </c>
      <c r="I385">
        <v>-59</v>
      </c>
      <c r="J385">
        <v>660.71</v>
      </c>
      <c r="K385">
        <v>660.71</v>
      </c>
      <c r="L385" t="str">
        <v>Manuel Miranda</v>
      </c>
      <c r="M385" t="str">
        <v>A VENCER</v>
      </c>
    </row>
    <row r="386" spans="1:13" x14ac:dyDescent="0.25">
      <c r="A386">
        <v>211111024</v>
      </c>
      <c r="B386" t="str">
        <v>Marigrates - Talhos Novos, Lda.</v>
      </c>
      <c r="C386" t="str">
        <v>PRE</v>
      </c>
      <c r="D386" s="5">
        <v>2025</v>
      </c>
      <c r="E386">
        <v>115</v>
      </c>
      <c r="F386" t="str">
        <v>PEN</v>
      </c>
      <c r="G386" vm="230">
        <v>45911</v>
      </c>
      <c r="H386" vm="72">
        <v>45845</v>
      </c>
      <c r="I386">
        <v>-61</v>
      </c>
      <c r="J386">
        <v>3633.03</v>
      </c>
      <c r="K386">
        <v>3633.03</v>
      </c>
      <c r="L386" t="str">
        <v>Manuel Miranda</v>
      </c>
      <c r="M386" t="str">
        <v>A VENCER</v>
      </c>
    </row>
    <row r="387" spans="1:13" x14ac:dyDescent="0.25">
      <c r="A387">
        <v>211111050</v>
      </c>
      <c r="B387" t="str">
        <v>Distrifrango-Comércio E Distrib.De</v>
      </c>
      <c r="C387" t="str">
        <v>FA</v>
      </c>
      <c r="D387" s="5" t="str">
        <v>2025A</v>
      </c>
      <c r="E387">
        <v>9572</v>
      </c>
      <c r="F387" t="str">
        <v>PEN</v>
      </c>
      <c r="G387" vm="100">
        <v>45831</v>
      </c>
      <c r="H387" vm="100">
        <v>45831</v>
      </c>
      <c r="I387">
        <v>19</v>
      </c>
      <c r="J387">
        <v>7.73</v>
      </c>
      <c r="K387">
        <v>7.73</v>
      </c>
      <c r="L387" t="str">
        <v>Ricardo G.Silva</v>
      </c>
      <c r="M387" t="str">
        <v>6A30</v>
      </c>
    </row>
    <row r="388" spans="1:13" x14ac:dyDescent="0.25">
      <c r="A388">
        <v>211111050</v>
      </c>
      <c r="B388" t="str">
        <v>Distrifrango-Comércio E Distrib.De</v>
      </c>
      <c r="C388" t="str">
        <v>FA</v>
      </c>
      <c r="D388" s="5" t="str">
        <v>2025A</v>
      </c>
      <c r="E388">
        <v>9944</v>
      </c>
      <c r="F388" t="str">
        <v>PEN</v>
      </c>
      <c r="G388" vm="141">
        <v>45839</v>
      </c>
      <c r="H388" vm="141">
        <v>45839</v>
      </c>
      <c r="I388">
        <v>11</v>
      </c>
      <c r="J388">
        <v>864.47</v>
      </c>
      <c r="K388">
        <v>864.47</v>
      </c>
      <c r="L388" t="str">
        <v>Ricardo G.Silva</v>
      </c>
      <c r="M388" t="str">
        <v>6A30</v>
      </c>
    </row>
    <row r="389" spans="1:13" x14ac:dyDescent="0.25">
      <c r="A389">
        <v>211111050</v>
      </c>
      <c r="B389" t="str">
        <v>Distrifrango-Comércio E Distrib.De</v>
      </c>
      <c r="C389" t="str">
        <v>FA</v>
      </c>
      <c r="D389" s="5" t="str">
        <v>2025A</v>
      </c>
      <c r="E389">
        <v>10021</v>
      </c>
      <c r="F389" t="str">
        <v>PEN</v>
      </c>
      <c r="G389" vm="31">
        <v>45840</v>
      </c>
      <c r="H389" vm="31">
        <v>45840</v>
      </c>
      <c r="I389">
        <v>10</v>
      </c>
      <c r="J389">
        <v>552.68000000000006</v>
      </c>
      <c r="K389">
        <v>552.68000000000006</v>
      </c>
      <c r="L389" t="str">
        <v>Ricardo G.Silva</v>
      </c>
      <c r="M389" t="str">
        <v>6A30</v>
      </c>
    </row>
    <row r="390" spans="1:13" x14ac:dyDescent="0.25">
      <c r="A390">
        <v>211111050</v>
      </c>
      <c r="B390" t="str">
        <v>Distrifrango-Comércio E Distrib.De</v>
      </c>
      <c r="C390" t="str">
        <v>FA</v>
      </c>
      <c r="D390" s="5" t="str">
        <v>2025A</v>
      </c>
      <c r="E390">
        <v>10080</v>
      </c>
      <c r="F390" t="str">
        <v>PEN</v>
      </c>
      <c r="G390" vm="32">
        <v>45841</v>
      </c>
      <c r="H390" vm="32">
        <v>45841</v>
      </c>
      <c r="I390">
        <v>9</v>
      </c>
      <c r="J390">
        <v>663.6</v>
      </c>
      <c r="K390">
        <v>663.6</v>
      </c>
      <c r="L390" t="str">
        <v>Ricardo G.Silva</v>
      </c>
      <c r="M390" t="str">
        <v>6A30</v>
      </c>
    </row>
    <row r="391" spans="1:13" x14ac:dyDescent="0.25">
      <c r="A391">
        <v>211111050</v>
      </c>
      <c r="B391" t="str">
        <v>Distrifrango-Comércio E Distrib.De</v>
      </c>
      <c r="C391" t="str">
        <v>FA</v>
      </c>
      <c r="D391" s="5" t="str">
        <v>2025A</v>
      </c>
      <c r="E391">
        <v>10291</v>
      </c>
      <c r="F391" t="str">
        <v>PEN</v>
      </c>
      <c r="G391" vm="73">
        <v>45846</v>
      </c>
      <c r="H391" vm="73">
        <v>45846</v>
      </c>
      <c r="I391">
        <v>4</v>
      </c>
      <c r="J391">
        <v>1097.26</v>
      </c>
      <c r="K391">
        <v>1097.26</v>
      </c>
      <c r="L391" t="str">
        <v>Ricardo G.Silva</v>
      </c>
      <c r="M391" t="str">
        <v>1A5</v>
      </c>
    </row>
    <row r="392" spans="1:13" x14ac:dyDescent="0.25">
      <c r="A392">
        <v>211111050</v>
      </c>
      <c r="B392" t="str">
        <v>Distrifrango-Comércio E Distrib.De</v>
      </c>
      <c r="C392" t="str">
        <v>FA</v>
      </c>
      <c r="D392" s="5" t="str">
        <v>2025A</v>
      </c>
      <c r="E392">
        <v>10357</v>
      </c>
      <c r="F392" t="str">
        <v>PEN</v>
      </c>
      <c r="G392" vm="8">
        <v>45847</v>
      </c>
      <c r="H392" vm="8">
        <v>45847</v>
      </c>
      <c r="I392">
        <v>3</v>
      </c>
      <c r="J392">
        <v>193.79</v>
      </c>
      <c r="K392">
        <v>193.79</v>
      </c>
      <c r="L392" t="str">
        <v>Ricardo G.Silva</v>
      </c>
      <c r="M392" t="str">
        <v>1A5</v>
      </c>
    </row>
    <row r="393" spans="1:13" x14ac:dyDescent="0.25">
      <c r="A393">
        <v>211111050</v>
      </c>
      <c r="B393" t="str">
        <v>Distrifrango-Comércio E Distrib.De</v>
      </c>
      <c r="C393" t="str">
        <v>FA</v>
      </c>
      <c r="D393" s="5" t="str">
        <v>2025A</v>
      </c>
      <c r="E393">
        <v>10495</v>
      </c>
      <c r="F393" t="str">
        <v>PEN</v>
      </c>
      <c r="G393" vm="9">
        <v>45849</v>
      </c>
      <c r="H393" vm="9">
        <v>45849</v>
      </c>
      <c r="I393">
        <v>1</v>
      </c>
      <c r="J393">
        <v>1919.93</v>
      </c>
      <c r="K393">
        <v>1919.93</v>
      </c>
      <c r="L393" t="str">
        <v>Ricardo G.Silva</v>
      </c>
      <c r="M393" t="str">
        <v>1A5</v>
      </c>
    </row>
    <row r="394" spans="1:13" x14ac:dyDescent="0.25">
      <c r="A394">
        <v>211111053</v>
      </c>
      <c r="B394" t="str">
        <v>Vasconcelos &amp; Vaz, Lda.</v>
      </c>
      <c r="C394" t="str">
        <v>FA</v>
      </c>
      <c r="D394" s="5" t="str">
        <v>2025A</v>
      </c>
      <c r="E394">
        <v>10480</v>
      </c>
      <c r="F394" t="str">
        <v>PEN</v>
      </c>
      <c r="G394" vm="139">
        <v>45864</v>
      </c>
      <c r="H394" vm="9">
        <v>45849</v>
      </c>
      <c r="I394">
        <v>-14</v>
      </c>
      <c r="J394">
        <v>343.97</v>
      </c>
      <c r="K394">
        <v>343.97</v>
      </c>
      <c r="L394" t="str">
        <v>Manuel Miranda</v>
      </c>
      <c r="M394" t="str">
        <v>A VENCER</v>
      </c>
    </row>
    <row r="395" spans="1:13" x14ac:dyDescent="0.25">
      <c r="A395">
        <v>211111080</v>
      </c>
      <c r="B395" t="str">
        <v>José Da Silva Freitas</v>
      </c>
      <c r="C395" t="str">
        <v>CCR</v>
      </c>
      <c r="D395" s="5" t="str">
        <v>A</v>
      </c>
      <c r="E395" t="str">
        <v>CH-0600050</v>
      </c>
      <c r="F395" t="str">
        <v>PEN</v>
      </c>
      <c r="G395" vm="231">
        <v>45449</v>
      </c>
      <c r="H395" vm="231">
        <v>45449</v>
      </c>
      <c r="I395">
        <v>401</v>
      </c>
      <c r="J395">
        <v>-1.45</v>
      </c>
      <c r="K395">
        <v>-1.45</v>
      </c>
      <c r="L395" t="str">
        <v>Bracar</v>
      </c>
      <c r="M395" t="str">
        <v>M120</v>
      </c>
    </row>
    <row r="396" spans="1:13" x14ac:dyDescent="0.25">
      <c r="A396">
        <v>211111091</v>
      </c>
      <c r="B396" t="str">
        <v>Talho Vitor Neto,Unipessoal, Lda</v>
      </c>
      <c r="C396" t="str">
        <v>FA</v>
      </c>
      <c r="D396" s="5" t="str">
        <v>2025A</v>
      </c>
      <c r="E396">
        <v>9976</v>
      </c>
      <c r="F396" t="str">
        <v>PEN</v>
      </c>
      <c r="G396" vm="105">
        <v>45870</v>
      </c>
      <c r="H396" vm="31">
        <v>45840</v>
      </c>
      <c r="I396">
        <v>-20</v>
      </c>
      <c r="J396">
        <v>293.72000000000003</v>
      </c>
      <c r="K396">
        <v>293.72000000000003</v>
      </c>
      <c r="L396" t="str">
        <v>Pedro Fonseca</v>
      </c>
      <c r="M396" t="str">
        <v>A VENCER</v>
      </c>
    </row>
    <row r="397" spans="1:13" x14ac:dyDescent="0.25">
      <c r="A397">
        <v>211111091</v>
      </c>
      <c r="B397" t="str">
        <v>Talho Vitor Neto,Unipessoal, Lda</v>
      </c>
      <c r="C397" t="str">
        <v>FA</v>
      </c>
      <c r="D397" s="5" t="str">
        <v>2025A</v>
      </c>
      <c r="E397">
        <v>10112</v>
      </c>
      <c r="F397" t="str">
        <v>PEN</v>
      </c>
      <c r="G397" vm="106">
        <v>45872</v>
      </c>
      <c r="H397" vm="33">
        <v>45842</v>
      </c>
      <c r="I397">
        <v>-22</v>
      </c>
      <c r="J397">
        <v>48.71</v>
      </c>
      <c r="K397">
        <v>48.71</v>
      </c>
      <c r="L397" t="str">
        <v>Pedro Fonseca</v>
      </c>
      <c r="M397" t="str">
        <v>A VENCER</v>
      </c>
    </row>
    <row r="398" spans="1:13" x14ac:dyDescent="0.25">
      <c r="A398">
        <v>211111091</v>
      </c>
      <c r="B398" t="str">
        <v>Talho Vitor Neto,Unipessoal, Lda</v>
      </c>
      <c r="C398" t="str">
        <v>FA</v>
      </c>
      <c r="D398" s="5" t="str">
        <v>2025A</v>
      </c>
      <c r="E398">
        <v>10304</v>
      </c>
      <c r="F398" t="str">
        <v>PEN</v>
      </c>
      <c r="G398" vm="108">
        <v>45877</v>
      </c>
      <c r="H398" vm="8">
        <v>45847</v>
      </c>
      <c r="I398">
        <v>-27</v>
      </c>
      <c r="J398">
        <v>574.41999999999996</v>
      </c>
      <c r="K398">
        <v>574.41999999999996</v>
      </c>
      <c r="L398" t="str">
        <v>Pedro Fonseca</v>
      </c>
      <c r="M398" t="str">
        <v>A VENCER</v>
      </c>
    </row>
    <row r="399" spans="1:13" x14ac:dyDescent="0.25">
      <c r="A399">
        <v>211111156</v>
      </c>
      <c r="B399" t="str">
        <v>Distrifelgueiras Supermercado, Lda</v>
      </c>
      <c r="C399" t="str">
        <v>FA</v>
      </c>
      <c r="D399" s="5" t="str">
        <v>2025A</v>
      </c>
      <c r="E399">
        <v>8727</v>
      </c>
      <c r="F399" t="str">
        <v>PEN</v>
      </c>
      <c r="G399" vm="31">
        <v>45840</v>
      </c>
      <c r="H399" vm="94">
        <v>45810</v>
      </c>
      <c r="I399">
        <v>10</v>
      </c>
      <c r="J399">
        <v>288.78000000000003</v>
      </c>
      <c r="K399">
        <v>288.78000000000003</v>
      </c>
      <c r="L399" t="str">
        <v>Manuel Miranda</v>
      </c>
      <c r="M399" t="str">
        <v>6A30</v>
      </c>
    </row>
    <row r="400" spans="1:13" x14ac:dyDescent="0.25">
      <c r="A400">
        <v>211111156</v>
      </c>
      <c r="B400" t="str">
        <v>Distrifelgueiras Supermercado, Lda</v>
      </c>
      <c r="C400" t="str">
        <v>FA</v>
      </c>
      <c r="D400" s="5" t="str">
        <v>2025A</v>
      </c>
      <c r="E400">
        <v>9154</v>
      </c>
      <c r="F400" t="str">
        <v>PEN</v>
      </c>
      <c r="G400" vm="165">
        <v>45850</v>
      </c>
      <c r="H400" vm="122">
        <v>45820</v>
      </c>
      <c r="I400">
        <v>0</v>
      </c>
      <c r="J400">
        <v>447.49</v>
      </c>
      <c r="K400">
        <v>447.49</v>
      </c>
      <c r="L400" t="str">
        <v>Manuel Miranda</v>
      </c>
      <c r="M400" t="str">
        <v>A VENCER</v>
      </c>
    </row>
    <row r="401" spans="1:13" x14ac:dyDescent="0.25">
      <c r="A401">
        <v>211111156</v>
      </c>
      <c r="B401" t="str">
        <v>Distrifelgueiras Supermercado, Lda</v>
      </c>
      <c r="C401" t="str">
        <v>FA</v>
      </c>
      <c r="D401" s="5" t="str">
        <v>2025A</v>
      </c>
      <c r="E401">
        <v>9284</v>
      </c>
      <c r="F401" t="str">
        <v>PEN</v>
      </c>
      <c r="G401" vm="96">
        <v>45854</v>
      </c>
      <c r="H401" vm="89">
        <v>45824</v>
      </c>
      <c r="I401">
        <v>-4</v>
      </c>
      <c r="J401">
        <v>104.77</v>
      </c>
      <c r="K401">
        <v>104.77</v>
      </c>
      <c r="L401" t="str">
        <v>Manuel Miranda</v>
      </c>
      <c r="M401" t="str">
        <v>A VENCER</v>
      </c>
    </row>
    <row r="402" spans="1:13" x14ac:dyDescent="0.25">
      <c r="A402">
        <v>211111156</v>
      </c>
      <c r="B402" t="str">
        <v>Distrifelgueiras Supermercado, Lda</v>
      </c>
      <c r="C402" t="str">
        <v>FA</v>
      </c>
      <c r="D402" s="5" t="str">
        <v>2025A</v>
      </c>
      <c r="E402">
        <v>10031</v>
      </c>
      <c r="F402" t="str">
        <v>PEN</v>
      </c>
      <c r="G402" vm="118">
        <v>45871</v>
      </c>
      <c r="H402" vm="32">
        <v>45841</v>
      </c>
      <c r="I402">
        <v>-21</v>
      </c>
      <c r="J402">
        <v>110.45</v>
      </c>
      <c r="K402">
        <v>110.45</v>
      </c>
      <c r="L402" t="str">
        <v>Manuel Miranda</v>
      </c>
      <c r="M402" t="str">
        <v>A VENCER</v>
      </c>
    </row>
    <row r="403" spans="1:13" x14ac:dyDescent="0.25">
      <c r="A403">
        <v>211111166</v>
      </c>
      <c r="B403" t="str">
        <v>Talho Boi Preto, Lda</v>
      </c>
      <c r="C403" t="str">
        <v>FA</v>
      </c>
      <c r="D403" s="5" t="str">
        <v>2025A</v>
      </c>
      <c r="E403">
        <v>8914</v>
      </c>
      <c r="F403" t="str">
        <v>PEN</v>
      </c>
      <c r="G403" vm="34">
        <v>45843</v>
      </c>
      <c r="H403" vm="138">
        <v>45813</v>
      </c>
      <c r="I403">
        <v>7</v>
      </c>
      <c r="J403">
        <v>158.74</v>
      </c>
      <c r="K403">
        <v>158.74</v>
      </c>
      <c r="L403" t="str">
        <v>Ricardo G.Silva</v>
      </c>
      <c r="M403" t="str">
        <v>6A30</v>
      </c>
    </row>
    <row r="404" spans="1:13" x14ac:dyDescent="0.25">
      <c r="A404">
        <v>211111166</v>
      </c>
      <c r="B404" t="str">
        <v>Talho Boi Preto, Lda</v>
      </c>
      <c r="C404" t="str">
        <v>FA</v>
      </c>
      <c r="D404" s="5" t="str">
        <v>2025A</v>
      </c>
      <c r="E404">
        <v>9163</v>
      </c>
      <c r="F404" t="str">
        <v>PEN</v>
      </c>
      <c r="G404" vm="165">
        <v>45850</v>
      </c>
      <c r="H404" vm="122">
        <v>45820</v>
      </c>
      <c r="I404">
        <v>0</v>
      </c>
      <c r="J404">
        <v>257</v>
      </c>
      <c r="K404">
        <v>257</v>
      </c>
      <c r="L404" t="str">
        <v>Ricardo G.Silva</v>
      </c>
      <c r="M404" t="str">
        <v>A VENCER</v>
      </c>
    </row>
    <row r="405" spans="1:13" x14ac:dyDescent="0.25">
      <c r="A405">
        <v>211111166</v>
      </c>
      <c r="B405" t="str">
        <v>Talho Boi Preto, Lda</v>
      </c>
      <c r="C405" t="str">
        <v>FA</v>
      </c>
      <c r="D405" s="5" t="str">
        <v>2025A</v>
      </c>
      <c r="E405">
        <v>9459</v>
      </c>
      <c r="F405" t="str">
        <v>PEN</v>
      </c>
      <c r="G405" vm="98">
        <v>45858</v>
      </c>
      <c r="H405" vm="24">
        <v>45828</v>
      </c>
      <c r="I405">
        <v>-8</v>
      </c>
      <c r="J405">
        <v>195.74</v>
      </c>
      <c r="K405">
        <v>195.74</v>
      </c>
      <c r="L405" t="str">
        <v>Ricardo G.Silva</v>
      </c>
      <c r="M405" t="str">
        <v>A VENCER</v>
      </c>
    </row>
    <row r="406" spans="1:13" x14ac:dyDescent="0.25">
      <c r="A406">
        <v>211111166</v>
      </c>
      <c r="B406" t="str">
        <v>Talho Boi Preto, Lda</v>
      </c>
      <c r="C406" t="str">
        <v>FA</v>
      </c>
      <c r="D406" s="5" t="str">
        <v>2025A</v>
      </c>
      <c r="E406">
        <v>9873</v>
      </c>
      <c r="F406" t="str">
        <v>PEN</v>
      </c>
      <c r="G406" vm="102">
        <v>45865</v>
      </c>
      <c r="H406" vm="28">
        <v>45835</v>
      </c>
      <c r="I406">
        <v>-15</v>
      </c>
      <c r="J406">
        <v>253.21</v>
      </c>
      <c r="K406">
        <v>253.21</v>
      </c>
      <c r="L406" t="str">
        <v>Ricardo G.Silva</v>
      </c>
      <c r="M406" t="str">
        <v>A VENCER</v>
      </c>
    </row>
    <row r="407" spans="1:13" x14ac:dyDescent="0.25">
      <c r="A407">
        <v>211111166</v>
      </c>
      <c r="B407" t="str">
        <v>Talho Boi Preto, Lda</v>
      </c>
      <c r="C407" t="str">
        <v>FA</v>
      </c>
      <c r="D407" s="5" t="str">
        <v>2025A</v>
      </c>
      <c r="E407">
        <v>10423</v>
      </c>
      <c r="F407" t="str">
        <v>PEN</v>
      </c>
      <c r="G407" vm="142">
        <v>45878</v>
      </c>
      <c r="H407" vm="74">
        <v>45848</v>
      </c>
      <c r="I407">
        <v>-28</v>
      </c>
      <c r="J407">
        <v>294.15000000000003</v>
      </c>
      <c r="K407">
        <v>294.15000000000003</v>
      </c>
      <c r="L407" t="str">
        <v>Ricardo G.Silva</v>
      </c>
      <c r="M407" t="str">
        <v>A VENCER</v>
      </c>
    </row>
    <row r="408" spans="1:13" x14ac:dyDescent="0.25">
      <c r="A408">
        <v>211111189</v>
      </c>
      <c r="B408" t="str">
        <v>Rumiema-Comércio E Distribuição De</v>
      </c>
      <c r="C408" t="str">
        <v>FA</v>
      </c>
      <c r="D408" s="5" t="str">
        <v>2025A</v>
      </c>
      <c r="E408">
        <v>8416</v>
      </c>
      <c r="F408" t="str">
        <v>PEN</v>
      </c>
      <c r="G408" vm="9">
        <v>45849</v>
      </c>
      <c r="H408" vm="176">
        <v>45804</v>
      </c>
      <c r="I408">
        <v>1</v>
      </c>
      <c r="J408">
        <v>228.39000000000001</v>
      </c>
      <c r="K408">
        <v>228.39000000000001</v>
      </c>
      <c r="L408" t="str">
        <v>Ricardo G.Silva</v>
      </c>
      <c r="M408" t="str">
        <v>1A5</v>
      </c>
    </row>
    <row r="409" spans="1:13" x14ac:dyDescent="0.25">
      <c r="A409">
        <v>211111189</v>
      </c>
      <c r="B409" t="str">
        <v>Rumiema-Comércio E Distribuição De</v>
      </c>
      <c r="C409" t="str">
        <v>FA</v>
      </c>
      <c r="D409" s="5" t="str">
        <v>2025A</v>
      </c>
      <c r="E409">
        <v>8625</v>
      </c>
      <c r="F409" t="str">
        <v>PEN</v>
      </c>
      <c r="G409" vm="184">
        <v>45852</v>
      </c>
      <c r="H409" vm="10">
        <v>45807</v>
      </c>
      <c r="I409">
        <v>-2</v>
      </c>
      <c r="J409">
        <v>251.31</v>
      </c>
      <c r="K409">
        <v>251.31</v>
      </c>
      <c r="L409" t="str">
        <v>Ricardo G.Silva</v>
      </c>
      <c r="M409" t="str">
        <v>A VENCER</v>
      </c>
    </row>
    <row r="410" spans="1:13" x14ac:dyDescent="0.25">
      <c r="A410">
        <v>211111189</v>
      </c>
      <c r="B410" t="str">
        <v>Rumiema-Comércio E Distribuição De</v>
      </c>
      <c r="C410" t="str">
        <v>FA</v>
      </c>
      <c r="D410" s="5" t="str">
        <v>2025A</v>
      </c>
      <c r="E410">
        <v>8813</v>
      </c>
      <c r="F410" t="str">
        <v>PEN</v>
      </c>
      <c r="G410" vm="187">
        <v>45857</v>
      </c>
      <c r="H410" vm="12">
        <v>45812</v>
      </c>
      <c r="I410">
        <v>-7</v>
      </c>
      <c r="J410">
        <v>630.4</v>
      </c>
      <c r="K410">
        <v>630.4</v>
      </c>
      <c r="L410" t="str">
        <v>Ricardo G.Silva</v>
      </c>
      <c r="M410" t="str">
        <v>A VENCER</v>
      </c>
    </row>
    <row r="411" spans="1:13" x14ac:dyDescent="0.25">
      <c r="A411">
        <v>211111189</v>
      </c>
      <c r="B411" t="str">
        <v>Rumiema-Comércio E Distribuição De</v>
      </c>
      <c r="C411" t="str">
        <v>FA</v>
      </c>
      <c r="D411" s="5" t="str">
        <v>2025A</v>
      </c>
      <c r="E411">
        <v>9337</v>
      </c>
      <c r="F411" t="str">
        <v>PEN</v>
      </c>
      <c r="G411" vm="105">
        <v>45870</v>
      </c>
      <c r="H411" vm="178">
        <v>45825</v>
      </c>
      <c r="I411">
        <v>-20</v>
      </c>
      <c r="J411">
        <v>134.33000000000001</v>
      </c>
      <c r="K411">
        <v>134.33000000000001</v>
      </c>
      <c r="L411" t="str">
        <v>Ricardo G.Silva</v>
      </c>
      <c r="M411" t="str">
        <v>A VENCER</v>
      </c>
    </row>
    <row r="412" spans="1:13" x14ac:dyDescent="0.25">
      <c r="A412">
        <v>211111189</v>
      </c>
      <c r="B412" t="str">
        <v>Rumiema-Comércio E Distribuição De</v>
      </c>
      <c r="C412" t="str">
        <v>FA</v>
      </c>
      <c r="D412" s="5" t="str">
        <v>2025A</v>
      </c>
      <c r="E412">
        <v>9580</v>
      </c>
      <c r="F412" t="str">
        <v>PEN</v>
      </c>
      <c r="G412" vm="116">
        <v>45876</v>
      </c>
      <c r="H412" vm="100">
        <v>45831</v>
      </c>
      <c r="I412">
        <v>-26</v>
      </c>
      <c r="J412">
        <v>1048.21</v>
      </c>
      <c r="K412">
        <v>1048.21</v>
      </c>
      <c r="L412" t="str">
        <v>Ricardo G.Silva</v>
      </c>
      <c r="M412" t="str">
        <v>A VENCER</v>
      </c>
    </row>
    <row r="413" spans="1:13" x14ac:dyDescent="0.25">
      <c r="A413">
        <v>211111189</v>
      </c>
      <c r="B413" t="str">
        <v>Rumiema-Comércio E Distribuição De</v>
      </c>
      <c r="C413" t="str">
        <v>FA</v>
      </c>
      <c r="D413" s="5" t="str">
        <v>2025A</v>
      </c>
      <c r="E413">
        <v>9895</v>
      </c>
      <c r="F413" t="str">
        <v>PEN</v>
      </c>
      <c r="G413" vm="232">
        <v>45883</v>
      </c>
      <c r="H413" vm="104">
        <v>45838</v>
      </c>
      <c r="I413">
        <v>-33</v>
      </c>
      <c r="J413">
        <v>281.42</v>
      </c>
      <c r="K413">
        <v>281.42</v>
      </c>
      <c r="L413" t="str">
        <v>Ricardo G.Silva</v>
      </c>
      <c r="M413" t="str">
        <v>A VENCER</v>
      </c>
    </row>
    <row r="414" spans="1:13" x14ac:dyDescent="0.25">
      <c r="A414">
        <v>211111189</v>
      </c>
      <c r="B414" t="str">
        <v>Rumiema-Comércio E Distribuição De</v>
      </c>
      <c r="C414" t="str">
        <v>FA</v>
      </c>
      <c r="D414" s="5" t="str">
        <v>2025A</v>
      </c>
      <c r="E414">
        <v>10086</v>
      </c>
      <c r="F414" t="str">
        <v>PEN</v>
      </c>
      <c r="G414" vm="125">
        <v>45886</v>
      </c>
      <c r="H414" vm="32">
        <v>45841</v>
      </c>
      <c r="I414">
        <v>-36</v>
      </c>
      <c r="J414">
        <v>197.64000000000001</v>
      </c>
      <c r="K414">
        <v>197.64000000000001</v>
      </c>
      <c r="L414" t="str">
        <v>Ricardo G.Silva</v>
      </c>
      <c r="M414" t="str">
        <v>A VENCER</v>
      </c>
    </row>
    <row r="415" spans="1:13" x14ac:dyDescent="0.25">
      <c r="A415">
        <v>211111189</v>
      </c>
      <c r="B415" t="str">
        <v>Rumiema-Comércio E Distribuição De</v>
      </c>
      <c r="C415" t="str">
        <v>FA</v>
      </c>
      <c r="D415" s="5" t="str">
        <v>2025A</v>
      </c>
      <c r="E415">
        <v>10197</v>
      </c>
      <c r="F415" t="str">
        <v>PEN</v>
      </c>
      <c r="G415" vm="233">
        <v>45890</v>
      </c>
      <c r="H415" vm="72">
        <v>45845</v>
      </c>
      <c r="I415">
        <v>-40</v>
      </c>
      <c r="J415">
        <v>759.76</v>
      </c>
      <c r="K415">
        <v>759.76</v>
      </c>
      <c r="L415" t="str">
        <v>Ricardo G.Silva</v>
      </c>
      <c r="M415" t="str">
        <v>A VENCER</v>
      </c>
    </row>
    <row r="416" spans="1:13" x14ac:dyDescent="0.25">
      <c r="A416">
        <v>211111189</v>
      </c>
      <c r="B416" t="str">
        <v>Rumiema-Comércio E Distribuição De</v>
      </c>
      <c r="C416" t="str">
        <v>FA</v>
      </c>
      <c r="D416" s="5" t="str">
        <v>2025A</v>
      </c>
      <c r="E416">
        <v>10464</v>
      </c>
      <c r="F416" t="str">
        <v>PEN</v>
      </c>
      <c r="G416" vm="129">
        <v>45894</v>
      </c>
      <c r="H416" vm="9">
        <v>45849</v>
      </c>
      <c r="I416">
        <v>-44</v>
      </c>
      <c r="J416">
        <v>676.12</v>
      </c>
      <c r="K416">
        <v>676.12</v>
      </c>
      <c r="L416" t="str">
        <v>Ricardo G.Silva</v>
      </c>
      <c r="M416" t="str">
        <v>A VENCER</v>
      </c>
    </row>
    <row r="417" spans="1:13" x14ac:dyDescent="0.25">
      <c r="A417">
        <v>211111189</v>
      </c>
      <c r="B417" t="str">
        <v>Rumiema-Comércio E Distribuição De</v>
      </c>
      <c r="C417" t="str">
        <v>FA</v>
      </c>
      <c r="D417" s="5" t="str">
        <v>2025A</v>
      </c>
      <c r="E417">
        <v>10466</v>
      </c>
      <c r="F417" t="str">
        <v>PEN</v>
      </c>
      <c r="G417" vm="129">
        <v>45894</v>
      </c>
      <c r="H417" vm="9">
        <v>45849</v>
      </c>
      <c r="I417">
        <v>-44</v>
      </c>
      <c r="J417">
        <v>636.99</v>
      </c>
      <c r="K417">
        <v>636.99</v>
      </c>
      <c r="L417" t="str">
        <v>Ricardo G.Silva</v>
      </c>
      <c r="M417" t="str">
        <v>A VENCER</v>
      </c>
    </row>
    <row r="418" spans="1:13" x14ac:dyDescent="0.25">
      <c r="A418">
        <v>211111193</v>
      </c>
      <c r="B418" t="str">
        <v>Avetirso - Comercio De Carnes, Lda</v>
      </c>
      <c r="C418" t="str">
        <v>FA</v>
      </c>
      <c r="D418" s="5" t="str">
        <v>2025A</v>
      </c>
      <c r="E418">
        <v>9485</v>
      </c>
      <c r="F418" t="str">
        <v>PEN</v>
      </c>
      <c r="G418" vm="98">
        <v>45858</v>
      </c>
      <c r="H418" vm="24">
        <v>45828</v>
      </c>
      <c r="I418">
        <v>-8</v>
      </c>
      <c r="J418">
        <v>199.35</v>
      </c>
      <c r="K418">
        <v>199.35</v>
      </c>
      <c r="L418" t="str">
        <v>Paulo Costa</v>
      </c>
      <c r="M418" t="str">
        <v>A VENCER</v>
      </c>
    </row>
    <row r="419" spans="1:13" x14ac:dyDescent="0.25">
      <c r="A419">
        <v>211111193</v>
      </c>
      <c r="B419" t="str">
        <v>Avetirso - Comercio De Carnes, Lda</v>
      </c>
      <c r="C419" t="str">
        <v>FA</v>
      </c>
      <c r="D419" s="5" t="str">
        <v>2025A</v>
      </c>
      <c r="E419">
        <v>9709</v>
      </c>
      <c r="F419" t="str">
        <v>PEN</v>
      </c>
      <c r="G419" vm="101">
        <v>45863</v>
      </c>
      <c r="H419" vm="26">
        <v>45833</v>
      </c>
      <c r="I419">
        <v>-13</v>
      </c>
      <c r="J419">
        <v>113.95</v>
      </c>
      <c r="K419">
        <v>113.95</v>
      </c>
      <c r="L419" t="str">
        <v>Paulo Costa</v>
      </c>
      <c r="M419" t="str">
        <v>A VENCER</v>
      </c>
    </row>
    <row r="420" spans="1:13" x14ac:dyDescent="0.25">
      <c r="A420">
        <v>211111193</v>
      </c>
      <c r="B420" t="str">
        <v>Avetirso - Comercio De Carnes, Lda</v>
      </c>
      <c r="C420" t="str">
        <v>FA</v>
      </c>
      <c r="D420" s="5" t="str">
        <v>2025A</v>
      </c>
      <c r="E420">
        <v>10278</v>
      </c>
      <c r="F420" t="str">
        <v>PEN</v>
      </c>
      <c r="G420" vm="116">
        <v>45876</v>
      </c>
      <c r="H420" vm="73">
        <v>45846</v>
      </c>
      <c r="I420">
        <v>-26</v>
      </c>
      <c r="J420">
        <v>185.83</v>
      </c>
      <c r="K420">
        <v>185.83</v>
      </c>
      <c r="L420" t="str">
        <v>Paulo Costa</v>
      </c>
      <c r="M420" t="str">
        <v>A VENCER</v>
      </c>
    </row>
    <row r="421" spans="1:13" x14ac:dyDescent="0.25">
      <c r="A421">
        <v>211111193</v>
      </c>
      <c r="B421" t="str">
        <v>Avetirso - Comercio De Carnes, Lda</v>
      </c>
      <c r="C421" t="str">
        <v>FA</v>
      </c>
      <c r="D421" s="5" t="str">
        <v>2025A</v>
      </c>
      <c r="E421">
        <v>10417</v>
      </c>
      <c r="F421" t="str">
        <v>PEN</v>
      </c>
      <c r="G421" vm="142">
        <v>45878</v>
      </c>
      <c r="H421" vm="74">
        <v>45848</v>
      </c>
      <c r="I421">
        <v>-28</v>
      </c>
      <c r="J421">
        <v>157.53</v>
      </c>
      <c r="K421">
        <v>157.53</v>
      </c>
      <c r="L421" t="str">
        <v>Paulo Costa</v>
      </c>
      <c r="M421" t="str">
        <v>A VENCER</v>
      </c>
    </row>
    <row r="422" spans="1:13" x14ac:dyDescent="0.25">
      <c r="A422">
        <v>211111197</v>
      </c>
      <c r="B422" t="str">
        <v>Talho Montes De Azurva 2, Lda.</v>
      </c>
      <c r="C422" t="str">
        <v>FA</v>
      </c>
      <c r="D422" s="5" t="str">
        <v>2025A</v>
      </c>
      <c r="E422">
        <v>10038</v>
      </c>
      <c r="F422" t="str">
        <v>PEN</v>
      </c>
      <c r="G422" vm="118">
        <v>45871</v>
      </c>
      <c r="H422" vm="32">
        <v>45841</v>
      </c>
      <c r="I422">
        <v>-21</v>
      </c>
      <c r="J422">
        <v>295.58</v>
      </c>
      <c r="K422">
        <v>49.95</v>
      </c>
      <c r="L422" t="str">
        <v>Bruno Brito</v>
      </c>
      <c r="M422" t="str">
        <v>A VENCER</v>
      </c>
    </row>
    <row r="423" spans="1:13" x14ac:dyDescent="0.25">
      <c r="A423">
        <v>211111197</v>
      </c>
      <c r="B423" t="str">
        <v>Talho Montes De Azurva 2, Lda.</v>
      </c>
      <c r="C423" t="str">
        <v>FA</v>
      </c>
      <c r="D423" s="5" t="str">
        <v>2025A</v>
      </c>
      <c r="E423">
        <v>10271</v>
      </c>
      <c r="F423" t="str">
        <v>PEN</v>
      </c>
      <c r="G423" vm="116">
        <v>45876</v>
      </c>
      <c r="H423" vm="73">
        <v>45846</v>
      </c>
      <c r="I423">
        <v>-26</v>
      </c>
      <c r="J423">
        <v>416.87</v>
      </c>
      <c r="K423">
        <v>416.87</v>
      </c>
      <c r="L423" t="str">
        <v>Bruno Brito</v>
      </c>
      <c r="M423" t="str">
        <v>A VENCER</v>
      </c>
    </row>
    <row r="424" spans="1:13" x14ac:dyDescent="0.25">
      <c r="A424">
        <v>211111202</v>
      </c>
      <c r="B424" t="str">
        <v>Vera Lúcia Da Graça Ferreira</v>
      </c>
      <c r="C424" t="str">
        <v>FA</v>
      </c>
      <c r="D424" s="5" t="str">
        <v>2025A</v>
      </c>
      <c r="E424">
        <v>10035</v>
      </c>
      <c r="F424" t="str">
        <v>PEN</v>
      </c>
      <c r="G424" vm="118">
        <v>45871</v>
      </c>
      <c r="H424" vm="32">
        <v>45841</v>
      </c>
      <c r="I424">
        <v>-21</v>
      </c>
      <c r="J424">
        <v>280.35000000000002</v>
      </c>
      <c r="K424">
        <v>280.35000000000002</v>
      </c>
      <c r="L424" t="str">
        <v>Bruno Brito</v>
      </c>
      <c r="M424" t="str">
        <v>A VENCER</v>
      </c>
    </row>
    <row r="425" spans="1:13" x14ac:dyDescent="0.25">
      <c r="A425">
        <v>211111204</v>
      </c>
      <c r="B425" t="str">
        <v>Talho Carnes Do Campo, Unip. Lda</v>
      </c>
      <c r="C425" t="str">
        <v>NC</v>
      </c>
      <c r="D425" s="5">
        <v>2025</v>
      </c>
      <c r="E425">
        <v>506</v>
      </c>
      <c r="F425" t="str">
        <v>PEN</v>
      </c>
      <c r="G425" vm="30">
        <v>45837</v>
      </c>
      <c r="H425" vm="10">
        <v>45807</v>
      </c>
      <c r="I425">
        <v>13</v>
      </c>
      <c r="J425">
        <v>-58.51</v>
      </c>
      <c r="K425">
        <v>-58.51</v>
      </c>
      <c r="L425" t="str">
        <v>Manuel Miranda</v>
      </c>
      <c r="M425" t="str">
        <v>6A30</v>
      </c>
    </row>
    <row r="426" spans="1:13" x14ac:dyDescent="0.25">
      <c r="A426">
        <v>211111204</v>
      </c>
      <c r="B426" t="str">
        <v>Talho Carnes Do Campo, Unip. Lda</v>
      </c>
      <c r="C426" t="str">
        <v>NC</v>
      </c>
      <c r="D426" s="5">
        <v>2025</v>
      </c>
      <c r="E426">
        <v>523</v>
      </c>
      <c r="F426" t="str">
        <v>PEN</v>
      </c>
      <c r="G426" vm="32">
        <v>45841</v>
      </c>
      <c r="H426" vm="119">
        <v>45811</v>
      </c>
      <c r="I426">
        <v>9</v>
      </c>
      <c r="J426">
        <v>-31.51</v>
      </c>
      <c r="K426">
        <v>-31.51</v>
      </c>
      <c r="L426" t="str">
        <v>Manuel Miranda</v>
      </c>
      <c r="M426" t="str">
        <v>6A30</v>
      </c>
    </row>
    <row r="427" spans="1:13" x14ac:dyDescent="0.25">
      <c r="A427">
        <v>211111204</v>
      </c>
      <c r="B427" t="str">
        <v>Talho Carnes Do Campo, Unip. Lda</v>
      </c>
      <c r="C427" t="str">
        <v>FA</v>
      </c>
      <c r="D427" s="5" t="str">
        <v>2025A</v>
      </c>
      <c r="E427">
        <v>8779</v>
      </c>
      <c r="F427" t="str">
        <v>PEN</v>
      </c>
      <c r="G427" vm="32">
        <v>45841</v>
      </c>
      <c r="H427" vm="119">
        <v>45811</v>
      </c>
      <c r="I427">
        <v>9</v>
      </c>
      <c r="J427">
        <v>227.3</v>
      </c>
      <c r="K427">
        <v>227.3</v>
      </c>
      <c r="L427" t="str">
        <v>Manuel Miranda</v>
      </c>
      <c r="M427" t="str">
        <v>6A30</v>
      </c>
    </row>
    <row r="428" spans="1:13" x14ac:dyDescent="0.25">
      <c r="A428">
        <v>211111204</v>
      </c>
      <c r="B428" t="str">
        <v>Talho Carnes Do Campo, Unip. Lda</v>
      </c>
      <c r="C428" t="str">
        <v>FA</v>
      </c>
      <c r="D428" s="5" t="str">
        <v>2025A</v>
      </c>
      <c r="E428">
        <v>9016</v>
      </c>
      <c r="F428" t="str">
        <v>PEN</v>
      </c>
      <c r="G428" vm="8">
        <v>45847</v>
      </c>
      <c r="H428" vm="77">
        <v>45817</v>
      </c>
      <c r="I428">
        <v>3</v>
      </c>
      <c r="J428">
        <v>116.21000000000001</v>
      </c>
      <c r="K428">
        <v>116.21000000000001</v>
      </c>
      <c r="L428" t="str">
        <v>Manuel Miranda</v>
      </c>
      <c r="M428" t="str">
        <v>1A5</v>
      </c>
    </row>
    <row r="429" spans="1:13" x14ac:dyDescent="0.25">
      <c r="A429">
        <v>211111204</v>
      </c>
      <c r="B429" t="str">
        <v>Talho Carnes Do Campo, Unip. Lda</v>
      </c>
      <c r="C429" t="str">
        <v>FA</v>
      </c>
      <c r="D429" s="5" t="str">
        <v>2025A</v>
      </c>
      <c r="E429">
        <v>9217</v>
      </c>
      <c r="F429" t="str">
        <v>PEN</v>
      </c>
      <c r="G429" vm="95">
        <v>45851</v>
      </c>
      <c r="H429" vm="19">
        <v>45821</v>
      </c>
      <c r="I429">
        <v>-1</v>
      </c>
      <c r="J429">
        <v>193.24</v>
      </c>
      <c r="K429">
        <v>193.24</v>
      </c>
      <c r="L429" t="str">
        <v>Manuel Miranda</v>
      </c>
      <c r="M429" t="str">
        <v>A VENCER</v>
      </c>
    </row>
    <row r="430" spans="1:13" x14ac:dyDescent="0.25">
      <c r="A430">
        <v>211111204</v>
      </c>
      <c r="B430" t="str">
        <v>Talho Carnes Do Campo, Unip. Lda</v>
      </c>
      <c r="C430" t="str">
        <v>FA</v>
      </c>
      <c r="D430" s="5" t="str">
        <v>2025A</v>
      </c>
      <c r="E430">
        <v>9353</v>
      </c>
      <c r="F430" t="str">
        <v>PEN</v>
      </c>
      <c r="G430" vm="177">
        <v>45855</v>
      </c>
      <c r="H430" vm="178">
        <v>45825</v>
      </c>
      <c r="I430">
        <v>-5</v>
      </c>
      <c r="J430">
        <v>163.74</v>
      </c>
      <c r="K430">
        <v>163.74</v>
      </c>
      <c r="L430" t="str">
        <v>Manuel Miranda</v>
      </c>
      <c r="M430" t="str">
        <v>A VENCER</v>
      </c>
    </row>
    <row r="431" spans="1:13" x14ac:dyDescent="0.25">
      <c r="A431">
        <v>211111204</v>
      </c>
      <c r="B431" t="str">
        <v>Talho Carnes Do Campo, Unip. Lda</v>
      </c>
      <c r="C431" t="str">
        <v>FA</v>
      </c>
      <c r="D431" s="5" t="str">
        <v>2025A</v>
      </c>
      <c r="E431">
        <v>9619</v>
      </c>
      <c r="F431" t="str">
        <v>PEN</v>
      </c>
      <c r="G431" vm="99">
        <v>45861</v>
      </c>
      <c r="H431" vm="100">
        <v>45831</v>
      </c>
      <c r="I431">
        <v>-11</v>
      </c>
      <c r="J431">
        <v>148.47999999999999</v>
      </c>
      <c r="K431">
        <v>148.47999999999999</v>
      </c>
      <c r="L431" t="str">
        <v>Manuel Miranda</v>
      </c>
      <c r="M431" t="str">
        <v>A VENCER</v>
      </c>
    </row>
    <row r="432" spans="1:13" x14ac:dyDescent="0.25">
      <c r="A432">
        <v>211111204</v>
      </c>
      <c r="B432" t="str">
        <v>Talho Carnes Do Campo, Unip. Lda</v>
      </c>
      <c r="C432" t="str">
        <v>FA</v>
      </c>
      <c r="D432" s="5" t="str">
        <v>2025A</v>
      </c>
      <c r="E432">
        <v>9838</v>
      </c>
      <c r="F432" t="str">
        <v>PEN</v>
      </c>
      <c r="G432" vm="102">
        <v>45865</v>
      </c>
      <c r="H432" vm="28">
        <v>45835</v>
      </c>
      <c r="I432">
        <v>-15</v>
      </c>
      <c r="J432">
        <v>177.32</v>
      </c>
      <c r="K432">
        <v>177.32</v>
      </c>
      <c r="L432" t="str">
        <v>Manuel Miranda</v>
      </c>
      <c r="M432" t="str">
        <v>A VENCER</v>
      </c>
    </row>
    <row r="433" spans="1:13" x14ac:dyDescent="0.25">
      <c r="A433">
        <v>211111204</v>
      </c>
      <c r="B433" t="str">
        <v>Talho Carnes Do Campo, Unip. Lda</v>
      </c>
      <c r="C433" t="str">
        <v>FA</v>
      </c>
      <c r="D433" s="5" t="str">
        <v>2025A</v>
      </c>
      <c r="E433">
        <v>9930</v>
      </c>
      <c r="F433" t="str">
        <v>PEN</v>
      </c>
      <c r="G433" vm="140">
        <v>45869</v>
      </c>
      <c r="H433" vm="141">
        <v>45839</v>
      </c>
      <c r="I433">
        <v>-19</v>
      </c>
      <c r="J433">
        <v>51.800000000000004</v>
      </c>
      <c r="K433">
        <v>51.800000000000004</v>
      </c>
      <c r="L433" t="str">
        <v>Manuel Miranda</v>
      </c>
      <c r="M433" t="str">
        <v>A VENCER</v>
      </c>
    </row>
    <row r="434" spans="1:13" x14ac:dyDescent="0.25">
      <c r="A434">
        <v>211111204</v>
      </c>
      <c r="B434" t="str">
        <v>Talho Carnes Do Campo, Unip. Lda</v>
      </c>
      <c r="C434" t="str">
        <v>FA</v>
      </c>
      <c r="D434" s="5" t="str">
        <v>2025A</v>
      </c>
      <c r="E434">
        <v>10157</v>
      </c>
      <c r="F434" t="str">
        <v>PEN</v>
      </c>
      <c r="G434" vm="106">
        <v>45872</v>
      </c>
      <c r="H434" vm="33">
        <v>45842</v>
      </c>
      <c r="I434">
        <v>-22</v>
      </c>
      <c r="J434">
        <v>70.790000000000006</v>
      </c>
      <c r="K434">
        <v>70.790000000000006</v>
      </c>
      <c r="L434" t="str">
        <v>Manuel Miranda</v>
      </c>
      <c r="M434" t="str">
        <v>A VENCER</v>
      </c>
    </row>
    <row r="435" spans="1:13" x14ac:dyDescent="0.25">
      <c r="A435">
        <v>211111204</v>
      </c>
      <c r="B435" t="str">
        <v>Talho Carnes Do Campo, Unip. Lda</v>
      </c>
      <c r="C435" t="str">
        <v>FA</v>
      </c>
      <c r="D435" s="5" t="str">
        <v>2025A</v>
      </c>
      <c r="E435">
        <v>10250</v>
      </c>
      <c r="F435" t="str">
        <v>PEN</v>
      </c>
      <c r="G435" vm="116">
        <v>45876</v>
      </c>
      <c r="H435" vm="73">
        <v>45846</v>
      </c>
      <c r="I435">
        <v>-26</v>
      </c>
      <c r="J435">
        <v>135.13</v>
      </c>
      <c r="K435">
        <v>135.13</v>
      </c>
      <c r="L435" t="str">
        <v>Manuel Miranda</v>
      </c>
      <c r="M435" t="str">
        <v>A VENCER</v>
      </c>
    </row>
    <row r="436" spans="1:13" x14ac:dyDescent="0.25">
      <c r="A436">
        <v>211111204</v>
      </c>
      <c r="B436" t="str">
        <v>Talho Carnes Do Campo, Unip. Lda</v>
      </c>
      <c r="C436" t="str">
        <v>FA</v>
      </c>
      <c r="D436" s="5" t="str">
        <v>2025A</v>
      </c>
      <c r="E436">
        <v>10264</v>
      </c>
      <c r="F436" t="str">
        <v>PEN</v>
      </c>
      <c r="G436" vm="116">
        <v>45876</v>
      </c>
      <c r="H436" vm="73">
        <v>45846</v>
      </c>
      <c r="I436">
        <v>-26</v>
      </c>
      <c r="J436">
        <v>1.06</v>
      </c>
      <c r="K436">
        <v>1.06</v>
      </c>
      <c r="L436" t="str">
        <v>Manuel Miranda</v>
      </c>
      <c r="M436" t="str">
        <v>A VENCER</v>
      </c>
    </row>
    <row r="437" spans="1:13" x14ac:dyDescent="0.25">
      <c r="A437">
        <v>211110999</v>
      </c>
      <c r="B437" t="str">
        <v>Consumidor Final</v>
      </c>
      <c r="C437" t="str">
        <v>FAC</v>
      </c>
      <c r="D437" s="5" t="str">
        <v>A</v>
      </c>
      <c r="E437" t="str">
        <v>33-0260612</v>
      </c>
      <c r="F437" t="str">
        <v>PEN</v>
      </c>
      <c r="G437" vm="234">
        <v>45295</v>
      </c>
      <c r="H437" vm="234">
        <v>45295</v>
      </c>
      <c r="I437">
        <v>555</v>
      </c>
      <c r="J437">
        <v>76.31</v>
      </c>
      <c r="K437">
        <v>76.31</v>
      </c>
      <c r="L437" t="str">
        <v>Bracar</v>
      </c>
      <c r="M437" t="str">
        <v>M120</v>
      </c>
    </row>
    <row r="438" spans="1:13" x14ac:dyDescent="0.25">
      <c r="A438">
        <v>211110999</v>
      </c>
      <c r="B438" t="str">
        <v>Consumidor Final</v>
      </c>
      <c r="C438" t="str">
        <v>FAC</v>
      </c>
      <c r="D438" s="5" t="str">
        <v>A</v>
      </c>
      <c r="E438" t="str">
        <v>33-0267226</v>
      </c>
      <c r="F438" t="str">
        <v>PEN</v>
      </c>
      <c r="G438" vm="235">
        <v>45387</v>
      </c>
      <c r="H438" vm="235">
        <v>45387</v>
      </c>
      <c r="I438">
        <v>463</v>
      </c>
      <c r="J438">
        <v>116.51</v>
      </c>
      <c r="K438">
        <v>116.51</v>
      </c>
      <c r="L438" t="str">
        <v>Bracar</v>
      </c>
      <c r="M438" t="str">
        <v>M120</v>
      </c>
    </row>
    <row r="439" spans="1:13" x14ac:dyDescent="0.25">
      <c r="A439">
        <v>211110999</v>
      </c>
      <c r="B439" t="str">
        <v>Consumidor Final</v>
      </c>
      <c r="C439" t="str">
        <v>FAC</v>
      </c>
      <c r="D439" s="5" t="str">
        <v>A</v>
      </c>
      <c r="E439" t="str">
        <v>33-0267227</v>
      </c>
      <c r="F439" t="str">
        <v>PEN</v>
      </c>
      <c r="G439" vm="235">
        <v>45387</v>
      </c>
      <c r="H439" vm="235">
        <v>45387</v>
      </c>
      <c r="I439">
        <v>463</v>
      </c>
      <c r="J439">
        <v>195.94</v>
      </c>
      <c r="K439">
        <v>195.94</v>
      </c>
      <c r="L439" t="str">
        <v>Bracar</v>
      </c>
      <c r="M439" t="str">
        <v>M120</v>
      </c>
    </row>
    <row r="440" spans="1:13" x14ac:dyDescent="0.25">
      <c r="A440">
        <v>211110999</v>
      </c>
      <c r="B440" t="str">
        <v>Consumidor Final</v>
      </c>
      <c r="C440" t="str">
        <v>FAC</v>
      </c>
      <c r="D440" s="5" t="str">
        <v>A</v>
      </c>
      <c r="E440" t="str">
        <v>33-0267332</v>
      </c>
      <c r="F440" t="str">
        <v>PEN</v>
      </c>
      <c r="G440" vm="236">
        <v>45390</v>
      </c>
      <c r="H440" vm="236">
        <v>45390</v>
      </c>
      <c r="I440">
        <v>460</v>
      </c>
      <c r="J440">
        <v>22.5</v>
      </c>
      <c r="K440">
        <v>22.5</v>
      </c>
      <c r="L440" t="str">
        <v>Bracar</v>
      </c>
      <c r="M440" t="str">
        <v>M120</v>
      </c>
    </row>
    <row r="441" spans="1:13" x14ac:dyDescent="0.25">
      <c r="A441">
        <v>211110999</v>
      </c>
      <c r="B441" t="str">
        <v>Consumidor Final</v>
      </c>
      <c r="C441" t="str">
        <v>FAC</v>
      </c>
      <c r="D441" s="5" t="str">
        <v>A</v>
      </c>
      <c r="E441" t="str">
        <v>33-0267660</v>
      </c>
      <c r="F441" t="str">
        <v>PEN</v>
      </c>
      <c r="G441" vm="237">
        <v>45393</v>
      </c>
      <c r="H441" vm="237">
        <v>45393</v>
      </c>
      <c r="I441">
        <v>457</v>
      </c>
      <c r="J441">
        <v>16.66</v>
      </c>
      <c r="K441">
        <v>16.66</v>
      </c>
      <c r="L441" t="str">
        <v>Bracar</v>
      </c>
      <c r="M441" t="str">
        <v>M120</v>
      </c>
    </row>
    <row r="442" spans="1:13" x14ac:dyDescent="0.25">
      <c r="A442">
        <v>211110999</v>
      </c>
      <c r="B442" t="str">
        <v>Consumidor Final</v>
      </c>
      <c r="C442" t="str">
        <v>FAC</v>
      </c>
      <c r="D442" s="5" t="str">
        <v>A</v>
      </c>
      <c r="E442" t="str">
        <v>50-0001298</v>
      </c>
      <c r="F442" t="str">
        <v>PEN</v>
      </c>
      <c r="G442" vm="238">
        <v>45439</v>
      </c>
      <c r="H442" vm="238">
        <v>45439</v>
      </c>
      <c r="I442">
        <v>411</v>
      </c>
      <c r="J442">
        <v>185.21</v>
      </c>
      <c r="K442">
        <v>185.21</v>
      </c>
      <c r="L442" t="str">
        <v>Bracar</v>
      </c>
      <c r="M442" t="str">
        <v>M120</v>
      </c>
    </row>
    <row r="443" spans="1:13" x14ac:dyDescent="0.25">
      <c r="A443">
        <v>211110999</v>
      </c>
      <c r="B443" t="str">
        <v>Consumidor Final</v>
      </c>
      <c r="C443" t="str">
        <v>CCR</v>
      </c>
      <c r="D443" s="5" t="str">
        <v>A</v>
      </c>
      <c r="E443" t="str">
        <v>CH-0600117</v>
      </c>
      <c r="F443" t="str">
        <v>PEN</v>
      </c>
      <c r="G443" vm="239">
        <v>45461</v>
      </c>
      <c r="H443" vm="239">
        <v>45461</v>
      </c>
      <c r="I443">
        <v>389</v>
      </c>
      <c r="J443">
        <v>-0.3</v>
      </c>
      <c r="K443">
        <v>-0.27</v>
      </c>
      <c r="L443" t="str">
        <v>Bracar</v>
      </c>
      <c r="M443" t="str">
        <v>M120</v>
      </c>
    </row>
    <row r="444" spans="1:13" x14ac:dyDescent="0.25">
      <c r="A444">
        <v>211110999</v>
      </c>
      <c r="B444" t="str">
        <v>Consumidor Final</v>
      </c>
      <c r="C444" t="str">
        <v>FA</v>
      </c>
      <c r="D444" s="5" t="str">
        <v>2024A</v>
      </c>
      <c r="E444">
        <v>2604</v>
      </c>
      <c r="F444" t="str">
        <v>PEN</v>
      </c>
      <c r="G444" vm="240">
        <v>45510</v>
      </c>
      <c r="H444" vm="240">
        <v>45510</v>
      </c>
      <c r="I444">
        <v>340</v>
      </c>
      <c r="J444">
        <v>159.84</v>
      </c>
      <c r="K444">
        <v>159.84</v>
      </c>
      <c r="L444" t="str">
        <v>Bracar</v>
      </c>
      <c r="M444" t="str">
        <v>M120</v>
      </c>
    </row>
    <row r="445" spans="1:13" x14ac:dyDescent="0.25">
      <c r="A445">
        <v>211110999</v>
      </c>
      <c r="B445" t="str">
        <v>Consumidor Final</v>
      </c>
      <c r="C445" t="str">
        <v>FA</v>
      </c>
      <c r="D445" s="5" t="str">
        <v>2024A</v>
      </c>
      <c r="E445">
        <v>3859</v>
      </c>
      <c r="F445" t="str">
        <v>PEN</v>
      </c>
      <c r="G445" vm="241">
        <v>45527</v>
      </c>
      <c r="H445" vm="241">
        <v>45527</v>
      </c>
      <c r="I445">
        <v>323</v>
      </c>
      <c r="J445">
        <v>33.19</v>
      </c>
      <c r="K445">
        <v>33.19</v>
      </c>
      <c r="L445" t="str">
        <v>Bracar</v>
      </c>
      <c r="M445" t="str">
        <v>M120</v>
      </c>
    </row>
    <row r="446" spans="1:13" x14ac:dyDescent="0.25">
      <c r="A446">
        <v>211110999</v>
      </c>
      <c r="B446" t="str">
        <v>Consumidor Final</v>
      </c>
      <c r="C446" t="str">
        <v>FA</v>
      </c>
      <c r="D446" s="5" t="str">
        <v>2024A</v>
      </c>
      <c r="E446">
        <v>6987</v>
      </c>
      <c r="F446" t="str">
        <v>PEN</v>
      </c>
      <c r="G446" vm="242">
        <v>45574</v>
      </c>
      <c r="H446" vm="242">
        <v>45574</v>
      </c>
      <c r="I446">
        <v>276</v>
      </c>
      <c r="J446">
        <v>83.960000000000008</v>
      </c>
      <c r="K446">
        <v>83.960000000000008</v>
      </c>
      <c r="L446" t="str">
        <v>Bracar</v>
      </c>
      <c r="M446" t="str">
        <v>M120</v>
      </c>
    </row>
    <row r="447" spans="1:13" x14ac:dyDescent="0.25">
      <c r="A447">
        <v>211110999</v>
      </c>
      <c r="B447" t="str">
        <v>Consumidor Final</v>
      </c>
      <c r="C447" t="str">
        <v>FA</v>
      </c>
      <c r="D447" s="5" t="str">
        <v>2024A</v>
      </c>
      <c r="E447">
        <v>7086</v>
      </c>
      <c r="F447" t="str">
        <v>PEN</v>
      </c>
      <c r="G447" vm="243">
        <v>45575</v>
      </c>
      <c r="H447" vm="243">
        <v>45575</v>
      </c>
      <c r="I447">
        <v>275</v>
      </c>
      <c r="J447">
        <v>37.81</v>
      </c>
      <c r="K447">
        <v>37.81</v>
      </c>
      <c r="L447" t="str">
        <v>Bracar</v>
      </c>
      <c r="M447" t="str">
        <v>M120</v>
      </c>
    </row>
    <row r="448" spans="1:13" x14ac:dyDescent="0.25">
      <c r="A448">
        <v>211110999</v>
      </c>
      <c r="B448" t="str">
        <v>Consumidor Final</v>
      </c>
      <c r="C448" t="str">
        <v>FA</v>
      </c>
      <c r="D448" s="5" t="str">
        <v>2024A</v>
      </c>
      <c r="E448">
        <v>7412</v>
      </c>
      <c r="F448" t="str">
        <v>PEN</v>
      </c>
      <c r="G448" vm="244">
        <v>45580</v>
      </c>
      <c r="H448" vm="244">
        <v>45580</v>
      </c>
      <c r="I448">
        <v>270</v>
      </c>
      <c r="J448">
        <v>76.97</v>
      </c>
      <c r="K448">
        <v>76.97</v>
      </c>
      <c r="L448" t="str">
        <v>Bracar</v>
      </c>
      <c r="M448" t="str">
        <v>M120</v>
      </c>
    </row>
    <row r="449" spans="1:13" x14ac:dyDescent="0.25">
      <c r="A449">
        <v>211110999</v>
      </c>
      <c r="B449" t="str">
        <v>Consumidor Final</v>
      </c>
      <c r="C449" t="str">
        <v>FA</v>
      </c>
      <c r="D449" s="5" t="str">
        <v>2024B</v>
      </c>
      <c r="E449">
        <v>213</v>
      </c>
      <c r="F449" t="str">
        <v>PEN</v>
      </c>
      <c r="G449" vm="244">
        <v>45580</v>
      </c>
      <c r="H449" vm="244">
        <v>45580</v>
      </c>
      <c r="I449">
        <v>270</v>
      </c>
      <c r="J449">
        <v>16.27</v>
      </c>
      <c r="K449">
        <v>16.27</v>
      </c>
      <c r="L449" t="str">
        <v>Bracar</v>
      </c>
      <c r="M449" t="str">
        <v>M120</v>
      </c>
    </row>
    <row r="450" spans="1:13" x14ac:dyDescent="0.25">
      <c r="A450">
        <v>211110999</v>
      </c>
      <c r="B450" t="str">
        <v>Consumidor Final</v>
      </c>
      <c r="C450" t="str">
        <v>FA</v>
      </c>
      <c r="D450" s="5">
        <v>2024</v>
      </c>
      <c r="E450">
        <v>107</v>
      </c>
      <c r="F450" t="str">
        <v>PEN</v>
      </c>
      <c r="G450" vm="245">
        <v>45586</v>
      </c>
      <c r="H450" vm="245">
        <v>45586</v>
      </c>
      <c r="I450">
        <v>264</v>
      </c>
      <c r="J450">
        <v>7.0600000000000005</v>
      </c>
      <c r="K450">
        <v>7.0600000000000005</v>
      </c>
      <c r="L450" t="str">
        <v>Bracar</v>
      </c>
      <c r="M450" t="str">
        <v>M120</v>
      </c>
    </row>
    <row r="451" spans="1:13" x14ac:dyDescent="0.25">
      <c r="A451">
        <v>211110999</v>
      </c>
      <c r="B451" t="str">
        <v>Consumidor Final</v>
      </c>
      <c r="C451" t="str">
        <v>FA</v>
      </c>
      <c r="D451" s="5">
        <v>2024</v>
      </c>
      <c r="E451">
        <v>130</v>
      </c>
      <c r="F451" t="str">
        <v>PEN</v>
      </c>
      <c r="G451" vm="46">
        <v>45595</v>
      </c>
      <c r="H451" vm="46">
        <v>45595</v>
      </c>
      <c r="I451">
        <v>255</v>
      </c>
      <c r="J451">
        <v>14.36</v>
      </c>
      <c r="K451">
        <v>14.36</v>
      </c>
      <c r="L451" t="str">
        <v>Bracar</v>
      </c>
      <c r="M451" t="str">
        <v>M120</v>
      </c>
    </row>
    <row r="452" spans="1:13" x14ac:dyDescent="0.25">
      <c r="A452">
        <v>211110999</v>
      </c>
      <c r="B452" t="str">
        <v>Consumidor Final</v>
      </c>
      <c r="C452" t="str">
        <v>FA</v>
      </c>
      <c r="D452" s="5" t="str">
        <v>2024A</v>
      </c>
      <c r="E452">
        <v>9485</v>
      </c>
      <c r="F452" t="str">
        <v>PEN</v>
      </c>
      <c r="G452" vm="51">
        <v>45611</v>
      </c>
      <c r="H452" vm="51">
        <v>45611</v>
      </c>
      <c r="I452">
        <v>239</v>
      </c>
      <c r="J452">
        <v>309.89</v>
      </c>
      <c r="K452">
        <v>309.89</v>
      </c>
      <c r="L452" t="str">
        <v>Bracar</v>
      </c>
      <c r="M452" t="str">
        <v>M120</v>
      </c>
    </row>
    <row r="453" spans="1:13" x14ac:dyDescent="0.25">
      <c r="A453">
        <v>211110999</v>
      </c>
      <c r="B453" t="str">
        <v>Consumidor Final</v>
      </c>
      <c r="C453" t="str">
        <v>FA</v>
      </c>
      <c r="D453" s="5" t="str">
        <v>2024A</v>
      </c>
      <c r="E453">
        <v>11937</v>
      </c>
      <c r="F453" t="str">
        <v>PEN</v>
      </c>
      <c r="G453" vm="246">
        <v>45649</v>
      </c>
      <c r="H453" vm="246">
        <v>45649</v>
      </c>
      <c r="I453">
        <v>201</v>
      </c>
      <c r="J453">
        <v>1192.5</v>
      </c>
      <c r="K453">
        <v>1192.5</v>
      </c>
      <c r="L453" t="str">
        <v>Bracar</v>
      </c>
      <c r="M453" t="str">
        <v>M120</v>
      </c>
    </row>
    <row r="454" spans="1:13" x14ac:dyDescent="0.25">
      <c r="A454">
        <v>211110999</v>
      </c>
      <c r="B454" t="str">
        <v>Consumidor Final</v>
      </c>
      <c r="C454" t="str">
        <v>FA</v>
      </c>
      <c r="D454" s="5" t="str">
        <v>2024A</v>
      </c>
      <c r="E454">
        <v>12291</v>
      </c>
      <c r="F454" t="str">
        <v>PEN</v>
      </c>
      <c r="G454" vm="173">
        <v>45656</v>
      </c>
      <c r="H454" vm="173">
        <v>45656</v>
      </c>
      <c r="I454">
        <v>194</v>
      </c>
      <c r="J454">
        <v>556.5</v>
      </c>
      <c r="K454">
        <v>556.5</v>
      </c>
      <c r="L454" t="str">
        <v>Bracar</v>
      </c>
      <c r="M454" t="str">
        <v>M120</v>
      </c>
    </row>
    <row r="455" spans="1:13" x14ac:dyDescent="0.25">
      <c r="A455">
        <v>211110999</v>
      </c>
      <c r="B455" t="str">
        <v>Consumidor Final</v>
      </c>
      <c r="C455" t="str">
        <v>FA</v>
      </c>
      <c r="D455" s="5" t="str">
        <v>2025A</v>
      </c>
      <c r="E455">
        <v>1113</v>
      </c>
      <c r="F455" t="str">
        <v>PEN</v>
      </c>
      <c r="G455" vm="83">
        <v>45674</v>
      </c>
      <c r="H455" vm="83">
        <v>45674</v>
      </c>
      <c r="I455">
        <v>176</v>
      </c>
      <c r="J455">
        <v>795</v>
      </c>
      <c r="K455">
        <v>795</v>
      </c>
      <c r="L455" t="str">
        <v>Bracar</v>
      </c>
      <c r="M455" t="str">
        <v>M120</v>
      </c>
    </row>
    <row r="456" spans="1:13" x14ac:dyDescent="0.25">
      <c r="A456">
        <v>211110999</v>
      </c>
      <c r="B456" t="str">
        <v>Consumidor Final</v>
      </c>
      <c r="C456" t="str">
        <v>FA</v>
      </c>
      <c r="D456" s="5" t="str">
        <v>2025A</v>
      </c>
      <c r="E456">
        <v>2394</v>
      </c>
      <c r="F456" t="str">
        <v>PEN</v>
      </c>
      <c r="G456" vm="175">
        <v>45694</v>
      </c>
      <c r="H456" vm="175">
        <v>45694</v>
      </c>
      <c r="I456">
        <v>156</v>
      </c>
      <c r="J456">
        <v>60.46</v>
      </c>
      <c r="K456">
        <v>60.46</v>
      </c>
      <c r="L456" t="str">
        <v>Bracar</v>
      </c>
      <c r="M456" t="str">
        <v>M120</v>
      </c>
    </row>
    <row r="457" spans="1:13" x14ac:dyDescent="0.25">
      <c r="A457">
        <v>211110999</v>
      </c>
      <c r="B457" t="str">
        <v>Consumidor Final</v>
      </c>
      <c r="C457" t="str">
        <v>FA</v>
      </c>
      <c r="D457" s="5" t="str">
        <v>2025A</v>
      </c>
      <c r="E457">
        <v>2650</v>
      </c>
      <c r="F457" t="str">
        <v>PEN</v>
      </c>
      <c r="G457" vm="66">
        <v>45699</v>
      </c>
      <c r="H457" vm="66">
        <v>45699</v>
      </c>
      <c r="I457">
        <v>151</v>
      </c>
      <c r="J457">
        <v>130.51</v>
      </c>
      <c r="K457">
        <v>34.51</v>
      </c>
      <c r="L457" t="str">
        <v>Bracar</v>
      </c>
      <c r="M457" t="str">
        <v>M120</v>
      </c>
    </row>
    <row r="458" spans="1:13" x14ac:dyDescent="0.25">
      <c r="A458">
        <v>211110999</v>
      </c>
      <c r="B458" t="str">
        <v>Consumidor Final</v>
      </c>
      <c r="C458" t="str">
        <v>NC</v>
      </c>
      <c r="D458" s="5">
        <v>2025</v>
      </c>
      <c r="E458">
        <v>111</v>
      </c>
      <c r="F458" t="str">
        <v>PEN</v>
      </c>
      <c r="G458" vm="247">
        <v>45701</v>
      </c>
      <c r="H458" vm="247">
        <v>45701</v>
      </c>
      <c r="I458">
        <v>149</v>
      </c>
      <c r="J458">
        <v>-42.46</v>
      </c>
      <c r="K458">
        <v>-42.46</v>
      </c>
      <c r="L458" t="str">
        <v>Bracar</v>
      </c>
      <c r="M458" t="str">
        <v>M120</v>
      </c>
    </row>
    <row r="459" spans="1:13" x14ac:dyDescent="0.25">
      <c r="A459">
        <v>211110999</v>
      </c>
      <c r="B459" t="str">
        <v>Consumidor Final</v>
      </c>
      <c r="C459" t="str">
        <v>FA</v>
      </c>
      <c r="D459" s="5" t="str">
        <v>2025A</v>
      </c>
      <c r="E459">
        <v>3876</v>
      </c>
      <c r="F459" t="str">
        <v>PEN</v>
      </c>
      <c r="G459" vm="205">
        <v>45716</v>
      </c>
      <c r="H459" vm="205">
        <v>45716</v>
      </c>
      <c r="I459">
        <v>134</v>
      </c>
      <c r="J459">
        <v>16.100000000000001</v>
      </c>
      <c r="K459">
        <v>16.100000000000001</v>
      </c>
      <c r="L459" t="str">
        <v>Bracar</v>
      </c>
      <c r="M459" t="str">
        <v>M120</v>
      </c>
    </row>
    <row r="460" spans="1:13" x14ac:dyDescent="0.25">
      <c r="A460">
        <v>211110999</v>
      </c>
      <c r="B460" t="str">
        <v>Consumidor Final</v>
      </c>
      <c r="C460" t="str">
        <v>FA</v>
      </c>
      <c r="D460" s="5">
        <v>2024</v>
      </c>
      <c r="E460">
        <v>50</v>
      </c>
      <c r="F460" t="str">
        <v>PEN</v>
      </c>
      <c r="G460" vm="248">
        <v>45548</v>
      </c>
      <c r="H460" vm="248">
        <v>45548</v>
      </c>
      <c r="I460">
        <v>302</v>
      </c>
      <c r="J460">
        <v>10.85</v>
      </c>
      <c r="K460">
        <v>10.85</v>
      </c>
      <c r="L460" t="str">
        <v>Bracar</v>
      </c>
      <c r="M460" t="str">
        <v>M120</v>
      </c>
    </row>
    <row r="461" spans="1:13" x14ac:dyDescent="0.25">
      <c r="A461">
        <v>211110999</v>
      </c>
      <c r="B461" t="str">
        <v>Consumidor Final</v>
      </c>
      <c r="C461" t="str">
        <v>FA</v>
      </c>
      <c r="D461" s="5" t="str">
        <v>2024A</v>
      </c>
      <c r="E461">
        <v>7855</v>
      </c>
      <c r="F461" t="str">
        <v>PEN</v>
      </c>
      <c r="G461" vm="249">
        <v>45587</v>
      </c>
      <c r="H461" vm="249">
        <v>45587</v>
      </c>
      <c r="I461">
        <v>263</v>
      </c>
      <c r="J461">
        <v>26.03</v>
      </c>
      <c r="K461">
        <v>26.03</v>
      </c>
      <c r="L461" t="str">
        <v>Bracar</v>
      </c>
      <c r="M461" t="str">
        <v>M120</v>
      </c>
    </row>
    <row r="462" spans="1:13" x14ac:dyDescent="0.25">
      <c r="A462">
        <v>211111219</v>
      </c>
      <c r="B462" t="str">
        <v>Caxicarnes Talho, Lda</v>
      </c>
      <c r="C462" t="str">
        <v>FA</v>
      </c>
      <c r="D462" s="5" t="str">
        <v>2025A</v>
      </c>
      <c r="E462">
        <v>7433</v>
      </c>
      <c r="F462" t="str">
        <v>RPR</v>
      </c>
      <c r="G462" vm="14">
        <v>45815</v>
      </c>
      <c r="H462" vm="151">
        <v>45785</v>
      </c>
      <c r="I462">
        <v>35</v>
      </c>
      <c r="J462">
        <v>180.62</v>
      </c>
      <c r="K462">
        <v>180.62</v>
      </c>
      <c r="L462" t="str">
        <v>Ricardo G.Silva</v>
      </c>
      <c r="M462" t="str">
        <v>31A60</v>
      </c>
    </row>
    <row r="463" spans="1:13" x14ac:dyDescent="0.25">
      <c r="A463">
        <v>211111219</v>
      </c>
      <c r="B463" t="str">
        <v>Caxicarnes Talho, Lda</v>
      </c>
      <c r="C463" t="str">
        <v>FA</v>
      </c>
      <c r="D463" s="5" t="str">
        <v>2025A</v>
      </c>
      <c r="E463">
        <v>8165</v>
      </c>
      <c r="F463" t="str">
        <v>RPR</v>
      </c>
      <c r="G463" vm="24">
        <v>45828</v>
      </c>
      <c r="H463" vm="153">
        <v>45798</v>
      </c>
      <c r="I463">
        <v>22</v>
      </c>
      <c r="J463">
        <v>163.36000000000001</v>
      </c>
      <c r="K463">
        <v>163.36000000000001</v>
      </c>
      <c r="L463" t="str">
        <v>Ricardo G.Silva</v>
      </c>
      <c r="M463" t="str">
        <v>6A30</v>
      </c>
    </row>
    <row r="464" spans="1:13" x14ac:dyDescent="0.25">
      <c r="A464">
        <v>211111219</v>
      </c>
      <c r="B464" t="str">
        <v>Caxicarnes Talho, Lda</v>
      </c>
      <c r="C464" t="str">
        <v>FA</v>
      </c>
      <c r="D464" s="5" t="str">
        <v>2025A</v>
      </c>
      <c r="E464">
        <v>8542</v>
      </c>
      <c r="F464" t="str">
        <v>RPR</v>
      </c>
      <c r="G464" vm="28">
        <v>45835</v>
      </c>
      <c r="H464" vm="148">
        <v>45805</v>
      </c>
      <c r="I464">
        <v>15</v>
      </c>
      <c r="J464">
        <v>165.49</v>
      </c>
      <c r="K464">
        <v>165.49</v>
      </c>
      <c r="L464" t="str">
        <v>Ricardo G.Silva</v>
      </c>
      <c r="M464" t="str">
        <v>6A30</v>
      </c>
    </row>
    <row r="465" spans="1:13" x14ac:dyDescent="0.25">
      <c r="A465">
        <v>211111219</v>
      </c>
      <c r="B465" t="str">
        <v>Caxicarnes Talho, Lda</v>
      </c>
      <c r="C465" t="str">
        <v>FA</v>
      </c>
      <c r="D465" s="5" t="str">
        <v>2025A</v>
      </c>
      <c r="E465">
        <v>9030</v>
      </c>
      <c r="F465" t="str">
        <v>RPR</v>
      </c>
      <c r="G465" vm="8">
        <v>45847</v>
      </c>
      <c r="H465" vm="77">
        <v>45817</v>
      </c>
      <c r="I465">
        <v>3</v>
      </c>
      <c r="J465">
        <v>195.67000000000002</v>
      </c>
      <c r="K465">
        <v>195.67000000000002</v>
      </c>
      <c r="L465" t="str">
        <v>Ricardo G.Silva</v>
      </c>
      <c r="M465" t="str">
        <v>1A5</v>
      </c>
    </row>
    <row r="466" spans="1:13" x14ac:dyDescent="0.25">
      <c r="A466">
        <v>211111219</v>
      </c>
      <c r="B466" t="str">
        <v>Caxicarnes Talho, Lda</v>
      </c>
      <c r="C466" t="str">
        <v>FA</v>
      </c>
      <c r="D466" s="5" t="str">
        <v>2025A</v>
      </c>
      <c r="E466">
        <v>9446</v>
      </c>
      <c r="F466" t="str">
        <v>RPR</v>
      </c>
      <c r="G466" vm="97">
        <v>45856</v>
      </c>
      <c r="H466" vm="22">
        <v>45826</v>
      </c>
      <c r="I466">
        <v>-6</v>
      </c>
      <c r="J466">
        <v>217.53</v>
      </c>
      <c r="K466">
        <v>217.53</v>
      </c>
      <c r="L466" t="str">
        <v>Ricardo G.Silva</v>
      </c>
      <c r="M466" t="str">
        <v>A VENCER</v>
      </c>
    </row>
    <row r="467" spans="1:13" x14ac:dyDescent="0.25">
      <c r="A467">
        <v>211111219</v>
      </c>
      <c r="B467" t="str">
        <v>Caxicarnes Talho, Lda</v>
      </c>
      <c r="C467" t="str">
        <v>NC</v>
      </c>
      <c r="D467" s="5">
        <v>2025</v>
      </c>
      <c r="E467">
        <v>576</v>
      </c>
      <c r="F467" t="str">
        <v>RPR</v>
      </c>
      <c r="G467" vm="99">
        <v>45861</v>
      </c>
      <c r="H467" vm="100">
        <v>45831</v>
      </c>
      <c r="I467">
        <v>-11</v>
      </c>
      <c r="J467">
        <v>-121.25</v>
      </c>
      <c r="K467">
        <v>-121.25</v>
      </c>
      <c r="L467" t="str">
        <v>Ricardo G.Silva</v>
      </c>
      <c r="M467" t="str">
        <v>A VENCER</v>
      </c>
    </row>
    <row r="468" spans="1:13" x14ac:dyDescent="0.25">
      <c r="A468">
        <v>211111219</v>
      </c>
      <c r="B468" t="str">
        <v>Caxicarnes Talho, Lda</v>
      </c>
      <c r="C468" t="str">
        <v>FA</v>
      </c>
      <c r="D468" s="5" t="str">
        <v>2025A</v>
      </c>
      <c r="E468">
        <v>9637</v>
      </c>
      <c r="F468" t="str">
        <v>RPR</v>
      </c>
      <c r="G468" vm="99">
        <v>45861</v>
      </c>
      <c r="H468" vm="100">
        <v>45831</v>
      </c>
      <c r="I468">
        <v>-11</v>
      </c>
      <c r="J468">
        <v>230.95000000000002</v>
      </c>
      <c r="K468">
        <v>230.95000000000002</v>
      </c>
      <c r="L468" t="str">
        <v>Ricardo G.Silva</v>
      </c>
      <c r="M468" t="str">
        <v>A VENCER</v>
      </c>
    </row>
    <row r="469" spans="1:13" x14ac:dyDescent="0.25">
      <c r="A469">
        <v>211111219</v>
      </c>
      <c r="B469" t="str">
        <v>Caxicarnes Talho, Lda</v>
      </c>
      <c r="C469" t="str">
        <v>FA</v>
      </c>
      <c r="D469" s="5" t="str">
        <v>2025A</v>
      </c>
      <c r="E469">
        <v>10289</v>
      </c>
      <c r="F469" t="str">
        <v>PEN</v>
      </c>
      <c r="G469" vm="116">
        <v>45876</v>
      </c>
      <c r="H469" vm="73">
        <v>45846</v>
      </c>
      <c r="I469">
        <v>-26</v>
      </c>
      <c r="J469">
        <v>157.82</v>
      </c>
      <c r="K469">
        <v>157.82</v>
      </c>
      <c r="L469" t="str">
        <v>Ricardo G.Silva</v>
      </c>
      <c r="M469" t="str">
        <v>A VENCER</v>
      </c>
    </row>
    <row r="470" spans="1:13" x14ac:dyDescent="0.25">
      <c r="A470">
        <v>211111233</v>
      </c>
      <c r="B470" t="str">
        <v>N.T.Novo Talho De Barcelos, Lda.</v>
      </c>
      <c r="C470" t="str">
        <v>FA</v>
      </c>
      <c r="D470" s="5" t="str">
        <v>2025A</v>
      </c>
      <c r="E470">
        <v>8740</v>
      </c>
      <c r="F470" t="str">
        <v>PEN</v>
      </c>
      <c r="G470" vm="177">
        <v>45855</v>
      </c>
      <c r="H470" vm="94">
        <v>45810</v>
      </c>
      <c r="I470">
        <v>-5</v>
      </c>
      <c r="J470">
        <v>68.78</v>
      </c>
      <c r="K470">
        <v>68.78</v>
      </c>
      <c r="L470" t="str">
        <v>Ricardo G.Silva</v>
      </c>
      <c r="M470" t="str">
        <v>A VENCER</v>
      </c>
    </row>
    <row r="471" spans="1:13" x14ac:dyDescent="0.25">
      <c r="A471">
        <v>211111233</v>
      </c>
      <c r="B471" t="str">
        <v>N.T.Novo Talho De Barcelos, Lda.</v>
      </c>
      <c r="C471" t="str">
        <v>FA</v>
      </c>
      <c r="D471" s="5" t="str">
        <v>2025A</v>
      </c>
      <c r="E471">
        <v>9007</v>
      </c>
      <c r="F471" t="str">
        <v>PEN</v>
      </c>
      <c r="G471" vm="250">
        <v>45862</v>
      </c>
      <c r="H471" vm="77">
        <v>45817</v>
      </c>
      <c r="I471">
        <v>-12</v>
      </c>
      <c r="J471">
        <v>127.65</v>
      </c>
      <c r="K471">
        <v>127.65</v>
      </c>
      <c r="L471" t="str">
        <v>Ricardo G.Silva</v>
      </c>
      <c r="M471" t="str">
        <v>A VENCER</v>
      </c>
    </row>
    <row r="472" spans="1:13" x14ac:dyDescent="0.25">
      <c r="A472">
        <v>211111233</v>
      </c>
      <c r="B472" t="str">
        <v>N.T.Novo Talho De Barcelos, Lda.</v>
      </c>
      <c r="C472" t="str">
        <v>FA</v>
      </c>
      <c r="D472" s="5" t="str">
        <v>2025A</v>
      </c>
      <c r="E472">
        <v>9306</v>
      </c>
      <c r="F472" t="str">
        <v>PEN</v>
      </c>
      <c r="G472" vm="140">
        <v>45869</v>
      </c>
      <c r="H472" vm="89">
        <v>45824</v>
      </c>
      <c r="I472">
        <v>-19</v>
      </c>
      <c r="J472">
        <v>129.6</v>
      </c>
      <c r="K472">
        <v>129.6</v>
      </c>
      <c r="L472" t="str">
        <v>Ricardo G.Silva</v>
      </c>
      <c r="M472" t="str">
        <v>A VENCER</v>
      </c>
    </row>
    <row r="473" spans="1:13" x14ac:dyDescent="0.25">
      <c r="A473">
        <v>211111233</v>
      </c>
      <c r="B473" t="str">
        <v>N.T.Novo Talho De Barcelos, Lda.</v>
      </c>
      <c r="C473" t="str">
        <v>FA</v>
      </c>
      <c r="D473" s="5" t="str">
        <v>2025A</v>
      </c>
      <c r="E473">
        <v>9585</v>
      </c>
      <c r="F473" t="str">
        <v>PEN</v>
      </c>
      <c r="G473" vm="116">
        <v>45876</v>
      </c>
      <c r="H473" vm="100">
        <v>45831</v>
      </c>
      <c r="I473">
        <v>-26</v>
      </c>
      <c r="J473">
        <v>140.36000000000001</v>
      </c>
      <c r="K473">
        <v>140.36000000000001</v>
      </c>
      <c r="L473" t="str">
        <v>Ricardo G.Silva</v>
      </c>
      <c r="M473" t="str">
        <v>A VENCER</v>
      </c>
    </row>
    <row r="474" spans="1:13" x14ac:dyDescent="0.25">
      <c r="A474">
        <v>211111233</v>
      </c>
      <c r="B474" t="str">
        <v>N.T.Novo Talho De Barcelos, Lda.</v>
      </c>
      <c r="C474" t="str">
        <v>FA</v>
      </c>
      <c r="D474" s="5" t="str">
        <v>2025A</v>
      </c>
      <c r="E474">
        <v>10087</v>
      </c>
      <c r="F474" t="str">
        <v>PEN</v>
      </c>
      <c r="G474" vm="125">
        <v>45886</v>
      </c>
      <c r="H474" vm="32">
        <v>45841</v>
      </c>
      <c r="I474">
        <v>-36</v>
      </c>
      <c r="J474">
        <v>286.95999999999998</v>
      </c>
      <c r="K474">
        <v>286.95999999999998</v>
      </c>
      <c r="L474" t="str">
        <v>Ricardo G.Silva</v>
      </c>
      <c r="M474" t="str">
        <v>A VENCER</v>
      </c>
    </row>
    <row r="475" spans="1:13" x14ac:dyDescent="0.25">
      <c r="A475">
        <v>211111233</v>
      </c>
      <c r="B475" t="str">
        <v>N.T.Novo Talho De Barcelos, Lda.</v>
      </c>
      <c r="C475" t="str">
        <v>FA</v>
      </c>
      <c r="D475" s="5" t="str">
        <v>2025A</v>
      </c>
      <c r="E475">
        <v>10198</v>
      </c>
      <c r="F475" t="str">
        <v>PEN</v>
      </c>
      <c r="G475" vm="233">
        <v>45890</v>
      </c>
      <c r="H475" vm="72">
        <v>45845</v>
      </c>
      <c r="I475">
        <v>-40</v>
      </c>
      <c r="J475">
        <v>317.5</v>
      </c>
      <c r="K475">
        <v>317.5</v>
      </c>
      <c r="L475" t="str">
        <v>Ricardo G.Silva</v>
      </c>
      <c r="M475" t="str">
        <v>A VENCER</v>
      </c>
    </row>
    <row r="476" spans="1:13" x14ac:dyDescent="0.25">
      <c r="A476">
        <v>211111260</v>
      </c>
      <c r="B476" t="str">
        <v>Carnes Campicarn, S.A.</v>
      </c>
      <c r="C476" t="str">
        <v>ND</v>
      </c>
      <c r="D476" s="5" t="str">
        <v>2024A</v>
      </c>
      <c r="E476">
        <v>17</v>
      </c>
      <c r="F476" t="str">
        <v>PEN</v>
      </c>
      <c r="G476" vm="251">
        <v>45627</v>
      </c>
      <c r="H476" vm="48">
        <v>45597</v>
      </c>
      <c r="I476">
        <v>223</v>
      </c>
      <c r="J476">
        <v>468.92</v>
      </c>
      <c r="K476">
        <v>207.65</v>
      </c>
      <c r="L476" t="str">
        <v>Ricardo G.Silva</v>
      </c>
      <c r="M476" t="str">
        <v>M120</v>
      </c>
    </row>
    <row r="477" spans="1:13" x14ac:dyDescent="0.25">
      <c r="A477">
        <v>211111260</v>
      </c>
      <c r="B477" t="str">
        <v>Carnes Campicarn, S.A.</v>
      </c>
      <c r="C477" t="str">
        <v>FA</v>
      </c>
      <c r="D477" s="5" t="str">
        <v>2025A</v>
      </c>
      <c r="E477">
        <v>9639</v>
      </c>
      <c r="F477" t="str">
        <v>PEN</v>
      </c>
      <c r="G477" vm="99">
        <v>45861</v>
      </c>
      <c r="H477" vm="100">
        <v>45831</v>
      </c>
      <c r="I477">
        <v>-11</v>
      </c>
      <c r="J477">
        <v>33.380000000000003</v>
      </c>
      <c r="K477">
        <v>33.380000000000003</v>
      </c>
      <c r="L477" t="str">
        <v>Ricardo G.Silva</v>
      </c>
      <c r="M477" t="str">
        <v>A VENCER</v>
      </c>
    </row>
    <row r="478" spans="1:13" x14ac:dyDescent="0.25">
      <c r="A478">
        <v>211111265</v>
      </c>
      <c r="B478" t="str">
        <v>Carla Sofia Martins Teixeira</v>
      </c>
      <c r="C478" t="str">
        <v>FA</v>
      </c>
      <c r="D478" s="5" t="str">
        <v>2025A</v>
      </c>
      <c r="E478">
        <v>9641</v>
      </c>
      <c r="F478" t="str">
        <v>PEN</v>
      </c>
      <c r="G478" vm="99">
        <v>45861</v>
      </c>
      <c r="H478" vm="100">
        <v>45831</v>
      </c>
      <c r="I478">
        <v>-11</v>
      </c>
      <c r="J478">
        <v>39.49</v>
      </c>
      <c r="K478">
        <v>39.49</v>
      </c>
      <c r="L478" t="str">
        <v>Bruno Brito</v>
      </c>
      <c r="M478" t="str">
        <v>A VENCER</v>
      </c>
    </row>
    <row r="479" spans="1:13" x14ac:dyDescent="0.25">
      <c r="A479">
        <v>211111265</v>
      </c>
      <c r="B479" t="str">
        <v>Carla Sofia Martins Teixeira</v>
      </c>
      <c r="C479" t="str">
        <v>FA</v>
      </c>
      <c r="D479" s="5" t="str">
        <v>2025A</v>
      </c>
      <c r="E479">
        <v>10260</v>
      </c>
      <c r="F479" t="str">
        <v>PEN</v>
      </c>
      <c r="G479" vm="116">
        <v>45876</v>
      </c>
      <c r="H479" vm="73">
        <v>45846</v>
      </c>
      <c r="I479">
        <v>-26</v>
      </c>
      <c r="J479">
        <v>271.14</v>
      </c>
      <c r="K479">
        <v>271.14</v>
      </c>
      <c r="L479" t="str">
        <v>Bruno Brito</v>
      </c>
      <c r="M479" t="str">
        <v>A VENCER</v>
      </c>
    </row>
    <row r="480" spans="1:13" x14ac:dyDescent="0.25">
      <c r="A480">
        <v>211111272</v>
      </c>
      <c r="B480" t="str">
        <v>Talho S.Antonio</v>
      </c>
      <c r="C480" t="str">
        <v>FA</v>
      </c>
      <c r="D480" s="5" t="str">
        <v>2024A</v>
      </c>
      <c r="E480">
        <v>6362</v>
      </c>
      <c r="F480" t="str">
        <v>PEN</v>
      </c>
      <c r="G480" vm="191">
        <v>45566</v>
      </c>
      <c r="H480" vm="191">
        <v>45566</v>
      </c>
      <c r="I480">
        <v>284</v>
      </c>
      <c r="J480">
        <v>142.19</v>
      </c>
      <c r="K480">
        <v>142.19</v>
      </c>
      <c r="L480" t="str">
        <v>Joaquim Ferreira</v>
      </c>
      <c r="M480" t="str">
        <v>M120</v>
      </c>
    </row>
    <row r="481" spans="1:13" x14ac:dyDescent="0.25">
      <c r="A481">
        <v>211111272</v>
      </c>
      <c r="B481" t="str">
        <v>Talho S.Antonio</v>
      </c>
      <c r="C481" t="str">
        <v>FA</v>
      </c>
      <c r="D481" s="5" t="str">
        <v>2024A</v>
      </c>
      <c r="E481">
        <v>9847</v>
      </c>
      <c r="F481" t="str">
        <v>PEN</v>
      </c>
      <c r="G481" vm="197">
        <v>45617</v>
      </c>
      <c r="H481" vm="197">
        <v>45617</v>
      </c>
      <c r="I481">
        <v>233</v>
      </c>
      <c r="J481">
        <v>18.91</v>
      </c>
      <c r="K481">
        <v>18.91</v>
      </c>
      <c r="L481" t="str">
        <v>Joaquim Ferreira</v>
      </c>
      <c r="M481" t="str">
        <v>M120</v>
      </c>
    </row>
    <row r="482" spans="1:13" x14ac:dyDescent="0.25">
      <c r="A482">
        <v>211111277</v>
      </c>
      <c r="B482" t="str">
        <v>Talho Concorrência - Comércio De Carnes Unipessoal, Lda</v>
      </c>
      <c r="C482" t="str">
        <v>FA</v>
      </c>
      <c r="D482" s="5" t="str">
        <v>2025A</v>
      </c>
      <c r="E482">
        <v>8417</v>
      </c>
      <c r="F482" t="str">
        <v>RPR</v>
      </c>
      <c r="G482" vm="27">
        <v>45834</v>
      </c>
      <c r="H482" vm="176">
        <v>45804</v>
      </c>
      <c r="I482">
        <v>16</v>
      </c>
      <c r="J482">
        <v>202.87</v>
      </c>
      <c r="K482">
        <v>202.87</v>
      </c>
      <c r="L482" t="str">
        <v>Bruno Brito</v>
      </c>
      <c r="M482" t="str">
        <v>6A30</v>
      </c>
    </row>
    <row r="483" spans="1:13" x14ac:dyDescent="0.25">
      <c r="A483">
        <v>211111277</v>
      </c>
      <c r="B483" t="str">
        <v>Talho Concorrência - Comércio De Carnes Unipessoal, Lda</v>
      </c>
      <c r="C483" t="str">
        <v>FA</v>
      </c>
      <c r="D483" s="5" t="str">
        <v>2025A</v>
      </c>
      <c r="E483">
        <v>9126</v>
      </c>
      <c r="F483" t="str">
        <v>RPR</v>
      </c>
      <c r="G483" vm="165">
        <v>45850</v>
      </c>
      <c r="H483" vm="122">
        <v>45820</v>
      </c>
      <c r="I483">
        <v>0</v>
      </c>
      <c r="J483">
        <v>627.41999999999996</v>
      </c>
      <c r="K483">
        <v>627.41999999999996</v>
      </c>
      <c r="L483" t="str">
        <v>Bruno Brito</v>
      </c>
      <c r="M483" t="str">
        <v>A VENCER</v>
      </c>
    </row>
    <row r="484" spans="1:13" x14ac:dyDescent="0.25">
      <c r="A484">
        <v>211111277</v>
      </c>
      <c r="B484" t="str">
        <v>Talho Concorrência - Comércio De Carnes Unipessoal, Lda</v>
      </c>
      <c r="C484" t="str">
        <v>NC</v>
      </c>
      <c r="D484" s="5">
        <v>2025</v>
      </c>
      <c r="E484">
        <v>590</v>
      </c>
      <c r="F484" t="str">
        <v>RPR</v>
      </c>
      <c r="G484" vm="139">
        <v>45864</v>
      </c>
      <c r="H484" vm="27">
        <v>45834</v>
      </c>
      <c r="I484">
        <v>-14</v>
      </c>
      <c r="J484">
        <v>-92.7</v>
      </c>
      <c r="K484">
        <v>-92.7</v>
      </c>
      <c r="L484" t="str">
        <v>Bruno Brito</v>
      </c>
      <c r="M484" t="str">
        <v>A VENCER</v>
      </c>
    </row>
    <row r="485" spans="1:13" x14ac:dyDescent="0.25">
      <c r="A485">
        <v>211111277</v>
      </c>
      <c r="B485" t="str">
        <v>Talho Concorrência - Comércio De Carnes Unipessoal, Lda</v>
      </c>
      <c r="C485" t="str">
        <v>FA</v>
      </c>
      <c r="D485" s="5" t="str">
        <v>2025A</v>
      </c>
      <c r="E485">
        <v>9775</v>
      </c>
      <c r="F485" t="str">
        <v>RPR</v>
      </c>
      <c r="G485" vm="139">
        <v>45864</v>
      </c>
      <c r="H485" vm="27">
        <v>45834</v>
      </c>
      <c r="I485">
        <v>-14</v>
      </c>
      <c r="J485">
        <v>350.1</v>
      </c>
      <c r="K485">
        <v>350.1</v>
      </c>
      <c r="L485" t="str">
        <v>Bruno Brito</v>
      </c>
      <c r="M485" t="str">
        <v>A VENCER</v>
      </c>
    </row>
    <row r="486" spans="1:13" x14ac:dyDescent="0.25">
      <c r="A486">
        <v>211111277</v>
      </c>
      <c r="B486" t="str">
        <v>Talho Concorrência - Comércio De Carnes Unipessoal, Lda</v>
      </c>
      <c r="C486" t="str">
        <v>FA</v>
      </c>
      <c r="D486" s="5" t="str">
        <v>2025A</v>
      </c>
      <c r="E486">
        <v>10046</v>
      </c>
      <c r="F486" t="str">
        <v>PEN</v>
      </c>
      <c r="G486" vm="118">
        <v>45871</v>
      </c>
      <c r="H486" vm="32">
        <v>45841</v>
      </c>
      <c r="I486">
        <v>-21</v>
      </c>
      <c r="J486">
        <v>335.47</v>
      </c>
      <c r="K486">
        <v>335.47</v>
      </c>
      <c r="L486" t="str">
        <v>Bruno Brito</v>
      </c>
      <c r="M486" t="str">
        <v>A VENCER</v>
      </c>
    </row>
    <row r="487" spans="1:13" x14ac:dyDescent="0.25">
      <c r="A487">
        <v>211111278</v>
      </c>
      <c r="B487" t="str">
        <v>Mini Mercado Marco De Simães, Lda</v>
      </c>
      <c r="C487" t="str">
        <v>FA</v>
      </c>
      <c r="D487" s="5" t="str">
        <v>2025A</v>
      </c>
      <c r="E487">
        <v>10237</v>
      </c>
      <c r="F487" t="str">
        <v>PEN</v>
      </c>
      <c r="G487" vm="107">
        <v>45875</v>
      </c>
      <c r="H487" vm="72">
        <v>45845</v>
      </c>
      <c r="I487">
        <v>-25</v>
      </c>
      <c r="J487">
        <v>547.71</v>
      </c>
      <c r="K487">
        <v>15.55</v>
      </c>
      <c r="L487" t="str">
        <v>Ricardo G.Silva</v>
      </c>
      <c r="M487" t="str">
        <v>A VENCER</v>
      </c>
    </row>
    <row r="488" spans="1:13" x14ac:dyDescent="0.25">
      <c r="A488">
        <v>211111289</v>
      </c>
      <c r="B488" t="str">
        <v>Mestreparaiso, Lda.</v>
      </c>
      <c r="C488" t="str">
        <v>FA</v>
      </c>
      <c r="D488" s="5" t="str">
        <v>2025A</v>
      </c>
      <c r="E488">
        <v>9019</v>
      </c>
      <c r="F488" t="str">
        <v>PEN</v>
      </c>
      <c r="G488" vm="8">
        <v>45847</v>
      </c>
      <c r="H488" vm="77">
        <v>45817</v>
      </c>
      <c r="I488">
        <v>3</v>
      </c>
      <c r="J488">
        <v>370.09000000000003</v>
      </c>
      <c r="K488">
        <v>370.09000000000003</v>
      </c>
      <c r="L488" t="str">
        <v>Ricardo G.Silva</v>
      </c>
      <c r="M488" t="str">
        <v>1A5</v>
      </c>
    </row>
    <row r="489" spans="1:13" x14ac:dyDescent="0.25">
      <c r="A489">
        <v>211111289</v>
      </c>
      <c r="B489" t="str">
        <v>Mestreparaiso, Lda.</v>
      </c>
      <c r="C489" t="str">
        <v>NC</v>
      </c>
      <c r="D489" s="5" t="str">
        <v>2025A</v>
      </c>
      <c r="E489">
        <v>488</v>
      </c>
      <c r="F489" t="str">
        <v>PEN</v>
      </c>
      <c r="G489" vm="95">
        <v>45851</v>
      </c>
      <c r="H489" vm="19">
        <v>45821</v>
      </c>
      <c r="I489">
        <v>-1</v>
      </c>
      <c r="J489">
        <v>-4.8</v>
      </c>
      <c r="K489">
        <v>-4.8</v>
      </c>
      <c r="L489" t="str">
        <v>Ricardo G.Silva</v>
      </c>
      <c r="M489" t="str">
        <v>A VENCER</v>
      </c>
    </row>
    <row r="490" spans="1:13" x14ac:dyDescent="0.25">
      <c r="A490">
        <v>211111289</v>
      </c>
      <c r="B490" t="str">
        <v>Mestreparaiso, Lda.</v>
      </c>
      <c r="C490" t="str">
        <v>FA</v>
      </c>
      <c r="D490" s="5" t="str">
        <v>2025A</v>
      </c>
      <c r="E490">
        <v>9218</v>
      </c>
      <c r="F490" t="str">
        <v>PEN</v>
      </c>
      <c r="G490" vm="95">
        <v>45851</v>
      </c>
      <c r="H490" vm="19">
        <v>45821</v>
      </c>
      <c r="I490">
        <v>-1</v>
      </c>
      <c r="J490">
        <v>1112.08</v>
      </c>
      <c r="K490">
        <v>1112.08</v>
      </c>
      <c r="L490" t="str">
        <v>Ricardo G.Silva</v>
      </c>
      <c r="M490" t="str">
        <v>A VENCER</v>
      </c>
    </row>
    <row r="491" spans="1:13" x14ac:dyDescent="0.25">
      <c r="A491">
        <v>211111289</v>
      </c>
      <c r="B491" t="str">
        <v>Mestreparaiso, Lda.</v>
      </c>
      <c r="C491" t="str">
        <v>NC</v>
      </c>
      <c r="D491" s="5" t="str">
        <v>2025A</v>
      </c>
      <c r="E491">
        <v>490</v>
      </c>
      <c r="F491" t="str">
        <v>PEN</v>
      </c>
      <c r="G491" vm="177">
        <v>45855</v>
      </c>
      <c r="H491" vm="178">
        <v>45825</v>
      </c>
      <c r="I491">
        <v>-5</v>
      </c>
      <c r="J491">
        <v>-32.32</v>
      </c>
      <c r="K491">
        <v>-32.32</v>
      </c>
      <c r="L491" t="str">
        <v>Ricardo G.Silva</v>
      </c>
      <c r="M491" t="str">
        <v>A VENCER</v>
      </c>
    </row>
    <row r="492" spans="1:13" x14ac:dyDescent="0.25">
      <c r="A492">
        <v>211111289</v>
      </c>
      <c r="B492" t="str">
        <v>Mestreparaiso, Lda.</v>
      </c>
      <c r="C492" t="str">
        <v>FA</v>
      </c>
      <c r="D492" s="5" t="str">
        <v>2025A</v>
      </c>
      <c r="E492">
        <v>9344</v>
      </c>
      <c r="F492" t="str">
        <v>PEN</v>
      </c>
      <c r="G492" vm="177">
        <v>45855</v>
      </c>
      <c r="H492" vm="178">
        <v>45825</v>
      </c>
      <c r="I492">
        <v>-5</v>
      </c>
      <c r="J492">
        <v>1070.18</v>
      </c>
      <c r="K492">
        <v>1070.18</v>
      </c>
      <c r="L492" t="str">
        <v>Ricardo G.Silva</v>
      </c>
      <c r="M492" t="str">
        <v>A VENCER</v>
      </c>
    </row>
    <row r="493" spans="1:13" x14ac:dyDescent="0.25">
      <c r="A493">
        <v>211111289</v>
      </c>
      <c r="B493" t="str">
        <v>Mestreparaiso, Lda.</v>
      </c>
      <c r="C493" t="str">
        <v>FA</v>
      </c>
      <c r="D493" s="5" t="str">
        <v>2025A</v>
      </c>
      <c r="E493">
        <v>9833</v>
      </c>
      <c r="F493" t="str">
        <v>PEN</v>
      </c>
      <c r="G493" vm="102">
        <v>45865</v>
      </c>
      <c r="H493" vm="28">
        <v>45835</v>
      </c>
      <c r="I493">
        <v>-15</v>
      </c>
      <c r="J493">
        <v>1460.91</v>
      </c>
      <c r="K493">
        <v>1460.91</v>
      </c>
      <c r="L493" t="str">
        <v>Ricardo G.Silva</v>
      </c>
      <c r="M493" t="str">
        <v>A VENCER</v>
      </c>
    </row>
    <row r="494" spans="1:13" x14ac:dyDescent="0.25">
      <c r="A494">
        <v>211111289</v>
      </c>
      <c r="B494" t="str">
        <v>Mestreparaiso, Lda.</v>
      </c>
      <c r="C494" t="str">
        <v>FA</v>
      </c>
      <c r="D494" s="5" t="str">
        <v>2025A</v>
      </c>
      <c r="E494">
        <v>10266</v>
      </c>
      <c r="F494" t="str">
        <v>PEN</v>
      </c>
      <c r="G494" vm="116">
        <v>45876</v>
      </c>
      <c r="H494" vm="73">
        <v>45846</v>
      </c>
      <c r="I494">
        <v>-26</v>
      </c>
      <c r="J494">
        <v>402.1</v>
      </c>
      <c r="K494">
        <v>402.1</v>
      </c>
      <c r="L494" t="str">
        <v>Ricardo G.Silva</v>
      </c>
      <c r="M494" t="str">
        <v>A VENCER</v>
      </c>
    </row>
    <row r="495" spans="1:13" x14ac:dyDescent="0.25">
      <c r="A495">
        <v>211111293</v>
      </c>
      <c r="B495" t="str">
        <v>Talho Montes De Azurva 3, Lda</v>
      </c>
      <c r="C495" t="str">
        <v>FA</v>
      </c>
      <c r="D495" s="5" t="str">
        <v>2025A</v>
      </c>
      <c r="E495">
        <v>10254</v>
      </c>
      <c r="F495" t="str">
        <v>PEN</v>
      </c>
      <c r="G495" vm="116">
        <v>45876</v>
      </c>
      <c r="H495" vm="73">
        <v>45846</v>
      </c>
      <c r="I495">
        <v>-26</v>
      </c>
      <c r="J495">
        <v>372.64</v>
      </c>
      <c r="K495">
        <v>372.64</v>
      </c>
      <c r="L495" t="str">
        <v>Bruno Brito</v>
      </c>
      <c r="M495" t="str">
        <v>A VENCER</v>
      </c>
    </row>
    <row r="496" spans="1:13" x14ac:dyDescent="0.25">
      <c r="A496">
        <v>211111295</v>
      </c>
      <c r="B496" t="str">
        <v>Superguimarães - Supermercados, Lda</v>
      </c>
      <c r="C496" t="str">
        <v>FA</v>
      </c>
      <c r="D496" s="5" t="str">
        <v>2025A</v>
      </c>
      <c r="E496">
        <v>8787</v>
      </c>
      <c r="F496" t="str">
        <v>PEN</v>
      </c>
      <c r="G496" vm="32">
        <v>45841</v>
      </c>
      <c r="H496" vm="119">
        <v>45811</v>
      </c>
      <c r="I496">
        <v>9</v>
      </c>
      <c r="J496">
        <v>389.57</v>
      </c>
      <c r="K496">
        <v>389.57</v>
      </c>
      <c r="L496" t="str">
        <v>Manuel Miranda</v>
      </c>
      <c r="M496" t="str">
        <v>6A30</v>
      </c>
    </row>
    <row r="497" spans="1:13" x14ac:dyDescent="0.25">
      <c r="A497">
        <v>211111295</v>
      </c>
      <c r="B497" t="str">
        <v>Superguimarães - Supermercados, Lda</v>
      </c>
      <c r="C497" t="str">
        <v>NC</v>
      </c>
      <c r="D497" s="5">
        <v>2025</v>
      </c>
      <c r="E497">
        <v>534</v>
      </c>
      <c r="F497" t="str">
        <v>PEN</v>
      </c>
      <c r="G497" vm="34">
        <v>45843</v>
      </c>
      <c r="H497" vm="138">
        <v>45813</v>
      </c>
      <c r="I497">
        <v>7</v>
      </c>
      <c r="J497">
        <v>-70.06</v>
      </c>
      <c r="K497">
        <v>-70.06</v>
      </c>
      <c r="L497" t="str">
        <v>Manuel Miranda</v>
      </c>
      <c r="M497" t="str">
        <v>6A30</v>
      </c>
    </row>
    <row r="498" spans="1:13" x14ac:dyDescent="0.25">
      <c r="A498">
        <v>211111295</v>
      </c>
      <c r="B498" t="str">
        <v>Superguimarães - Supermercados, Lda</v>
      </c>
      <c r="C498" t="str">
        <v>FA</v>
      </c>
      <c r="D498" s="5">
        <v>2025</v>
      </c>
      <c r="E498">
        <v>33</v>
      </c>
      <c r="F498" t="str">
        <v>PEN</v>
      </c>
      <c r="G498" vm="35">
        <v>45844</v>
      </c>
      <c r="H498" vm="13">
        <v>45814</v>
      </c>
      <c r="I498">
        <v>6</v>
      </c>
      <c r="J498">
        <v>267.66000000000003</v>
      </c>
      <c r="K498">
        <v>267.66000000000003</v>
      </c>
      <c r="L498" t="str">
        <v>Manuel Miranda</v>
      </c>
      <c r="M498" t="str">
        <v>6A30</v>
      </c>
    </row>
    <row r="499" spans="1:13" x14ac:dyDescent="0.25">
      <c r="A499">
        <v>211111295</v>
      </c>
      <c r="B499" t="str">
        <v>Superguimarães - Supermercados, Lda</v>
      </c>
      <c r="C499" t="str">
        <v>FA</v>
      </c>
      <c r="D499" s="5" t="str">
        <v>2025A</v>
      </c>
      <c r="E499">
        <v>9224</v>
      </c>
      <c r="F499" t="str">
        <v>PEN</v>
      </c>
      <c r="G499" vm="95">
        <v>45851</v>
      </c>
      <c r="H499" vm="19">
        <v>45821</v>
      </c>
      <c r="I499">
        <v>-1</v>
      </c>
      <c r="J499">
        <v>261.25</v>
      </c>
      <c r="K499">
        <v>261.25</v>
      </c>
      <c r="L499" t="str">
        <v>Manuel Miranda</v>
      </c>
      <c r="M499" t="str">
        <v>A VENCER</v>
      </c>
    </row>
    <row r="500" spans="1:13" x14ac:dyDescent="0.25">
      <c r="A500">
        <v>211111295</v>
      </c>
      <c r="B500" t="str">
        <v>Superguimarães - Supermercados, Lda</v>
      </c>
      <c r="C500" t="str">
        <v>NC</v>
      </c>
      <c r="D500" s="5">
        <v>2025</v>
      </c>
      <c r="E500">
        <v>562</v>
      </c>
      <c r="F500" t="str">
        <v>PEN</v>
      </c>
      <c r="G500" vm="177">
        <v>45855</v>
      </c>
      <c r="H500" vm="178">
        <v>45825</v>
      </c>
      <c r="I500">
        <v>-5</v>
      </c>
      <c r="J500">
        <v>-125.53</v>
      </c>
      <c r="K500">
        <v>-125.53</v>
      </c>
      <c r="L500" t="str">
        <v>Manuel Miranda</v>
      </c>
      <c r="M500" t="str">
        <v>A VENCER</v>
      </c>
    </row>
    <row r="501" spans="1:13" x14ac:dyDescent="0.25">
      <c r="A501">
        <v>211111295</v>
      </c>
      <c r="B501" t="str">
        <v>Superguimarães - Supermercados, Lda</v>
      </c>
      <c r="C501" t="str">
        <v>FA</v>
      </c>
      <c r="D501" s="5" t="str">
        <v>2025A</v>
      </c>
      <c r="E501">
        <v>9371</v>
      </c>
      <c r="F501" t="str">
        <v>PEN</v>
      </c>
      <c r="G501" vm="177">
        <v>45855</v>
      </c>
      <c r="H501" vm="178">
        <v>45825</v>
      </c>
      <c r="I501">
        <v>-5</v>
      </c>
      <c r="J501">
        <v>265.08</v>
      </c>
      <c r="K501">
        <v>265.08</v>
      </c>
      <c r="L501" t="str">
        <v>Manuel Miranda</v>
      </c>
      <c r="M501" t="str">
        <v>A VENCER</v>
      </c>
    </row>
    <row r="502" spans="1:13" x14ac:dyDescent="0.25">
      <c r="A502">
        <v>211111295</v>
      </c>
      <c r="B502" t="str">
        <v>Superguimarães - Supermercados, Lda</v>
      </c>
      <c r="C502" t="str">
        <v>NC</v>
      </c>
      <c r="D502" s="5">
        <v>2025</v>
      </c>
      <c r="E502">
        <v>579</v>
      </c>
      <c r="F502" t="str">
        <v>PEN</v>
      </c>
      <c r="G502" vm="99">
        <v>45861</v>
      </c>
      <c r="H502" vm="100">
        <v>45831</v>
      </c>
      <c r="I502">
        <v>-11</v>
      </c>
      <c r="J502">
        <v>-5.15</v>
      </c>
      <c r="K502">
        <v>-5.15</v>
      </c>
      <c r="L502" t="str">
        <v>Manuel Miranda</v>
      </c>
      <c r="M502" t="str">
        <v>A VENCER</v>
      </c>
    </row>
    <row r="503" spans="1:13" x14ac:dyDescent="0.25">
      <c r="A503">
        <v>211111295</v>
      </c>
      <c r="B503" t="str">
        <v>Superguimarães - Supermercados, Lda</v>
      </c>
      <c r="C503" t="str">
        <v>FA</v>
      </c>
      <c r="D503" s="5" t="str">
        <v>2025A</v>
      </c>
      <c r="E503">
        <v>9622</v>
      </c>
      <c r="F503" t="str">
        <v>PEN</v>
      </c>
      <c r="G503" vm="99">
        <v>45861</v>
      </c>
      <c r="H503" vm="100">
        <v>45831</v>
      </c>
      <c r="I503">
        <v>-11</v>
      </c>
      <c r="J503">
        <v>278.35000000000002</v>
      </c>
      <c r="K503">
        <v>278.35000000000002</v>
      </c>
      <c r="L503" t="str">
        <v>Manuel Miranda</v>
      </c>
      <c r="M503" t="str">
        <v>A VENCER</v>
      </c>
    </row>
    <row r="504" spans="1:13" x14ac:dyDescent="0.25">
      <c r="A504">
        <v>211111295</v>
      </c>
      <c r="B504" t="str">
        <v>Superguimarães - Supermercados, Lda</v>
      </c>
      <c r="C504" t="str">
        <v>FA</v>
      </c>
      <c r="D504" s="5" t="str">
        <v>2025A</v>
      </c>
      <c r="E504">
        <v>9939</v>
      </c>
      <c r="F504" t="str">
        <v>PEN</v>
      </c>
      <c r="G504" vm="140">
        <v>45869</v>
      </c>
      <c r="H504" vm="141">
        <v>45839</v>
      </c>
      <c r="I504">
        <v>-19</v>
      </c>
      <c r="J504">
        <v>308.53000000000003</v>
      </c>
      <c r="K504">
        <v>308.53000000000003</v>
      </c>
      <c r="L504" t="str">
        <v>Manuel Miranda</v>
      </c>
      <c r="M504" t="str">
        <v>A VENCER</v>
      </c>
    </row>
    <row r="505" spans="1:13" x14ac:dyDescent="0.25">
      <c r="A505">
        <v>211111295</v>
      </c>
      <c r="B505" t="str">
        <v>Superguimarães - Supermercados, Lda</v>
      </c>
      <c r="C505" t="str">
        <v>FA</v>
      </c>
      <c r="D505" s="5" t="str">
        <v>2025A</v>
      </c>
      <c r="E505">
        <v>10160</v>
      </c>
      <c r="F505" t="str">
        <v>PEN</v>
      </c>
      <c r="G505" vm="106">
        <v>45872</v>
      </c>
      <c r="H505" vm="33">
        <v>45842</v>
      </c>
      <c r="I505">
        <v>-22</v>
      </c>
      <c r="J505">
        <v>100.26</v>
      </c>
      <c r="K505">
        <v>100.26</v>
      </c>
      <c r="L505" t="str">
        <v>Manuel Miranda</v>
      </c>
      <c r="M505" t="str">
        <v>A VENCER</v>
      </c>
    </row>
    <row r="506" spans="1:13" x14ac:dyDescent="0.25">
      <c r="A506">
        <v>211111295</v>
      </c>
      <c r="B506" t="str">
        <v>Superguimarães - Supermercados, Lda</v>
      </c>
      <c r="C506" t="str">
        <v>FA</v>
      </c>
      <c r="D506" s="5" t="str">
        <v>2025A</v>
      </c>
      <c r="E506">
        <v>10248</v>
      </c>
      <c r="F506" t="str">
        <v>PEN</v>
      </c>
      <c r="G506" vm="116">
        <v>45876</v>
      </c>
      <c r="H506" vm="73">
        <v>45846</v>
      </c>
      <c r="I506">
        <v>-26</v>
      </c>
      <c r="J506">
        <v>146.94</v>
      </c>
      <c r="K506">
        <v>146.94</v>
      </c>
      <c r="L506" t="str">
        <v>Manuel Miranda</v>
      </c>
      <c r="M506" t="str">
        <v>A VENCER</v>
      </c>
    </row>
    <row r="507" spans="1:13" x14ac:dyDescent="0.25">
      <c r="A507">
        <v>211111295</v>
      </c>
      <c r="B507" t="str">
        <v>Superguimarães - Supermercados, Lda</v>
      </c>
      <c r="C507" t="str">
        <v>FA</v>
      </c>
      <c r="D507" s="5" t="str">
        <v>2025A</v>
      </c>
      <c r="E507">
        <v>10478</v>
      </c>
      <c r="F507" t="str">
        <v>PEN</v>
      </c>
      <c r="G507" vm="109">
        <v>45879</v>
      </c>
      <c r="H507" vm="9">
        <v>45849</v>
      </c>
      <c r="I507">
        <v>-29</v>
      </c>
      <c r="J507">
        <v>58.94</v>
      </c>
      <c r="K507">
        <v>58.94</v>
      </c>
      <c r="L507" t="str">
        <v>Manuel Miranda</v>
      </c>
      <c r="M507" t="str">
        <v>A VENCER</v>
      </c>
    </row>
    <row r="508" spans="1:13" x14ac:dyDescent="0.25">
      <c r="A508">
        <v>211111296</v>
      </c>
      <c r="B508" t="str">
        <v>Superfafe - Supermercados, Lda</v>
      </c>
      <c r="C508" t="str">
        <v>NC</v>
      </c>
      <c r="D508" s="5">
        <v>2025</v>
      </c>
      <c r="E508">
        <v>196</v>
      </c>
      <c r="F508" t="str">
        <v>PEN</v>
      </c>
      <c r="G508" vm="252">
        <v>45757</v>
      </c>
      <c r="H508" vm="227">
        <v>45727</v>
      </c>
      <c r="I508">
        <v>93</v>
      </c>
      <c r="J508">
        <v>-6.59</v>
      </c>
      <c r="K508">
        <v>-6.59</v>
      </c>
      <c r="L508" t="str">
        <v>Manuel Miranda</v>
      </c>
      <c r="M508" t="str">
        <v>91A120</v>
      </c>
    </row>
    <row r="509" spans="1:13" x14ac:dyDescent="0.25">
      <c r="A509">
        <v>211111296</v>
      </c>
      <c r="B509" t="str">
        <v>Superfafe - Supermercados, Lda</v>
      </c>
      <c r="C509" t="str">
        <v>NC</v>
      </c>
      <c r="D509" s="5">
        <v>2025</v>
      </c>
      <c r="E509">
        <v>197</v>
      </c>
      <c r="F509" t="str">
        <v>PEN</v>
      </c>
      <c r="G509" vm="252">
        <v>45757</v>
      </c>
      <c r="H509" vm="227">
        <v>45727</v>
      </c>
      <c r="I509">
        <v>93</v>
      </c>
      <c r="J509">
        <v>-5.01</v>
      </c>
      <c r="K509">
        <v>-5.01</v>
      </c>
      <c r="L509" t="str">
        <v>Manuel Miranda</v>
      </c>
      <c r="M509" t="str">
        <v>91A120</v>
      </c>
    </row>
    <row r="510" spans="1:13" x14ac:dyDescent="0.25">
      <c r="A510">
        <v>211111296</v>
      </c>
      <c r="B510" t="str">
        <v>Superfafe - Supermercados, Lda</v>
      </c>
      <c r="C510" t="str">
        <v>NC</v>
      </c>
      <c r="D510" s="5">
        <v>2025</v>
      </c>
      <c r="E510">
        <v>381</v>
      </c>
      <c r="F510" t="str">
        <v>PEN</v>
      </c>
      <c r="G510" vm="159">
        <v>45799</v>
      </c>
      <c r="H510" vm="160">
        <v>45769</v>
      </c>
      <c r="I510">
        <v>51</v>
      </c>
      <c r="J510">
        <v>-190.8</v>
      </c>
      <c r="K510">
        <v>-190.8</v>
      </c>
      <c r="L510" t="str">
        <v>Manuel Miranda</v>
      </c>
      <c r="M510" t="str">
        <v>31A60</v>
      </c>
    </row>
    <row r="511" spans="1:13" x14ac:dyDescent="0.25">
      <c r="A511">
        <v>211111296</v>
      </c>
      <c r="B511" t="str">
        <v>Superfafe - Supermercados, Lda</v>
      </c>
      <c r="C511" t="str">
        <v>NC</v>
      </c>
      <c r="D511" s="5">
        <v>2025</v>
      </c>
      <c r="E511">
        <v>384</v>
      </c>
      <c r="F511" t="str">
        <v>PEN</v>
      </c>
      <c r="G511" vm="159">
        <v>45799</v>
      </c>
      <c r="H511" vm="160">
        <v>45769</v>
      </c>
      <c r="I511">
        <v>51</v>
      </c>
      <c r="J511">
        <v>-341.62</v>
      </c>
      <c r="K511">
        <v>-341.62</v>
      </c>
      <c r="L511" t="str">
        <v>Manuel Miranda</v>
      </c>
      <c r="M511" t="str">
        <v>31A60</v>
      </c>
    </row>
    <row r="512" spans="1:13" x14ac:dyDescent="0.25">
      <c r="A512">
        <v>211111296</v>
      </c>
      <c r="B512" t="str">
        <v>Superfafe - Supermercados, Lda</v>
      </c>
      <c r="C512" t="str">
        <v>NC</v>
      </c>
      <c r="D512" s="5">
        <v>2025</v>
      </c>
      <c r="E512">
        <v>496</v>
      </c>
      <c r="F512" t="str">
        <v>PEN</v>
      </c>
      <c r="G512" vm="27">
        <v>45834</v>
      </c>
      <c r="H512" vm="176">
        <v>45804</v>
      </c>
      <c r="I512">
        <v>16</v>
      </c>
      <c r="J512">
        <v>-25.46</v>
      </c>
      <c r="K512">
        <v>-25.46</v>
      </c>
      <c r="L512" t="str">
        <v>Manuel Miranda</v>
      </c>
      <c r="M512" t="str">
        <v>6A30</v>
      </c>
    </row>
    <row r="513" spans="1:13" x14ac:dyDescent="0.25">
      <c r="A513">
        <v>211111296</v>
      </c>
      <c r="B513" t="str">
        <v>Superfafe - Supermercados, Lda</v>
      </c>
      <c r="C513" t="str">
        <v>FA</v>
      </c>
      <c r="D513" s="5" t="str">
        <v>2025A</v>
      </c>
      <c r="E513">
        <v>8793</v>
      </c>
      <c r="F513" t="str">
        <v>PEN</v>
      </c>
      <c r="G513" vm="32">
        <v>45841</v>
      </c>
      <c r="H513" vm="119">
        <v>45811</v>
      </c>
      <c r="I513">
        <v>9</v>
      </c>
      <c r="J513">
        <v>138.95000000000002</v>
      </c>
      <c r="K513">
        <v>138.95000000000002</v>
      </c>
      <c r="L513" t="str">
        <v>Manuel Miranda</v>
      </c>
      <c r="M513" t="str">
        <v>6A30</v>
      </c>
    </row>
    <row r="514" spans="1:13" x14ac:dyDescent="0.25">
      <c r="A514">
        <v>211111296</v>
      </c>
      <c r="B514" t="str">
        <v>Superfafe - Supermercados, Lda</v>
      </c>
      <c r="C514" t="str">
        <v>FA</v>
      </c>
      <c r="D514" s="5" t="str">
        <v>2025A</v>
      </c>
      <c r="E514">
        <v>8802</v>
      </c>
      <c r="F514" t="str">
        <v>PEN</v>
      </c>
      <c r="G514" vm="32">
        <v>45841</v>
      </c>
      <c r="H514" vm="119">
        <v>45811</v>
      </c>
      <c r="I514">
        <v>9</v>
      </c>
      <c r="J514">
        <v>202.68</v>
      </c>
      <c r="K514">
        <v>202.68</v>
      </c>
      <c r="L514" t="str">
        <v>Manuel Miranda</v>
      </c>
      <c r="M514" t="str">
        <v>6A30</v>
      </c>
    </row>
    <row r="515" spans="1:13" x14ac:dyDescent="0.25">
      <c r="A515">
        <v>211111296</v>
      </c>
      <c r="B515" t="str">
        <v>Superfafe - Supermercados, Lda</v>
      </c>
      <c r="C515" t="str">
        <v>FA</v>
      </c>
      <c r="D515" s="5">
        <v>2025</v>
      </c>
      <c r="E515">
        <v>26</v>
      </c>
      <c r="F515" t="str">
        <v>PEN</v>
      </c>
      <c r="G515" vm="35">
        <v>45844</v>
      </c>
      <c r="H515" vm="13">
        <v>45814</v>
      </c>
      <c r="I515">
        <v>6</v>
      </c>
      <c r="J515">
        <v>531.76</v>
      </c>
      <c r="K515">
        <v>531.76</v>
      </c>
      <c r="L515" t="str">
        <v>Manuel Miranda</v>
      </c>
      <c r="M515" t="str">
        <v>6A30</v>
      </c>
    </row>
    <row r="516" spans="1:13" x14ac:dyDescent="0.25">
      <c r="A516">
        <v>211111296</v>
      </c>
      <c r="B516" t="str">
        <v>Superfafe - Supermercados, Lda</v>
      </c>
      <c r="C516" t="str">
        <v>FA</v>
      </c>
      <c r="D516" s="5" t="str">
        <v>2025A</v>
      </c>
      <c r="E516">
        <v>9003</v>
      </c>
      <c r="F516" t="str">
        <v>PEN</v>
      </c>
      <c r="G516" vm="8">
        <v>45847</v>
      </c>
      <c r="H516" vm="77">
        <v>45817</v>
      </c>
      <c r="I516">
        <v>3</v>
      </c>
      <c r="J516">
        <v>219.96</v>
      </c>
      <c r="K516">
        <v>219.96</v>
      </c>
      <c r="L516" t="str">
        <v>Manuel Miranda</v>
      </c>
      <c r="M516" t="str">
        <v>1A5</v>
      </c>
    </row>
    <row r="517" spans="1:13" x14ac:dyDescent="0.25">
      <c r="A517">
        <v>211111296</v>
      </c>
      <c r="B517" t="str">
        <v>Superfafe - Supermercados, Lda</v>
      </c>
      <c r="C517" t="str">
        <v>FA</v>
      </c>
      <c r="D517" s="5" t="str">
        <v>2025A</v>
      </c>
      <c r="E517">
        <v>9214</v>
      </c>
      <c r="F517" t="str">
        <v>PEN</v>
      </c>
      <c r="G517" vm="95">
        <v>45851</v>
      </c>
      <c r="H517" vm="19">
        <v>45821</v>
      </c>
      <c r="I517">
        <v>-1</v>
      </c>
      <c r="J517">
        <v>324.24</v>
      </c>
      <c r="K517">
        <v>324.24</v>
      </c>
      <c r="L517" t="str">
        <v>Manuel Miranda</v>
      </c>
      <c r="M517" t="str">
        <v>A VENCER</v>
      </c>
    </row>
    <row r="518" spans="1:13" x14ac:dyDescent="0.25">
      <c r="A518">
        <v>211111296</v>
      </c>
      <c r="B518" t="str">
        <v>Superfafe - Supermercados, Lda</v>
      </c>
      <c r="C518" t="str">
        <v>NC</v>
      </c>
      <c r="D518" s="5">
        <v>2025</v>
      </c>
      <c r="E518">
        <v>564</v>
      </c>
      <c r="F518" t="str">
        <v>PEN</v>
      </c>
      <c r="G518" vm="177">
        <v>45855</v>
      </c>
      <c r="H518" vm="178">
        <v>45825</v>
      </c>
      <c r="I518">
        <v>-5</v>
      </c>
      <c r="J518">
        <v>-5.97</v>
      </c>
      <c r="K518">
        <v>-5.97</v>
      </c>
      <c r="L518" t="str">
        <v>Manuel Miranda</v>
      </c>
      <c r="M518" t="str">
        <v>A VENCER</v>
      </c>
    </row>
    <row r="519" spans="1:13" x14ac:dyDescent="0.25">
      <c r="A519">
        <v>211111296</v>
      </c>
      <c r="B519" t="str">
        <v>Superfafe - Supermercados, Lda</v>
      </c>
      <c r="C519" t="str">
        <v>FA</v>
      </c>
      <c r="D519" s="5" t="str">
        <v>2025A</v>
      </c>
      <c r="E519">
        <v>9360</v>
      </c>
      <c r="F519" t="str">
        <v>PEN</v>
      </c>
      <c r="G519" vm="177">
        <v>45855</v>
      </c>
      <c r="H519" vm="178">
        <v>45825</v>
      </c>
      <c r="I519">
        <v>-5</v>
      </c>
      <c r="J519">
        <v>551.78</v>
      </c>
      <c r="K519">
        <v>551.78</v>
      </c>
      <c r="L519" t="str">
        <v>Manuel Miranda</v>
      </c>
      <c r="M519" t="str">
        <v>A VENCER</v>
      </c>
    </row>
    <row r="520" spans="1:13" x14ac:dyDescent="0.25">
      <c r="A520">
        <v>211111296</v>
      </c>
      <c r="B520" t="str">
        <v>Superfafe - Supermercados, Lda</v>
      </c>
      <c r="C520" t="str">
        <v>FA</v>
      </c>
      <c r="D520" s="5" t="str">
        <v>2025A</v>
      </c>
      <c r="E520">
        <v>9374</v>
      </c>
      <c r="F520" t="str">
        <v>PEN</v>
      </c>
      <c r="G520" vm="177">
        <v>45855</v>
      </c>
      <c r="H520" vm="178">
        <v>45825</v>
      </c>
      <c r="I520">
        <v>-5</v>
      </c>
      <c r="J520">
        <v>207.87</v>
      </c>
      <c r="K520">
        <v>207.87</v>
      </c>
      <c r="L520" t="str">
        <v>Manuel Miranda</v>
      </c>
      <c r="M520" t="str">
        <v>A VENCER</v>
      </c>
    </row>
    <row r="521" spans="1:13" x14ac:dyDescent="0.25">
      <c r="A521">
        <v>211111296</v>
      </c>
      <c r="B521" t="str">
        <v>Superfafe - Supermercados, Lda</v>
      </c>
      <c r="C521" t="str">
        <v>FA</v>
      </c>
      <c r="D521" s="5" t="str">
        <v>2025A</v>
      </c>
      <c r="E521">
        <v>9834</v>
      </c>
      <c r="F521" t="str">
        <v>PEN</v>
      </c>
      <c r="G521" vm="102">
        <v>45865</v>
      </c>
      <c r="H521" vm="28">
        <v>45835</v>
      </c>
      <c r="I521">
        <v>-15</v>
      </c>
      <c r="J521">
        <v>452.55</v>
      </c>
      <c r="K521">
        <v>452.55</v>
      </c>
      <c r="L521" t="str">
        <v>Manuel Miranda</v>
      </c>
      <c r="M521" t="str">
        <v>A VENCER</v>
      </c>
    </row>
    <row r="522" spans="1:13" x14ac:dyDescent="0.25">
      <c r="A522">
        <v>211111296</v>
      </c>
      <c r="B522" t="str">
        <v>Superfafe - Supermercados, Lda</v>
      </c>
      <c r="C522" t="str">
        <v>FA</v>
      </c>
      <c r="D522" s="5" t="str">
        <v>2025A</v>
      </c>
      <c r="E522">
        <v>9931</v>
      </c>
      <c r="F522" t="str">
        <v>PEN</v>
      </c>
      <c r="G522" vm="140">
        <v>45869</v>
      </c>
      <c r="H522" vm="141">
        <v>45839</v>
      </c>
      <c r="I522">
        <v>-19</v>
      </c>
      <c r="J522">
        <v>344.99</v>
      </c>
      <c r="K522">
        <v>344.99</v>
      </c>
      <c r="L522" t="str">
        <v>Manuel Miranda</v>
      </c>
      <c r="M522" t="str">
        <v>A VENCER</v>
      </c>
    </row>
    <row r="523" spans="1:13" x14ac:dyDescent="0.25">
      <c r="A523">
        <v>211111296</v>
      </c>
      <c r="B523" t="str">
        <v>Superfafe - Supermercados, Lda</v>
      </c>
      <c r="C523" t="str">
        <v>FA</v>
      </c>
      <c r="D523" s="5" t="str">
        <v>2025A</v>
      </c>
      <c r="E523">
        <v>10163</v>
      </c>
      <c r="F523" t="str">
        <v>PEN</v>
      </c>
      <c r="G523" vm="106">
        <v>45872</v>
      </c>
      <c r="H523" vm="33">
        <v>45842</v>
      </c>
      <c r="I523">
        <v>-22</v>
      </c>
      <c r="J523">
        <v>403.34000000000003</v>
      </c>
      <c r="K523">
        <v>403.34000000000003</v>
      </c>
      <c r="L523" t="str">
        <v>Manuel Miranda</v>
      </c>
      <c r="M523" t="str">
        <v>A VENCER</v>
      </c>
    </row>
    <row r="524" spans="1:13" x14ac:dyDescent="0.25">
      <c r="A524">
        <v>211111296</v>
      </c>
      <c r="B524" t="str">
        <v>Superfafe - Supermercados, Lda</v>
      </c>
      <c r="C524" t="str">
        <v>FA</v>
      </c>
      <c r="D524" s="5" t="str">
        <v>2025A</v>
      </c>
      <c r="E524">
        <v>10255</v>
      </c>
      <c r="F524" t="str">
        <v>PEN</v>
      </c>
      <c r="G524" vm="116">
        <v>45876</v>
      </c>
      <c r="H524" vm="73">
        <v>45846</v>
      </c>
      <c r="I524">
        <v>-26</v>
      </c>
      <c r="J524">
        <v>253.59</v>
      </c>
      <c r="K524">
        <v>253.59</v>
      </c>
      <c r="L524" t="str">
        <v>Manuel Miranda</v>
      </c>
      <c r="M524" t="str">
        <v>A VENCER</v>
      </c>
    </row>
    <row r="525" spans="1:13" x14ac:dyDescent="0.25">
      <c r="A525">
        <v>211111296</v>
      </c>
      <c r="B525" t="str">
        <v>Superfafe - Supermercados, Lda</v>
      </c>
      <c r="C525" t="str">
        <v>FA</v>
      </c>
      <c r="D525" s="5" t="str">
        <v>2025A</v>
      </c>
      <c r="E525">
        <v>10485</v>
      </c>
      <c r="F525" t="str">
        <v>PEN</v>
      </c>
      <c r="G525" vm="109">
        <v>45879</v>
      </c>
      <c r="H525" vm="9">
        <v>45849</v>
      </c>
      <c r="I525">
        <v>-29</v>
      </c>
      <c r="J525">
        <v>523.9</v>
      </c>
      <c r="K525">
        <v>523.9</v>
      </c>
      <c r="L525" t="str">
        <v>Manuel Miranda</v>
      </c>
      <c r="M525" t="str">
        <v>A VENCER</v>
      </c>
    </row>
    <row r="526" spans="1:13" x14ac:dyDescent="0.25">
      <c r="A526">
        <v>211111305</v>
      </c>
      <c r="B526" t="str">
        <v>Bolama Supermercados, Lda.</v>
      </c>
      <c r="C526" t="str">
        <v>FA</v>
      </c>
      <c r="D526" s="5" t="str">
        <v>2025A</v>
      </c>
      <c r="E526">
        <v>7123</v>
      </c>
      <c r="F526" t="str">
        <v>PEN</v>
      </c>
      <c r="G526" vm="11">
        <v>45809</v>
      </c>
      <c r="H526" vm="150">
        <v>45779</v>
      </c>
      <c r="I526">
        <v>41</v>
      </c>
      <c r="J526">
        <v>67.02</v>
      </c>
      <c r="K526">
        <v>67.02</v>
      </c>
      <c r="L526" t="str">
        <v>Pedro Fonseca</v>
      </c>
      <c r="M526" t="str">
        <v>31A60</v>
      </c>
    </row>
    <row r="527" spans="1:13" x14ac:dyDescent="0.25">
      <c r="A527">
        <v>211111305</v>
      </c>
      <c r="B527" t="str">
        <v>Bolama Supermercados, Lda.</v>
      </c>
      <c r="C527" t="str">
        <v>NC</v>
      </c>
      <c r="D527" s="5">
        <v>2025</v>
      </c>
      <c r="E527">
        <v>517</v>
      </c>
      <c r="F527" t="str">
        <v>PEN</v>
      </c>
      <c r="G527" vm="31">
        <v>45840</v>
      </c>
      <c r="H527" vm="94">
        <v>45810</v>
      </c>
      <c r="I527">
        <v>10</v>
      </c>
      <c r="J527">
        <v>-2.02</v>
      </c>
      <c r="K527">
        <v>-2.02</v>
      </c>
      <c r="L527" t="str">
        <v>Pedro Fonseca</v>
      </c>
      <c r="M527" t="str">
        <v>6A30</v>
      </c>
    </row>
    <row r="528" spans="1:13" x14ac:dyDescent="0.25">
      <c r="A528">
        <v>211111305</v>
      </c>
      <c r="B528" t="str">
        <v>Bolama Supermercados, Lda.</v>
      </c>
      <c r="C528" t="str">
        <v>FA</v>
      </c>
      <c r="D528" s="5" t="str">
        <v>2025A</v>
      </c>
      <c r="E528">
        <v>8718</v>
      </c>
      <c r="F528" t="str">
        <v>PEN</v>
      </c>
      <c r="G528" vm="31">
        <v>45840</v>
      </c>
      <c r="H528" vm="94">
        <v>45810</v>
      </c>
      <c r="I528">
        <v>10</v>
      </c>
      <c r="J528">
        <v>1050.23</v>
      </c>
      <c r="K528">
        <v>1050.23</v>
      </c>
      <c r="L528" t="str">
        <v>Pedro Fonseca</v>
      </c>
      <c r="M528" t="str">
        <v>6A30</v>
      </c>
    </row>
    <row r="529" spans="1:13" x14ac:dyDescent="0.25">
      <c r="A529">
        <v>211111305</v>
      </c>
      <c r="B529" t="str">
        <v>Bolama Supermercados, Lda.</v>
      </c>
      <c r="C529" t="str">
        <v>FA</v>
      </c>
      <c r="D529" s="5" t="str">
        <v>2025A</v>
      </c>
      <c r="E529">
        <v>8723</v>
      </c>
      <c r="F529" t="str">
        <v>PEN</v>
      </c>
      <c r="G529" vm="31">
        <v>45840</v>
      </c>
      <c r="H529" vm="94">
        <v>45810</v>
      </c>
      <c r="I529">
        <v>10</v>
      </c>
      <c r="J529">
        <v>709.06000000000006</v>
      </c>
      <c r="K529">
        <v>709.06000000000006</v>
      </c>
      <c r="L529" t="str">
        <v>Pedro Fonseca</v>
      </c>
      <c r="M529" t="str">
        <v>6A30</v>
      </c>
    </row>
    <row r="530" spans="1:13" x14ac:dyDescent="0.25">
      <c r="A530">
        <v>211111305</v>
      </c>
      <c r="B530" t="str">
        <v>Bolama Supermercados, Lda.</v>
      </c>
      <c r="C530" t="str">
        <v>FA</v>
      </c>
      <c r="D530" s="5" t="str">
        <v>2025A</v>
      </c>
      <c r="E530">
        <v>8737</v>
      </c>
      <c r="F530" t="str">
        <v>PEN</v>
      </c>
      <c r="G530" vm="31">
        <v>45840</v>
      </c>
      <c r="H530" vm="94">
        <v>45810</v>
      </c>
      <c r="I530">
        <v>10</v>
      </c>
      <c r="J530">
        <v>1529.98</v>
      </c>
      <c r="K530">
        <v>1529.98</v>
      </c>
      <c r="L530" t="str">
        <v>Pedro Fonseca</v>
      </c>
      <c r="M530" t="str">
        <v>6A30</v>
      </c>
    </row>
    <row r="531" spans="1:13" x14ac:dyDescent="0.25">
      <c r="A531">
        <v>211111305</v>
      </c>
      <c r="B531" t="str">
        <v>Bolama Supermercados, Lda.</v>
      </c>
      <c r="C531" t="str">
        <v>FA</v>
      </c>
      <c r="D531" s="5" t="str">
        <v>2025A</v>
      </c>
      <c r="E531">
        <v>8756</v>
      </c>
      <c r="F531" t="str">
        <v>PEN</v>
      </c>
      <c r="G531" vm="32">
        <v>45841</v>
      </c>
      <c r="H531" vm="119">
        <v>45811</v>
      </c>
      <c r="I531">
        <v>9</v>
      </c>
      <c r="J531">
        <v>31.310000000000002</v>
      </c>
      <c r="K531">
        <v>31.310000000000002</v>
      </c>
      <c r="L531" t="str">
        <v>Pedro Fonseca</v>
      </c>
      <c r="M531" t="str">
        <v>6A30</v>
      </c>
    </row>
    <row r="532" spans="1:13" x14ac:dyDescent="0.25">
      <c r="A532">
        <v>211111305</v>
      </c>
      <c r="B532" t="str">
        <v>Bolama Supermercados, Lda.</v>
      </c>
      <c r="C532" t="str">
        <v>FA</v>
      </c>
      <c r="D532" s="5" t="str">
        <v>2025A</v>
      </c>
      <c r="E532">
        <v>8757</v>
      </c>
      <c r="F532" t="str">
        <v>PEN</v>
      </c>
      <c r="G532" vm="32">
        <v>45841</v>
      </c>
      <c r="H532" vm="119">
        <v>45811</v>
      </c>
      <c r="I532">
        <v>9</v>
      </c>
      <c r="J532">
        <v>81.790000000000006</v>
      </c>
      <c r="K532">
        <v>81.790000000000006</v>
      </c>
      <c r="L532" t="str">
        <v>Pedro Fonseca</v>
      </c>
      <c r="M532" t="str">
        <v>6A30</v>
      </c>
    </row>
    <row r="533" spans="1:13" x14ac:dyDescent="0.25">
      <c r="A533">
        <v>211111305</v>
      </c>
      <c r="B533" t="str">
        <v>Bolama Supermercados, Lda.</v>
      </c>
      <c r="C533" t="str">
        <v>FA</v>
      </c>
      <c r="D533" s="5" t="str">
        <v>2025A</v>
      </c>
      <c r="E533">
        <v>8786</v>
      </c>
      <c r="F533" t="str">
        <v>PEN</v>
      </c>
      <c r="G533" vm="32">
        <v>45841</v>
      </c>
      <c r="H533" vm="119">
        <v>45811</v>
      </c>
      <c r="I533">
        <v>9</v>
      </c>
      <c r="J533">
        <v>435.62</v>
      </c>
      <c r="K533">
        <v>435.62</v>
      </c>
      <c r="L533" t="str">
        <v>Pedro Fonseca</v>
      </c>
      <c r="M533" t="str">
        <v>6A30</v>
      </c>
    </row>
    <row r="534" spans="1:13" x14ac:dyDescent="0.25">
      <c r="A534">
        <v>211111305</v>
      </c>
      <c r="B534" t="str">
        <v>Bolama Supermercados, Lda.</v>
      </c>
      <c r="C534" t="str">
        <v>NC</v>
      </c>
      <c r="D534" s="5" t="str">
        <v>2025A</v>
      </c>
      <c r="E534">
        <v>477</v>
      </c>
      <c r="F534" t="str">
        <v>PEN</v>
      </c>
      <c r="G534" vm="33">
        <v>45842</v>
      </c>
      <c r="H534" vm="12">
        <v>45812</v>
      </c>
      <c r="I534">
        <v>8</v>
      </c>
      <c r="J534">
        <v>-108.67</v>
      </c>
      <c r="K534">
        <v>-108.67</v>
      </c>
      <c r="L534" t="str">
        <v>Pedro Fonseca</v>
      </c>
      <c r="M534" t="str">
        <v>6A30</v>
      </c>
    </row>
    <row r="535" spans="1:13" x14ac:dyDescent="0.25">
      <c r="A535">
        <v>211111305</v>
      </c>
      <c r="B535" t="str">
        <v>Bolama Supermercados, Lda.</v>
      </c>
      <c r="C535" t="str">
        <v>FA</v>
      </c>
      <c r="D535" s="5" t="str">
        <v>2025A</v>
      </c>
      <c r="E535">
        <v>8845</v>
      </c>
      <c r="F535" t="str">
        <v>PEN</v>
      </c>
      <c r="G535" vm="33">
        <v>45842</v>
      </c>
      <c r="H535" vm="12">
        <v>45812</v>
      </c>
      <c r="I535">
        <v>8</v>
      </c>
      <c r="J535">
        <v>355.68</v>
      </c>
      <c r="K535">
        <v>355.68</v>
      </c>
      <c r="L535" t="str">
        <v>Pedro Fonseca</v>
      </c>
      <c r="M535" t="str">
        <v>6A30</v>
      </c>
    </row>
    <row r="536" spans="1:13" x14ac:dyDescent="0.25">
      <c r="A536">
        <v>211111305</v>
      </c>
      <c r="B536" t="str">
        <v>Bolama Supermercados, Lda.</v>
      </c>
      <c r="C536" t="str">
        <v>FA</v>
      </c>
      <c r="D536" s="5" t="str">
        <v>2025A</v>
      </c>
      <c r="E536">
        <v>8846</v>
      </c>
      <c r="F536" t="str">
        <v>PEN</v>
      </c>
      <c r="G536" vm="33">
        <v>45842</v>
      </c>
      <c r="H536" vm="12">
        <v>45812</v>
      </c>
      <c r="I536">
        <v>8</v>
      </c>
      <c r="J536">
        <v>40.64</v>
      </c>
      <c r="K536">
        <v>40.64</v>
      </c>
      <c r="L536" t="str">
        <v>Pedro Fonseca</v>
      </c>
      <c r="M536" t="str">
        <v>6A30</v>
      </c>
    </row>
    <row r="537" spans="1:13" x14ac:dyDescent="0.25">
      <c r="A537">
        <v>211111305</v>
      </c>
      <c r="B537" t="str">
        <v>Bolama Supermercados, Lda.</v>
      </c>
      <c r="C537" t="str">
        <v>FA</v>
      </c>
      <c r="D537" s="5" t="str">
        <v>2025A</v>
      </c>
      <c r="E537">
        <v>8876</v>
      </c>
      <c r="F537" t="str">
        <v>PEN</v>
      </c>
      <c r="G537" vm="33">
        <v>45842</v>
      </c>
      <c r="H537" vm="12">
        <v>45812</v>
      </c>
      <c r="I537">
        <v>8</v>
      </c>
      <c r="J537">
        <v>122.03</v>
      </c>
      <c r="K537">
        <v>122.03</v>
      </c>
      <c r="L537" t="str">
        <v>Pedro Fonseca</v>
      </c>
      <c r="M537" t="str">
        <v>6A30</v>
      </c>
    </row>
    <row r="538" spans="1:13" x14ac:dyDescent="0.25">
      <c r="A538">
        <v>211111305</v>
      </c>
      <c r="B538" t="str">
        <v>Bolama Supermercados, Lda.</v>
      </c>
      <c r="C538" t="str">
        <v>FA</v>
      </c>
      <c r="D538" s="5" t="str">
        <v>2025A</v>
      </c>
      <c r="E538">
        <v>8935</v>
      </c>
      <c r="F538" t="str">
        <v>PEN</v>
      </c>
      <c r="G538" vm="34">
        <v>45843</v>
      </c>
      <c r="H538" vm="138">
        <v>45813</v>
      </c>
      <c r="I538">
        <v>7</v>
      </c>
      <c r="J538">
        <v>673.11</v>
      </c>
      <c r="K538">
        <v>673.11</v>
      </c>
      <c r="L538" t="str">
        <v>Pedro Fonseca</v>
      </c>
      <c r="M538" t="str">
        <v>6A30</v>
      </c>
    </row>
    <row r="539" spans="1:13" x14ac:dyDescent="0.25">
      <c r="A539">
        <v>211111305</v>
      </c>
      <c r="B539" t="str">
        <v>Bolama Supermercados, Lda.</v>
      </c>
      <c r="C539" t="str">
        <v>FA</v>
      </c>
      <c r="D539" s="5" t="str">
        <v>2025A</v>
      </c>
      <c r="E539">
        <v>8936</v>
      </c>
      <c r="F539" t="str">
        <v>PEN</v>
      </c>
      <c r="G539" vm="34">
        <v>45843</v>
      </c>
      <c r="H539" vm="138">
        <v>45813</v>
      </c>
      <c r="I539">
        <v>7</v>
      </c>
      <c r="J539">
        <v>78.400000000000006</v>
      </c>
      <c r="K539">
        <v>78.400000000000006</v>
      </c>
      <c r="L539" t="str">
        <v>Pedro Fonseca</v>
      </c>
      <c r="M539" t="str">
        <v>6A30</v>
      </c>
    </row>
    <row r="540" spans="1:13" x14ac:dyDescent="0.25">
      <c r="A540">
        <v>211111305</v>
      </c>
      <c r="B540" t="str">
        <v>Bolama Supermercados, Lda.</v>
      </c>
      <c r="C540" t="str">
        <v>FA</v>
      </c>
      <c r="D540" s="5" t="str">
        <v>2025A</v>
      </c>
      <c r="E540">
        <v>8937</v>
      </c>
      <c r="F540" t="str">
        <v>PEN</v>
      </c>
      <c r="G540" vm="34">
        <v>45843</v>
      </c>
      <c r="H540" vm="138">
        <v>45813</v>
      </c>
      <c r="I540">
        <v>7</v>
      </c>
      <c r="J540">
        <v>76.81</v>
      </c>
      <c r="K540">
        <v>76.81</v>
      </c>
      <c r="L540" t="str">
        <v>Pedro Fonseca</v>
      </c>
      <c r="M540" t="str">
        <v>6A30</v>
      </c>
    </row>
    <row r="541" spans="1:13" x14ac:dyDescent="0.25">
      <c r="A541">
        <v>211111305</v>
      </c>
      <c r="B541" t="str">
        <v>Bolama Supermercados, Lda.</v>
      </c>
      <c r="C541" t="str">
        <v>NC</v>
      </c>
      <c r="D541" s="5">
        <v>2025</v>
      </c>
      <c r="E541">
        <v>535</v>
      </c>
      <c r="F541" t="str">
        <v>PEN</v>
      </c>
      <c r="G541" vm="35">
        <v>45844</v>
      </c>
      <c r="H541" vm="13">
        <v>45814</v>
      </c>
      <c r="I541">
        <v>6</v>
      </c>
      <c r="J541">
        <v>-24.69</v>
      </c>
      <c r="K541">
        <v>-24.69</v>
      </c>
      <c r="L541" t="str">
        <v>Pedro Fonseca</v>
      </c>
      <c r="M541" t="str">
        <v>6A30</v>
      </c>
    </row>
    <row r="542" spans="1:13" x14ac:dyDescent="0.25">
      <c r="A542">
        <v>211111305</v>
      </c>
      <c r="B542" t="str">
        <v>Bolama Supermercados, Lda.</v>
      </c>
      <c r="C542" t="str">
        <v>FA</v>
      </c>
      <c r="D542" s="5">
        <v>2025</v>
      </c>
      <c r="E542">
        <v>50</v>
      </c>
      <c r="F542" t="str">
        <v>PEN</v>
      </c>
      <c r="G542" vm="35">
        <v>45844</v>
      </c>
      <c r="H542" vm="13">
        <v>45814</v>
      </c>
      <c r="I542">
        <v>6</v>
      </c>
      <c r="J542">
        <v>431.78000000000003</v>
      </c>
      <c r="K542">
        <v>431.78000000000003</v>
      </c>
      <c r="L542" t="str">
        <v>Pedro Fonseca</v>
      </c>
      <c r="M542" t="str">
        <v>6A30</v>
      </c>
    </row>
    <row r="543" spans="1:13" x14ac:dyDescent="0.25">
      <c r="A543">
        <v>211111305</v>
      </c>
      <c r="B543" t="str">
        <v>Bolama Supermercados, Lda.</v>
      </c>
      <c r="C543" t="str">
        <v>FA</v>
      </c>
      <c r="D543" s="5">
        <v>2025</v>
      </c>
      <c r="E543">
        <v>51</v>
      </c>
      <c r="F543" t="str">
        <v>PEN</v>
      </c>
      <c r="G543" vm="35">
        <v>45844</v>
      </c>
      <c r="H543" vm="13">
        <v>45814</v>
      </c>
      <c r="I543">
        <v>6</v>
      </c>
      <c r="J543">
        <v>249.97</v>
      </c>
      <c r="K543">
        <v>249.97</v>
      </c>
      <c r="L543" t="str">
        <v>Pedro Fonseca</v>
      </c>
      <c r="M543" t="str">
        <v>6A30</v>
      </c>
    </row>
    <row r="544" spans="1:13" x14ac:dyDescent="0.25">
      <c r="A544">
        <v>211111305</v>
      </c>
      <c r="B544" t="str">
        <v>Bolama Supermercados, Lda.</v>
      </c>
      <c r="C544" t="str">
        <v>FA</v>
      </c>
      <c r="D544" s="5">
        <v>2025</v>
      </c>
      <c r="E544">
        <v>57</v>
      </c>
      <c r="F544" t="str">
        <v>PEN</v>
      </c>
      <c r="G544" vm="35">
        <v>45844</v>
      </c>
      <c r="H544" vm="13">
        <v>45814</v>
      </c>
      <c r="I544">
        <v>6</v>
      </c>
      <c r="J544">
        <v>659.16</v>
      </c>
      <c r="K544">
        <v>659.16</v>
      </c>
      <c r="L544" t="str">
        <v>Pedro Fonseca</v>
      </c>
      <c r="M544" t="str">
        <v>6A30</v>
      </c>
    </row>
    <row r="545" spans="1:13" x14ac:dyDescent="0.25">
      <c r="A545">
        <v>211111305</v>
      </c>
      <c r="B545" t="str">
        <v>Bolama Supermercados, Lda.</v>
      </c>
      <c r="C545" t="str">
        <v>FA</v>
      </c>
      <c r="D545" s="5">
        <v>2025</v>
      </c>
      <c r="E545">
        <v>58</v>
      </c>
      <c r="F545" t="str">
        <v>PEN</v>
      </c>
      <c r="G545" vm="35">
        <v>45844</v>
      </c>
      <c r="H545" vm="13">
        <v>45814</v>
      </c>
      <c r="I545">
        <v>6</v>
      </c>
      <c r="J545">
        <v>283.95</v>
      </c>
      <c r="K545">
        <v>283.95</v>
      </c>
      <c r="L545" t="str">
        <v>Pedro Fonseca</v>
      </c>
      <c r="M545" t="str">
        <v>6A30</v>
      </c>
    </row>
    <row r="546" spans="1:13" x14ac:dyDescent="0.25">
      <c r="A546">
        <v>211111305</v>
      </c>
      <c r="B546" t="str">
        <v>Bolama Supermercados, Lda.</v>
      </c>
      <c r="C546" t="str">
        <v>NC</v>
      </c>
      <c r="D546" s="5">
        <v>2025</v>
      </c>
      <c r="E546">
        <v>537</v>
      </c>
      <c r="F546" t="str">
        <v>PEN</v>
      </c>
      <c r="G546" vm="72">
        <v>45845</v>
      </c>
      <c r="H546" vm="14">
        <v>45815</v>
      </c>
      <c r="I546">
        <v>5</v>
      </c>
      <c r="J546">
        <v>-12.1</v>
      </c>
      <c r="K546">
        <v>-12.1</v>
      </c>
      <c r="L546" t="str">
        <v>Pedro Fonseca</v>
      </c>
      <c r="M546" t="str">
        <v>1A5</v>
      </c>
    </row>
    <row r="547" spans="1:13" x14ac:dyDescent="0.25">
      <c r="A547">
        <v>211111305</v>
      </c>
      <c r="B547" t="str">
        <v>Bolama Supermercados, Lda.</v>
      </c>
      <c r="C547" t="str">
        <v>NC</v>
      </c>
      <c r="D547" s="5">
        <v>2025</v>
      </c>
      <c r="E547">
        <v>538</v>
      </c>
      <c r="F547" t="str">
        <v>PEN</v>
      </c>
      <c r="G547" vm="72">
        <v>45845</v>
      </c>
      <c r="H547" vm="14">
        <v>45815</v>
      </c>
      <c r="I547">
        <v>5</v>
      </c>
      <c r="J547">
        <v>-6.05</v>
      </c>
      <c r="K547">
        <v>-6.05</v>
      </c>
      <c r="L547" t="str">
        <v>Pedro Fonseca</v>
      </c>
      <c r="M547" t="str">
        <v>1A5</v>
      </c>
    </row>
    <row r="548" spans="1:13" x14ac:dyDescent="0.25">
      <c r="A548">
        <v>211111305</v>
      </c>
      <c r="B548" t="str">
        <v>Bolama Supermercados, Lda.</v>
      </c>
      <c r="C548" t="str">
        <v>FA</v>
      </c>
      <c r="D548" s="5" t="str">
        <v>2025A</v>
      </c>
      <c r="E548">
        <v>8974</v>
      </c>
      <c r="F548" t="str">
        <v>PEN</v>
      </c>
      <c r="G548" vm="8">
        <v>45847</v>
      </c>
      <c r="H548" vm="77">
        <v>45817</v>
      </c>
      <c r="I548">
        <v>3</v>
      </c>
      <c r="J548">
        <v>968.94</v>
      </c>
      <c r="K548">
        <v>968.94</v>
      </c>
      <c r="L548" t="str">
        <v>Pedro Fonseca</v>
      </c>
      <c r="M548" t="str">
        <v>1A5</v>
      </c>
    </row>
    <row r="549" spans="1:13" x14ac:dyDescent="0.25">
      <c r="A549">
        <v>211111305</v>
      </c>
      <c r="B549" t="str">
        <v>Bolama Supermercados, Lda.</v>
      </c>
      <c r="C549" t="str">
        <v>FA</v>
      </c>
      <c r="D549" s="5" t="str">
        <v>2025A</v>
      </c>
      <c r="E549">
        <v>8975</v>
      </c>
      <c r="F549" t="str">
        <v>PEN</v>
      </c>
      <c r="G549" vm="8">
        <v>45847</v>
      </c>
      <c r="H549" vm="77">
        <v>45817</v>
      </c>
      <c r="I549">
        <v>3</v>
      </c>
      <c r="J549">
        <v>515.36</v>
      </c>
      <c r="K549">
        <v>515.36</v>
      </c>
      <c r="L549" t="str">
        <v>Pedro Fonseca</v>
      </c>
      <c r="M549" t="str">
        <v>1A5</v>
      </c>
    </row>
    <row r="550" spans="1:13" x14ac:dyDescent="0.25">
      <c r="A550">
        <v>211111305</v>
      </c>
      <c r="B550" t="str">
        <v>Bolama Supermercados, Lda.</v>
      </c>
      <c r="C550" t="str">
        <v>FA</v>
      </c>
      <c r="D550" s="5" t="str">
        <v>2025A</v>
      </c>
      <c r="E550">
        <v>8989</v>
      </c>
      <c r="F550" t="str">
        <v>PEN</v>
      </c>
      <c r="G550" vm="8">
        <v>45847</v>
      </c>
      <c r="H550" vm="77">
        <v>45817</v>
      </c>
      <c r="I550">
        <v>3</v>
      </c>
      <c r="J550">
        <v>533.29</v>
      </c>
      <c r="K550">
        <v>533.29</v>
      </c>
      <c r="L550" t="str">
        <v>Pedro Fonseca</v>
      </c>
      <c r="M550" t="str">
        <v>1A5</v>
      </c>
    </row>
    <row r="551" spans="1:13" x14ac:dyDescent="0.25">
      <c r="A551">
        <v>211111305</v>
      </c>
      <c r="B551" t="str">
        <v>Bolama Supermercados, Lda.</v>
      </c>
      <c r="C551" t="str">
        <v>FA</v>
      </c>
      <c r="D551" s="5" t="str">
        <v>2025A</v>
      </c>
      <c r="E551">
        <v>9020</v>
      </c>
      <c r="F551" t="str">
        <v>PEN</v>
      </c>
      <c r="G551" vm="8">
        <v>45847</v>
      </c>
      <c r="H551" vm="77">
        <v>45817</v>
      </c>
      <c r="I551">
        <v>3</v>
      </c>
      <c r="J551">
        <v>1565.22</v>
      </c>
      <c r="K551">
        <v>1565.22</v>
      </c>
      <c r="L551" t="str">
        <v>Pedro Fonseca</v>
      </c>
      <c r="M551" t="str">
        <v>1A5</v>
      </c>
    </row>
    <row r="552" spans="1:13" x14ac:dyDescent="0.25">
      <c r="A552">
        <v>211111305</v>
      </c>
      <c r="B552" t="str">
        <v>Bolama Supermercados, Lda.</v>
      </c>
      <c r="C552" t="str">
        <v>NC</v>
      </c>
      <c r="D552" s="5">
        <v>2025</v>
      </c>
      <c r="E552">
        <v>544</v>
      </c>
      <c r="F552" t="str">
        <v>PEN</v>
      </c>
      <c r="G552" vm="74">
        <v>45848</v>
      </c>
      <c r="H552" vm="253">
        <v>45818</v>
      </c>
      <c r="I552">
        <v>2</v>
      </c>
      <c r="J552">
        <v>-452.22</v>
      </c>
      <c r="K552">
        <v>-452.22</v>
      </c>
      <c r="L552" t="str">
        <v>Pedro Fonseca</v>
      </c>
      <c r="M552" t="str">
        <v>1A5</v>
      </c>
    </row>
    <row r="553" spans="1:13" x14ac:dyDescent="0.25">
      <c r="A553">
        <v>211111305</v>
      </c>
      <c r="B553" t="str">
        <v>Bolama Supermercados, Lda.</v>
      </c>
      <c r="C553" t="str">
        <v>NC</v>
      </c>
      <c r="D553" s="5">
        <v>2025</v>
      </c>
      <c r="E553">
        <v>550</v>
      </c>
      <c r="F553" t="str">
        <v>PEN</v>
      </c>
      <c r="G553" vm="9">
        <v>45849</v>
      </c>
      <c r="H553" vm="16">
        <v>45819</v>
      </c>
      <c r="I553">
        <v>1</v>
      </c>
      <c r="J553">
        <v>-34.6</v>
      </c>
      <c r="K553">
        <v>-34.6</v>
      </c>
      <c r="L553" t="str">
        <v>Pedro Fonseca</v>
      </c>
      <c r="M553" t="str">
        <v>1A5</v>
      </c>
    </row>
    <row r="554" spans="1:13" x14ac:dyDescent="0.25">
      <c r="A554">
        <v>211111305</v>
      </c>
      <c r="B554" t="str">
        <v>Bolama Supermercados, Lda.</v>
      </c>
      <c r="C554" t="str">
        <v>NC</v>
      </c>
      <c r="D554" s="5">
        <v>2025</v>
      </c>
      <c r="E554">
        <v>551</v>
      </c>
      <c r="F554" t="str">
        <v>PEN</v>
      </c>
      <c r="G554" vm="9">
        <v>45849</v>
      </c>
      <c r="H554" vm="16">
        <v>45819</v>
      </c>
      <c r="I554">
        <v>1</v>
      </c>
      <c r="J554">
        <v>-7.68</v>
      </c>
      <c r="K554">
        <v>-7.68</v>
      </c>
      <c r="L554" t="str">
        <v>Pedro Fonseca</v>
      </c>
      <c r="M554" t="str">
        <v>1A5</v>
      </c>
    </row>
    <row r="555" spans="1:13" x14ac:dyDescent="0.25">
      <c r="A555">
        <v>211111305</v>
      </c>
      <c r="B555" t="str">
        <v>Bolama Supermercados, Lda.</v>
      </c>
      <c r="C555" t="str">
        <v>FA</v>
      </c>
      <c r="D555" s="5" t="str">
        <v>2025A</v>
      </c>
      <c r="E555">
        <v>9067</v>
      </c>
      <c r="F555" t="str">
        <v>PEN</v>
      </c>
      <c r="G555" vm="9">
        <v>45849</v>
      </c>
      <c r="H555" vm="16">
        <v>45819</v>
      </c>
      <c r="I555">
        <v>1</v>
      </c>
      <c r="J555">
        <v>156.38</v>
      </c>
      <c r="K555">
        <v>156.38</v>
      </c>
      <c r="L555" t="str">
        <v>Pedro Fonseca</v>
      </c>
      <c r="M555" t="str">
        <v>1A5</v>
      </c>
    </row>
    <row r="556" spans="1:13" x14ac:dyDescent="0.25">
      <c r="A556">
        <v>211111305</v>
      </c>
      <c r="B556" t="str">
        <v>Bolama Supermercados, Lda.</v>
      </c>
      <c r="C556" t="str">
        <v>FA</v>
      </c>
      <c r="D556" s="5" t="str">
        <v>2025A</v>
      </c>
      <c r="E556">
        <v>9069</v>
      </c>
      <c r="F556" t="str">
        <v>PEN</v>
      </c>
      <c r="G556" vm="9">
        <v>45849</v>
      </c>
      <c r="H556" vm="16">
        <v>45819</v>
      </c>
      <c r="I556">
        <v>1</v>
      </c>
      <c r="J556">
        <v>141.17000000000002</v>
      </c>
      <c r="K556">
        <v>141.17000000000002</v>
      </c>
      <c r="L556" t="str">
        <v>Pedro Fonseca</v>
      </c>
      <c r="M556" t="str">
        <v>1A5</v>
      </c>
    </row>
    <row r="557" spans="1:13" x14ac:dyDescent="0.25">
      <c r="A557">
        <v>211111305</v>
      </c>
      <c r="B557" t="str">
        <v>Bolama Supermercados, Lda.</v>
      </c>
      <c r="C557" t="str">
        <v>FA</v>
      </c>
      <c r="D557" s="5" t="str">
        <v>2025A</v>
      </c>
      <c r="E557">
        <v>9102</v>
      </c>
      <c r="F557" t="str">
        <v>PEN</v>
      </c>
      <c r="G557" vm="9">
        <v>45849</v>
      </c>
      <c r="H557" vm="16">
        <v>45819</v>
      </c>
      <c r="I557">
        <v>1</v>
      </c>
      <c r="J557">
        <v>384.68</v>
      </c>
      <c r="K557">
        <v>384.68</v>
      </c>
      <c r="L557" t="str">
        <v>Pedro Fonseca</v>
      </c>
      <c r="M557" t="str">
        <v>1A5</v>
      </c>
    </row>
    <row r="558" spans="1:13" x14ac:dyDescent="0.25">
      <c r="A558">
        <v>211111305</v>
      </c>
      <c r="B558" t="str">
        <v>Bolama Supermercados, Lda.</v>
      </c>
      <c r="C558" t="str">
        <v>FA</v>
      </c>
      <c r="D558" s="5" t="str">
        <v>2025A</v>
      </c>
      <c r="E558">
        <v>9104</v>
      </c>
      <c r="F558" t="str">
        <v>PEN</v>
      </c>
      <c r="G558" vm="9">
        <v>45849</v>
      </c>
      <c r="H558" vm="16">
        <v>45819</v>
      </c>
      <c r="I558">
        <v>1</v>
      </c>
      <c r="J558">
        <v>106.67</v>
      </c>
      <c r="K558">
        <v>106.67</v>
      </c>
      <c r="L558" t="str">
        <v>Pedro Fonseca</v>
      </c>
      <c r="M558" t="str">
        <v>1A5</v>
      </c>
    </row>
    <row r="559" spans="1:13" x14ac:dyDescent="0.25">
      <c r="A559">
        <v>211111305</v>
      </c>
      <c r="B559" t="str">
        <v>Bolama Supermercados, Lda.</v>
      </c>
      <c r="C559" t="str">
        <v>FA</v>
      </c>
      <c r="D559" s="5" t="str">
        <v>2025A</v>
      </c>
      <c r="E559">
        <v>9103</v>
      </c>
      <c r="F559" t="str">
        <v>PEN</v>
      </c>
      <c r="G559" vm="9">
        <v>45849</v>
      </c>
      <c r="H559" vm="16">
        <v>45819</v>
      </c>
      <c r="I559">
        <v>1</v>
      </c>
      <c r="J559">
        <v>265.41000000000003</v>
      </c>
      <c r="K559">
        <v>265.41000000000003</v>
      </c>
      <c r="L559" t="str">
        <v>Pedro Fonseca</v>
      </c>
      <c r="M559" t="str">
        <v>1A5</v>
      </c>
    </row>
    <row r="560" spans="1:13" x14ac:dyDescent="0.25">
      <c r="A560">
        <v>211111305</v>
      </c>
      <c r="B560" t="str">
        <v>Bolama Supermercados, Lda.</v>
      </c>
      <c r="C560" t="str">
        <v>FA</v>
      </c>
      <c r="D560" s="5" t="str">
        <v>2025A</v>
      </c>
      <c r="E560">
        <v>9143</v>
      </c>
      <c r="F560" t="str">
        <v>PEN</v>
      </c>
      <c r="G560" vm="165">
        <v>45850</v>
      </c>
      <c r="H560" vm="122">
        <v>45820</v>
      </c>
      <c r="I560">
        <v>0</v>
      </c>
      <c r="J560">
        <v>641.99</v>
      </c>
      <c r="K560">
        <v>641.99</v>
      </c>
      <c r="L560" t="str">
        <v>Pedro Fonseca</v>
      </c>
      <c r="M560" t="str">
        <v>A VENCER</v>
      </c>
    </row>
    <row r="561" spans="1:13" x14ac:dyDescent="0.25">
      <c r="A561">
        <v>211111305</v>
      </c>
      <c r="B561" t="str">
        <v>Bolama Supermercados, Lda.</v>
      </c>
      <c r="C561" t="str">
        <v>FA</v>
      </c>
      <c r="D561" s="5" t="str">
        <v>2025A</v>
      </c>
      <c r="E561">
        <v>9147</v>
      </c>
      <c r="F561" t="str">
        <v>PEN</v>
      </c>
      <c r="G561" vm="165">
        <v>45850</v>
      </c>
      <c r="H561" vm="122">
        <v>45820</v>
      </c>
      <c r="I561">
        <v>0</v>
      </c>
      <c r="J561">
        <v>52.01</v>
      </c>
      <c r="K561">
        <v>52.01</v>
      </c>
      <c r="L561" t="str">
        <v>Pedro Fonseca</v>
      </c>
      <c r="M561" t="str">
        <v>A VENCER</v>
      </c>
    </row>
    <row r="562" spans="1:13" x14ac:dyDescent="0.25">
      <c r="A562">
        <v>211111305</v>
      </c>
      <c r="B562" t="str">
        <v>Bolama Supermercados, Lda.</v>
      </c>
      <c r="C562" t="str">
        <v>FA</v>
      </c>
      <c r="D562" s="5" t="str">
        <v>2025A</v>
      </c>
      <c r="E562">
        <v>9158</v>
      </c>
      <c r="F562" t="str">
        <v>PEN</v>
      </c>
      <c r="G562" vm="165">
        <v>45850</v>
      </c>
      <c r="H562" vm="122">
        <v>45820</v>
      </c>
      <c r="I562">
        <v>0</v>
      </c>
      <c r="J562">
        <v>478.89</v>
      </c>
      <c r="K562">
        <v>478.89</v>
      </c>
      <c r="L562" t="str">
        <v>Pedro Fonseca</v>
      </c>
      <c r="M562" t="str">
        <v>A VENCER</v>
      </c>
    </row>
    <row r="563" spans="1:13" x14ac:dyDescent="0.25">
      <c r="A563">
        <v>211111305</v>
      </c>
      <c r="B563" t="str">
        <v>Bolama Supermercados, Lda.</v>
      </c>
      <c r="C563" t="str">
        <v>FA</v>
      </c>
      <c r="D563" s="5" t="str">
        <v>2025A</v>
      </c>
      <c r="E563">
        <v>9159</v>
      </c>
      <c r="F563" t="str">
        <v>PEN</v>
      </c>
      <c r="G563" vm="165">
        <v>45850</v>
      </c>
      <c r="H563" vm="122">
        <v>45820</v>
      </c>
      <c r="I563">
        <v>0</v>
      </c>
      <c r="J563">
        <v>90.37</v>
      </c>
      <c r="K563">
        <v>90.37</v>
      </c>
      <c r="L563" t="str">
        <v>Pedro Fonseca</v>
      </c>
      <c r="M563" t="str">
        <v>A VENCER</v>
      </c>
    </row>
    <row r="564" spans="1:13" x14ac:dyDescent="0.25">
      <c r="A564">
        <v>211111305</v>
      </c>
      <c r="B564" t="str">
        <v>Bolama Supermercados, Lda.</v>
      </c>
      <c r="C564" t="str">
        <v>FA</v>
      </c>
      <c r="D564" s="5" t="str">
        <v>2025A</v>
      </c>
      <c r="E564">
        <v>9184</v>
      </c>
      <c r="F564" t="str">
        <v>PEN</v>
      </c>
      <c r="G564" vm="95">
        <v>45851</v>
      </c>
      <c r="H564" vm="19">
        <v>45821</v>
      </c>
      <c r="I564">
        <v>-1</v>
      </c>
      <c r="J564">
        <v>4265.41</v>
      </c>
      <c r="K564">
        <v>4265.41</v>
      </c>
      <c r="L564" t="str">
        <v>Pedro Fonseca</v>
      </c>
      <c r="M564" t="str">
        <v>A VENCER</v>
      </c>
    </row>
    <row r="565" spans="1:13" x14ac:dyDescent="0.25">
      <c r="A565">
        <v>211111305</v>
      </c>
      <c r="B565" t="str">
        <v>Bolama Supermercados, Lda.</v>
      </c>
      <c r="C565" t="str">
        <v>FA</v>
      </c>
      <c r="D565" s="5" t="str">
        <v>2025A</v>
      </c>
      <c r="E565">
        <v>9209</v>
      </c>
      <c r="F565" t="str">
        <v>PEN</v>
      </c>
      <c r="G565" vm="95">
        <v>45851</v>
      </c>
      <c r="H565" vm="19">
        <v>45821</v>
      </c>
      <c r="I565">
        <v>-1</v>
      </c>
      <c r="J565">
        <v>31.75</v>
      </c>
      <c r="K565">
        <v>31.75</v>
      </c>
      <c r="L565" t="str">
        <v>Pedro Fonseca</v>
      </c>
      <c r="M565" t="str">
        <v>A VENCER</v>
      </c>
    </row>
    <row r="566" spans="1:13" x14ac:dyDescent="0.25">
      <c r="A566">
        <v>211111305</v>
      </c>
      <c r="B566" t="str">
        <v>Bolama Supermercados, Lda.</v>
      </c>
      <c r="C566" t="str">
        <v>FA</v>
      </c>
      <c r="D566" s="5" t="str">
        <v>2025A</v>
      </c>
      <c r="E566">
        <v>9212</v>
      </c>
      <c r="F566" t="str">
        <v>PEN</v>
      </c>
      <c r="G566" vm="95">
        <v>45851</v>
      </c>
      <c r="H566" vm="19">
        <v>45821</v>
      </c>
      <c r="I566">
        <v>-1</v>
      </c>
      <c r="J566">
        <v>324.65000000000003</v>
      </c>
      <c r="K566">
        <v>324.65000000000003</v>
      </c>
      <c r="L566" t="str">
        <v>Pedro Fonseca</v>
      </c>
      <c r="M566" t="str">
        <v>A VENCER</v>
      </c>
    </row>
    <row r="567" spans="1:13" x14ac:dyDescent="0.25">
      <c r="A567">
        <v>211111305</v>
      </c>
      <c r="B567" t="str">
        <v>Bolama Supermercados, Lda.</v>
      </c>
      <c r="C567" t="str">
        <v>FA</v>
      </c>
      <c r="D567" s="5" t="str">
        <v>2025A</v>
      </c>
      <c r="E567">
        <v>9236</v>
      </c>
      <c r="F567" t="str">
        <v>PEN</v>
      </c>
      <c r="G567" vm="95">
        <v>45851</v>
      </c>
      <c r="H567" vm="19">
        <v>45821</v>
      </c>
      <c r="I567">
        <v>-1</v>
      </c>
      <c r="J567">
        <v>1450.75</v>
      </c>
      <c r="K567">
        <v>1450.75</v>
      </c>
      <c r="L567" t="str">
        <v>Pedro Fonseca</v>
      </c>
      <c r="M567" t="str">
        <v>A VENCER</v>
      </c>
    </row>
    <row r="568" spans="1:13" x14ac:dyDescent="0.25">
      <c r="A568">
        <v>211111305</v>
      </c>
      <c r="B568" t="str">
        <v>Bolama Supermercados, Lda.</v>
      </c>
      <c r="C568" t="str">
        <v>FA</v>
      </c>
      <c r="D568" s="5" t="str">
        <v>2025A</v>
      </c>
      <c r="E568">
        <v>9239</v>
      </c>
      <c r="F568" t="str">
        <v>PEN</v>
      </c>
      <c r="G568" vm="95">
        <v>45851</v>
      </c>
      <c r="H568" vm="19">
        <v>45821</v>
      </c>
      <c r="I568">
        <v>-1</v>
      </c>
      <c r="J568">
        <v>706.46</v>
      </c>
      <c r="K568">
        <v>706.46</v>
      </c>
      <c r="L568" t="str">
        <v>Pedro Fonseca</v>
      </c>
      <c r="M568" t="str">
        <v>A VENCER</v>
      </c>
    </row>
    <row r="569" spans="1:13" x14ac:dyDescent="0.25">
      <c r="A569">
        <v>211111305</v>
      </c>
      <c r="B569" t="str">
        <v>Bolama Supermercados, Lda.</v>
      </c>
      <c r="C569" t="str">
        <v>FA</v>
      </c>
      <c r="D569" s="5" t="str">
        <v>2025A</v>
      </c>
      <c r="E569">
        <v>9258</v>
      </c>
      <c r="F569" t="str">
        <v>PEN</v>
      </c>
      <c r="G569" vm="95">
        <v>45851</v>
      </c>
      <c r="H569" vm="19">
        <v>45821</v>
      </c>
      <c r="I569">
        <v>-1</v>
      </c>
      <c r="J569">
        <v>8.48</v>
      </c>
      <c r="K569">
        <v>8.48</v>
      </c>
      <c r="L569" t="str">
        <v>Pedro Fonseca</v>
      </c>
      <c r="M569" t="str">
        <v>A VENCER</v>
      </c>
    </row>
    <row r="570" spans="1:13" x14ac:dyDescent="0.25">
      <c r="A570">
        <v>211111305</v>
      </c>
      <c r="B570" t="str">
        <v>Bolama Supermercados, Lda.</v>
      </c>
      <c r="C570" t="str">
        <v>NC</v>
      </c>
      <c r="D570" s="5">
        <v>2025</v>
      </c>
      <c r="E570">
        <v>560</v>
      </c>
      <c r="F570" t="str">
        <v>PEN</v>
      </c>
      <c r="G570" vm="96">
        <v>45854</v>
      </c>
      <c r="H570" vm="89">
        <v>45824</v>
      </c>
      <c r="I570">
        <v>-4</v>
      </c>
      <c r="J570">
        <v>-15.09</v>
      </c>
      <c r="K570">
        <v>-15.09</v>
      </c>
      <c r="L570" t="str">
        <v>Pedro Fonseca</v>
      </c>
      <c r="M570" t="str">
        <v>A VENCER</v>
      </c>
    </row>
    <row r="571" spans="1:13" x14ac:dyDescent="0.25">
      <c r="A571">
        <v>211111305</v>
      </c>
      <c r="B571" t="str">
        <v>Bolama Supermercados, Lda.</v>
      </c>
      <c r="C571" t="str">
        <v>FA</v>
      </c>
      <c r="D571" s="5" t="str">
        <v>2025A</v>
      </c>
      <c r="E571">
        <v>9282</v>
      </c>
      <c r="F571" t="str">
        <v>PEN</v>
      </c>
      <c r="G571" vm="96">
        <v>45854</v>
      </c>
      <c r="H571" vm="89">
        <v>45824</v>
      </c>
      <c r="I571">
        <v>-4</v>
      </c>
      <c r="J571">
        <v>461.42</v>
      </c>
      <c r="K571">
        <v>461.42</v>
      </c>
      <c r="L571" t="str">
        <v>Pedro Fonseca</v>
      </c>
      <c r="M571" t="str">
        <v>A VENCER</v>
      </c>
    </row>
    <row r="572" spans="1:13" x14ac:dyDescent="0.25">
      <c r="A572">
        <v>211111305</v>
      </c>
      <c r="B572" t="str">
        <v>Bolama Supermercados, Lda.</v>
      </c>
      <c r="C572" t="str">
        <v>FA</v>
      </c>
      <c r="D572" s="5" t="str">
        <v>2025A</v>
      </c>
      <c r="E572">
        <v>9300</v>
      </c>
      <c r="F572" t="str">
        <v>PEN</v>
      </c>
      <c r="G572" vm="96">
        <v>45854</v>
      </c>
      <c r="H572" vm="89">
        <v>45824</v>
      </c>
      <c r="I572">
        <v>-4</v>
      </c>
      <c r="J572">
        <v>1112.1500000000001</v>
      </c>
      <c r="K572">
        <v>1112.1500000000001</v>
      </c>
      <c r="L572" t="str">
        <v>Pedro Fonseca</v>
      </c>
      <c r="M572" t="str">
        <v>A VENCER</v>
      </c>
    </row>
    <row r="573" spans="1:13" x14ac:dyDescent="0.25">
      <c r="A573">
        <v>211111305</v>
      </c>
      <c r="B573" t="str">
        <v>Bolama Supermercados, Lda.</v>
      </c>
      <c r="C573" t="str">
        <v>NC</v>
      </c>
      <c r="D573" s="5">
        <v>2025</v>
      </c>
      <c r="E573">
        <v>568</v>
      </c>
      <c r="F573" t="str">
        <v>PEN</v>
      </c>
      <c r="G573" vm="177">
        <v>45855</v>
      </c>
      <c r="H573" vm="178">
        <v>45825</v>
      </c>
      <c r="I573">
        <v>-5</v>
      </c>
      <c r="J573">
        <v>-53.14</v>
      </c>
      <c r="K573">
        <v>-53.14</v>
      </c>
      <c r="L573" t="str">
        <v>Pedro Fonseca</v>
      </c>
      <c r="M573" t="str">
        <v>A VENCER</v>
      </c>
    </row>
    <row r="574" spans="1:13" x14ac:dyDescent="0.25">
      <c r="A574">
        <v>211111305</v>
      </c>
      <c r="B574" t="str">
        <v>Bolama Supermercados, Lda.</v>
      </c>
      <c r="C574" t="str">
        <v>FA</v>
      </c>
      <c r="D574" s="5" t="str">
        <v>2025A</v>
      </c>
      <c r="E574">
        <v>9335</v>
      </c>
      <c r="F574" t="str">
        <v>PEN</v>
      </c>
      <c r="G574" vm="177">
        <v>45855</v>
      </c>
      <c r="H574" vm="178">
        <v>45825</v>
      </c>
      <c r="I574">
        <v>-5</v>
      </c>
      <c r="J574">
        <v>311.56</v>
      </c>
      <c r="K574">
        <v>311.56</v>
      </c>
      <c r="L574" t="str">
        <v>Pedro Fonseca</v>
      </c>
      <c r="M574" t="str">
        <v>A VENCER</v>
      </c>
    </row>
    <row r="575" spans="1:13" x14ac:dyDescent="0.25">
      <c r="A575">
        <v>211111305</v>
      </c>
      <c r="B575" t="str">
        <v>Bolama Supermercados, Lda.</v>
      </c>
      <c r="C575" t="str">
        <v>FA</v>
      </c>
      <c r="D575" s="5" t="str">
        <v>2025A</v>
      </c>
      <c r="E575">
        <v>9343</v>
      </c>
      <c r="F575" t="str">
        <v>PEN</v>
      </c>
      <c r="G575" vm="177">
        <v>45855</v>
      </c>
      <c r="H575" vm="178">
        <v>45825</v>
      </c>
      <c r="I575">
        <v>-5</v>
      </c>
      <c r="J575">
        <v>493.61</v>
      </c>
      <c r="K575">
        <v>493.61</v>
      </c>
      <c r="L575" t="str">
        <v>Pedro Fonseca</v>
      </c>
      <c r="M575" t="str">
        <v>A VENCER</v>
      </c>
    </row>
    <row r="576" spans="1:13" x14ac:dyDescent="0.25">
      <c r="A576">
        <v>211111305</v>
      </c>
      <c r="B576" t="str">
        <v>Bolama Supermercados, Lda.</v>
      </c>
      <c r="C576" t="str">
        <v>FA</v>
      </c>
      <c r="D576" s="5" t="str">
        <v>2025A</v>
      </c>
      <c r="E576">
        <v>9356</v>
      </c>
      <c r="F576" t="str">
        <v>PEN</v>
      </c>
      <c r="G576" vm="177">
        <v>45855</v>
      </c>
      <c r="H576" vm="178">
        <v>45825</v>
      </c>
      <c r="I576">
        <v>-5</v>
      </c>
      <c r="J576">
        <v>104.26</v>
      </c>
      <c r="K576">
        <v>104.26</v>
      </c>
      <c r="L576" t="str">
        <v>Pedro Fonseca</v>
      </c>
      <c r="M576" t="str">
        <v>A VENCER</v>
      </c>
    </row>
    <row r="577" spans="1:13" x14ac:dyDescent="0.25">
      <c r="A577">
        <v>211111305</v>
      </c>
      <c r="B577" t="str">
        <v>Bolama Supermercados, Lda.</v>
      </c>
      <c r="C577" t="str">
        <v>FA</v>
      </c>
      <c r="D577" s="5" t="str">
        <v>2025A</v>
      </c>
      <c r="E577">
        <v>9366</v>
      </c>
      <c r="F577" t="str">
        <v>PEN</v>
      </c>
      <c r="G577" vm="177">
        <v>45855</v>
      </c>
      <c r="H577" vm="178">
        <v>45825</v>
      </c>
      <c r="I577">
        <v>-5</v>
      </c>
      <c r="J577">
        <v>269.55</v>
      </c>
      <c r="K577">
        <v>269.55</v>
      </c>
      <c r="L577" t="str">
        <v>Pedro Fonseca</v>
      </c>
      <c r="M577" t="str">
        <v>A VENCER</v>
      </c>
    </row>
    <row r="578" spans="1:13" x14ac:dyDescent="0.25">
      <c r="A578">
        <v>211111305</v>
      </c>
      <c r="B578" t="str">
        <v>Bolama Supermercados, Lda.</v>
      </c>
      <c r="C578" t="str">
        <v>NC</v>
      </c>
      <c r="D578" s="5">
        <v>2025</v>
      </c>
      <c r="E578">
        <v>571</v>
      </c>
      <c r="F578" t="str">
        <v>PEN</v>
      </c>
      <c r="G578" vm="97">
        <v>45856</v>
      </c>
      <c r="H578" vm="22">
        <v>45826</v>
      </c>
      <c r="I578">
        <v>-6</v>
      </c>
      <c r="J578">
        <v>-34.869999999999997</v>
      </c>
      <c r="K578">
        <v>-34.869999999999997</v>
      </c>
      <c r="L578" t="str">
        <v>Pedro Fonseca</v>
      </c>
      <c r="M578" t="str">
        <v>A VENCER</v>
      </c>
    </row>
    <row r="579" spans="1:13" x14ac:dyDescent="0.25">
      <c r="A579">
        <v>211111305</v>
      </c>
      <c r="B579" t="str">
        <v>Bolama Supermercados, Lda.</v>
      </c>
      <c r="C579" t="str">
        <v>FA</v>
      </c>
      <c r="D579" s="5" t="str">
        <v>2025A</v>
      </c>
      <c r="E579">
        <v>9408</v>
      </c>
      <c r="F579" t="str">
        <v>PEN</v>
      </c>
      <c r="G579" vm="97">
        <v>45856</v>
      </c>
      <c r="H579" vm="22">
        <v>45826</v>
      </c>
      <c r="I579">
        <v>-6</v>
      </c>
      <c r="J579">
        <v>89.91</v>
      </c>
      <c r="K579">
        <v>89.91</v>
      </c>
      <c r="L579" t="str">
        <v>Pedro Fonseca</v>
      </c>
      <c r="M579" t="str">
        <v>A VENCER</v>
      </c>
    </row>
    <row r="580" spans="1:13" x14ac:dyDescent="0.25">
      <c r="A580">
        <v>211111305</v>
      </c>
      <c r="B580" t="str">
        <v>Bolama Supermercados, Lda.</v>
      </c>
      <c r="C580" t="str">
        <v>FA</v>
      </c>
      <c r="D580" s="5" t="str">
        <v>2025A</v>
      </c>
      <c r="E580">
        <v>9435</v>
      </c>
      <c r="F580" t="str">
        <v>PEN</v>
      </c>
      <c r="G580" vm="97">
        <v>45856</v>
      </c>
      <c r="H580" vm="22">
        <v>45826</v>
      </c>
      <c r="I580">
        <v>-6</v>
      </c>
      <c r="J580">
        <v>71.55</v>
      </c>
      <c r="K580">
        <v>71.55</v>
      </c>
      <c r="L580" t="str">
        <v>Pedro Fonseca</v>
      </c>
      <c r="M580" t="str">
        <v>A VENCER</v>
      </c>
    </row>
    <row r="581" spans="1:13" x14ac:dyDescent="0.25">
      <c r="A581">
        <v>211111305</v>
      </c>
      <c r="B581" t="str">
        <v>Bolama Supermercados, Lda.</v>
      </c>
      <c r="C581" t="str">
        <v>FA</v>
      </c>
      <c r="D581" s="5" t="str">
        <v>2025A</v>
      </c>
      <c r="E581">
        <v>9437</v>
      </c>
      <c r="F581" t="str">
        <v>PEN</v>
      </c>
      <c r="G581" vm="97">
        <v>45856</v>
      </c>
      <c r="H581" vm="22">
        <v>45826</v>
      </c>
      <c r="I581">
        <v>-6</v>
      </c>
      <c r="J581">
        <v>187.3</v>
      </c>
      <c r="K581">
        <v>187.3</v>
      </c>
      <c r="L581" t="str">
        <v>Pedro Fonseca</v>
      </c>
      <c r="M581" t="str">
        <v>A VENCER</v>
      </c>
    </row>
    <row r="582" spans="1:13" x14ac:dyDescent="0.25">
      <c r="A582">
        <v>211111305</v>
      </c>
      <c r="B582" t="str">
        <v>Bolama Supermercados, Lda.</v>
      </c>
      <c r="C582" t="str">
        <v>FA</v>
      </c>
      <c r="D582" s="5" t="str">
        <v>2025A</v>
      </c>
      <c r="E582">
        <v>9439</v>
      </c>
      <c r="F582" t="str">
        <v>PEN</v>
      </c>
      <c r="G582" vm="97">
        <v>45856</v>
      </c>
      <c r="H582" vm="22">
        <v>45826</v>
      </c>
      <c r="I582">
        <v>-6</v>
      </c>
      <c r="J582">
        <v>146.53</v>
      </c>
      <c r="K582">
        <v>146.53</v>
      </c>
      <c r="L582" t="str">
        <v>Pedro Fonseca</v>
      </c>
      <c r="M582" t="str">
        <v>A VENCER</v>
      </c>
    </row>
    <row r="583" spans="1:13" x14ac:dyDescent="0.25">
      <c r="A583">
        <v>211111305</v>
      </c>
      <c r="B583" t="str">
        <v>Bolama Supermercados, Lda.</v>
      </c>
      <c r="C583" t="str">
        <v>FA</v>
      </c>
      <c r="D583" s="5" t="str">
        <v>2025A</v>
      </c>
      <c r="E583">
        <v>9443</v>
      </c>
      <c r="F583" t="str">
        <v>PEN</v>
      </c>
      <c r="G583" vm="97">
        <v>45856</v>
      </c>
      <c r="H583" vm="22">
        <v>45826</v>
      </c>
      <c r="I583">
        <v>-6</v>
      </c>
      <c r="J583">
        <v>898.37</v>
      </c>
      <c r="K583">
        <v>898.37</v>
      </c>
      <c r="L583" t="str">
        <v>Pedro Fonseca</v>
      </c>
      <c r="M583" t="str">
        <v>A VENCER</v>
      </c>
    </row>
    <row r="584" spans="1:13" x14ac:dyDescent="0.25">
      <c r="A584">
        <v>211111305</v>
      </c>
      <c r="B584" t="str">
        <v>Bolama Supermercados, Lda.</v>
      </c>
      <c r="C584" t="str">
        <v>NC</v>
      </c>
      <c r="D584" s="5" t="str">
        <v>2025A</v>
      </c>
      <c r="E584">
        <v>497</v>
      </c>
      <c r="F584" t="str">
        <v>PEN</v>
      </c>
      <c r="G584" vm="98">
        <v>45858</v>
      </c>
      <c r="H584" vm="24">
        <v>45828</v>
      </c>
      <c r="I584">
        <v>-8</v>
      </c>
      <c r="J584">
        <v>-28.34</v>
      </c>
      <c r="K584">
        <v>-28.34</v>
      </c>
      <c r="L584" t="str">
        <v>Pedro Fonseca</v>
      </c>
      <c r="M584" t="str">
        <v>A VENCER</v>
      </c>
    </row>
    <row r="585" spans="1:13" x14ac:dyDescent="0.25">
      <c r="A585">
        <v>211111305</v>
      </c>
      <c r="B585" t="str">
        <v>Bolama Supermercados, Lda.</v>
      </c>
      <c r="C585" t="str">
        <v>FA</v>
      </c>
      <c r="D585" s="5" t="str">
        <v>2025A</v>
      </c>
      <c r="E585">
        <v>9464</v>
      </c>
      <c r="F585" t="str">
        <v>PEN</v>
      </c>
      <c r="G585" vm="98">
        <v>45858</v>
      </c>
      <c r="H585" vm="24">
        <v>45828</v>
      </c>
      <c r="I585">
        <v>-8</v>
      </c>
      <c r="J585">
        <v>3001.9900000000002</v>
      </c>
      <c r="K585">
        <v>3001.9900000000002</v>
      </c>
      <c r="L585" t="str">
        <v>Pedro Fonseca</v>
      </c>
      <c r="M585" t="str">
        <v>A VENCER</v>
      </c>
    </row>
    <row r="586" spans="1:13" x14ac:dyDescent="0.25">
      <c r="A586">
        <v>211111305</v>
      </c>
      <c r="B586" t="str">
        <v>Bolama Supermercados, Lda.</v>
      </c>
      <c r="C586" t="str">
        <v>FA</v>
      </c>
      <c r="D586" s="5" t="str">
        <v>2025A</v>
      </c>
      <c r="E586">
        <v>9514</v>
      </c>
      <c r="F586" t="str">
        <v>PEN</v>
      </c>
      <c r="G586" vm="98">
        <v>45858</v>
      </c>
      <c r="H586" vm="24">
        <v>45828</v>
      </c>
      <c r="I586">
        <v>-8</v>
      </c>
      <c r="J586">
        <v>215.49</v>
      </c>
      <c r="K586">
        <v>215.49</v>
      </c>
      <c r="L586" t="str">
        <v>Pedro Fonseca</v>
      </c>
      <c r="M586" t="str">
        <v>A VENCER</v>
      </c>
    </row>
    <row r="587" spans="1:13" x14ac:dyDescent="0.25">
      <c r="A587">
        <v>211111305</v>
      </c>
      <c r="B587" t="str">
        <v>Bolama Supermercados, Lda.</v>
      </c>
      <c r="C587" t="str">
        <v>FA</v>
      </c>
      <c r="D587" s="5" t="str">
        <v>2025A</v>
      </c>
      <c r="E587">
        <v>9515</v>
      </c>
      <c r="F587" t="str">
        <v>PEN</v>
      </c>
      <c r="G587" vm="98">
        <v>45858</v>
      </c>
      <c r="H587" vm="24">
        <v>45828</v>
      </c>
      <c r="I587">
        <v>-8</v>
      </c>
      <c r="J587">
        <v>86.320000000000007</v>
      </c>
      <c r="K587">
        <v>86.320000000000007</v>
      </c>
      <c r="L587" t="str">
        <v>Pedro Fonseca</v>
      </c>
      <c r="M587" t="str">
        <v>A VENCER</v>
      </c>
    </row>
    <row r="588" spans="1:13" x14ac:dyDescent="0.25">
      <c r="A588">
        <v>211111305</v>
      </c>
      <c r="B588" t="str">
        <v>Bolama Supermercados, Lda.</v>
      </c>
      <c r="C588" t="str">
        <v>FA</v>
      </c>
      <c r="D588" s="5" t="str">
        <v>2025A</v>
      </c>
      <c r="E588">
        <v>9538</v>
      </c>
      <c r="F588" t="str">
        <v>PEN</v>
      </c>
      <c r="G588" vm="98">
        <v>45858</v>
      </c>
      <c r="H588" vm="24">
        <v>45828</v>
      </c>
      <c r="I588">
        <v>-8</v>
      </c>
      <c r="J588">
        <v>23.85</v>
      </c>
      <c r="K588">
        <v>23.85</v>
      </c>
      <c r="L588" t="str">
        <v>Pedro Fonseca</v>
      </c>
      <c r="M588" t="str">
        <v>A VENCER</v>
      </c>
    </row>
    <row r="589" spans="1:13" x14ac:dyDescent="0.25">
      <c r="A589">
        <v>211111305</v>
      </c>
      <c r="B589" t="str">
        <v>Bolama Supermercados, Lda.</v>
      </c>
      <c r="C589" t="str">
        <v>FA</v>
      </c>
      <c r="D589" s="5" t="str">
        <v>2025A</v>
      </c>
      <c r="E589">
        <v>9549</v>
      </c>
      <c r="F589" t="str">
        <v>PEN</v>
      </c>
      <c r="G589" vm="98">
        <v>45858</v>
      </c>
      <c r="H589" vm="24">
        <v>45828</v>
      </c>
      <c r="I589">
        <v>-8</v>
      </c>
      <c r="J589">
        <v>313.15000000000003</v>
      </c>
      <c r="K589">
        <v>313.15000000000003</v>
      </c>
      <c r="L589" t="str">
        <v>Pedro Fonseca</v>
      </c>
      <c r="M589" t="str">
        <v>A VENCER</v>
      </c>
    </row>
    <row r="590" spans="1:13" x14ac:dyDescent="0.25">
      <c r="A590">
        <v>211111305</v>
      </c>
      <c r="B590" t="str">
        <v>Bolama Supermercados, Lda.</v>
      </c>
      <c r="C590" t="str">
        <v>NC</v>
      </c>
      <c r="D590" s="5">
        <v>2025</v>
      </c>
      <c r="E590">
        <v>574</v>
      </c>
      <c r="F590" t="str">
        <v>PEN</v>
      </c>
      <c r="G590" vm="180">
        <v>45859</v>
      </c>
      <c r="H590" vm="79">
        <v>45829</v>
      </c>
      <c r="I590">
        <v>-9</v>
      </c>
      <c r="J590">
        <v>-10.43</v>
      </c>
      <c r="K590">
        <v>-10.43</v>
      </c>
      <c r="L590" t="str">
        <v>Pedro Fonseca</v>
      </c>
      <c r="M590" t="str">
        <v>A VENCER</v>
      </c>
    </row>
    <row r="591" spans="1:13" x14ac:dyDescent="0.25">
      <c r="A591">
        <v>211111305</v>
      </c>
      <c r="B591" t="str">
        <v>Bolama Supermercados, Lda.</v>
      </c>
      <c r="C591" t="str">
        <v>NC</v>
      </c>
      <c r="D591" s="5" t="str">
        <v>2025A</v>
      </c>
      <c r="E591">
        <v>498</v>
      </c>
      <c r="F591" t="str">
        <v>PEN</v>
      </c>
      <c r="G591" vm="99">
        <v>45861</v>
      </c>
      <c r="H591" vm="100">
        <v>45831</v>
      </c>
      <c r="I591">
        <v>-11</v>
      </c>
      <c r="J591">
        <v>-2.35</v>
      </c>
      <c r="K591">
        <v>-2.35</v>
      </c>
      <c r="L591" t="str">
        <v>Pedro Fonseca</v>
      </c>
      <c r="M591" t="str">
        <v>A VENCER</v>
      </c>
    </row>
    <row r="592" spans="1:13" x14ac:dyDescent="0.25">
      <c r="A592">
        <v>211111305</v>
      </c>
      <c r="B592" t="str">
        <v>Bolama Supermercados, Lda.</v>
      </c>
      <c r="C592" t="str">
        <v>NC</v>
      </c>
      <c r="D592" s="5">
        <v>2025</v>
      </c>
      <c r="E592">
        <v>577</v>
      </c>
      <c r="F592" t="str">
        <v>PEN</v>
      </c>
      <c r="G592" vm="99">
        <v>45861</v>
      </c>
      <c r="H592" vm="100">
        <v>45831</v>
      </c>
      <c r="I592">
        <v>-11</v>
      </c>
      <c r="J592">
        <v>-1.97</v>
      </c>
      <c r="K592">
        <v>-1.97</v>
      </c>
      <c r="L592" t="str">
        <v>Pedro Fonseca</v>
      </c>
      <c r="M592" t="str">
        <v>A VENCER</v>
      </c>
    </row>
    <row r="593" spans="1:13" x14ac:dyDescent="0.25">
      <c r="A593">
        <v>211111305</v>
      </c>
      <c r="B593" t="str">
        <v>Bolama Supermercados, Lda.</v>
      </c>
      <c r="C593" t="str">
        <v>FA</v>
      </c>
      <c r="D593" s="5" t="str">
        <v>2025A</v>
      </c>
      <c r="E593">
        <v>9615</v>
      </c>
      <c r="F593" t="str">
        <v>PEN</v>
      </c>
      <c r="G593" vm="99">
        <v>45861</v>
      </c>
      <c r="H593" vm="100">
        <v>45831</v>
      </c>
      <c r="I593">
        <v>-11</v>
      </c>
      <c r="J593">
        <v>555.75</v>
      </c>
      <c r="K593">
        <v>555.75</v>
      </c>
      <c r="L593" t="str">
        <v>Pedro Fonseca</v>
      </c>
      <c r="M593" t="str">
        <v>A VENCER</v>
      </c>
    </row>
    <row r="594" spans="1:13" x14ac:dyDescent="0.25">
      <c r="A594">
        <v>211111305</v>
      </c>
      <c r="B594" t="str">
        <v>Bolama Supermercados, Lda.</v>
      </c>
      <c r="C594" t="str">
        <v>FA</v>
      </c>
      <c r="D594" s="5" t="str">
        <v>2025A</v>
      </c>
      <c r="E594">
        <v>9617</v>
      </c>
      <c r="F594" t="str">
        <v>PEN</v>
      </c>
      <c r="G594" vm="99">
        <v>45861</v>
      </c>
      <c r="H594" vm="100">
        <v>45831</v>
      </c>
      <c r="I594">
        <v>-11</v>
      </c>
      <c r="J594">
        <v>33.11</v>
      </c>
      <c r="K594">
        <v>33.11</v>
      </c>
      <c r="L594" t="str">
        <v>Pedro Fonseca</v>
      </c>
      <c r="M594" t="str">
        <v>A VENCER</v>
      </c>
    </row>
    <row r="595" spans="1:13" x14ac:dyDescent="0.25">
      <c r="A595">
        <v>211111305</v>
      </c>
      <c r="B595" t="str">
        <v>Bolama Supermercados, Lda.</v>
      </c>
      <c r="C595" t="str">
        <v>FA</v>
      </c>
      <c r="D595" s="5" t="str">
        <v>2025A</v>
      </c>
      <c r="E595">
        <v>9618</v>
      </c>
      <c r="F595" t="str">
        <v>PEN</v>
      </c>
      <c r="G595" vm="99">
        <v>45861</v>
      </c>
      <c r="H595" vm="100">
        <v>45831</v>
      </c>
      <c r="I595">
        <v>-11</v>
      </c>
      <c r="J595">
        <v>1179.24</v>
      </c>
      <c r="K595">
        <v>1179.24</v>
      </c>
      <c r="L595" t="str">
        <v>Pedro Fonseca</v>
      </c>
      <c r="M595" t="str">
        <v>A VENCER</v>
      </c>
    </row>
    <row r="596" spans="1:13" x14ac:dyDescent="0.25">
      <c r="A596">
        <v>211111305</v>
      </c>
      <c r="B596" t="str">
        <v>Bolama Supermercados, Lda.</v>
      </c>
      <c r="C596" t="str">
        <v>FA</v>
      </c>
      <c r="D596" s="5" t="str">
        <v>2025A</v>
      </c>
      <c r="E596">
        <v>9620</v>
      </c>
      <c r="F596" t="str">
        <v>PEN</v>
      </c>
      <c r="G596" vm="99">
        <v>45861</v>
      </c>
      <c r="H596" vm="100">
        <v>45831</v>
      </c>
      <c r="I596">
        <v>-11</v>
      </c>
      <c r="J596">
        <v>406.99</v>
      </c>
      <c r="K596">
        <v>406.99</v>
      </c>
      <c r="L596" t="str">
        <v>Pedro Fonseca</v>
      </c>
      <c r="M596" t="str">
        <v>A VENCER</v>
      </c>
    </row>
    <row r="597" spans="1:13" x14ac:dyDescent="0.25">
      <c r="A597">
        <v>211111305</v>
      </c>
      <c r="B597" t="str">
        <v>Bolama Supermercados, Lda.</v>
      </c>
      <c r="C597" t="str">
        <v>FA</v>
      </c>
      <c r="D597" s="5" t="str">
        <v>2025A</v>
      </c>
      <c r="E597">
        <v>9707</v>
      </c>
      <c r="F597" t="str">
        <v>PEN</v>
      </c>
      <c r="G597" vm="101">
        <v>45863</v>
      </c>
      <c r="H597" vm="26">
        <v>45833</v>
      </c>
      <c r="I597">
        <v>-13</v>
      </c>
      <c r="J597">
        <v>240.46</v>
      </c>
      <c r="K597">
        <v>240.46</v>
      </c>
      <c r="L597" t="str">
        <v>Pedro Fonseca</v>
      </c>
      <c r="M597" t="str">
        <v>A VENCER</v>
      </c>
    </row>
    <row r="598" spans="1:13" x14ac:dyDescent="0.25">
      <c r="A598">
        <v>211111305</v>
      </c>
      <c r="B598" t="str">
        <v>Bolama Supermercados, Lda.</v>
      </c>
      <c r="C598" t="str">
        <v>FA</v>
      </c>
      <c r="D598" s="5" t="str">
        <v>2025A</v>
      </c>
      <c r="E598">
        <v>9712</v>
      </c>
      <c r="F598" t="str">
        <v>PEN</v>
      </c>
      <c r="G598" vm="101">
        <v>45863</v>
      </c>
      <c r="H598" vm="26">
        <v>45833</v>
      </c>
      <c r="I598">
        <v>-13</v>
      </c>
      <c r="J598">
        <v>339.99</v>
      </c>
      <c r="K598">
        <v>339.99</v>
      </c>
      <c r="L598" t="str">
        <v>Pedro Fonseca</v>
      </c>
      <c r="M598" t="str">
        <v>A VENCER</v>
      </c>
    </row>
    <row r="599" spans="1:13" x14ac:dyDescent="0.25">
      <c r="A599">
        <v>211111305</v>
      </c>
      <c r="B599" t="str">
        <v>Bolama Supermercados, Lda.</v>
      </c>
      <c r="C599" t="str">
        <v>FA</v>
      </c>
      <c r="D599" s="5" t="str">
        <v>2025A</v>
      </c>
      <c r="E599">
        <v>9713</v>
      </c>
      <c r="F599" t="str">
        <v>PEN</v>
      </c>
      <c r="G599" vm="101">
        <v>45863</v>
      </c>
      <c r="H599" vm="26">
        <v>45833</v>
      </c>
      <c r="I599">
        <v>-13</v>
      </c>
      <c r="J599">
        <v>103.38</v>
      </c>
      <c r="K599">
        <v>103.38</v>
      </c>
      <c r="L599" t="str">
        <v>Pedro Fonseca</v>
      </c>
      <c r="M599" t="str">
        <v>A VENCER</v>
      </c>
    </row>
    <row r="600" spans="1:13" x14ac:dyDescent="0.25">
      <c r="A600">
        <v>211111305</v>
      </c>
      <c r="B600" t="str">
        <v>Bolama Supermercados, Lda.</v>
      </c>
      <c r="C600" t="str">
        <v>FA</v>
      </c>
      <c r="D600" s="5" t="str">
        <v>2025A</v>
      </c>
      <c r="E600">
        <v>9717</v>
      </c>
      <c r="F600" t="str">
        <v>PEN</v>
      </c>
      <c r="G600" vm="101">
        <v>45863</v>
      </c>
      <c r="H600" vm="26">
        <v>45833</v>
      </c>
      <c r="I600">
        <v>-13</v>
      </c>
      <c r="J600">
        <v>289.62</v>
      </c>
      <c r="K600">
        <v>289.62</v>
      </c>
      <c r="L600" t="str">
        <v>Pedro Fonseca</v>
      </c>
      <c r="M600" t="str">
        <v>A VENCER</v>
      </c>
    </row>
    <row r="601" spans="1:13" x14ac:dyDescent="0.25">
      <c r="A601">
        <v>211111305</v>
      </c>
      <c r="B601" t="str">
        <v>Bolama Supermercados, Lda.</v>
      </c>
      <c r="C601" t="str">
        <v>FA</v>
      </c>
      <c r="D601" s="5" t="str">
        <v>2025A</v>
      </c>
      <c r="E601">
        <v>9757</v>
      </c>
      <c r="F601" t="str">
        <v>PEN</v>
      </c>
      <c r="G601" vm="139">
        <v>45864</v>
      </c>
      <c r="H601" vm="27">
        <v>45834</v>
      </c>
      <c r="I601">
        <v>-14</v>
      </c>
      <c r="J601">
        <v>84.7</v>
      </c>
      <c r="K601">
        <v>84.7</v>
      </c>
      <c r="L601" t="str">
        <v>Pedro Fonseca</v>
      </c>
      <c r="M601" t="str">
        <v>A VENCER</v>
      </c>
    </row>
    <row r="602" spans="1:13" x14ac:dyDescent="0.25">
      <c r="A602">
        <v>211111305</v>
      </c>
      <c r="B602" t="str">
        <v>Bolama Supermercados, Lda.</v>
      </c>
      <c r="C602" t="str">
        <v>FA</v>
      </c>
      <c r="D602" s="5" t="str">
        <v>2025A</v>
      </c>
      <c r="E602">
        <v>9763</v>
      </c>
      <c r="F602" t="str">
        <v>PEN</v>
      </c>
      <c r="G602" vm="139">
        <v>45864</v>
      </c>
      <c r="H602" vm="27">
        <v>45834</v>
      </c>
      <c r="I602">
        <v>-14</v>
      </c>
      <c r="J602">
        <v>213.67000000000002</v>
      </c>
      <c r="K602">
        <v>213.67000000000002</v>
      </c>
      <c r="L602" t="str">
        <v>Pedro Fonseca</v>
      </c>
      <c r="M602" t="str">
        <v>A VENCER</v>
      </c>
    </row>
    <row r="603" spans="1:13" x14ac:dyDescent="0.25">
      <c r="A603">
        <v>211111305</v>
      </c>
      <c r="B603" t="str">
        <v>Bolama Supermercados, Lda.</v>
      </c>
      <c r="C603" t="str">
        <v>FA</v>
      </c>
      <c r="D603" s="5" t="str">
        <v>2025A</v>
      </c>
      <c r="E603">
        <v>9759</v>
      </c>
      <c r="F603" t="str">
        <v>PEN</v>
      </c>
      <c r="G603" vm="139">
        <v>45864</v>
      </c>
      <c r="H603" vm="27">
        <v>45834</v>
      </c>
      <c r="I603">
        <v>-14</v>
      </c>
      <c r="J603">
        <v>33.58</v>
      </c>
      <c r="K603">
        <v>33.58</v>
      </c>
      <c r="L603" t="str">
        <v>Pedro Fonseca</v>
      </c>
      <c r="M603" t="str">
        <v>A VENCER</v>
      </c>
    </row>
    <row r="604" spans="1:13" x14ac:dyDescent="0.25">
      <c r="A604">
        <v>211111305</v>
      </c>
      <c r="B604" t="str">
        <v>Bolama Supermercados, Lda.</v>
      </c>
      <c r="C604" t="str">
        <v>FA</v>
      </c>
      <c r="D604" s="5" t="str">
        <v>2025A</v>
      </c>
      <c r="E604">
        <v>9767</v>
      </c>
      <c r="F604" t="str">
        <v>PEN</v>
      </c>
      <c r="G604" vm="139">
        <v>45864</v>
      </c>
      <c r="H604" vm="27">
        <v>45834</v>
      </c>
      <c r="I604">
        <v>-14</v>
      </c>
      <c r="J604">
        <v>239</v>
      </c>
      <c r="K604">
        <v>239</v>
      </c>
      <c r="L604" t="str">
        <v>Pedro Fonseca</v>
      </c>
      <c r="M604" t="str">
        <v>A VENCER</v>
      </c>
    </row>
    <row r="605" spans="1:13" x14ac:dyDescent="0.25">
      <c r="A605">
        <v>211111305</v>
      </c>
      <c r="B605" t="str">
        <v>Bolama Supermercados, Lda.</v>
      </c>
      <c r="C605" t="str">
        <v>NC</v>
      </c>
      <c r="D605" s="5">
        <v>2025</v>
      </c>
      <c r="E605">
        <v>594</v>
      </c>
      <c r="F605" t="str">
        <v>PEN</v>
      </c>
      <c r="G605" vm="102">
        <v>45865</v>
      </c>
      <c r="H605" vm="28">
        <v>45835</v>
      </c>
      <c r="I605">
        <v>-15</v>
      </c>
      <c r="J605">
        <v>-6.05</v>
      </c>
      <c r="K605">
        <v>-6.05</v>
      </c>
      <c r="L605" t="str">
        <v>Pedro Fonseca</v>
      </c>
      <c r="M605" t="str">
        <v>A VENCER</v>
      </c>
    </row>
    <row r="606" spans="1:13" x14ac:dyDescent="0.25">
      <c r="A606">
        <v>211111305</v>
      </c>
      <c r="B606" t="str">
        <v>Bolama Supermercados, Lda.</v>
      </c>
      <c r="C606" t="str">
        <v>FA</v>
      </c>
      <c r="D606" s="5" t="str">
        <v>2025A</v>
      </c>
      <c r="E606">
        <v>9808</v>
      </c>
      <c r="F606" t="str">
        <v>PEN</v>
      </c>
      <c r="G606" vm="102">
        <v>45865</v>
      </c>
      <c r="H606" vm="28">
        <v>45835</v>
      </c>
      <c r="I606">
        <v>-15</v>
      </c>
      <c r="J606">
        <v>8139.9800000000005</v>
      </c>
      <c r="K606">
        <v>8139.9800000000005</v>
      </c>
      <c r="L606" t="str">
        <v>Pedro Fonseca</v>
      </c>
      <c r="M606" t="str">
        <v>A VENCER</v>
      </c>
    </row>
    <row r="607" spans="1:13" x14ac:dyDescent="0.25">
      <c r="A607">
        <v>211111305</v>
      </c>
      <c r="B607" t="str">
        <v>Bolama Supermercados, Lda.</v>
      </c>
      <c r="C607" t="str">
        <v>FA</v>
      </c>
      <c r="D607" s="5" t="str">
        <v>2025A</v>
      </c>
      <c r="E607">
        <v>9830</v>
      </c>
      <c r="F607" t="str">
        <v>PEN</v>
      </c>
      <c r="G607" vm="102">
        <v>45865</v>
      </c>
      <c r="H607" vm="28">
        <v>45835</v>
      </c>
      <c r="I607">
        <v>-15</v>
      </c>
      <c r="J607">
        <v>330.98</v>
      </c>
      <c r="K607">
        <v>330.98</v>
      </c>
      <c r="L607" t="str">
        <v>Pedro Fonseca</v>
      </c>
      <c r="M607" t="str">
        <v>A VENCER</v>
      </c>
    </row>
    <row r="608" spans="1:13" x14ac:dyDescent="0.25">
      <c r="A608">
        <v>211111305</v>
      </c>
      <c r="B608" t="str">
        <v>Bolama Supermercados, Lda.</v>
      </c>
      <c r="C608" t="str">
        <v>FA</v>
      </c>
      <c r="D608" s="5" t="str">
        <v>2025A</v>
      </c>
      <c r="E608">
        <v>9832</v>
      </c>
      <c r="F608" t="str">
        <v>PEN</v>
      </c>
      <c r="G608" vm="102">
        <v>45865</v>
      </c>
      <c r="H608" vm="28">
        <v>45835</v>
      </c>
      <c r="I608">
        <v>-15</v>
      </c>
      <c r="J608">
        <v>160.02000000000001</v>
      </c>
      <c r="K608">
        <v>160.02000000000001</v>
      </c>
      <c r="L608" t="str">
        <v>Pedro Fonseca</v>
      </c>
      <c r="M608" t="str">
        <v>A VENCER</v>
      </c>
    </row>
    <row r="609" spans="1:13" x14ac:dyDescent="0.25">
      <c r="A609">
        <v>211111305</v>
      </c>
      <c r="B609" t="str">
        <v>Bolama Supermercados, Lda.</v>
      </c>
      <c r="C609" t="str">
        <v>FA</v>
      </c>
      <c r="D609" s="5" t="str">
        <v>2025A</v>
      </c>
      <c r="E609">
        <v>9835</v>
      </c>
      <c r="F609" t="str">
        <v>PEN</v>
      </c>
      <c r="G609" vm="102">
        <v>45865</v>
      </c>
      <c r="H609" vm="28">
        <v>45835</v>
      </c>
      <c r="I609">
        <v>-15</v>
      </c>
      <c r="J609">
        <v>46.89</v>
      </c>
      <c r="K609">
        <v>46.89</v>
      </c>
      <c r="L609" t="str">
        <v>Pedro Fonseca</v>
      </c>
      <c r="M609" t="str">
        <v>A VENCER</v>
      </c>
    </row>
    <row r="610" spans="1:13" x14ac:dyDescent="0.25">
      <c r="A610">
        <v>211111305</v>
      </c>
      <c r="B610" t="str">
        <v>Bolama Supermercados, Lda.</v>
      </c>
      <c r="C610" t="str">
        <v>FA</v>
      </c>
      <c r="D610" s="5" t="str">
        <v>2025A</v>
      </c>
      <c r="E610">
        <v>9836</v>
      </c>
      <c r="F610" t="str">
        <v>PEN</v>
      </c>
      <c r="G610" vm="102">
        <v>45865</v>
      </c>
      <c r="H610" vm="28">
        <v>45835</v>
      </c>
      <c r="I610">
        <v>-15</v>
      </c>
      <c r="J610">
        <v>392.2</v>
      </c>
      <c r="K610">
        <v>392.2</v>
      </c>
      <c r="L610" t="str">
        <v>Pedro Fonseca</v>
      </c>
      <c r="M610" t="str">
        <v>A VENCER</v>
      </c>
    </row>
    <row r="611" spans="1:13" x14ac:dyDescent="0.25">
      <c r="A611">
        <v>211111305</v>
      </c>
      <c r="B611" t="str">
        <v>Bolama Supermercados, Lda.</v>
      </c>
      <c r="C611" t="str">
        <v>FA</v>
      </c>
      <c r="D611" s="5" t="str">
        <v>2025A</v>
      </c>
      <c r="E611">
        <v>9837</v>
      </c>
      <c r="F611" t="str">
        <v>PEN</v>
      </c>
      <c r="G611" vm="102">
        <v>45865</v>
      </c>
      <c r="H611" vm="28">
        <v>45835</v>
      </c>
      <c r="I611">
        <v>-15</v>
      </c>
      <c r="J611">
        <v>104.24000000000001</v>
      </c>
      <c r="K611">
        <v>104.24000000000001</v>
      </c>
      <c r="L611" t="str">
        <v>Pedro Fonseca</v>
      </c>
      <c r="M611" t="str">
        <v>A VENCER</v>
      </c>
    </row>
    <row r="612" spans="1:13" x14ac:dyDescent="0.25">
      <c r="A612">
        <v>211111305</v>
      </c>
      <c r="B612" t="str">
        <v>Bolama Supermercados, Lda.</v>
      </c>
      <c r="C612" t="str">
        <v>NC</v>
      </c>
      <c r="D612" s="5" t="str">
        <v>2025A</v>
      </c>
      <c r="E612">
        <v>506</v>
      </c>
      <c r="F612" t="str">
        <v>PEN</v>
      </c>
      <c r="G612" vm="140">
        <v>45869</v>
      </c>
      <c r="H612" vm="141">
        <v>45839</v>
      </c>
      <c r="I612">
        <v>-19</v>
      </c>
      <c r="J612">
        <v>-5.2</v>
      </c>
      <c r="K612">
        <v>-5.2</v>
      </c>
      <c r="L612" t="str">
        <v>Pedro Fonseca</v>
      </c>
      <c r="M612" t="str">
        <v>A VENCER</v>
      </c>
    </row>
    <row r="613" spans="1:13" x14ac:dyDescent="0.25">
      <c r="A613">
        <v>211111305</v>
      </c>
      <c r="B613" t="str">
        <v>Bolama Supermercados, Lda.</v>
      </c>
      <c r="C613" t="str">
        <v>NC</v>
      </c>
      <c r="D613" s="5" t="str">
        <v>2025A</v>
      </c>
      <c r="E613">
        <v>507</v>
      </c>
      <c r="F613" t="str">
        <v>PEN</v>
      </c>
      <c r="G613" vm="140">
        <v>45869</v>
      </c>
      <c r="H613" vm="141">
        <v>45839</v>
      </c>
      <c r="I613">
        <v>-19</v>
      </c>
      <c r="J613">
        <v>-94.75</v>
      </c>
      <c r="K613">
        <v>-94.75</v>
      </c>
      <c r="L613" t="str">
        <v>Pedro Fonseca</v>
      </c>
      <c r="M613" t="str">
        <v>A VENCER</v>
      </c>
    </row>
    <row r="614" spans="1:13" x14ac:dyDescent="0.25">
      <c r="A614">
        <v>211111305</v>
      </c>
      <c r="B614" t="str">
        <v>Bolama Supermercados, Lda.</v>
      </c>
      <c r="C614" t="str">
        <v>NC</v>
      </c>
      <c r="D614" s="5">
        <v>2025</v>
      </c>
      <c r="E614">
        <v>600</v>
      </c>
      <c r="F614" t="str">
        <v>PEN</v>
      </c>
      <c r="G614" vm="140">
        <v>45869</v>
      </c>
      <c r="H614" vm="141">
        <v>45839</v>
      </c>
      <c r="I614">
        <v>-19</v>
      </c>
      <c r="J614">
        <v>-6.01</v>
      </c>
      <c r="K614">
        <v>-6.01</v>
      </c>
      <c r="L614" t="str">
        <v>Pedro Fonseca</v>
      </c>
      <c r="M614" t="str">
        <v>A VENCER</v>
      </c>
    </row>
    <row r="615" spans="1:13" x14ac:dyDescent="0.25">
      <c r="A615">
        <v>211111305</v>
      </c>
      <c r="B615" t="str">
        <v>Bolama Supermercados, Lda.</v>
      </c>
      <c r="C615" t="str">
        <v>FA</v>
      </c>
      <c r="D615" s="5" t="str">
        <v>2025A</v>
      </c>
      <c r="E615">
        <v>10003</v>
      </c>
      <c r="F615" t="str">
        <v>PEN</v>
      </c>
      <c r="G615" vm="105">
        <v>45870</v>
      </c>
      <c r="H615" vm="31">
        <v>45840</v>
      </c>
      <c r="I615">
        <v>-20</v>
      </c>
      <c r="J615">
        <v>30.72</v>
      </c>
      <c r="K615">
        <v>30.72</v>
      </c>
      <c r="L615" t="str">
        <v>Pedro Fonseca</v>
      </c>
      <c r="M615" t="str">
        <v>A VENCER</v>
      </c>
    </row>
    <row r="616" spans="1:13" x14ac:dyDescent="0.25">
      <c r="A616">
        <v>211111305</v>
      </c>
      <c r="B616" t="str">
        <v>Bolama Supermercados, Lda.</v>
      </c>
      <c r="C616" t="str">
        <v>FA</v>
      </c>
      <c r="D616" s="5" t="str">
        <v>2025A</v>
      </c>
      <c r="E616">
        <v>10006</v>
      </c>
      <c r="F616" t="str">
        <v>PEN</v>
      </c>
      <c r="G616" vm="105">
        <v>45870</v>
      </c>
      <c r="H616" vm="31">
        <v>45840</v>
      </c>
      <c r="I616">
        <v>-20</v>
      </c>
      <c r="J616">
        <v>192.58</v>
      </c>
      <c r="K616">
        <v>192.58</v>
      </c>
      <c r="L616" t="str">
        <v>Pedro Fonseca</v>
      </c>
      <c r="M616" t="str">
        <v>A VENCER</v>
      </c>
    </row>
    <row r="617" spans="1:13" x14ac:dyDescent="0.25">
      <c r="A617">
        <v>211111305</v>
      </c>
      <c r="B617" t="str">
        <v>Bolama Supermercados, Lda.</v>
      </c>
      <c r="C617" t="str">
        <v>FA</v>
      </c>
      <c r="D617" s="5" t="str">
        <v>2025A</v>
      </c>
      <c r="E617">
        <v>10055</v>
      </c>
      <c r="F617" t="str">
        <v>PEN</v>
      </c>
      <c r="G617" vm="118">
        <v>45871</v>
      </c>
      <c r="H617" vm="32">
        <v>45841</v>
      </c>
      <c r="I617">
        <v>-21</v>
      </c>
      <c r="J617">
        <v>107.03</v>
      </c>
      <c r="K617">
        <v>107.03</v>
      </c>
      <c r="L617" t="str">
        <v>Pedro Fonseca</v>
      </c>
      <c r="M617" t="str">
        <v>A VENCER</v>
      </c>
    </row>
    <row r="618" spans="1:13" x14ac:dyDescent="0.25">
      <c r="A618">
        <v>211111305</v>
      </c>
      <c r="B618" t="str">
        <v>Bolama Supermercados, Lda.</v>
      </c>
      <c r="C618" t="str">
        <v>FA</v>
      </c>
      <c r="D618" s="5" t="str">
        <v>2025A</v>
      </c>
      <c r="E618">
        <v>10064</v>
      </c>
      <c r="F618" t="str">
        <v>PEN</v>
      </c>
      <c r="G618" vm="118">
        <v>45871</v>
      </c>
      <c r="H618" vm="32">
        <v>45841</v>
      </c>
      <c r="I618">
        <v>-21</v>
      </c>
      <c r="J618">
        <v>14.07</v>
      </c>
      <c r="K618">
        <v>14.07</v>
      </c>
      <c r="L618" t="str">
        <v>Pedro Fonseca</v>
      </c>
      <c r="M618" t="str">
        <v>A VENCER</v>
      </c>
    </row>
    <row r="619" spans="1:13" x14ac:dyDescent="0.25">
      <c r="A619">
        <v>211111305</v>
      </c>
      <c r="B619" t="str">
        <v>Bolama Supermercados, Lda.</v>
      </c>
      <c r="C619" t="str">
        <v>FA</v>
      </c>
      <c r="D619" s="5" t="str">
        <v>2025A</v>
      </c>
      <c r="E619">
        <v>10070</v>
      </c>
      <c r="F619" t="str">
        <v>PEN</v>
      </c>
      <c r="G619" vm="118">
        <v>45871</v>
      </c>
      <c r="H619" vm="32">
        <v>45841</v>
      </c>
      <c r="I619">
        <v>-21</v>
      </c>
      <c r="J619">
        <v>334.81</v>
      </c>
      <c r="K619">
        <v>334.81</v>
      </c>
      <c r="L619" t="str">
        <v>Pedro Fonseca</v>
      </c>
      <c r="M619" t="str">
        <v>A VENCER</v>
      </c>
    </row>
    <row r="620" spans="1:13" x14ac:dyDescent="0.25">
      <c r="A620">
        <v>211111305</v>
      </c>
      <c r="B620" t="str">
        <v>Bolama Supermercados, Lda.</v>
      </c>
      <c r="C620" t="str">
        <v>FA</v>
      </c>
      <c r="D620" s="5" t="str">
        <v>2025A</v>
      </c>
      <c r="E620">
        <v>10074</v>
      </c>
      <c r="F620" t="str">
        <v>PEN</v>
      </c>
      <c r="G620" vm="118">
        <v>45871</v>
      </c>
      <c r="H620" vm="32">
        <v>45841</v>
      </c>
      <c r="I620">
        <v>-21</v>
      </c>
      <c r="J620">
        <v>242.78</v>
      </c>
      <c r="K620">
        <v>242.78</v>
      </c>
      <c r="L620" t="str">
        <v>Pedro Fonseca</v>
      </c>
      <c r="M620" t="str">
        <v>A VENCER</v>
      </c>
    </row>
    <row r="621" spans="1:13" x14ac:dyDescent="0.25">
      <c r="A621">
        <v>211111305</v>
      </c>
      <c r="B621" t="str">
        <v>Bolama Supermercados, Lda.</v>
      </c>
      <c r="C621" t="str">
        <v>FA</v>
      </c>
      <c r="D621" s="5" t="str">
        <v>2025A</v>
      </c>
      <c r="E621">
        <v>10078</v>
      </c>
      <c r="F621" t="str">
        <v>PEN</v>
      </c>
      <c r="G621" vm="118">
        <v>45871</v>
      </c>
      <c r="H621" vm="32">
        <v>45841</v>
      </c>
      <c r="I621">
        <v>-21</v>
      </c>
      <c r="J621">
        <v>25.89</v>
      </c>
      <c r="K621">
        <v>25.89</v>
      </c>
      <c r="L621" t="str">
        <v>Pedro Fonseca</v>
      </c>
      <c r="M621" t="str">
        <v>A VENCER</v>
      </c>
    </row>
    <row r="622" spans="1:13" x14ac:dyDescent="0.25">
      <c r="A622">
        <v>211111305</v>
      </c>
      <c r="B622" t="str">
        <v>Bolama Supermercados, Lda.</v>
      </c>
      <c r="C622" t="str">
        <v>FA</v>
      </c>
      <c r="D622" s="5" t="str">
        <v>2025A</v>
      </c>
      <c r="E622">
        <v>10081</v>
      </c>
      <c r="F622" t="str">
        <v>PEN</v>
      </c>
      <c r="G622" vm="118">
        <v>45871</v>
      </c>
      <c r="H622" vm="32">
        <v>45841</v>
      </c>
      <c r="I622">
        <v>-21</v>
      </c>
      <c r="J622">
        <v>303.3</v>
      </c>
      <c r="K622">
        <v>303.3</v>
      </c>
      <c r="L622" t="str">
        <v>Pedro Fonseca</v>
      </c>
      <c r="M622" t="str">
        <v>A VENCER</v>
      </c>
    </row>
    <row r="623" spans="1:13" x14ac:dyDescent="0.25">
      <c r="A623">
        <v>211111305</v>
      </c>
      <c r="B623" t="str">
        <v>Bolama Supermercados, Lda.</v>
      </c>
      <c r="C623" t="str">
        <v>FA</v>
      </c>
      <c r="D623" s="5" t="str">
        <v>2025A</v>
      </c>
      <c r="E623">
        <v>10082</v>
      </c>
      <c r="F623" t="str">
        <v>PEN</v>
      </c>
      <c r="G623" vm="118">
        <v>45871</v>
      </c>
      <c r="H623" vm="32">
        <v>45841</v>
      </c>
      <c r="I623">
        <v>-21</v>
      </c>
      <c r="J623">
        <v>204.93</v>
      </c>
      <c r="K623">
        <v>204.93</v>
      </c>
      <c r="L623" t="str">
        <v>Pedro Fonseca</v>
      </c>
      <c r="M623" t="str">
        <v>A VENCER</v>
      </c>
    </row>
    <row r="624" spans="1:13" x14ac:dyDescent="0.25">
      <c r="A624">
        <v>211111305</v>
      </c>
      <c r="B624" t="str">
        <v>Bolama Supermercados, Lda.</v>
      </c>
      <c r="C624" t="str">
        <v>FA</v>
      </c>
      <c r="D624" s="5" t="str">
        <v>2025A</v>
      </c>
      <c r="E624">
        <v>10094</v>
      </c>
      <c r="F624" t="str">
        <v>PEN</v>
      </c>
      <c r="G624" vm="106">
        <v>45872</v>
      </c>
      <c r="H624" vm="33">
        <v>45842</v>
      </c>
      <c r="I624">
        <v>-22</v>
      </c>
      <c r="J624">
        <v>4083.5</v>
      </c>
      <c r="K624">
        <v>4083.5</v>
      </c>
      <c r="L624" t="str">
        <v>Pedro Fonseca</v>
      </c>
      <c r="M624" t="str">
        <v>A VENCER</v>
      </c>
    </row>
    <row r="625" spans="1:13" x14ac:dyDescent="0.25">
      <c r="A625">
        <v>211111305</v>
      </c>
      <c r="B625" t="str">
        <v>Bolama Supermercados, Lda.</v>
      </c>
      <c r="C625" t="str">
        <v>FA</v>
      </c>
      <c r="D625" s="5" t="str">
        <v>2025A</v>
      </c>
      <c r="E625">
        <v>10124</v>
      </c>
      <c r="F625" t="str">
        <v>PEN</v>
      </c>
      <c r="G625" vm="106">
        <v>45872</v>
      </c>
      <c r="H625" vm="33">
        <v>45842</v>
      </c>
      <c r="I625">
        <v>-22</v>
      </c>
      <c r="J625">
        <v>436.91</v>
      </c>
      <c r="K625">
        <v>436.91</v>
      </c>
      <c r="L625" t="str">
        <v>Pedro Fonseca</v>
      </c>
      <c r="M625" t="str">
        <v>A VENCER</v>
      </c>
    </row>
    <row r="626" spans="1:13" x14ac:dyDescent="0.25">
      <c r="A626">
        <v>211111305</v>
      </c>
      <c r="B626" t="str">
        <v>Bolama Supermercados, Lda.</v>
      </c>
      <c r="C626" t="str">
        <v>FA</v>
      </c>
      <c r="D626" s="5" t="str">
        <v>2025A</v>
      </c>
      <c r="E626">
        <v>10129</v>
      </c>
      <c r="F626" t="str">
        <v>PEN</v>
      </c>
      <c r="G626" vm="106">
        <v>45872</v>
      </c>
      <c r="H626" vm="33">
        <v>45842</v>
      </c>
      <c r="I626">
        <v>-22</v>
      </c>
      <c r="J626">
        <v>20.63</v>
      </c>
      <c r="K626">
        <v>20.63</v>
      </c>
      <c r="L626" t="str">
        <v>Pedro Fonseca</v>
      </c>
      <c r="M626" t="str">
        <v>A VENCER</v>
      </c>
    </row>
    <row r="627" spans="1:13" x14ac:dyDescent="0.25">
      <c r="A627">
        <v>211111305</v>
      </c>
      <c r="B627" t="str">
        <v>Bolama Supermercados, Lda.</v>
      </c>
      <c r="C627" t="str">
        <v>FA</v>
      </c>
      <c r="D627" s="5" t="str">
        <v>2025A</v>
      </c>
      <c r="E627">
        <v>10151</v>
      </c>
      <c r="F627" t="str">
        <v>PEN</v>
      </c>
      <c r="G627" vm="106">
        <v>45872</v>
      </c>
      <c r="H627" vm="33">
        <v>45842</v>
      </c>
      <c r="I627">
        <v>-22</v>
      </c>
      <c r="J627">
        <v>414.58</v>
      </c>
      <c r="K627">
        <v>414.58</v>
      </c>
      <c r="L627" t="str">
        <v>Pedro Fonseca</v>
      </c>
      <c r="M627" t="str">
        <v>A VENCER</v>
      </c>
    </row>
    <row r="628" spans="1:13" x14ac:dyDescent="0.25">
      <c r="A628">
        <v>211111305</v>
      </c>
      <c r="B628" t="str">
        <v>Bolama Supermercados, Lda.</v>
      </c>
      <c r="C628" t="str">
        <v>FA</v>
      </c>
      <c r="D628" s="5" t="str">
        <v>2025A</v>
      </c>
      <c r="E628">
        <v>10152</v>
      </c>
      <c r="F628" t="str">
        <v>PEN</v>
      </c>
      <c r="G628" vm="106">
        <v>45872</v>
      </c>
      <c r="H628" vm="33">
        <v>45842</v>
      </c>
      <c r="I628">
        <v>-22</v>
      </c>
      <c r="J628">
        <v>1085.71</v>
      </c>
      <c r="K628">
        <v>1085.71</v>
      </c>
      <c r="L628" t="str">
        <v>Pedro Fonseca</v>
      </c>
      <c r="M628" t="str">
        <v>A VENCER</v>
      </c>
    </row>
    <row r="629" spans="1:13" x14ac:dyDescent="0.25">
      <c r="A629">
        <v>211111305</v>
      </c>
      <c r="B629" t="str">
        <v>Bolama Supermercados, Lda.</v>
      </c>
      <c r="C629" t="str">
        <v>FA</v>
      </c>
      <c r="D629" s="5" t="str">
        <v>2025A</v>
      </c>
      <c r="E629">
        <v>10153</v>
      </c>
      <c r="F629" t="str">
        <v>PEN</v>
      </c>
      <c r="G629" vm="106">
        <v>45872</v>
      </c>
      <c r="H629" vm="33">
        <v>45842</v>
      </c>
      <c r="I629">
        <v>-22</v>
      </c>
      <c r="J629">
        <v>173.85</v>
      </c>
      <c r="K629">
        <v>173.85</v>
      </c>
      <c r="L629" t="str">
        <v>Pedro Fonseca</v>
      </c>
      <c r="M629" t="str">
        <v>A VENCER</v>
      </c>
    </row>
    <row r="630" spans="1:13" x14ac:dyDescent="0.25">
      <c r="A630">
        <v>211111305</v>
      </c>
      <c r="B630" t="str">
        <v>Bolama Supermercados, Lda.</v>
      </c>
      <c r="C630" t="str">
        <v>FA</v>
      </c>
      <c r="D630" s="5" t="str">
        <v>2025A</v>
      </c>
      <c r="E630">
        <v>10207</v>
      </c>
      <c r="F630" t="str">
        <v>PEN</v>
      </c>
      <c r="G630" vm="107">
        <v>45875</v>
      </c>
      <c r="H630" vm="72">
        <v>45845</v>
      </c>
      <c r="I630">
        <v>-25</v>
      </c>
      <c r="J630">
        <v>338.47</v>
      </c>
      <c r="K630">
        <v>338.47</v>
      </c>
      <c r="L630" t="str">
        <v>Pedro Fonseca</v>
      </c>
      <c r="M630" t="str">
        <v>A VENCER</v>
      </c>
    </row>
    <row r="631" spans="1:13" x14ac:dyDescent="0.25">
      <c r="A631">
        <v>211111305</v>
      </c>
      <c r="B631" t="str">
        <v>Bolama Supermercados, Lda.</v>
      </c>
      <c r="C631" t="str">
        <v>FA</v>
      </c>
      <c r="D631" s="5" t="str">
        <v>2025A</v>
      </c>
      <c r="E631">
        <v>10222</v>
      </c>
      <c r="F631" t="str">
        <v>PEN</v>
      </c>
      <c r="G631" vm="107">
        <v>45875</v>
      </c>
      <c r="H631" vm="72">
        <v>45845</v>
      </c>
      <c r="I631">
        <v>-25</v>
      </c>
      <c r="J631">
        <v>741.5</v>
      </c>
      <c r="K631">
        <v>741.5</v>
      </c>
      <c r="L631" t="str">
        <v>Pedro Fonseca</v>
      </c>
      <c r="M631" t="str">
        <v>A VENCER</v>
      </c>
    </row>
    <row r="632" spans="1:13" x14ac:dyDescent="0.25">
      <c r="A632">
        <v>211111305</v>
      </c>
      <c r="B632" t="str">
        <v>Bolama Supermercados, Lda.</v>
      </c>
      <c r="C632" t="str">
        <v>FA</v>
      </c>
      <c r="D632" s="5" t="str">
        <v>2025A</v>
      </c>
      <c r="E632">
        <v>10223</v>
      </c>
      <c r="F632" t="str">
        <v>PEN</v>
      </c>
      <c r="G632" vm="107">
        <v>45875</v>
      </c>
      <c r="H632" vm="72">
        <v>45845</v>
      </c>
      <c r="I632">
        <v>-25</v>
      </c>
      <c r="J632">
        <v>129.42000000000002</v>
      </c>
      <c r="K632">
        <v>129.42000000000002</v>
      </c>
      <c r="L632" t="str">
        <v>Pedro Fonseca</v>
      </c>
      <c r="M632" t="str">
        <v>A VENCER</v>
      </c>
    </row>
    <row r="633" spans="1:13" x14ac:dyDescent="0.25">
      <c r="A633">
        <v>211111305</v>
      </c>
      <c r="B633" t="str">
        <v>Bolama Supermercados, Lda.</v>
      </c>
      <c r="C633" t="str">
        <v>FA</v>
      </c>
      <c r="D633" s="5" t="str">
        <v>2025A</v>
      </c>
      <c r="E633">
        <v>10228</v>
      </c>
      <c r="F633" t="str">
        <v>PEN</v>
      </c>
      <c r="G633" vm="107">
        <v>45875</v>
      </c>
      <c r="H633" vm="72">
        <v>45845</v>
      </c>
      <c r="I633">
        <v>-25</v>
      </c>
      <c r="J633">
        <v>471.47</v>
      </c>
      <c r="K633">
        <v>471.47</v>
      </c>
      <c r="L633" t="str">
        <v>Pedro Fonseca</v>
      </c>
      <c r="M633" t="str">
        <v>A VENCER</v>
      </c>
    </row>
    <row r="634" spans="1:13" x14ac:dyDescent="0.25">
      <c r="A634">
        <v>211111305</v>
      </c>
      <c r="B634" t="str">
        <v>Bolama Supermercados, Lda.</v>
      </c>
      <c r="C634" t="str">
        <v>FA</v>
      </c>
      <c r="D634" s="5" t="str">
        <v>2025A</v>
      </c>
      <c r="E634">
        <v>10242</v>
      </c>
      <c r="F634" t="str">
        <v>PEN</v>
      </c>
      <c r="G634" vm="116">
        <v>45876</v>
      </c>
      <c r="H634" vm="73">
        <v>45846</v>
      </c>
      <c r="I634">
        <v>-26</v>
      </c>
      <c r="J634">
        <v>940.79</v>
      </c>
      <c r="K634">
        <v>940.79</v>
      </c>
      <c r="L634" t="str">
        <v>Pedro Fonseca</v>
      </c>
      <c r="M634" t="str">
        <v>A VENCER</v>
      </c>
    </row>
    <row r="635" spans="1:13" x14ac:dyDescent="0.25">
      <c r="A635">
        <v>211111305</v>
      </c>
      <c r="B635" t="str">
        <v>Bolama Supermercados, Lda.</v>
      </c>
      <c r="C635" t="str">
        <v>FA</v>
      </c>
      <c r="D635" s="5" t="str">
        <v>2025A</v>
      </c>
      <c r="E635">
        <v>10251</v>
      </c>
      <c r="F635" t="str">
        <v>PEN</v>
      </c>
      <c r="G635" vm="116">
        <v>45876</v>
      </c>
      <c r="H635" vm="73">
        <v>45846</v>
      </c>
      <c r="I635">
        <v>-26</v>
      </c>
      <c r="J635">
        <v>176.24</v>
      </c>
      <c r="K635">
        <v>176.24</v>
      </c>
      <c r="L635" t="str">
        <v>Pedro Fonseca</v>
      </c>
      <c r="M635" t="str">
        <v>A VENCER</v>
      </c>
    </row>
    <row r="636" spans="1:13" x14ac:dyDescent="0.25">
      <c r="A636">
        <v>211111305</v>
      </c>
      <c r="B636" t="str">
        <v>Bolama Supermercados, Lda.</v>
      </c>
      <c r="C636" t="str">
        <v>FA</v>
      </c>
      <c r="D636" s="5" t="str">
        <v>2025A</v>
      </c>
      <c r="E636">
        <v>10252</v>
      </c>
      <c r="F636" t="str">
        <v>PEN</v>
      </c>
      <c r="G636" vm="116">
        <v>45876</v>
      </c>
      <c r="H636" vm="73">
        <v>45846</v>
      </c>
      <c r="I636">
        <v>-26</v>
      </c>
      <c r="J636">
        <v>295.69</v>
      </c>
      <c r="K636">
        <v>295.69</v>
      </c>
      <c r="L636" t="str">
        <v>Pedro Fonseca</v>
      </c>
      <c r="M636" t="str">
        <v>A VENCER</v>
      </c>
    </row>
    <row r="637" spans="1:13" x14ac:dyDescent="0.25">
      <c r="A637">
        <v>211111305</v>
      </c>
      <c r="B637" t="str">
        <v>Bolama Supermercados, Lda.</v>
      </c>
      <c r="C637" t="str">
        <v>FA</v>
      </c>
      <c r="D637" s="5" t="str">
        <v>2025A</v>
      </c>
      <c r="E637">
        <v>10263</v>
      </c>
      <c r="F637" t="str">
        <v>PEN</v>
      </c>
      <c r="G637" vm="116">
        <v>45876</v>
      </c>
      <c r="H637" vm="73">
        <v>45846</v>
      </c>
      <c r="I637">
        <v>-26</v>
      </c>
      <c r="J637">
        <v>521.72</v>
      </c>
      <c r="K637">
        <v>521.72</v>
      </c>
      <c r="L637" t="str">
        <v>Pedro Fonseca</v>
      </c>
      <c r="M637" t="str">
        <v>A VENCER</v>
      </c>
    </row>
    <row r="638" spans="1:13" x14ac:dyDescent="0.25">
      <c r="A638">
        <v>211111305</v>
      </c>
      <c r="B638" t="str">
        <v>Bolama Supermercados, Lda.</v>
      </c>
      <c r="C638" t="str">
        <v>FA</v>
      </c>
      <c r="D638" s="5" t="str">
        <v>2025A</v>
      </c>
      <c r="E638">
        <v>10335</v>
      </c>
      <c r="F638" t="str">
        <v>PEN</v>
      </c>
      <c r="G638" vm="108">
        <v>45877</v>
      </c>
      <c r="H638" vm="8">
        <v>45847</v>
      </c>
      <c r="I638">
        <v>-27</v>
      </c>
      <c r="J638">
        <v>143.49</v>
      </c>
      <c r="K638">
        <v>143.49</v>
      </c>
      <c r="L638" t="str">
        <v>Pedro Fonseca</v>
      </c>
      <c r="M638" t="str">
        <v>A VENCER</v>
      </c>
    </row>
    <row r="639" spans="1:13" x14ac:dyDescent="0.25">
      <c r="A639">
        <v>211111305</v>
      </c>
      <c r="B639" t="str">
        <v>Bolama Supermercados, Lda.</v>
      </c>
      <c r="C639" t="str">
        <v>FA</v>
      </c>
      <c r="D639" s="5" t="str">
        <v>2025A</v>
      </c>
      <c r="E639">
        <v>10336</v>
      </c>
      <c r="F639" t="str">
        <v>PEN</v>
      </c>
      <c r="G639" vm="108">
        <v>45877</v>
      </c>
      <c r="H639" vm="8">
        <v>45847</v>
      </c>
      <c r="I639">
        <v>-27</v>
      </c>
      <c r="J639">
        <v>136.58000000000001</v>
      </c>
      <c r="K639">
        <v>136.58000000000001</v>
      </c>
      <c r="L639" t="str">
        <v>Pedro Fonseca</v>
      </c>
      <c r="M639" t="str">
        <v>A VENCER</v>
      </c>
    </row>
    <row r="640" spans="1:13" x14ac:dyDescent="0.25">
      <c r="A640">
        <v>211111305</v>
      </c>
      <c r="B640" t="str">
        <v>Bolama Supermercados, Lda.</v>
      </c>
      <c r="C640" t="str">
        <v>FA</v>
      </c>
      <c r="D640" s="5" t="str">
        <v>2025A</v>
      </c>
      <c r="E640">
        <v>10355</v>
      </c>
      <c r="F640" t="str">
        <v>PEN</v>
      </c>
      <c r="G640" vm="108">
        <v>45877</v>
      </c>
      <c r="H640" vm="8">
        <v>45847</v>
      </c>
      <c r="I640">
        <v>-27</v>
      </c>
      <c r="J640">
        <v>15.35</v>
      </c>
      <c r="K640">
        <v>15.35</v>
      </c>
      <c r="L640" t="str">
        <v>Pedro Fonseca</v>
      </c>
      <c r="M640" t="str">
        <v>A VENCER</v>
      </c>
    </row>
    <row r="641" spans="1:13" x14ac:dyDescent="0.25">
      <c r="A641">
        <v>211111305</v>
      </c>
      <c r="B641" t="str">
        <v>Bolama Supermercados, Lda.</v>
      </c>
      <c r="C641" t="str">
        <v>FA</v>
      </c>
      <c r="D641" s="5" t="str">
        <v>2025A</v>
      </c>
      <c r="E641">
        <v>10389</v>
      </c>
      <c r="F641" t="str">
        <v>PEN</v>
      </c>
      <c r="G641" vm="142">
        <v>45878</v>
      </c>
      <c r="H641" vm="74">
        <v>45848</v>
      </c>
      <c r="I641">
        <v>-28</v>
      </c>
      <c r="J641">
        <v>236.05</v>
      </c>
      <c r="K641">
        <v>236.05</v>
      </c>
      <c r="L641" t="str">
        <v>Pedro Fonseca</v>
      </c>
      <c r="M641" t="str">
        <v>A VENCER</v>
      </c>
    </row>
    <row r="642" spans="1:13" x14ac:dyDescent="0.25">
      <c r="A642">
        <v>211111305</v>
      </c>
      <c r="B642" t="str">
        <v>Bolama Supermercados, Lda.</v>
      </c>
      <c r="C642" t="str">
        <v>FA</v>
      </c>
      <c r="D642" s="5" t="str">
        <v>2025A</v>
      </c>
      <c r="E642">
        <v>10410</v>
      </c>
      <c r="F642" t="str">
        <v>PEN</v>
      </c>
      <c r="G642" vm="142">
        <v>45878</v>
      </c>
      <c r="H642" vm="74">
        <v>45848</v>
      </c>
      <c r="I642">
        <v>-28</v>
      </c>
      <c r="J642">
        <v>68.180000000000007</v>
      </c>
      <c r="K642">
        <v>68.180000000000007</v>
      </c>
      <c r="L642" t="str">
        <v>Pedro Fonseca</v>
      </c>
      <c r="M642" t="str">
        <v>A VENCER</v>
      </c>
    </row>
    <row r="643" spans="1:13" x14ac:dyDescent="0.25">
      <c r="A643">
        <v>211111305</v>
      </c>
      <c r="B643" t="str">
        <v>Bolama Supermercados, Lda.</v>
      </c>
      <c r="C643" t="str">
        <v>FA</v>
      </c>
      <c r="D643" s="5" t="str">
        <v>2025A</v>
      </c>
      <c r="E643">
        <v>10420</v>
      </c>
      <c r="F643" t="str">
        <v>PEN</v>
      </c>
      <c r="G643" vm="142">
        <v>45878</v>
      </c>
      <c r="H643" vm="74">
        <v>45848</v>
      </c>
      <c r="I643">
        <v>-28</v>
      </c>
      <c r="J643">
        <v>273.77</v>
      </c>
      <c r="K643">
        <v>273.77</v>
      </c>
      <c r="L643" t="str">
        <v>Pedro Fonseca</v>
      </c>
      <c r="M643" t="str">
        <v>A VENCER</v>
      </c>
    </row>
    <row r="644" spans="1:13" x14ac:dyDescent="0.25">
      <c r="A644">
        <v>211111305</v>
      </c>
      <c r="B644" t="str">
        <v>Bolama Supermercados, Lda.</v>
      </c>
      <c r="C644" t="str">
        <v>FA</v>
      </c>
      <c r="D644" s="5" t="str">
        <v>2025A</v>
      </c>
      <c r="E644">
        <v>10433</v>
      </c>
      <c r="F644" t="str">
        <v>PEN</v>
      </c>
      <c r="G644" vm="109">
        <v>45879</v>
      </c>
      <c r="H644" vm="9">
        <v>45849</v>
      </c>
      <c r="I644">
        <v>-29</v>
      </c>
      <c r="J644">
        <v>247.82</v>
      </c>
      <c r="K644">
        <v>247.82</v>
      </c>
      <c r="L644" t="str">
        <v>Pedro Fonseca</v>
      </c>
      <c r="M644" t="str">
        <v>A VENCER</v>
      </c>
    </row>
    <row r="645" spans="1:13" x14ac:dyDescent="0.25">
      <c r="A645">
        <v>211111305</v>
      </c>
      <c r="B645" t="str">
        <v>Bolama Supermercados, Lda.</v>
      </c>
      <c r="C645" t="str">
        <v>FA</v>
      </c>
      <c r="D645" s="5" t="str">
        <v>2025A</v>
      </c>
      <c r="E645">
        <v>10435</v>
      </c>
      <c r="F645" t="str">
        <v>PEN</v>
      </c>
      <c r="G645" vm="109">
        <v>45879</v>
      </c>
      <c r="H645" vm="9">
        <v>45849</v>
      </c>
      <c r="I645">
        <v>-29</v>
      </c>
      <c r="J645">
        <v>4321.78</v>
      </c>
      <c r="K645">
        <v>4321.78</v>
      </c>
      <c r="L645" t="str">
        <v>Pedro Fonseca</v>
      </c>
      <c r="M645" t="str">
        <v>A VENCER</v>
      </c>
    </row>
    <row r="646" spans="1:13" x14ac:dyDescent="0.25">
      <c r="A646">
        <v>211111305</v>
      </c>
      <c r="B646" t="str">
        <v>Bolama Supermercados, Lda.</v>
      </c>
      <c r="C646" t="str">
        <v>FA</v>
      </c>
      <c r="D646" s="5" t="str">
        <v>2025A</v>
      </c>
      <c r="E646">
        <v>10472</v>
      </c>
      <c r="F646" t="str">
        <v>PEN</v>
      </c>
      <c r="G646" vm="109">
        <v>45879</v>
      </c>
      <c r="H646" vm="9">
        <v>45849</v>
      </c>
      <c r="I646">
        <v>-29</v>
      </c>
      <c r="J646">
        <v>1084.4100000000001</v>
      </c>
      <c r="K646">
        <v>1084.4100000000001</v>
      </c>
      <c r="L646" t="str">
        <v>Pedro Fonseca</v>
      </c>
      <c r="M646" t="str">
        <v>A VENCER</v>
      </c>
    </row>
    <row r="647" spans="1:13" x14ac:dyDescent="0.25">
      <c r="A647">
        <v>211111305</v>
      </c>
      <c r="B647" t="str">
        <v>Bolama Supermercados, Lda.</v>
      </c>
      <c r="C647" t="str">
        <v>FA</v>
      </c>
      <c r="D647" s="5" t="str">
        <v>2025A</v>
      </c>
      <c r="E647">
        <v>10473</v>
      </c>
      <c r="F647" t="str">
        <v>PEN</v>
      </c>
      <c r="G647" vm="109">
        <v>45879</v>
      </c>
      <c r="H647" vm="9">
        <v>45849</v>
      </c>
      <c r="I647">
        <v>-29</v>
      </c>
      <c r="J647">
        <v>393.88</v>
      </c>
      <c r="K647">
        <v>393.88</v>
      </c>
      <c r="L647" t="str">
        <v>Pedro Fonseca</v>
      </c>
      <c r="M647" t="str">
        <v>A VENCER</v>
      </c>
    </row>
    <row r="648" spans="1:13" x14ac:dyDescent="0.25">
      <c r="A648">
        <v>211111305</v>
      </c>
      <c r="B648" t="str">
        <v>Bolama Supermercados, Lda.</v>
      </c>
      <c r="C648" t="str">
        <v>FA</v>
      </c>
      <c r="D648" s="5" t="str">
        <v>2025A</v>
      </c>
      <c r="E648">
        <v>10474</v>
      </c>
      <c r="F648" t="str">
        <v>PEN</v>
      </c>
      <c r="G648" vm="109">
        <v>45879</v>
      </c>
      <c r="H648" vm="9">
        <v>45849</v>
      </c>
      <c r="I648">
        <v>-29</v>
      </c>
      <c r="J648">
        <v>132.18</v>
      </c>
      <c r="K648">
        <v>132.18</v>
      </c>
      <c r="L648" t="str">
        <v>Pedro Fonseca</v>
      </c>
      <c r="M648" t="str">
        <v>A VENCER</v>
      </c>
    </row>
    <row r="649" spans="1:13" x14ac:dyDescent="0.25">
      <c r="A649">
        <v>211111305</v>
      </c>
      <c r="B649" t="str">
        <v>Bolama Supermercados, Lda.</v>
      </c>
      <c r="C649" t="str">
        <v>FA</v>
      </c>
      <c r="D649" s="5" t="str">
        <v>2025A</v>
      </c>
      <c r="E649">
        <v>10475</v>
      </c>
      <c r="F649" t="str">
        <v>PEN</v>
      </c>
      <c r="G649" vm="109">
        <v>45879</v>
      </c>
      <c r="H649" vm="9">
        <v>45849</v>
      </c>
      <c r="I649">
        <v>-29</v>
      </c>
      <c r="J649">
        <v>9.7799999999999994</v>
      </c>
      <c r="K649">
        <v>9.7799999999999994</v>
      </c>
      <c r="L649" t="str">
        <v>Pedro Fonseca</v>
      </c>
      <c r="M649" t="str">
        <v>A VENCER</v>
      </c>
    </row>
    <row r="650" spans="1:13" x14ac:dyDescent="0.25">
      <c r="A650">
        <v>211111305</v>
      </c>
      <c r="B650" t="str">
        <v>Bolama Supermercados, Lda.</v>
      </c>
      <c r="C650" t="str">
        <v>FA</v>
      </c>
      <c r="D650" s="5" t="str">
        <v>2025A</v>
      </c>
      <c r="E650">
        <v>10493</v>
      </c>
      <c r="F650" t="str">
        <v>PEN</v>
      </c>
      <c r="G650" vm="109">
        <v>45879</v>
      </c>
      <c r="H650" vm="9">
        <v>45849</v>
      </c>
      <c r="I650">
        <v>-29</v>
      </c>
      <c r="J650">
        <v>120.23</v>
      </c>
      <c r="K650">
        <v>120.23</v>
      </c>
      <c r="L650" t="str">
        <v>Pedro Fonseca</v>
      </c>
      <c r="M650" t="str">
        <v>A VENCER</v>
      </c>
    </row>
    <row r="651" spans="1:13" x14ac:dyDescent="0.25">
      <c r="A651">
        <v>211111320</v>
      </c>
      <c r="B651" t="str">
        <v>Maria Do Céu De Oliveira Meireles</v>
      </c>
      <c r="C651" t="str">
        <v>FA</v>
      </c>
      <c r="D651" s="5" t="str">
        <v>2025A</v>
      </c>
      <c r="E651">
        <v>9359</v>
      </c>
      <c r="F651" t="str">
        <v>PEN</v>
      </c>
      <c r="G651" vm="31">
        <v>45840</v>
      </c>
      <c r="H651" vm="178">
        <v>45825</v>
      </c>
      <c r="I651">
        <v>10</v>
      </c>
      <c r="J651">
        <v>162.1</v>
      </c>
      <c r="K651">
        <v>162.1</v>
      </c>
      <c r="L651" t="str">
        <v>Manuel Miranda</v>
      </c>
      <c r="M651" t="str">
        <v>6A30</v>
      </c>
    </row>
    <row r="652" spans="1:13" x14ac:dyDescent="0.25">
      <c r="A652">
        <v>211111320</v>
      </c>
      <c r="B652" t="str">
        <v>Maria Do Céu De Oliveira Meireles</v>
      </c>
      <c r="C652" t="str">
        <v>FA</v>
      </c>
      <c r="D652" s="5" t="str">
        <v>2025A</v>
      </c>
      <c r="E652">
        <v>9489</v>
      </c>
      <c r="F652" t="str">
        <v>PEN</v>
      </c>
      <c r="G652" vm="34">
        <v>45843</v>
      </c>
      <c r="H652" vm="24">
        <v>45828</v>
      </c>
      <c r="I652">
        <v>7</v>
      </c>
      <c r="J652">
        <v>301.18</v>
      </c>
      <c r="K652">
        <v>301.18</v>
      </c>
      <c r="L652" t="str">
        <v>Manuel Miranda</v>
      </c>
      <c r="M652" t="str">
        <v>6A30</v>
      </c>
    </row>
    <row r="653" spans="1:13" x14ac:dyDescent="0.25">
      <c r="A653">
        <v>211111320</v>
      </c>
      <c r="B653" t="str">
        <v>Maria Do Céu De Oliveira Meireles</v>
      </c>
      <c r="C653" t="str">
        <v>FA</v>
      </c>
      <c r="D653" s="5" t="str">
        <v>2025A</v>
      </c>
      <c r="E653">
        <v>9846</v>
      </c>
      <c r="F653" t="str">
        <v>PEN</v>
      </c>
      <c r="G653" vm="165">
        <v>45850</v>
      </c>
      <c r="H653" vm="28">
        <v>45835</v>
      </c>
      <c r="I653">
        <v>0</v>
      </c>
      <c r="J653">
        <v>75.989999999999995</v>
      </c>
      <c r="K653">
        <v>75.989999999999995</v>
      </c>
      <c r="L653" t="str">
        <v>Manuel Miranda</v>
      </c>
      <c r="M653" t="str">
        <v>A VENCER</v>
      </c>
    </row>
    <row r="654" spans="1:13" x14ac:dyDescent="0.25">
      <c r="A654">
        <v>211111355</v>
      </c>
      <c r="B654" t="str">
        <v>Salsicharia Tradicional Minho, Lda</v>
      </c>
      <c r="C654" t="str">
        <v>FA</v>
      </c>
      <c r="D654" s="5" t="str">
        <v>2025A</v>
      </c>
      <c r="E654">
        <v>9603</v>
      </c>
      <c r="F654" t="str">
        <v>PEN</v>
      </c>
      <c r="G654" vm="99">
        <v>45861</v>
      </c>
      <c r="H654" vm="100">
        <v>45831</v>
      </c>
      <c r="I654">
        <v>-11</v>
      </c>
      <c r="J654">
        <v>124.66</v>
      </c>
      <c r="K654">
        <v>124.66</v>
      </c>
      <c r="L654" t="str">
        <v>Manuel Miranda</v>
      </c>
      <c r="M654" t="str">
        <v>A VENCER</v>
      </c>
    </row>
    <row r="655" spans="1:13" x14ac:dyDescent="0.25">
      <c r="A655">
        <v>211111355</v>
      </c>
      <c r="B655" t="str">
        <v>Salsicharia Tradicional Minho, Lda</v>
      </c>
      <c r="C655" t="str">
        <v>FA</v>
      </c>
      <c r="D655" s="5" t="str">
        <v>2025A</v>
      </c>
      <c r="E655">
        <v>9854</v>
      </c>
      <c r="F655" t="str">
        <v>PEN</v>
      </c>
      <c r="G655" vm="102">
        <v>45865</v>
      </c>
      <c r="H655" vm="28">
        <v>45835</v>
      </c>
      <c r="I655">
        <v>-15</v>
      </c>
      <c r="J655">
        <v>179.35</v>
      </c>
      <c r="K655">
        <v>179.35</v>
      </c>
      <c r="L655" t="str">
        <v>Manuel Miranda</v>
      </c>
      <c r="M655" t="str">
        <v>A VENCER</v>
      </c>
    </row>
    <row r="656" spans="1:13" x14ac:dyDescent="0.25">
      <c r="A656">
        <v>211111357</v>
      </c>
      <c r="B656" t="str">
        <v>Selecção Do Êxito,Lda</v>
      </c>
      <c r="C656" t="str">
        <v>FA</v>
      </c>
      <c r="D656" s="5" t="str">
        <v>2025A</v>
      </c>
      <c r="E656">
        <v>7276</v>
      </c>
      <c r="F656" t="str">
        <v>PEN</v>
      </c>
      <c r="G656" vm="13">
        <v>45814</v>
      </c>
      <c r="H656" vm="185">
        <v>45784</v>
      </c>
      <c r="I656">
        <v>36</v>
      </c>
      <c r="J656">
        <v>140.97</v>
      </c>
      <c r="K656">
        <v>140.97</v>
      </c>
      <c r="L656" t="str">
        <v>Bruno Brito</v>
      </c>
      <c r="M656" t="str">
        <v>31A60</v>
      </c>
    </row>
    <row r="657" spans="1:13" x14ac:dyDescent="0.25">
      <c r="A657">
        <v>211111357</v>
      </c>
      <c r="B657" t="str">
        <v>Selecção Do Êxito,Lda</v>
      </c>
      <c r="C657" t="str">
        <v>FA</v>
      </c>
      <c r="D657" s="5" t="str">
        <v>2025A</v>
      </c>
      <c r="E657">
        <v>7470</v>
      </c>
      <c r="F657" t="str">
        <v>PEN</v>
      </c>
      <c r="G657" vm="15">
        <v>45816</v>
      </c>
      <c r="H657" vm="206">
        <v>45786</v>
      </c>
      <c r="I657">
        <v>34</v>
      </c>
      <c r="J657">
        <v>64.320000000000007</v>
      </c>
      <c r="K657">
        <v>64.320000000000007</v>
      </c>
      <c r="L657" t="str">
        <v>Bruno Brito</v>
      </c>
      <c r="M657" t="str">
        <v>31A60</v>
      </c>
    </row>
    <row r="658" spans="1:13" x14ac:dyDescent="0.25">
      <c r="A658">
        <v>211111357</v>
      </c>
      <c r="B658" t="str">
        <v>Selecção Do Êxito,Lda</v>
      </c>
      <c r="C658" t="str">
        <v>FA</v>
      </c>
      <c r="D658" s="5" t="str">
        <v>2025A</v>
      </c>
      <c r="E658">
        <v>8517</v>
      </c>
      <c r="F658" t="str">
        <v>PEN</v>
      </c>
      <c r="G658" vm="28">
        <v>45835</v>
      </c>
      <c r="H658" vm="148">
        <v>45805</v>
      </c>
      <c r="I658">
        <v>15</v>
      </c>
      <c r="J658">
        <v>397.75</v>
      </c>
      <c r="K658">
        <v>397.75</v>
      </c>
      <c r="L658" t="str">
        <v>Bruno Brito</v>
      </c>
      <c r="M658" t="str">
        <v>6A30</v>
      </c>
    </row>
    <row r="659" spans="1:13" x14ac:dyDescent="0.25">
      <c r="A659">
        <v>211111357</v>
      </c>
      <c r="B659" t="str">
        <v>Selecção Do Êxito,Lda</v>
      </c>
      <c r="C659" t="str">
        <v>FA</v>
      </c>
      <c r="D659" s="5" t="str">
        <v>2025A</v>
      </c>
      <c r="E659">
        <v>8817</v>
      </c>
      <c r="F659" t="str">
        <v>PEN</v>
      </c>
      <c r="G659" vm="33">
        <v>45842</v>
      </c>
      <c r="H659" vm="12">
        <v>45812</v>
      </c>
      <c r="I659">
        <v>8</v>
      </c>
      <c r="J659">
        <v>377.84000000000003</v>
      </c>
      <c r="K659">
        <v>377.84000000000003</v>
      </c>
      <c r="L659" t="str">
        <v>Bruno Brito</v>
      </c>
      <c r="M659" t="str">
        <v>6A30</v>
      </c>
    </row>
    <row r="660" spans="1:13" x14ac:dyDescent="0.25">
      <c r="A660">
        <v>211111357</v>
      </c>
      <c r="B660" t="str">
        <v>Selecção Do Êxito,Lda</v>
      </c>
      <c r="C660" t="str">
        <v>FA</v>
      </c>
      <c r="D660" s="5" t="str">
        <v>2025A</v>
      </c>
      <c r="E660">
        <v>9092</v>
      </c>
      <c r="F660" t="str">
        <v>PEN</v>
      </c>
      <c r="G660" vm="9">
        <v>45849</v>
      </c>
      <c r="H660" vm="16">
        <v>45819</v>
      </c>
      <c r="I660">
        <v>1</v>
      </c>
      <c r="J660">
        <v>442.17</v>
      </c>
      <c r="K660">
        <v>442.17</v>
      </c>
      <c r="L660" t="str">
        <v>Bruno Brito</v>
      </c>
      <c r="M660" t="str">
        <v>1A5</v>
      </c>
    </row>
    <row r="661" spans="1:13" x14ac:dyDescent="0.25">
      <c r="A661">
        <v>211111357</v>
      </c>
      <c r="B661" t="str">
        <v>Selecção Do Êxito,Lda</v>
      </c>
      <c r="C661" t="str">
        <v>NC</v>
      </c>
      <c r="D661" s="5">
        <v>2025</v>
      </c>
      <c r="E661">
        <v>586</v>
      </c>
      <c r="F661" t="str">
        <v>PEN</v>
      </c>
      <c r="G661" vm="101">
        <v>45863</v>
      </c>
      <c r="H661" vm="26">
        <v>45833</v>
      </c>
      <c r="I661">
        <v>-13</v>
      </c>
      <c r="J661">
        <v>-218.63</v>
      </c>
      <c r="K661">
        <v>-218.63</v>
      </c>
      <c r="L661" t="str">
        <v>Bruno Brito</v>
      </c>
      <c r="M661" t="str">
        <v>A VENCER</v>
      </c>
    </row>
    <row r="662" spans="1:13" x14ac:dyDescent="0.25">
      <c r="A662">
        <v>211111357</v>
      </c>
      <c r="B662" t="str">
        <v>Selecção Do Êxito,Lda</v>
      </c>
      <c r="C662" t="str">
        <v>FA</v>
      </c>
      <c r="D662" s="5" t="str">
        <v>2025A</v>
      </c>
      <c r="E662">
        <v>9711</v>
      </c>
      <c r="F662" t="str">
        <v>PEN</v>
      </c>
      <c r="G662" vm="101">
        <v>45863</v>
      </c>
      <c r="H662" vm="26">
        <v>45833</v>
      </c>
      <c r="I662">
        <v>-13</v>
      </c>
      <c r="J662">
        <v>671.81000000000006</v>
      </c>
      <c r="K662">
        <v>671.81000000000006</v>
      </c>
      <c r="L662" t="str">
        <v>Bruno Brito</v>
      </c>
      <c r="M662" t="str">
        <v>A VENCER</v>
      </c>
    </row>
    <row r="663" spans="1:13" x14ac:dyDescent="0.25">
      <c r="A663">
        <v>211111357</v>
      </c>
      <c r="B663" t="str">
        <v>Selecção Do Êxito,Lda</v>
      </c>
      <c r="C663" t="str">
        <v>FA</v>
      </c>
      <c r="D663" s="5" t="str">
        <v>2025A</v>
      </c>
      <c r="E663">
        <v>9740</v>
      </c>
      <c r="F663" t="str">
        <v>PEN</v>
      </c>
      <c r="G663" vm="139">
        <v>45864</v>
      </c>
      <c r="H663" vm="27">
        <v>45834</v>
      </c>
      <c r="I663">
        <v>-14</v>
      </c>
      <c r="J663">
        <v>112.59</v>
      </c>
      <c r="K663">
        <v>112.59</v>
      </c>
      <c r="L663" t="str">
        <v>Bruno Brito</v>
      </c>
      <c r="M663" t="str">
        <v>A VENCER</v>
      </c>
    </row>
    <row r="664" spans="1:13" x14ac:dyDescent="0.25">
      <c r="A664">
        <v>211111357</v>
      </c>
      <c r="B664" t="str">
        <v>Selecção Do Êxito,Lda</v>
      </c>
      <c r="C664" t="str">
        <v>FA</v>
      </c>
      <c r="D664" s="5" t="str">
        <v>2025A</v>
      </c>
      <c r="E664">
        <v>9783</v>
      </c>
      <c r="F664" t="str">
        <v>PEN</v>
      </c>
      <c r="G664" vm="139">
        <v>45864</v>
      </c>
      <c r="H664" vm="27">
        <v>45834</v>
      </c>
      <c r="I664">
        <v>-14</v>
      </c>
      <c r="J664">
        <v>573.16</v>
      </c>
      <c r="K664">
        <v>573.16</v>
      </c>
      <c r="L664" t="str">
        <v>Bruno Brito</v>
      </c>
      <c r="M664" t="str">
        <v>A VENCER</v>
      </c>
    </row>
    <row r="665" spans="1:13" x14ac:dyDescent="0.25">
      <c r="A665">
        <v>211111357</v>
      </c>
      <c r="B665" t="str">
        <v>Selecção Do Êxito,Lda</v>
      </c>
      <c r="C665" t="str">
        <v>FA</v>
      </c>
      <c r="D665" s="5" t="str">
        <v>2025A</v>
      </c>
      <c r="E665">
        <v>9878</v>
      </c>
      <c r="F665" t="str">
        <v>PEN</v>
      </c>
      <c r="G665" vm="102">
        <v>45865</v>
      </c>
      <c r="H665" vm="28">
        <v>45835</v>
      </c>
      <c r="I665">
        <v>-15</v>
      </c>
      <c r="J665">
        <v>127.81</v>
      </c>
      <c r="K665">
        <v>127.81</v>
      </c>
      <c r="L665" t="str">
        <v>Bruno Brito</v>
      </c>
      <c r="M665" t="str">
        <v>A VENCER</v>
      </c>
    </row>
    <row r="666" spans="1:13" x14ac:dyDescent="0.25">
      <c r="A666">
        <v>211111357</v>
      </c>
      <c r="B666" t="str">
        <v>Selecção Do Êxito,Lda</v>
      </c>
      <c r="C666" t="str">
        <v>FA</v>
      </c>
      <c r="D666" s="5" t="str">
        <v>2025A</v>
      </c>
      <c r="E666">
        <v>10354</v>
      </c>
      <c r="F666" t="str">
        <v>PEN</v>
      </c>
      <c r="G666" vm="108">
        <v>45877</v>
      </c>
      <c r="H666" vm="8">
        <v>45847</v>
      </c>
      <c r="I666">
        <v>-27</v>
      </c>
      <c r="J666">
        <v>460.43</v>
      </c>
      <c r="K666">
        <v>460.43</v>
      </c>
      <c r="L666" t="str">
        <v>Bruno Brito</v>
      </c>
      <c r="M666" t="str">
        <v>A VENCER</v>
      </c>
    </row>
    <row r="667" spans="1:13" x14ac:dyDescent="0.25">
      <c r="A667">
        <v>211111376</v>
      </c>
      <c r="B667" t="str">
        <v>P. Castro &amp; Silva, Lda</v>
      </c>
      <c r="C667" t="str">
        <v>FAC</v>
      </c>
      <c r="D667" s="5" t="str">
        <v>A</v>
      </c>
      <c r="E667" t="str">
        <v>33-0260441</v>
      </c>
      <c r="F667" t="str">
        <v>PEN</v>
      </c>
      <c r="G667" vm="254">
        <v>45294</v>
      </c>
      <c r="H667" vm="254">
        <v>45294</v>
      </c>
      <c r="I667">
        <v>556</v>
      </c>
      <c r="J667">
        <v>640.66999999999996</v>
      </c>
      <c r="K667">
        <v>640.66999999999996</v>
      </c>
      <c r="L667" t="str">
        <v>Contencioso</v>
      </c>
      <c r="M667" t="str">
        <v>M120</v>
      </c>
    </row>
    <row r="668" spans="1:13" x14ac:dyDescent="0.25">
      <c r="A668">
        <v>211111376</v>
      </c>
      <c r="B668" t="str">
        <v>P. Castro &amp; Silva, Lda</v>
      </c>
      <c r="C668" t="str">
        <v>FAC</v>
      </c>
      <c r="D668" s="5" t="str">
        <v>A</v>
      </c>
      <c r="E668" t="str">
        <v>33-0260725</v>
      </c>
      <c r="F668" t="str">
        <v>PEN</v>
      </c>
      <c r="G668" vm="255">
        <v>45299</v>
      </c>
      <c r="H668" vm="255">
        <v>45299</v>
      </c>
      <c r="I668">
        <v>551</v>
      </c>
      <c r="J668">
        <v>415.94</v>
      </c>
      <c r="K668">
        <v>415.94</v>
      </c>
      <c r="L668" t="str">
        <v>Contencioso</v>
      </c>
      <c r="M668" t="str">
        <v>M120</v>
      </c>
    </row>
    <row r="669" spans="1:13" x14ac:dyDescent="0.25">
      <c r="A669">
        <v>211111376</v>
      </c>
      <c r="B669" t="str">
        <v>P. Castro &amp; Silva, Lda</v>
      </c>
      <c r="C669" t="str">
        <v>FAC</v>
      </c>
      <c r="D669" s="5" t="str">
        <v>A</v>
      </c>
      <c r="E669" t="str">
        <v>33-0260931</v>
      </c>
      <c r="F669" t="str">
        <v>PEN</v>
      </c>
      <c r="G669" vm="256">
        <v>45301</v>
      </c>
      <c r="H669" vm="256">
        <v>45301</v>
      </c>
      <c r="I669">
        <v>549</v>
      </c>
      <c r="J669">
        <v>509.33</v>
      </c>
      <c r="K669">
        <v>509.33</v>
      </c>
      <c r="L669" t="str">
        <v>Contencioso</v>
      </c>
      <c r="M669" t="str">
        <v>M120</v>
      </c>
    </row>
    <row r="670" spans="1:13" x14ac:dyDescent="0.25">
      <c r="A670">
        <v>211111376</v>
      </c>
      <c r="B670" t="str">
        <v>P. Castro &amp; Silva, Lda</v>
      </c>
      <c r="C670" t="str">
        <v>FAC</v>
      </c>
      <c r="D670" s="5" t="str">
        <v>A</v>
      </c>
      <c r="E670" t="str">
        <v>33-0261243</v>
      </c>
      <c r="F670" t="str">
        <v>PEN</v>
      </c>
      <c r="G670" vm="257">
        <v>45306</v>
      </c>
      <c r="H670" vm="257">
        <v>45306</v>
      </c>
      <c r="I670">
        <v>544</v>
      </c>
      <c r="J670">
        <v>248.84</v>
      </c>
      <c r="K670">
        <v>248.84</v>
      </c>
      <c r="L670" t="str">
        <v>Contencioso</v>
      </c>
      <c r="M670" t="str">
        <v>M120</v>
      </c>
    </row>
    <row r="671" spans="1:13" x14ac:dyDescent="0.25">
      <c r="A671">
        <v>211111376</v>
      </c>
      <c r="B671" t="str">
        <v>P. Castro &amp; Silva, Lda</v>
      </c>
      <c r="C671" t="str">
        <v>FAC</v>
      </c>
      <c r="D671" s="5" t="str">
        <v>A</v>
      </c>
      <c r="E671" t="str">
        <v>33-0261429</v>
      </c>
      <c r="F671" t="str">
        <v>PEN</v>
      </c>
      <c r="G671" vm="258">
        <v>45308</v>
      </c>
      <c r="H671" vm="258">
        <v>45308</v>
      </c>
      <c r="I671">
        <v>542</v>
      </c>
      <c r="J671">
        <v>529.79999999999995</v>
      </c>
      <c r="K671">
        <v>529.79999999999995</v>
      </c>
      <c r="L671" t="str">
        <v>Contencioso</v>
      </c>
      <c r="M671" t="str">
        <v>M120</v>
      </c>
    </row>
    <row r="672" spans="1:13" x14ac:dyDescent="0.25">
      <c r="A672">
        <v>211111376</v>
      </c>
      <c r="B672" t="str">
        <v>P. Castro &amp; Silva, Lda</v>
      </c>
      <c r="C672" t="str">
        <v>FAC</v>
      </c>
      <c r="D672" s="5" t="str">
        <v>A</v>
      </c>
      <c r="E672" t="str">
        <v>33-0261737</v>
      </c>
      <c r="F672" t="str">
        <v>PEN</v>
      </c>
      <c r="G672" vm="259">
        <v>45313</v>
      </c>
      <c r="H672" vm="259">
        <v>45313</v>
      </c>
      <c r="I672">
        <v>537</v>
      </c>
      <c r="J672">
        <v>326.15000000000003</v>
      </c>
      <c r="K672">
        <v>326.15000000000003</v>
      </c>
      <c r="L672" t="str">
        <v>Contencioso</v>
      </c>
      <c r="M672" t="str">
        <v>M120</v>
      </c>
    </row>
    <row r="673" spans="1:13" x14ac:dyDescent="0.25">
      <c r="A673">
        <v>211111376</v>
      </c>
      <c r="B673" t="str">
        <v>P. Castro &amp; Silva, Lda</v>
      </c>
      <c r="C673" t="str">
        <v>FAC</v>
      </c>
      <c r="D673" s="5" t="str">
        <v>A</v>
      </c>
      <c r="E673" t="str">
        <v>33-0261921</v>
      </c>
      <c r="F673" t="str">
        <v>PEN</v>
      </c>
      <c r="G673" vm="260">
        <v>45315</v>
      </c>
      <c r="H673" vm="260">
        <v>45315</v>
      </c>
      <c r="I673">
        <v>535</v>
      </c>
      <c r="J673">
        <v>128.44999999999999</v>
      </c>
      <c r="K673">
        <v>128.44999999999999</v>
      </c>
      <c r="L673" t="str">
        <v>Contencioso</v>
      </c>
      <c r="M673" t="str">
        <v>M120</v>
      </c>
    </row>
    <row r="674" spans="1:13" x14ac:dyDescent="0.25">
      <c r="A674">
        <v>211111376</v>
      </c>
      <c r="B674" t="str">
        <v>P. Castro &amp; Silva, Lda</v>
      </c>
      <c r="C674" t="str">
        <v>FAC</v>
      </c>
      <c r="D674" s="5" t="str">
        <v>A</v>
      </c>
      <c r="E674" t="str">
        <v>33-0261947</v>
      </c>
      <c r="F674" t="str">
        <v>PEN</v>
      </c>
      <c r="G674" vm="260">
        <v>45315</v>
      </c>
      <c r="H674" vm="260">
        <v>45315</v>
      </c>
      <c r="I674">
        <v>535</v>
      </c>
      <c r="J674">
        <v>420.28000000000003</v>
      </c>
      <c r="K674">
        <v>420.28000000000003</v>
      </c>
      <c r="L674" t="str">
        <v>Contencioso</v>
      </c>
      <c r="M674" t="str">
        <v>M120</v>
      </c>
    </row>
    <row r="675" spans="1:13" x14ac:dyDescent="0.25">
      <c r="A675">
        <v>211111376</v>
      </c>
      <c r="B675" t="str">
        <v>P. Castro &amp; Silva, Lda</v>
      </c>
      <c r="C675" t="str">
        <v>CCR</v>
      </c>
      <c r="D675" s="5" t="str">
        <v>A</v>
      </c>
      <c r="E675" t="str">
        <v>39-0000465</v>
      </c>
      <c r="F675" t="str">
        <v>PEN</v>
      </c>
      <c r="G675" vm="260">
        <v>45315</v>
      </c>
      <c r="H675" vm="260">
        <v>45315</v>
      </c>
      <c r="I675">
        <v>535</v>
      </c>
      <c r="J675">
        <v>-5.01</v>
      </c>
      <c r="K675">
        <v>-5.01</v>
      </c>
      <c r="L675" t="str">
        <v>Contencioso</v>
      </c>
      <c r="M675" t="str">
        <v>M120</v>
      </c>
    </row>
    <row r="676" spans="1:13" x14ac:dyDescent="0.25">
      <c r="A676">
        <v>211111376</v>
      </c>
      <c r="B676" t="str">
        <v>P. Castro &amp; Silva, Lda</v>
      </c>
      <c r="C676" t="str">
        <v>FAC</v>
      </c>
      <c r="D676" s="5" t="str">
        <v>A</v>
      </c>
      <c r="E676" t="str">
        <v>33-0262258</v>
      </c>
      <c r="F676" t="str">
        <v>PEN</v>
      </c>
      <c r="G676" vm="261">
        <v>45320</v>
      </c>
      <c r="H676" vm="261">
        <v>45320</v>
      </c>
      <c r="I676">
        <v>530</v>
      </c>
      <c r="J676">
        <v>360.85</v>
      </c>
      <c r="K676">
        <v>360.85</v>
      </c>
      <c r="L676" t="str">
        <v>Contencioso</v>
      </c>
      <c r="M676" t="str">
        <v>M120</v>
      </c>
    </row>
    <row r="677" spans="1:13" x14ac:dyDescent="0.25">
      <c r="A677">
        <v>211111376</v>
      </c>
      <c r="B677" t="str">
        <v>P. Castro &amp; Silva, Lda</v>
      </c>
      <c r="C677" t="str">
        <v>FAC</v>
      </c>
      <c r="D677" s="5" t="str">
        <v>A</v>
      </c>
      <c r="E677" t="str">
        <v>33-0262571</v>
      </c>
      <c r="F677" t="str">
        <v>PEN</v>
      </c>
      <c r="G677" vm="262">
        <v>45323</v>
      </c>
      <c r="H677" vm="262">
        <v>45323</v>
      </c>
      <c r="I677">
        <v>527</v>
      </c>
      <c r="J677">
        <v>512.03</v>
      </c>
      <c r="K677">
        <v>512.03</v>
      </c>
      <c r="L677" t="str">
        <v>Contencioso</v>
      </c>
      <c r="M677" t="str">
        <v>M120</v>
      </c>
    </row>
    <row r="678" spans="1:13" x14ac:dyDescent="0.25">
      <c r="A678">
        <v>211111376</v>
      </c>
      <c r="B678" t="str">
        <v>P. Castro &amp; Silva, Lda</v>
      </c>
      <c r="C678" t="str">
        <v>FAC</v>
      </c>
      <c r="D678" s="5" t="str">
        <v>A</v>
      </c>
      <c r="E678" t="str">
        <v>33-0262813</v>
      </c>
      <c r="F678" t="str">
        <v>PEN</v>
      </c>
      <c r="G678" vm="263">
        <v>45327</v>
      </c>
      <c r="H678" vm="263">
        <v>45327</v>
      </c>
      <c r="I678">
        <v>523</v>
      </c>
      <c r="J678">
        <v>818.30000000000007</v>
      </c>
      <c r="K678">
        <v>818.30000000000007</v>
      </c>
      <c r="L678" t="str">
        <v>Contencioso</v>
      </c>
      <c r="M678" t="str">
        <v>M120</v>
      </c>
    </row>
    <row r="679" spans="1:13" x14ac:dyDescent="0.25">
      <c r="A679">
        <v>211111376</v>
      </c>
      <c r="B679" t="str">
        <v>P. Castro &amp; Silva, Lda</v>
      </c>
      <c r="C679" t="str">
        <v>FAC</v>
      </c>
      <c r="D679" s="5" t="str">
        <v>A</v>
      </c>
      <c r="E679" t="str">
        <v>33-0263080</v>
      </c>
      <c r="F679" t="str">
        <v>PEN</v>
      </c>
      <c r="G679" vm="264">
        <v>45329</v>
      </c>
      <c r="H679" vm="264">
        <v>45329</v>
      </c>
      <c r="I679">
        <v>521</v>
      </c>
      <c r="J679">
        <v>260.89</v>
      </c>
      <c r="K679">
        <v>260.89</v>
      </c>
      <c r="L679" t="str">
        <v>Contencioso</v>
      </c>
      <c r="M679" t="str">
        <v>M120</v>
      </c>
    </row>
    <row r="680" spans="1:13" x14ac:dyDescent="0.25">
      <c r="A680">
        <v>211111376</v>
      </c>
      <c r="B680" t="str">
        <v>P. Castro &amp; Silva, Lda</v>
      </c>
      <c r="C680" t="str">
        <v>FAC</v>
      </c>
      <c r="D680" s="5" t="str">
        <v>A</v>
      </c>
      <c r="E680" t="str">
        <v>33-0263605</v>
      </c>
      <c r="F680" t="str">
        <v>PEN</v>
      </c>
      <c r="G680" vm="265">
        <v>45336</v>
      </c>
      <c r="H680" vm="265">
        <v>45336</v>
      </c>
      <c r="I680">
        <v>514</v>
      </c>
      <c r="J680">
        <v>688.37</v>
      </c>
      <c r="K680">
        <v>688.37</v>
      </c>
      <c r="L680" t="str">
        <v>Contencioso</v>
      </c>
      <c r="M680" t="str">
        <v>M120</v>
      </c>
    </row>
    <row r="681" spans="1:13" x14ac:dyDescent="0.25">
      <c r="A681">
        <v>211111376</v>
      </c>
      <c r="B681" t="str">
        <v>P. Castro &amp; Silva, Lda</v>
      </c>
      <c r="C681" t="str">
        <v>CCR</v>
      </c>
      <c r="D681" s="5" t="str">
        <v>A</v>
      </c>
      <c r="E681" t="str">
        <v>39-0000545</v>
      </c>
      <c r="F681" t="str">
        <v>PEN</v>
      </c>
      <c r="G681" vm="265">
        <v>45336</v>
      </c>
      <c r="H681" vm="265">
        <v>45336</v>
      </c>
      <c r="I681">
        <v>514</v>
      </c>
      <c r="J681">
        <v>-6.47</v>
      </c>
      <c r="K681">
        <v>-6.47</v>
      </c>
      <c r="L681" t="str">
        <v>Contencioso</v>
      </c>
      <c r="M681" t="str">
        <v>M120</v>
      </c>
    </row>
    <row r="682" spans="1:13" x14ac:dyDescent="0.25">
      <c r="A682">
        <v>211111376</v>
      </c>
      <c r="B682" t="str">
        <v>P. Castro &amp; Silva, Lda</v>
      </c>
      <c r="C682" t="str">
        <v>FAC</v>
      </c>
      <c r="D682" s="5" t="str">
        <v>A</v>
      </c>
      <c r="E682" t="str">
        <v>33-0263951</v>
      </c>
      <c r="F682" t="str">
        <v>PEN</v>
      </c>
      <c r="G682" vm="266">
        <v>45341</v>
      </c>
      <c r="H682" vm="266">
        <v>45341</v>
      </c>
      <c r="I682">
        <v>509</v>
      </c>
      <c r="J682">
        <v>28.51</v>
      </c>
      <c r="K682">
        <v>28.51</v>
      </c>
      <c r="L682" t="str">
        <v>Contencioso</v>
      </c>
      <c r="M682" t="str">
        <v>M120</v>
      </c>
    </row>
    <row r="683" spans="1:13" x14ac:dyDescent="0.25">
      <c r="A683">
        <v>211111377</v>
      </c>
      <c r="B683" t="str">
        <v>Mimos Frescos-Talhos Unipessoal,Lda</v>
      </c>
      <c r="C683" t="str">
        <v>FA</v>
      </c>
      <c r="D683" s="5" t="str">
        <v>2025A</v>
      </c>
      <c r="E683">
        <v>9981</v>
      </c>
      <c r="F683" t="str">
        <v>PEN</v>
      </c>
      <c r="G683" vm="105">
        <v>45870</v>
      </c>
      <c r="H683" vm="31">
        <v>45840</v>
      </c>
      <c r="I683">
        <v>-20</v>
      </c>
      <c r="J683">
        <v>34.22</v>
      </c>
      <c r="K683">
        <v>34.22</v>
      </c>
      <c r="L683" t="str">
        <v>Manuel Miranda</v>
      </c>
      <c r="M683" t="str">
        <v>A VENCER</v>
      </c>
    </row>
    <row r="684" spans="1:13" x14ac:dyDescent="0.25">
      <c r="A684">
        <v>211111377</v>
      </c>
      <c r="B684" t="str">
        <v>Mimos Frescos-Talhos Unipessoal,Lda</v>
      </c>
      <c r="C684" t="str">
        <v>FA</v>
      </c>
      <c r="D684" s="5" t="str">
        <v>2025A</v>
      </c>
      <c r="E684">
        <v>10167</v>
      </c>
      <c r="F684" t="str">
        <v>PEN</v>
      </c>
      <c r="G684" vm="106">
        <v>45872</v>
      </c>
      <c r="H684" vm="33">
        <v>45842</v>
      </c>
      <c r="I684">
        <v>-22</v>
      </c>
      <c r="J684">
        <v>263.47000000000003</v>
      </c>
      <c r="K684">
        <v>263.47000000000003</v>
      </c>
      <c r="L684" t="str">
        <v>Manuel Miranda</v>
      </c>
      <c r="M684" t="str">
        <v>A VENCER</v>
      </c>
    </row>
    <row r="685" spans="1:13" x14ac:dyDescent="0.25">
      <c r="A685">
        <v>211111377</v>
      </c>
      <c r="B685" t="str">
        <v>Mimos Frescos-Talhos Unipessoal,Lda</v>
      </c>
      <c r="C685" t="str">
        <v>FA</v>
      </c>
      <c r="D685" s="5" t="str">
        <v>2025A</v>
      </c>
      <c r="E685">
        <v>10199</v>
      </c>
      <c r="F685" t="str">
        <v>PEN</v>
      </c>
      <c r="G685" vm="107">
        <v>45875</v>
      </c>
      <c r="H685" vm="72">
        <v>45845</v>
      </c>
      <c r="I685">
        <v>-25</v>
      </c>
      <c r="J685">
        <v>63.1</v>
      </c>
      <c r="K685">
        <v>63.1</v>
      </c>
      <c r="L685" t="str">
        <v>Manuel Miranda</v>
      </c>
      <c r="M685" t="str">
        <v>A VENCER</v>
      </c>
    </row>
    <row r="686" spans="1:13" x14ac:dyDescent="0.25">
      <c r="A686">
        <v>211111387</v>
      </c>
      <c r="B686" t="str">
        <v>Amadeu Sá, Lda</v>
      </c>
      <c r="C686" t="str">
        <v>FA</v>
      </c>
      <c r="D686" s="5" t="str">
        <v>2025A</v>
      </c>
      <c r="E686">
        <v>8713</v>
      </c>
      <c r="F686" t="str">
        <v>PEN</v>
      </c>
      <c r="G686" vm="31">
        <v>45840</v>
      </c>
      <c r="H686" vm="94">
        <v>45810</v>
      </c>
      <c r="I686">
        <v>10</v>
      </c>
      <c r="J686">
        <v>318.07</v>
      </c>
      <c r="K686">
        <v>318.07</v>
      </c>
      <c r="L686" t="str">
        <v>Paulo Costa</v>
      </c>
      <c r="M686" t="str">
        <v>6A30</v>
      </c>
    </row>
    <row r="687" spans="1:13" x14ac:dyDescent="0.25">
      <c r="A687">
        <v>211111387</v>
      </c>
      <c r="B687" t="str">
        <v>Amadeu Sá, Lda</v>
      </c>
      <c r="C687" t="str">
        <v>FA</v>
      </c>
      <c r="D687" s="5">
        <v>2025</v>
      </c>
      <c r="E687">
        <v>65</v>
      </c>
      <c r="F687" t="str">
        <v>PEN</v>
      </c>
      <c r="G687" vm="35">
        <v>45844</v>
      </c>
      <c r="H687" vm="13">
        <v>45814</v>
      </c>
      <c r="I687">
        <v>6</v>
      </c>
      <c r="J687">
        <v>277.62</v>
      </c>
      <c r="K687">
        <v>277.62</v>
      </c>
      <c r="L687" t="str">
        <v>Paulo Costa</v>
      </c>
      <c r="M687" t="str">
        <v>6A30</v>
      </c>
    </row>
    <row r="688" spans="1:13" x14ac:dyDescent="0.25">
      <c r="A688">
        <v>211111387</v>
      </c>
      <c r="B688" t="str">
        <v>Amadeu Sá, Lda</v>
      </c>
      <c r="C688" t="str">
        <v>FA</v>
      </c>
      <c r="D688" s="5" t="str">
        <v>2025A</v>
      </c>
      <c r="E688">
        <v>9101</v>
      </c>
      <c r="F688" t="str">
        <v>PEN</v>
      </c>
      <c r="G688" vm="9">
        <v>45849</v>
      </c>
      <c r="H688" vm="16">
        <v>45819</v>
      </c>
      <c r="I688">
        <v>1</v>
      </c>
      <c r="J688">
        <v>254.08</v>
      </c>
      <c r="K688">
        <v>254.08</v>
      </c>
      <c r="L688" t="str">
        <v>Paulo Costa</v>
      </c>
      <c r="M688" t="str">
        <v>1A5</v>
      </c>
    </row>
    <row r="689" spans="1:13" x14ac:dyDescent="0.25">
      <c r="A689">
        <v>211111387</v>
      </c>
      <c r="B689" t="str">
        <v>Amadeu Sá, Lda</v>
      </c>
      <c r="C689" t="str">
        <v>FA</v>
      </c>
      <c r="D689" s="5" t="str">
        <v>2025A</v>
      </c>
      <c r="E689">
        <v>9316</v>
      </c>
      <c r="F689" t="str">
        <v>PEN</v>
      </c>
      <c r="G689" vm="96">
        <v>45854</v>
      </c>
      <c r="H689" vm="89">
        <v>45824</v>
      </c>
      <c r="I689">
        <v>-4</v>
      </c>
      <c r="J689">
        <v>410.73</v>
      </c>
      <c r="K689">
        <v>410.73</v>
      </c>
      <c r="L689" t="str">
        <v>Paulo Costa</v>
      </c>
      <c r="M689" t="str">
        <v>A VENCER</v>
      </c>
    </row>
    <row r="690" spans="1:13" x14ac:dyDescent="0.25">
      <c r="A690">
        <v>211111387</v>
      </c>
      <c r="B690" t="str">
        <v>Amadeu Sá, Lda</v>
      </c>
      <c r="C690" t="str">
        <v>FA</v>
      </c>
      <c r="D690" s="5" t="str">
        <v>2025A</v>
      </c>
      <c r="E690">
        <v>9379</v>
      </c>
      <c r="F690" t="str">
        <v>PEN</v>
      </c>
      <c r="G690" vm="177">
        <v>45855</v>
      </c>
      <c r="H690" vm="178">
        <v>45825</v>
      </c>
      <c r="I690">
        <v>-5</v>
      </c>
      <c r="J690">
        <v>181.94</v>
      </c>
      <c r="K690">
        <v>181.94</v>
      </c>
      <c r="L690" t="str">
        <v>Paulo Costa</v>
      </c>
      <c r="M690" t="str">
        <v>A VENCER</v>
      </c>
    </row>
    <row r="691" spans="1:13" x14ac:dyDescent="0.25">
      <c r="A691">
        <v>211111387</v>
      </c>
      <c r="B691" t="str">
        <v>Amadeu Sá, Lda</v>
      </c>
      <c r="C691" t="str">
        <v>FA</v>
      </c>
      <c r="D691" s="5" t="str">
        <v>2025A</v>
      </c>
      <c r="E691">
        <v>9632</v>
      </c>
      <c r="F691" t="str">
        <v>PEN</v>
      </c>
      <c r="G691" vm="99">
        <v>45861</v>
      </c>
      <c r="H691" vm="100">
        <v>45831</v>
      </c>
      <c r="I691">
        <v>-11</v>
      </c>
      <c r="J691">
        <v>531.46</v>
      </c>
      <c r="K691">
        <v>531.46</v>
      </c>
      <c r="L691" t="str">
        <v>Paulo Costa</v>
      </c>
      <c r="M691" t="str">
        <v>A VENCER</v>
      </c>
    </row>
    <row r="692" spans="1:13" x14ac:dyDescent="0.25">
      <c r="A692">
        <v>211111387</v>
      </c>
      <c r="B692" t="str">
        <v>Amadeu Sá, Lda</v>
      </c>
      <c r="C692" t="str">
        <v>FA</v>
      </c>
      <c r="D692" s="5" t="str">
        <v>2025A</v>
      </c>
      <c r="E692">
        <v>9934</v>
      </c>
      <c r="F692" t="str">
        <v>PEN</v>
      </c>
      <c r="G692" vm="140">
        <v>45869</v>
      </c>
      <c r="H692" vm="141">
        <v>45839</v>
      </c>
      <c r="I692">
        <v>-19</v>
      </c>
      <c r="J692">
        <v>410.43</v>
      </c>
      <c r="K692">
        <v>410.43</v>
      </c>
      <c r="L692" t="str">
        <v>Paulo Costa</v>
      </c>
      <c r="M692" t="str">
        <v>A VENCER</v>
      </c>
    </row>
    <row r="693" spans="1:13" x14ac:dyDescent="0.25">
      <c r="A693">
        <v>211111387</v>
      </c>
      <c r="B693" t="str">
        <v>Amadeu Sá, Lda</v>
      </c>
      <c r="C693" t="str">
        <v>FA</v>
      </c>
      <c r="D693" s="5" t="str">
        <v>2025A</v>
      </c>
      <c r="E693">
        <v>9950</v>
      </c>
      <c r="F693" t="str">
        <v>PEN</v>
      </c>
      <c r="G693" vm="105">
        <v>45870</v>
      </c>
      <c r="H693" vm="31">
        <v>45840</v>
      </c>
      <c r="I693">
        <v>-20</v>
      </c>
      <c r="J693">
        <v>199.05</v>
      </c>
      <c r="K693">
        <v>199.05</v>
      </c>
      <c r="L693" t="str">
        <v>Paulo Costa</v>
      </c>
      <c r="M693" t="str">
        <v>A VENCER</v>
      </c>
    </row>
    <row r="694" spans="1:13" x14ac:dyDescent="0.25">
      <c r="A694">
        <v>211111387</v>
      </c>
      <c r="B694" t="str">
        <v>Amadeu Sá, Lda</v>
      </c>
      <c r="C694" t="str">
        <v>FA</v>
      </c>
      <c r="D694" s="5" t="str">
        <v>2025A</v>
      </c>
      <c r="E694">
        <v>10220</v>
      </c>
      <c r="F694" t="str">
        <v>PEN</v>
      </c>
      <c r="G694" vm="107">
        <v>45875</v>
      </c>
      <c r="H694" vm="72">
        <v>45845</v>
      </c>
      <c r="I694">
        <v>-25</v>
      </c>
      <c r="J694">
        <v>129.57</v>
      </c>
      <c r="K694">
        <v>129.57</v>
      </c>
      <c r="L694" t="str">
        <v>Paulo Costa</v>
      </c>
      <c r="M694" t="str">
        <v>A VENCER</v>
      </c>
    </row>
    <row r="695" spans="1:13" x14ac:dyDescent="0.25">
      <c r="A695">
        <v>211111387</v>
      </c>
      <c r="B695" t="str">
        <v>Amadeu Sá, Lda</v>
      </c>
      <c r="C695" t="str">
        <v>FA</v>
      </c>
      <c r="D695" s="5" t="str">
        <v>2025A</v>
      </c>
      <c r="E695">
        <v>10288</v>
      </c>
      <c r="F695" t="str">
        <v>PEN</v>
      </c>
      <c r="G695" vm="116">
        <v>45876</v>
      </c>
      <c r="H695" vm="73">
        <v>45846</v>
      </c>
      <c r="I695">
        <v>-26</v>
      </c>
      <c r="J695">
        <v>270.58</v>
      </c>
      <c r="K695">
        <v>270.58</v>
      </c>
      <c r="L695" t="str">
        <v>Paulo Costa</v>
      </c>
      <c r="M695" t="str">
        <v>A VENCER</v>
      </c>
    </row>
    <row r="696" spans="1:13" x14ac:dyDescent="0.25">
      <c r="A696">
        <v>211111393</v>
      </c>
      <c r="B696" t="str">
        <v>Modelcarn-Soc.Modelar Prod.Alim,Sa</v>
      </c>
      <c r="C696" t="str">
        <v>FA</v>
      </c>
      <c r="D696" s="5" t="str">
        <v>2025A</v>
      </c>
      <c r="E696">
        <v>8704</v>
      </c>
      <c r="F696" t="str">
        <v>PEN</v>
      </c>
      <c r="G696" vm="31">
        <v>45840</v>
      </c>
      <c r="H696" vm="94">
        <v>45810</v>
      </c>
      <c r="I696">
        <v>10</v>
      </c>
      <c r="J696">
        <v>296.12</v>
      </c>
      <c r="K696">
        <v>296.12</v>
      </c>
      <c r="L696" t="str">
        <v>Ricardo G.Silva</v>
      </c>
      <c r="M696" t="str">
        <v>6A30</v>
      </c>
    </row>
    <row r="697" spans="1:13" x14ac:dyDescent="0.25">
      <c r="A697">
        <v>211111393</v>
      </c>
      <c r="B697" t="str">
        <v>Modelcarn-Soc.Modelar Prod.Alim,Sa</v>
      </c>
      <c r="C697" t="str">
        <v>NC</v>
      </c>
      <c r="D697" s="5" t="str">
        <v>2025R</v>
      </c>
      <c r="E697">
        <v>135</v>
      </c>
      <c r="F697" t="str">
        <v>PEN</v>
      </c>
      <c r="G697" vm="8">
        <v>45847</v>
      </c>
      <c r="H697" vm="77">
        <v>45817</v>
      </c>
      <c r="I697">
        <v>3</v>
      </c>
      <c r="J697">
        <v>-33.380000000000003</v>
      </c>
      <c r="K697">
        <v>-33.380000000000003</v>
      </c>
      <c r="L697" t="str">
        <v>Ricardo G.Silva</v>
      </c>
      <c r="M697" t="str">
        <v>1A5</v>
      </c>
    </row>
    <row r="698" spans="1:13" x14ac:dyDescent="0.25">
      <c r="A698">
        <v>211111393</v>
      </c>
      <c r="B698" t="str">
        <v>Modelcarn-Soc.Modelar Prod.Alim,Sa</v>
      </c>
      <c r="C698" t="str">
        <v>FA</v>
      </c>
      <c r="D698" s="5" t="str">
        <v>2025A</v>
      </c>
      <c r="E698">
        <v>8967</v>
      </c>
      <c r="F698" t="str">
        <v>PEN</v>
      </c>
      <c r="G698" vm="8">
        <v>45847</v>
      </c>
      <c r="H698" vm="77">
        <v>45817</v>
      </c>
      <c r="I698">
        <v>3</v>
      </c>
      <c r="J698">
        <v>302.42</v>
      </c>
      <c r="K698">
        <v>302.42</v>
      </c>
      <c r="L698" t="str">
        <v>Ricardo G.Silva</v>
      </c>
      <c r="M698" t="str">
        <v>1A5</v>
      </c>
    </row>
    <row r="699" spans="1:13" x14ac:dyDescent="0.25">
      <c r="A699">
        <v>211111393</v>
      </c>
      <c r="B699" t="str">
        <v>Modelcarn-Soc.Modelar Prod.Alim,Sa</v>
      </c>
      <c r="C699" t="str">
        <v>FA</v>
      </c>
      <c r="D699" s="5" t="str">
        <v>2025A</v>
      </c>
      <c r="E699">
        <v>9277</v>
      </c>
      <c r="F699" t="str">
        <v>PEN</v>
      </c>
      <c r="G699" vm="96">
        <v>45854</v>
      </c>
      <c r="H699" vm="89">
        <v>45824</v>
      </c>
      <c r="I699">
        <v>-4</v>
      </c>
      <c r="J699">
        <v>281.90000000000003</v>
      </c>
      <c r="K699">
        <v>281.90000000000003</v>
      </c>
      <c r="L699" t="str">
        <v>Ricardo G.Silva</v>
      </c>
      <c r="M699" t="str">
        <v>A VENCER</v>
      </c>
    </row>
    <row r="700" spans="1:13" x14ac:dyDescent="0.25">
      <c r="A700">
        <v>211111393</v>
      </c>
      <c r="B700" t="str">
        <v>Modelcarn-Soc.Modelar Prod.Alim,Sa</v>
      </c>
      <c r="C700" t="str">
        <v>FA</v>
      </c>
      <c r="D700" s="5" t="str">
        <v>2025A</v>
      </c>
      <c r="E700">
        <v>9708</v>
      </c>
      <c r="F700" t="str">
        <v>PEN</v>
      </c>
      <c r="G700" vm="101">
        <v>45863</v>
      </c>
      <c r="H700" vm="26">
        <v>45833</v>
      </c>
      <c r="I700">
        <v>-13</v>
      </c>
      <c r="J700">
        <v>209.84</v>
      </c>
      <c r="K700">
        <v>209.84</v>
      </c>
      <c r="L700" t="str">
        <v>Ricardo G.Silva</v>
      </c>
      <c r="M700" t="str">
        <v>A VENCER</v>
      </c>
    </row>
    <row r="701" spans="1:13" x14ac:dyDescent="0.25">
      <c r="A701">
        <v>211111393</v>
      </c>
      <c r="B701" t="str">
        <v>Modelcarn-Soc.Modelar Prod.Alim,Sa</v>
      </c>
      <c r="C701" t="str">
        <v>FA</v>
      </c>
      <c r="D701" s="5" t="str">
        <v>2025A</v>
      </c>
      <c r="E701">
        <v>10004</v>
      </c>
      <c r="F701" t="str">
        <v>PEN</v>
      </c>
      <c r="G701" vm="105">
        <v>45870</v>
      </c>
      <c r="H701" vm="31">
        <v>45840</v>
      </c>
      <c r="I701">
        <v>-20</v>
      </c>
      <c r="J701">
        <v>172.58</v>
      </c>
      <c r="K701">
        <v>172.58</v>
      </c>
      <c r="L701" t="str">
        <v>Ricardo G.Silva</v>
      </c>
      <c r="M701" t="str">
        <v>A VENCER</v>
      </c>
    </row>
    <row r="702" spans="1:13" x14ac:dyDescent="0.25">
      <c r="A702">
        <v>211111408</v>
      </c>
      <c r="B702" t="str">
        <v>Mpmurtosa Supermercados Unip.Lda</v>
      </c>
      <c r="C702" t="str">
        <v>FA</v>
      </c>
      <c r="D702" s="5" t="str">
        <v>2025A</v>
      </c>
      <c r="E702">
        <v>8916</v>
      </c>
      <c r="F702" t="str">
        <v>PEN</v>
      </c>
      <c r="G702" vm="34">
        <v>45843</v>
      </c>
      <c r="H702" vm="138">
        <v>45813</v>
      </c>
      <c r="I702">
        <v>7</v>
      </c>
      <c r="J702">
        <v>433.87</v>
      </c>
      <c r="K702">
        <v>433.87</v>
      </c>
      <c r="L702" t="str">
        <v>Bruno Brito</v>
      </c>
      <c r="M702" t="str">
        <v>6A30</v>
      </c>
    </row>
    <row r="703" spans="1:13" x14ac:dyDescent="0.25">
      <c r="A703">
        <v>211111408</v>
      </c>
      <c r="B703" t="str">
        <v>Mpmurtosa Supermercados Unip.Lda</v>
      </c>
      <c r="C703" t="str">
        <v>FA</v>
      </c>
      <c r="D703" s="5" t="str">
        <v>2025A</v>
      </c>
      <c r="E703">
        <v>9140</v>
      </c>
      <c r="F703" t="str">
        <v>PEN</v>
      </c>
      <c r="G703" vm="165">
        <v>45850</v>
      </c>
      <c r="H703" vm="122">
        <v>45820</v>
      </c>
      <c r="I703">
        <v>0</v>
      </c>
      <c r="J703">
        <v>538.24</v>
      </c>
      <c r="K703">
        <v>538.24</v>
      </c>
      <c r="L703" t="str">
        <v>Bruno Brito</v>
      </c>
      <c r="M703" t="str">
        <v>A VENCER</v>
      </c>
    </row>
    <row r="704" spans="1:13" x14ac:dyDescent="0.25">
      <c r="A704">
        <v>211111408</v>
      </c>
      <c r="B704" t="str">
        <v>Mpmurtosa Supermercados Unip.Lda</v>
      </c>
      <c r="C704" t="str">
        <v>FA</v>
      </c>
      <c r="D704" s="5" t="str">
        <v>2025A</v>
      </c>
      <c r="E704">
        <v>9347</v>
      </c>
      <c r="F704" t="str">
        <v>PEN</v>
      </c>
      <c r="G704" vm="177">
        <v>45855</v>
      </c>
      <c r="H704" vm="178">
        <v>45825</v>
      </c>
      <c r="I704">
        <v>-5</v>
      </c>
      <c r="J704">
        <v>318.90000000000003</v>
      </c>
      <c r="K704">
        <v>318.90000000000003</v>
      </c>
      <c r="L704" t="str">
        <v>Bruno Brito</v>
      </c>
      <c r="M704" t="str">
        <v>A VENCER</v>
      </c>
    </row>
    <row r="705" spans="1:13" x14ac:dyDescent="0.25">
      <c r="A705">
        <v>211111408</v>
      </c>
      <c r="B705" t="str">
        <v>Mpmurtosa Supermercados Unip.Lda</v>
      </c>
      <c r="C705" t="str">
        <v>FA</v>
      </c>
      <c r="D705" s="5" t="str">
        <v>2025A</v>
      </c>
      <c r="E705">
        <v>9781</v>
      </c>
      <c r="F705" t="str">
        <v>PEN</v>
      </c>
      <c r="G705" vm="139">
        <v>45864</v>
      </c>
      <c r="H705" vm="27">
        <v>45834</v>
      </c>
      <c r="I705">
        <v>-14</v>
      </c>
      <c r="J705">
        <v>403.03000000000003</v>
      </c>
      <c r="K705">
        <v>403.03000000000003</v>
      </c>
      <c r="L705" t="str">
        <v>Bruno Brito</v>
      </c>
      <c r="M705" t="str">
        <v>A VENCER</v>
      </c>
    </row>
    <row r="706" spans="1:13" x14ac:dyDescent="0.25">
      <c r="A706">
        <v>211111408</v>
      </c>
      <c r="B706" t="str">
        <v>Mpmurtosa Supermercados Unip.Lda</v>
      </c>
      <c r="C706" t="str">
        <v>FA</v>
      </c>
      <c r="D706" s="5" t="str">
        <v>2025A</v>
      </c>
      <c r="E706">
        <v>10072</v>
      </c>
      <c r="F706" t="str">
        <v>PEN</v>
      </c>
      <c r="G706" vm="118">
        <v>45871</v>
      </c>
      <c r="H706" vm="32">
        <v>45841</v>
      </c>
      <c r="I706">
        <v>-21</v>
      </c>
      <c r="J706">
        <v>547.85</v>
      </c>
      <c r="K706">
        <v>547.85</v>
      </c>
      <c r="L706" t="str">
        <v>Bruno Brito</v>
      </c>
      <c r="M706" t="str">
        <v>A VENCER</v>
      </c>
    </row>
    <row r="707" spans="1:13" x14ac:dyDescent="0.25">
      <c r="A707">
        <v>211111408</v>
      </c>
      <c r="B707" t="str">
        <v>Mpmurtosa Supermercados Unip.Lda</v>
      </c>
      <c r="C707" t="str">
        <v>FA</v>
      </c>
      <c r="D707" s="5" t="str">
        <v>2025A</v>
      </c>
      <c r="E707">
        <v>10397</v>
      </c>
      <c r="F707" t="str">
        <v>PEN</v>
      </c>
      <c r="G707" vm="142">
        <v>45878</v>
      </c>
      <c r="H707" vm="74">
        <v>45848</v>
      </c>
      <c r="I707">
        <v>-28</v>
      </c>
      <c r="J707">
        <v>304.60000000000002</v>
      </c>
      <c r="K707">
        <v>304.60000000000002</v>
      </c>
      <c r="L707" t="str">
        <v>Bruno Brito</v>
      </c>
      <c r="M707" t="str">
        <v>A VENCER</v>
      </c>
    </row>
    <row r="708" spans="1:13" x14ac:dyDescent="0.25">
      <c r="A708">
        <v>211111423</v>
      </c>
      <c r="B708" t="str">
        <v>Talho Cruz Das Bouças Unip., Lda</v>
      </c>
      <c r="C708" t="str">
        <v>FA</v>
      </c>
      <c r="D708" s="5" t="str">
        <v>2025A</v>
      </c>
      <c r="E708">
        <v>9665</v>
      </c>
      <c r="F708" t="str">
        <v>PEN</v>
      </c>
      <c r="G708" vm="101">
        <v>45863</v>
      </c>
      <c r="H708" vm="26">
        <v>45833</v>
      </c>
      <c r="I708">
        <v>-13</v>
      </c>
      <c r="J708">
        <v>250.58</v>
      </c>
      <c r="K708">
        <v>250.58</v>
      </c>
      <c r="L708" t="str">
        <v>Ricardo G.Silva</v>
      </c>
      <c r="M708" t="str">
        <v>A VENCER</v>
      </c>
    </row>
    <row r="709" spans="1:13" x14ac:dyDescent="0.25">
      <c r="A709">
        <v>211111423</v>
      </c>
      <c r="B709" t="str">
        <v>Talho Cruz Das Bouças Unip., Lda</v>
      </c>
      <c r="C709" t="str">
        <v>FA</v>
      </c>
      <c r="D709" s="5" t="str">
        <v>2025A</v>
      </c>
      <c r="E709">
        <v>9666</v>
      </c>
      <c r="F709" t="str">
        <v>PEN</v>
      </c>
      <c r="G709" vm="101">
        <v>45863</v>
      </c>
      <c r="H709" vm="26">
        <v>45833</v>
      </c>
      <c r="I709">
        <v>-13</v>
      </c>
      <c r="J709">
        <v>244.15</v>
      </c>
      <c r="K709">
        <v>244.15</v>
      </c>
      <c r="L709" t="str">
        <v>Ricardo G.Silva</v>
      </c>
      <c r="M709" t="str">
        <v>A VENCER</v>
      </c>
    </row>
    <row r="710" spans="1:13" x14ac:dyDescent="0.25">
      <c r="A710">
        <v>211111423</v>
      </c>
      <c r="B710" t="str">
        <v>Talho Cruz Das Bouças Unip., Lda</v>
      </c>
      <c r="C710" t="str">
        <v>FA</v>
      </c>
      <c r="D710" s="5" t="str">
        <v>2025A</v>
      </c>
      <c r="E710">
        <v>10062</v>
      </c>
      <c r="F710" t="str">
        <v>PEN</v>
      </c>
      <c r="G710" vm="118">
        <v>45871</v>
      </c>
      <c r="H710" vm="32">
        <v>45841</v>
      </c>
      <c r="I710">
        <v>-21</v>
      </c>
      <c r="J710">
        <v>405.40000000000003</v>
      </c>
      <c r="K710">
        <v>405.40000000000003</v>
      </c>
      <c r="L710" t="str">
        <v>Ricardo G.Silva</v>
      </c>
      <c r="M710" t="str">
        <v>A VENCER</v>
      </c>
    </row>
    <row r="711" spans="1:13" x14ac:dyDescent="0.25">
      <c r="A711">
        <v>211111423</v>
      </c>
      <c r="B711" t="str">
        <v>Talho Cruz Das Bouças Unip., Lda</v>
      </c>
      <c r="C711" t="str">
        <v>FA</v>
      </c>
      <c r="D711" s="5" t="str">
        <v>2025A</v>
      </c>
      <c r="E711">
        <v>10416</v>
      </c>
      <c r="F711" t="str">
        <v>PEN</v>
      </c>
      <c r="G711" vm="142">
        <v>45878</v>
      </c>
      <c r="H711" vm="74">
        <v>45848</v>
      </c>
      <c r="I711">
        <v>-28</v>
      </c>
      <c r="J711">
        <v>341.65000000000003</v>
      </c>
      <c r="K711">
        <v>341.65000000000003</v>
      </c>
      <c r="L711" t="str">
        <v>Ricardo G.Silva</v>
      </c>
      <c r="M711" t="str">
        <v>A VENCER</v>
      </c>
    </row>
    <row r="712" spans="1:13" x14ac:dyDescent="0.25">
      <c r="A712">
        <v>211111438</v>
      </c>
      <c r="B712" t="str">
        <v>Manuel De Sousa Rodrigues</v>
      </c>
      <c r="C712" t="str">
        <v>FA</v>
      </c>
      <c r="D712" s="5" t="str">
        <v>2025A</v>
      </c>
      <c r="E712">
        <v>9969</v>
      </c>
      <c r="F712" t="str">
        <v>RPR</v>
      </c>
      <c r="G712" vm="105">
        <v>45870</v>
      </c>
      <c r="H712" vm="31">
        <v>45840</v>
      </c>
      <c r="I712">
        <v>-20</v>
      </c>
      <c r="J712">
        <v>302.56</v>
      </c>
      <c r="K712">
        <v>302.56</v>
      </c>
      <c r="L712" t="str">
        <v>Bruno Brito</v>
      </c>
      <c r="M712" t="str">
        <v>A VENCER</v>
      </c>
    </row>
    <row r="713" spans="1:13" x14ac:dyDescent="0.25">
      <c r="A713">
        <v>211111438</v>
      </c>
      <c r="B713" t="str">
        <v>Manuel De Sousa Rodrigues</v>
      </c>
      <c r="C713" t="str">
        <v>FA</v>
      </c>
      <c r="D713" s="5" t="str">
        <v>2025A</v>
      </c>
      <c r="E713">
        <v>10333</v>
      </c>
      <c r="F713" t="str">
        <v>RPR</v>
      </c>
      <c r="G713" vm="108">
        <v>45877</v>
      </c>
      <c r="H713" vm="8">
        <v>45847</v>
      </c>
      <c r="I713">
        <v>-27</v>
      </c>
      <c r="J713">
        <v>384.79</v>
      </c>
      <c r="K713">
        <v>384.79</v>
      </c>
      <c r="L713" t="str">
        <v>Bruno Brito</v>
      </c>
      <c r="M713" t="str">
        <v>A VENCER</v>
      </c>
    </row>
    <row r="714" spans="1:13" x14ac:dyDescent="0.25">
      <c r="A714">
        <v>211111438</v>
      </c>
      <c r="B714" t="str">
        <v>Manuel De Sousa Rodrigues</v>
      </c>
      <c r="C714" t="str">
        <v>FA</v>
      </c>
      <c r="D714" s="5" t="str">
        <v>2025A</v>
      </c>
      <c r="E714">
        <v>10351</v>
      </c>
      <c r="F714" t="str">
        <v>RPR</v>
      </c>
      <c r="G714" vm="108">
        <v>45877</v>
      </c>
      <c r="H714" vm="8">
        <v>45847</v>
      </c>
      <c r="I714">
        <v>-27</v>
      </c>
      <c r="J714">
        <v>27.57</v>
      </c>
      <c r="K714">
        <v>27.57</v>
      </c>
      <c r="L714" t="str">
        <v>Bruno Brito</v>
      </c>
      <c r="M714" t="str">
        <v>A VENCER</v>
      </c>
    </row>
    <row r="715" spans="1:13" x14ac:dyDescent="0.25">
      <c r="A715">
        <v>211111462</v>
      </c>
      <c r="B715" t="str">
        <v>David Silva, Lda</v>
      </c>
      <c r="C715" t="str">
        <v>NC</v>
      </c>
      <c r="D715" s="5">
        <v>2025</v>
      </c>
      <c r="E715">
        <v>539</v>
      </c>
      <c r="F715" t="str">
        <v>PEN</v>
      </c>
      <c r="G715" vm="8">
        <v>45847</v>
      </c>
      <c r="H715" vm="77">
        <v>45817</v>
      </c>
      <c r="I715">
        <v>3</v>
      </c>
      <c r="J715">
        <v>-61.870000000000005</v>
      </c>
      <c r="K715">
        <v>-61.870000000000005</v>
      </c>
      <c r="L715" t="str">
        <v>Pedro Fonseca</v>
      </c>
      <c r="M715" t="str">
        <v>1A5</v>
      </c>
    </row>
    <row r="716" spans="1:13" x14ac:dyDescent="0.25">
      <c r="A716">
        <v>211111478</v>
      </c>
      <c r="B716" t="str">
        <v>Nunicarnes-Ind.E Com.De Carnes,Lda</v>
      </c>
      <c r="C716" t="str">
        <v>FA</v>
      </c>
      <c r="D716" s="5" t="str">
        <v>2025A</v>
      </c>
      <c r="E716">
        <v>9628</v>
      </c>
      <c r="F716" t="str">
        <v>PEN</v>
      </c>
      <c r="G716" vm="99">
        <v>45861</v>
      </c>
      <c r="H716" vm="100">
        <v>45831</v>
      </c>
      <c r="I716">
        <v>-11</v>
      </c>
      <c r="J716">
        <v>289.91000000000003</v>
      </c>
      <c r="K716">
        <v>289.91000000000003</v>
      </c>
      <c r="L716" t="str">
        <v>Paulo Costa</v>
      </c>
      <c r="M716" t="str">
        <v>A VENCER</v>
      </c>
    </row>
    <row r="717" spans="1:13" x14ac:dyDescent="0.25">
      <c r="A717">
        <v>211111478</v>
      </c>
      <c r="B717" t="str">
        <v>Nunicarnes-Ind.E Com.De Carnes,Lda</v>
      </c>
      <c r="C717" t="str">
        <v>FA</v>
      </c>
      <c r="D717" s="5" t="str">
        <v>2025A</v>
      </c>
      <c r="E717">
        <v>10231</v>
      </c>
      <c r="F717" t="str">
        <v>PEN</v>
      </c>
      <c r="G717" vm="107">
        <v>45875</v>
      </c>
      <c r="H717" vm="72">
        <v>45845</v>
      </c>
      <c r="I717">
        <v>-25</v>
      </c>
      <c r="J717">
        <v>92.34</v>
      </c>
      <c r="K717">
        <v>92.34</v>
      </c>
      <c r="L717" t="str">
        <v>Paulo Costa</v>
      </c>
      <c r="M717" t="str">
        <v>A VENCER</v>
      </c>
    </row>
    <row r="718" spans="1:13" x14ac:dyDescent="0.25">
      <c r="A718">
        <v>211111493</v>
      </c>
      <c r="B718" t="str">
        <v>Carla Nazaré &amp; Jorge Mesquita,Lda</v>
      </c>
      <c r="C718" t="str">
        <v>FA</v>
      </c>
      <c r="D718" s="5" t="str">
        <v>2025A</v>
      </c>
      <c r="E718">
        <v>8767</v>
      </c>
      <c r="F718" t="str">
        <v>PEN</v>
      </c>
      <c r="G718" vm="32">
        <v>45841</v>
      </c>
      <c r="H718" vm="119">
        <v>45811</v>
      </c>
      <c r="I718">
        <v>9</v>
      </c>
      <c r="J718">
        <v>588.15</v>
      </c>
      <c r="K718">
        <v>588.15</v>
      </c>
      <c r="L718" t="str">
        <v>Bruno Brito</v>
      </c>
      <c r="M718" t="str">
        <v>6A30</v>
      </c>
    </row>
    <row r="719" spans="1:13" x14ac:dyDescent="0.25">
      <c r="A719">
        <v>211111493</v>
      </c>
      <c r="B719" t="str">
        <v>Carla Nazaré &amp; Jorge Mesquita,Lda</v>
      </c>
      <c r="C719" t="str">
        <v>FA</v>
      </c>
      <c r="D719" s="5" t="str">
        <v>2025A</v>
      </c>
      <c r="E719">
        <v>9136</v>
      </c>
      <c r="F719" t="str">
        <v>PEN</v>
      </c>
      <c r="G719" vm="165">
        <v>45850</v>
      </c>
      <c r="H719" vm="122">
        <v>45820</v>
      </c>
      <c r="I719">
        <v>0</v>
      </c>
      <c r="J719">
        <v>779.33</v>
      </c>
      <c r="K719">
        <v>779.33</v>
      </c>
      <c r="L719" t="str">
        <v>Bruno Brito</v>
      </c>
      <c r="M719" t="str">
        <v>A VENCER</v>
      </c>
    </row>
    <row r="720" spans="1:13" x14ac:dyDescent="0.25">
      <c r="A720">
        <v>211111493</v>
      </c>
      <c r="B720" t="str">
        <v>Carla Nazaré &amp; Jorge Mesquita,Lda</v>
      </c>
      <c r="C720" t="str">
        <v>FA</v>
      </c>
      <c r="D720" s="5" t="str">
        <v>2025A</v>
      </c>
      <c r="E720">
        <v>9925</v>
      </c>
      <c r="F720" t="str">
        <v>PEN</v>
      </c>
      <c r="G720" vm="140">
        <v>45869</v>
      </c>
      <c r="H720" vm="141">
        <v>45839</v>
      </c>
      <c r="I720">
        <v>-19</v>
      </c>
      <c r="J720">
        <v>326.73</v>
      </c>
      <c r="K720">
        <v>326.73</v>
      </c>
      <c r="L720" t="str">
        <v>Bruno Brito</v>
      </c>
      <c r="M720" t="str">
        <v>A VENCER</v>
      </c>
    </row>
    <row r="721" spans="1:13" x14ac:dyDescent="0.25">
      <c r="A721">
        <v>211111493</v>
      </c>
      <c r="B721" t="str">
        <v>Carla Nazaré &amp; Jorge Mesquita,Lda</v>
      </c>
      <c r="C721" t="str">
        <v>FA</v>
      </c>
      <c r="D721" s="5" t="str">
        <v>2025A</v>
      </c>
      <c r="E721">
        <v>10039</v>
      </c>
      <c r="F721" t="str">
        <v>PEN</v>
      </c>
      <c r="G721" vm="118">
        <v>45871</v>
      </c>
      <c r="H721" vm="32">
        <v>45841</v>
      </c>
      <c r="I721">
        <v>-21</v>
      </c>
      <c r="J721">
        <v>200.44</v>
      </c>
      <c r="K721">
        <v>200.44</v>
      </c>
      <c r="L721" t="str">
        <v>Bruno Brito</v>
      </c>
      <c r="M721" t="str">
        <v>A VENCER</v>
      </c>
    </row>
    <row r="722" spans="1:13" x14ac:dyDescent="0.25">
      <c r="A722">
        <v>211111493</v>
      </c>
      <c r="B722" t="str">
        <v>Carla Nazaré &amp; Jorge Mesquita,Lda</v>
      </c>
      <c r="C722" t="str">
        <v>FA</v>
      </c>
      <c r="D722" s="5" t="str">
        <v>2025A</v>
      </c>
      <c r="E722">
        <v>10047</v>
      </c>
      <c r="F722" t="str">
        <v>PEN</v>
      </c>
      <c r="G722" vm="118">
        <v>45871</v>
      </c>
      <c r="H722" vm="32">
        <v>45841</v>
      </c>
      <c r="I722">
        <v>-21</v>
      </c>
      <c r="J722">
        <v>671.38</v>
      </c>
      <c r="K722">
        <v>671.38</v>
      </c>
      <c r="L722" t="str">
        <v>Bruno Brito</v>
      </c>
      <c r="M722" t="str">
        <v>A VENCER</v>
      </c>
    </row>
    <row r="723" spans="1:13" x14ac:dyDescent="0.25">
      <c r="A723">
        <v>211111227</v>
      </c>
      <c r="B723" t="str">
        <v>Gadelho Tavares, Lda</v>
      </c>
      <c r="C723" t="str">
        <v>FA</v>
      </c>
      <c r="D723" s="5" t="str">
        <v>2025A</v>
      </c>
      <c r="E723">
        <v>9963</v>
      </c>
      <c r="F723" t="str">
        <v>PEN</v>
      </c>
      <c r="G723" vm="105">
        <v>45870</v>
      </c>
      <c r="H723" vm="31">
        <v>45840</v>
      </c>
      <c r="I723">
        <v>-20</v>
      </c>
      <c r="J723">
        <v>357.59000000000003</v>
      </c>
      <c r="K723">
        <v>357.59000000000003</v>
      </c>
      <c r="L723" t="str">
        <v>Pedro Fonseca</v>
      </c>
      <c r="M723" t="str">
        <v>A VENCER</v>
      </c>
    </row>
    <row r="724" spans="1:13" x14ac:dyDescent="0.25">
      <c r="A724">
        <v>211111227</v>
      </c>
      <c r="B724" t="str">
        <v>Gadelho Tavares, Lda</v>
      </c>
      <c r="C724" t="str">
        <v>FA</v>
      </c>
      <c r="D724" s="5" t="str">
        <v>2025A</v>
      </c>
      <c r="E724">
        <v>10323</v>
      </c>
      <c r="F724" t="str">
        <v>PEN</v>
      </c>
      <c r="G724" vm="108">
        <v>45877</v>
      </c>
      <c r="H724" vm="8">
        <v>45847</v>
      </c>
      <c r="I724">
        <v>-27</v>
      </c>
      <c r="J724">
        <v>406.27</v>
      </c>
      <c r="K724">
        <v>406.27</v>
      </c>
      <c r="L724" t="str">
        <v>Pedro Fonseca</v>
      </c>
      <c r="M724" t="str">
        <v>A VENCER</v>
      </c>
    </row>
    <row r="725" spans="1:13" x14ac:dyDescent="0.25">
      <c r="A725">
        <v>211111506</v>
      </c>
      <c r="B725" t="str">
        <v>Msro, Lda</v>
      </c>
      <c r="C725" t="str">
        <v>FA</v>
      </c>
      <c r="D725" s="5" t="str">
        <v>2025A</v>
      </c>
      <c r="E725">
        <v>10098</v>
      </c>
      <c r="F725" t="str">
        <v>PEN</v>
      </c>
      <c r="G725" vm="106">
        <v>45872</v>
      </c>
      <c r="H725" vm="33">
        <v>45842</v>
      </c>
      <c r="I725">
        <v>-22</v>
      </c>
      <c r="J725">
        <v>12.02</v>
      </c>
      <c r="K725">
        <v>12.02</v>
      </c>
      <c r="L725" t="str">
        <v>Paulo Costa</v>
      </c>
      <c r="M725" t="str">
        <v>A VENCER</v>
      </c>
    </row>
    <row r="726" spans="1:13" x14ac:dyDescent="0.25">
      <c r="A726">
        <v>211111506</v>
      </c>
      <c r="B726" t="str">
        <v>Msro, Lda</v>
      </c>
      <c r="C726" t="str">
        <v>FA</v>
      </c>
      <c r="D726" s="5" t="str">
        <v>2025A</v>
      </c>
      <c r="E726">
        <v>10227</v>
      </c>
      <c r="F726" t="str">
        <v>PEN</v>
      </c>
      <c r="G726" vm="107">
        <v>45875</v>
      </c>
      <c r="H726" vm="72">
        <v>45845</v>
      </c>
      <c r="I726">
        <v>-25</v>
      </c>
      <c r="J726">
        <v>272.08</v>
      </c>
      <c r="K726">
        <v>272.08</v>
      </c>
      <c r="L726" t="str">
        <v>Paulo Costa</v>
      </c>
      <c r="M726" t="str">
        <v>A VENCER</v>
      </c>
    </row>
    <row r="727" spans="1:13" x14ac:dyDescent="0.25">
      <c r="A727">
        <v>211111506</v>
      </c>
      <c r="B727" t="str">
        <v>Msro, Lda</v>
      </c>
      <c r="C727" t="str">
        <v>FA</v>
      </c>
      <c r="D727" s="5" t="str">
        <v>2025A</v>
      </c>
      <c r="E727">
        <v>10282</v>
      </c>
      <c r="F727" t="str">
        <v>PEN</v>
      </c>
      <c r="G727" vm="116">
        <v>45876</v>
      </c>
      <c r="H727" vm="73">
        <v>45846</v>
      </c>
      <c r="I727">
        <v>-26</v>
      </c>
      <c r="J727">
        <v>56.36</v>
      </c>
      <c r="K727">
        <v>56.36</v>
      </c>
      <c r="L727" t="str">
        <v>Paulo Costa</v>
      </c>
      <c r="M727" t="str">
        <v>A VENCER</v>
      </c>
    </row>
    <row r="728" spans="1:13" x14ac:dyDescent="0.25">
      <c r="A728">
        <v>211111506</v>
      </c>
      <c r="B728" t="str">
        <v>Msro, Lda</v>
      </c>
      <c r="C728" t="str">
        <v>FA</v>
      </c>
      <c r="D728" s="5" t="str">
        <v>2025A</v>
      </c>
      <c r="E728">
        <v>10427</v>
      </c>
      <c r="F728" t="str">
        <v>PEN</v>
      </c>
      <c r="G728" vm="142">
        <v>45878</v>
      </c>
      <c r="H728" vm="74">
        <v>45848</v>
      </c>
      <c r="I728">
        <v>-28</v>
      </c>
      <c r="J728">
        <v>37.050000000000004</v>
      </c>
      <c r="K728">
        <v>37.050000000000004</v>
      </c>
      <c r="L728" t="str">
        <v>Paulo Costa</v>
      </c>
      <c r="M728" t="str">
        <v>A VENCER</v>
      </c>
    </row>
    <row r="729" spans="1:13" x14ac:dyDescent="0.25">
      <c r="A729">
        <v>211111506</v>
      </c>
      <c r="B729" t="str">
        <v>Msro, Lda</v>
      </c>
      <c r="C729" t="str">
        <v>FA</v>
      </c>
      <c r="D729" s="5" t="str">
        <v>2025A</v>
      </c>
      <c r="E729">
        <v>10500</v>
      </c>
      <c r="F729" t="str">
        <v>PEN</v>
      </c>
      <c r="G729" vm="109">
        <v>45879</v>
      </c>
      <c r="H729" vm="9">
        <v>45849</v>
      </c>
      <c r="I729">
        <v>-29</v>
      </c>
      <c r="J729">
        <v>4.9000000000000004</v>
      </c>
      <c r="K729">
        <v>4.9000000000000004</v>
      </c>
      <c r="L729" t="str">
        <v>Paulo Costa</v>
      </c>
      <c r="M729" t="str">
        <v>A VENCER</v>
      </c>
    </row>
    <row r="730" spans="1:13" x14ac:dyDescent="0.25">
      <c r="A730">
        <v>211111534</v>
      </c>
      <c r="B730" t="str">
        <v>Preço Maravilha Alimentar, Lda</v>
      </c>
      <c r="C730" t="str">
        <v>FA</v>
      </c>
      <c r="D730" s="5" t="str">
        <v>2025A</v>
      </c>
      <c r="E730">
        <v>7334</v>
      </c>
      <c r="F730" t="str">
        <v>PEN</v>
      </c>
      <c r="G730" vm="13">
        <v>45814</v>
      </c>
      <c r="H730" vm="185">
        <v>45784</v>
      </c>
      <c r="I730">
        <v>36</v>
      </c>
      <c r="J730">
        <v>147.56</v>
      </c>
      <c r="K730">
        <v>147.56</v>
      </c>
      <c r="L730" t="str">
        <v>Manuel Miranda</v>
      </c>
      <c r="M730" t="str">
        <v>31A60</v>
      </c>
    </row>
    <row r="731" spans="1:13" x14ac:dyDescent="0.25">
      <c r="A731">
        <v>211111534</v>
      </c>
      <c r="B731" t="str">
        <v>Preço Maravilha Alimentar, Lda</v>
      </c>
      <c r="C731" t="str">
        <v>FA</v>
      </c>
      <c r="D731" s="5" t="str">
        <v>2025A</v>
      </c>
      <c r="E731">
        <v>7908</v>
      </c>
      <c r="F731" t="str">
        <v>PEN</v>
      </c>
      <c r="G731" vm="21">
        <v>45823</v>
      </c>
      <c r="H731" vm="88">
        <v>45793</v>
      </c>
      <c r="I731">
        <v>27</v>
      </c>
      <c r="J731">
        <v>290.23</v>
      </c>
      <c r="K731">
        <v>290.23</v>
      </c>
      <c r="L731" t="str">
        <v>Manuel Miranda</v>
      </c>
      <c r="M731" t="str">
        <v>6A30</v>
      </c>
    </row>
    <row r="732" spans="1:13" x14ac:dyDescent="0.25">
      <c r="A732">
        <v>211111534</v>
      </c>
      <c r="B732" t="str">
        <v>Preço Maravilha Alimentar, Lda</v>
      </c>
      <c r="C732" t="str">
        <v>NC</v>
      </c>
      <c r="D732" s="5">
        <v>2025</v>
      </c>
      <c r="E732">
        <v>509</v>
      </c>
      <c r="F732" t="str">
        <v>PEN</v>
      </c>
      <c r="G732" vm="30">
        <v>45837</v>
      </c>
      <c r="H732" vm="10">
        <v>45807</v>
      </c>
      <c r="I732">
        <v>13</v>
      </c>
      <c r="J732">
        <v>-25.78</v>
      </c>
      <c r="K732">
        <v>-25.78</v>
      </c>
      <c r="L732" t="str">
        <v>Manuel Miranda</v>
      </c>
      <c r="M732" t="str">
        <v>6A30</v>
      </c>
    </row>
    <row r="733" spans="1:13" x14ac:dyDescent="0.25">
      <c r="A733">
        <v>211111534</v>
      </c>
      <c r="B733" t="str">
        <v>Preço Maravilha Alimentar, Lda</v>
      </c>
      <c r="C733" t="str">
        <v>FA</v>
      </c>
      <c r="D733" s="5" t="str">
        <v>2025A</v>
      </c>
      <c r="E733">
        <v>8678</v>
      </c>
      <c r="F733" t="str">
        <v>PEN</v>
      </c>
      <c r="G733" vm="30">
        <v>45837</v>
      </c>
      <c r="H733" vm="10">
        <v>45807</v>
      </c>
      <c r="I733">
        <v>13</v>
      </c>
      <c r="J733">
        <v>356.87</v>
      </c>
      <c r="K733">
        <v>356.87</v>
      </c>
      <c r="L733" t="str">
        <v>Manuel Miranda</v>
      </c>
      <c r="M733" t="str">
        <v>6A30</v>
      </c>
    </row>
    <row r="734" spans="1:13" x14ac:dyDescent="0.25">
      <c r="A734">
        <v>211111534</v>
      </c>
      <c r="B734" t="str">
        <v>Preço Maravilha Alimentar, Lda</v>
      </c>
      <c r="C734" t="str">
        <v>NC</v>
      </c>
      <c r="D734" s="5">
        <v>2025</v>
      </c>
      <c r="E734">
        <v>536</v>
      </c>
      <c r="F734" t="str">
        <v>PEN</v>
      </c>
      <c r="G734" vm="35">
        <v>45844</v>
      </c>
      <c r="H734" vm="13">
        <v>45814</v>
      </c>
      <c r="I734">
        <v>6</v>
      </c>
      <c r="J734">
        <v>-31.8</v>
      </c>
      <c r="K734">
        <v>-31.8</v>
      </c>
      <c r="L734" t="str">
        <v>Manuel Miranda</v>
      </c>
      <c r="M734" t="str">
        <v>6A30</v>
      </c>
    </row>
    <row r="735" spans="1:13" x14ac:dyDescent="0.25">
      <c r="A735">
        <v>211111534</v>
      </c>
      <c r="B735" t="str">
        <v>Preço Maravilha Alimentar, Lda</v>
      </c>
      <c r="C735" t="str">
        <v>FA</v>
      </c>
      <c r="D735" s="5">
        <v>2025</v>
      </c>
      <c r="E735">
        <v>29</v>
      </c>
      <c r="F735" t="str">
        <v>PEN</v>
      </c>
      <c r="G735" vm="35">
        <v>45844</v>
      </c>
      <c r="H735" vm="13">
        <v>45814</v>
      </c>
      <c r="I735">
        <v>6</v>
      </c>
      <c r="J735">
        <v>152.85</v>
      </c>
      <c r="K735">
        <v>152.85</v>
      </c>
      <c r="L735" t="str">
        <v>Manuel Miranda</v>
      </c>
      <c r="M735" t="str">
        <v>6A30</v>
      </c>
    </row>
    <row r="736" spans="1:13" x14ac:dyDescent="0.25">
      <c r="A736">
        <v>211111534</v>
      </c>
      <c r="B736" t="str">
        <v>Preço Maravilha Alimentar, Lda</v>
      </c>
      <c r="C736" t="str">
        <v>FA</v>
      </c>
      <c r="D736" s="5" t="str">
        <v>2025A</v>
      </c>
      <c r="E736">
        <v>9251</v>
      </c>
      <c r="F736" t="str">
        <v>PEN</v>
      </c>
      <c r="G736" vm="95">
        <v>45851</v>
      </c>
      <c r="H736" vm="19">
        <v>45821</v>
      </c>
      <c r="I736">
        <v>-1</v>
      </c>
      <c r="J736">
        <v>439.34000000000003</v>
      </c>
      <c r="K736">
        <v>439.34000000000003</v>
      </c>
      <c r="L736" t="str">
        <v>Manuel Miranda</v>
      </c>
      <c r="M736" t="str">
        <v>A VENCER</v>
      </c>
    </row>
    <row r="737" spans="1:13" x14ac:dyDescent="0.25">
      <c r="A737">
        <v>211111556</v>
      </c>
      <c r="B737" t="str">
        <v>Telbac Teixeira &amp; Leite Bacalhau E</v>
      </c>
      <c r="C737" t="str">
        <v>NC</v>
      </c>
      <c r="D737" s="5">
        <v>2025</v>
      </c>
      <c r="E737">
        <v>438</v>
      </c>
      <c r="F737" t="str">
        <v>PEN</v>
      </c>
      <c r="G737" vm="15">
        <v>45816</v>
      </c>
      <c r="H737" vm="206">
        <v>45786</v>
      </c>
      <c r="I737">
        <v>34</v>
      </c>
      <c r="J737">
        <v>-54.99</v>
      </c>
      <c r="K737">
        <v>-54.99</v>
      </c>
      <c r="L737" t="str">
        <v>Ricardo G.Silva</v>
      </c>
      <c r="M737" t="str">
        <v>31A60</v>
      </c>
    </row>
    <row r="738" spans="1:13" x14ac:dyDescent="0.25">
      <c r="A738">
        <v>211111556</v>
      </c>
      <c r="B738" t="str">
        <v>Telbac Teixeira &amp; Leite Bacalhau E</v>
      </c>
      <c r="C738" t="str">
        <v>FA</v>
      </c>
      <c r="D738" s="5" t="str">
        <v>2025A</v>
      </c>
      <c r="E738">
        <v>8207</v>
      </c>
      <c r="F738" t="str">
        <v>PEN</v>
      </c>
      <c r="G738" vm="79">
        <v>45829</v>
      </c>
      <c r="H738" vm="159">
        <v>45799</v>
      </c>
      <c r="I738">
        <v>21</v>
      </c>
      <c r="J738">
        <v>616.44000000000005</v>
      </c>
      <c r="K738">
        <v>616.44000000000005</v>
      </c>
      <c r="L738" t="str">
        <v>Ricardo G.Silva</v>
      </c>
      <c r="M738" t="str">
        <v>6A30</v>
      </c>
    </row>
    <row r="739" spans="1:13" x14ac:dyDescent="0.25">
      <c r="A739">
        <v>211111556</v>
      </c>
      <c r="B739" t="str">
        <v>Telbac Teixeira &amp; Leite Bacalhau E</v>
      </c>
      <c r="C739" t="str">
        <v>FA</v>
      </c>
      <c r="D739" s="5" t="str">
        <v>2025A</v>
      </c>
      <c r="E739">
        <v>8892</v>
      </c>
      <c r="F739" t="str">
        <v>PEN</v>
      </c>
      <c r="G739" vm="34">
        <v>45843</v>
      </c>
      <c r="H739" vm="138">
        <v>45813</v>
      </c>
      <c r="I739">
        <v>7</v>
      </c>
      <c r="J739">
        <v>350.93</v>
      </c>
      <c r="K739">
        <v>350.93</v>
      </c>
      <c r="L739" t="str">
        <v>Ricardo G.Silva</v>
      </c>
      <c r="M739" t="str">
        <v>6A30</v>
      </c>
    </row>
    <row r="740" spans="1:13" x14ac:dyDescent="0.25">
      <c r="A740">
        <v>211111556</v>
      </c>
      <c r="B740" t="str">
        <v>Telbac Teixeira &amp; Leite Bacalhau E</v>
      </c>
      <c r="C740" t="str">
        <v>FA</v>
      </c>
      <c r="D740" s="5" t="str">
        <v>2025A</v>
      </c>
      <c r="E740">
        <v>9156</v>
      </c>
      <c r="F740" t="str">
        <v>PEN</v>
      </c>
      <c r="G740" vm="165">
        <v>45850</v>
      </c>
      <c r="H740" vm="122">
        <v>45820</v>
      </c>
      <c r="I740">
        <v>0</v>
      </c>
      <c r="J740">
        <v>57.550000000000004</v>
      </c>
      <c r="K740">
        <v>57.550000000000004</v>
      </c>
      <c r="L740" t="str">
        <v>Ricardo G.Silva</v>
      </c>
      <c r="M740" t="str">
        <v>A VENCER</v>
      </c>
    </row>
    <row r="741" spans="1:13" x14ac:dyDescent="0.25">
      <c r="A741">
        <v>211111556</v>
      </c>
      <c r="B741" t="str">
        <v>Telbac Teixeira &amp; Leite Bacalhau E</v>
      </c>
      <c r="C741" t="str">
        <v>FA</v>
      </c>
      <c r="D741" s="5" t="str">
        <v>2025A</v>
      </c>
      <c r="E741">
        <v>10029</v>
      </c>
      <c r="F741" t="str">
        <v>PEN</v>
      </c>
      <c r="G741" vm="118">
        <v>45871</v>
      </c>
      <c r="H741" vm="32">
        <v>45841</v>
      </c>
      <c r="I741">
        <v>-21</v>
      </c>
      <c r="J741">
        <v>328.56</v>
      </c>
      <c r="K741">
        <v>328.56</v>
      </c>
      <c r="L741" t="str">
        <v>Ricardo G.Silva</v>
      </c>
      <c r="M741" t="str">
        <v>A VENCER</v>
      </c>
    </row>
    <row r="742" spans="1:13" x14ac:dyDescent="0.25">
      <c r="A742">
        <v>211111559</v>
      </c>
      <c r="B742" t="str">
        <v>Dupla Famosa - Unipessoal,Lda</v>
      </c>
      <c r="C742" t="str">
        <v>FA</v>
      </c>
      <c r="D742" s="5" t="str">
        <v>2025A</v>
      </c>
      <c r="E742">
        <v>10413</v>
      </c>
      <c r="F742" t="str">
        <v>PEN</v>
      </c>
      <c r="G742" vm="142">
        <v>45878</v>
      </c>
      <c r="H742" vm="74">
        <v>45848</v>
      </c>
      <c r="I742">
        <v>-28</v>
      </c>
      <c r="J742">
        <v>1025.83</v>
      </c>
      <c r="K742">
        <v>1025.83</v>
      </c>
      <c r="L742" t="str">
        <v>Ricardo G.Silva</v>
      </c>
      <c r="M742" t="str">
        <v>A VENCER</v>
      </c>
    </row>
    <row r="743" spans="1:13" x14ac:dyDescent="0.25">
      <c r="A743">
        <v>211111565</v>
      </c>
      <c r="B743" t="str">
        <v>Sinal Mágico - Supermercados,Lda</v>
      </c>
      <c r="C743" t="str">
        <v>NC</v>
      </c>
      <c r="D743" s="5">
        <v>2025</v>
      </c>
      <c r="E743">
        <v>487</v>
      </c>
      <c r="F743" t="str">
        <v>PEN</v>
      </c>
      <c r="G743" vm="25">
        <v>45830</v>
      </c>
      <c r="H743" vm="75">
        <v>45800</v>
      </c>
      <c r="I743">
        <v>20</v>
      </c>
      <c r="J743">
        <v>-320.44</v>
      </c>
      <c r="K743">
        <v>-320.44</v>
      </c>
      <c r="L743" t="str">
        <v>Manuel Miranda</v>
      </c>
      <c r="M743" t="str">
        <v>6A30</v>
      </c>
    </row>
    <row r="744" spans="1:13" x14ac:dyDescent="0.25">
      <c r="A744">
        <v>211111565</v>
      </c>
      <c r="B744" t="str">
        <v>Sinal Mágico - Supermercados,Lda</v>
      </c>
      <c r="C744" t="str">
        <v>NC</v>
      </c>
      <c r="D744" s="5">
        <v>2025</v>
      </c>
      <c r="E744">
        <v>499</v>
      </c>
      <c r="F744" t="str">
        <v>PEN</v>
      </c>
      <c r="G744" vm="28">
        <v>45835</v>
      </c>
      <c r="H744" vm="148">
        <v>45805</v>
      </c>
      <c r="I744">
        <v>15</v>
      </c>
      <c r="J744">
        <v>-37.1</v>
      </c>
      <c r="K744">
        <v>-37.1</v>
      </c>
      <c r="L744" t="str">
        <v>Manuel Miranda</v>
      </c>
      <c r="M744" t="str">
        <v>6A30</v>
      </c>
    </row>
    <row r="745" spans="1:13" x14ac:dyDescent="0.25">
      <c r="A745">
        <v>211111565</v>
      </c>
      <c r="B745" t="str">
        <v>Sinal Mágico - Supermercados,Lda</v>
      </c>
      <c r="C745" t="str">
        <v>FA</v>
      </c>
      <c r="D745" s="5" t="str">
        <v>2025A</v>
      </c>
      <c r="E745">
        <v>10018</v>
      </c>
      <c r="F745" t="str">
        <v>PEN</v>
      </c>
      <c r="G745" vm="105">
        <v>45870</v>
      </c>
      <c r="H745" vm="31">
        <v>45840</v>
      </c>
      <c r="I745">
        <v>-20</v>
      </c>
      <c r="J745">
        <v>360.99</v>
      </c>
      <c r="K745">
        <v>360.99</v>
      </c>
      <c r="L745" t="str">
        <v>Manuel Miranda</v>
      </c>
      <c r="M745" t="str">
        <v>A VENCER</v>
      </c>
    </row>
    <row r="746" spans="1:13" x14ac:dyDescent="0.25">
      <c r="A746">
        <v>211111565</v>
      </c>
      <c r="B746" t="str">
        <v>Sinal Mágico - Supermercados,Lda</v>
      </c>
      <c r="C746" t="str">
        <v>FA</v>
      </c>
      <c r="D746" s="5" t="str">
        <v>2025A</v>
      </c>
      <c r="E746">
        <v>10173</v>
      </c>
      <c r="F746" t="str">
        <v>PEN</v>
      </c>
      <c r="G746" vm="106">
        <v>45872</v>
      </c>
      <c r="H746" vm="33">
        <v>45842</v>
      </c>
      <c r="I746">
        <v>-22</v>
      </c>
      <c r="J746">
        <v>352.62</v>
      </c>
      <c r="K746">
        <v>352.62</v>
      </c>
      <c r="L746" t="str">
        <v>Manuel Miranda</v>
      </c>
      <c r="M746" t="str">
        <v>A VENCER</v>
      </c>
    </row>
    <row r="747" spans="1:13" x14ac:dyDescent="0.25">
      <c r="A747">
        <v>211111565</v>
      </c>
      <c r="B747" t="str">
        <v>Sinal Mágico - Supermercados,Lda</v>
      </c>
      <c r="C747" t="str">
        <v>FA</v>
      </c>
      <c r="D747" s="5" t="str">
        <v>2025A</v>
      </c>
      <c r="E747">
        <v>10201</v>
      </c>
      <c r="F747" t="str">
        <v>PEN</v>
      </c>
      <c r="G747" vm="107">
        <v>45875</v>
      </c>
      <c r="H747" vm="72">
        <v>45845</v>
      </c>
      <c r="I747">
        <v>-25</v>
      </c>
      <c r="J747">
        <v>100.2</v>
      </c>
      <c r="K747">
        <v>100.2</v>
      </c>
      <c r="L747" t="str">
        <v>Manuel Miranda</v>
      </c>
      <c r="M747" t="str">
        <v>A VENCER</v>
      </c>
    </row>
    <row r="748" spans="1:13" x14ac:dyDescent="0.25">
      <c r="A748">
        <v>211111567</v>
      </c>
      <c r="B748" t="str">
        <v>Surpresaparalela Supermercado</v>
      </c>
      <c r="C748" t="str">
        <v>FA</v>
      </c>
      <c r="D748" s="5" t="str">
        <v>2025A</v>
      </c>
      <c r="E748">
        <v>7027</v>
      </c>
      <c r="F748" t="str">
        <v>PEN</v>
      </c>
      <c r="G748" vm="11">
        <v>45809</v>
      </c>
      <c r="H748" vm="150">
        <v>45779</v>
      </c>
      <c r="I748">
        <v>41</v>
      </c>
      <c r="J748">
        <v>114.53</v>
      </c>
      <c r="K748">
        <v>114.53</v>
      </c>
      <c r="L748" t="str">
        <v>Ricardo G.Silva</v>
      </c>
      <c r="M748" t="str">
        <v>31A60</v>
      </c>
    </row>
    <row r="749" spans="1:13" x14ac:dyDescent="0.25">
      <c r="A749">
        <v>211111567</v>
      </c>
      <c r="B749" t="str">
        <v>Surpresaparalela Supermercado</v>
      </c>
      <c r="C749" t="str">
        <v>FA</v>
      </c>
      <c r="D749" s="5" t="str">
        <v>2025A</v>
      </c>
      <c r="E749">
        <v>7116</v>
      </c>
      <c r="F749" t="str">
        <v>PEN</v>
      </c>
      <c r="G749" vm="11">
        <v>45809</v>
      </c>
      <c r="H749" vm="150">
        <v>45779</v>
      </c>
      <c r="I749">
        <v>41</v>
      </c>
      <c r="J749">
        <v>301.70999999999998</v>
      </c>
      <c r="K749">
        <v>301.70999999999998</v>
      </c>
      <c r="L749" t="str">
        <v>Ricardo G.Silva</v>
      </c>
      <c r="M749" t="str">
        <v>31A60</v>
      </c>
    </row>
    <row r="750" spans="1:13" x14ac:dyDescent="0.25">
      <c r="A750">
        <v>211111567</v>
      </c>
      <c r="B750" t="str">
        <v>Surpresaparalela Supermercado</v>
      </c>
      <c r="C750" t="str">
        <v>FA</v>
      </c>
      <c r="D750" s="5" t="str">
        <v>2025A</v>
      </c>
      <c r="E750">
        <v>7415</v>
      </c>
      <c r="F750" t="str">
        <v>PEN</v>
      </c>
      <c r="G750" vm="14">
        <v>45815</v>
      </c>
      <c r="H750" vm="151">
        <v>45785</v>
      </c>
      <c r="I750">
        <v>35</v>
      </c>
      <c r="J750">
        <v>243.96</v>
      </c>
      <c r="K750">
        <v>243.96</v>
      </c>
      <c r="L750" t="str">
        <v>Ricardo G.Silva</v>
      </c>
      <c r="M750" t="str">
        <v>31A60</v>
      </c>
    </row>
    <row r="751" spans="1:13" x14ac:dyDescent="0.25">
      <c r="A751">
        <v>211111567</v>
      </c>
      <c r="B751" t="str">
        <v>Surpresaparalela Supermercado</v>
      </c>
      <c r="C751" t="str">
        <v>FA</v>
      </c>
      <c r="D751" s="5" t="str">
        <v>2025A</v>
      </c>
      <c r="E751">
        <v>7439</v>
      </c>
      <c r="F751" t="str">
        <v>PEN</v>
      </c>
      <c r="G751" vm="14">
        <v>45815</v>
      </c>
      <c r="H751" vm="151">
        <v>45785</v>
      </c>
      <c r="I751">
        <v>35</v>
      </c>
      <c r="J751">
        <v>31.67</v>
      </c>
      <c r="K751">
        <v>31.67</v>
      </c>
      <c r="L751" t="str">
        <v>Ricardo G.Silva</v>
      </c>
      <c r="M751" t="str">
        <v>31A60</v>
      </c>
    </row>
    <row r="752" spans="1:13" x14ac:dyDescent="0.25">
      <c r="A752">
        <v>211111567</v>
      </c>
      <c r="B752" t="str">
        <v>Surpresaparalela Supermercado</v>
      </c>
      <c r="C752" t="str">
        <v>NC</v>
      </c>
      <c r="D752" s="5">
        <v>2025</v>
      </c>
      <c r="E752">
        <v>440</v>
      </c>
      <c r="F752" t="str">
        <v>PEN</v>
      </c>
      <c r="G752" vm="16">
        <v>45819</v>
      </c>
      <c r="H752" vm="267">
        <v>45789</v>
      </c>
      <c r="I752">
        <v>31</v>
      </c>
      <c r="J752">
        <v>-3.5300000000000002</v>
      </c>
      <c r="K752">
        <v>-3.5300000000000002</v>
      </c>
      <c r="L752" t="str">
        <v>Ricardo G.Silva</v>
      </c>
      <c r="M752" t="str">
        <v>31A60</v>
      </c>
    </row>
    <row r="753" spans="1:13" x14ac:dyDescent="0.25">
      <c r="A753">
        <v>211111567</v>
      </c>
      <c r="B753" t="str">
        <v>Surpresaparalela Supermercado</v>
      </c>
      <c r="C753" t="str">
        <v>FA</v>
      </c>
      <c r="D753" s="5" t="str">
        <v>2025A</v>
      </c>
      <c r="E753">
        <v>7584</v>
      </c>
      <c r="F753" t="str">
        <v>PEN</v>
      </c>
      <c r="G753" vm="16">
        <v>45819</v>
      </c>
      <c r="H753" vm="267">
        <v>45789</v>
      </c>
      <c r="I753">
        <v>31</v>
      </c>
      <c r="J753">
        <v>280.70999999999998</v>
      </c>
      <c r="K753">
        <v>280.70999999999998</v>
      </c>
      <c r="L753" t="str">
        <v>Ricardo G.Silva</v>
      </c>
      <c r="M753" t="str">
        <v>31A60</v>
      </c>
    </row>
    <row r="754" spans="1:13" x14ac:dyDescent="0.25">
      <c r="A754">
        <v>211111567</v>
      </c>
      <c r="B754" t="str">
        <v>Surpresaparalela Supermercado</v>
      </c>
      <c r="C754" t="str">
        <v>FA</v>
      </c>
      <c r="D754" s="5" t="str">
        <v>2025A</v>
      </c>
      <c r="E754">
        <v>7810</v>
      </c>
      <c r="F754" t="str">
        <v>PEN</v>
      </c>
      <c r="G754" vm="20">
        <v>45822</v>
      </c>
      <c r="H754" vm="152">
        <v>45792</v>
      </c>
      <c r="I754">
        <v>28</v>
      </c>
      <c r="J754">
        <v>310.76</v>
      </c>
      <c r="K754">
        <v>310.76</v>
      </c>
      <c r="L754" t="str">
        <v>Ricardo G.Silva</v>
      </c>
      <c r="M754" t="str">
        <v>6A30</v>
      </c>
    </row>
    <row r="755" spans="1:13" x14ac:dyDescent="0.25">
      <c r="A755">
        <v>211111567</v>
      </c>
      <c r="B755" t="str">
        <v>Surpresaparalela Supermercado</v>
      </c>
      <c r="C755" t="str">
        <v>FA</v>
      </c>
      <c r="D755" s="5" t="str">
        <v>2025A</v>
      </c>
      <c r="E755">
        <v>8310</v>
      </c>
      <c r="F755" t="str">
        <v>PEN</v>
      </c>
      <c r="G755" vm="25">
        <v>45830</v>
      </c>
      <c r="H755" vm="75">
        <v>45800</v>
      </c>
      <c r="I755">
        <v>20</v>
      </c>
      <c r="J755">
        <v>237.02</v>
      </c>
      <c r="K755">
        <v>237.02</v>
      </c>
      <c r="L755" t="str">
        <v>Ricardo G.Silva</v>
      </c>
      <c r="M755" t="str">
        <v>6A30</v>
      </c>
    </row>
    <row r="756" spans="1:13" x14ac:dyDescent="0.25">
      <c r="A756">
        <v>211111567</v>
      </c>
      <c r="B756" t="str">
        <v>Surpresaparalela Supermercado</v>
      </c>
      <c r="C756" t="str">
        <v>FA</v>
      </c>
      <c r="D756" s="5" t="str">
        <v>2025A</v>
      </c>
      <c r="E756">
        <v>8585</v>
      </c>
      <c r="F756" t="str">
        <v>PEN</v>
      </c>
      <c r="G756" vm="29">
        <v>45836</v>
      </c>
      <c r="H756" vm="182">
        <v>45806</v>
      </c>
      <c r="I756">
        <v>14</v>
      </c>
      <c r="J756">
        <v>280.53000000000003</v>
      </c>
      <c r="K756">
        <v>280.53000000000003</v>
      </c>
      <c r="L756" t="str">
        <v>Ricardo G.Silva</v>
      </c>
      <c r="M756" t="str">
        <v>6A30</v>
      </c>
    </row>
    <row r="757" spans="1:13" x14ac:dyDescent="0.25">
      <c r="A757">
        <v>211111567</v>
      </c>
      <c r="B757" t="str">
        <v>Surpresaparalela Supermercado</v>
      </c>
      <c r="C757" t="str">
        <v>FA</v>
      </c>
      <c r="D757" s="5" t="str">
        <v>2025A</v>
      </c>
      <c r="E757">
        <v>8732</v>
      </c>
      <c r="F757" t="str">
        <v>PEN</v>
      </c>
      <c r="G757" vm="31">
        <v>45840</v>
      </c>
      <c r="H757" vm="94">
        <v>45810</v>
      </c>
      <c r="I757">
        <v>10</v>
      </c>
      <c r="J757">
        <v>186.96</v>
      </c>
      <c r="K757">
        <v>186.96</v>
      </c>
      <c r="L757" t="str">
        <v>Ricardo G.Silva</v>
      </c>
      <c r="M757" t="str">
        <v>6A30</v>
      </c>
    </row>
    <row r="758" spans="1:13" x14ac:dyDescent="0.25">
      <c r="A758">
        <v>211111567</v>
      </c>
      <c r="B758" t="str">
        <v>Surpresaparalela Supermercado</v>
      </c>
      <c r="C758" t="str">
        <v>FA</v>
      </c>
      <c r="D758" s="5" t="str">
        <v>2025A</v>
      </c>
      <c r="E758">
        <v>8931</v>
      </c>
      <c r="F758" t="str">
        <v>PEN</v>
      </c>
      <c r="G758" vm="34">
        <v>45843</v>
      </c>
      <c r="H758" vm="138">
        <v>45813</v>
      </c>
      <c r="I758">
        <v>7</v>
      </c>
      <c r="J758">
        <v>161.62</v>
      </c>
      <c r="K758">
        <v>161.62</v>
      </c>
      <c r="L758" t="str">
        <v>Ricardo G.Silva</v>
      </c>
      <c r="M758" t="str">
        <v>6A30</v>
      </c>
    </row>
    <row r="759" spans="1:13" x14ac:dyDescent="0.25">
      <c r="A759">
        <v>211111567</v>
      </c>
      <c r="B759" t="str">
        <v>Surpresaparalela Supermercado</v>
      </c>
      <c r="C759" t="str">
        <v>FA</v>
      </c>
      <c r="D759" s="5" t="str">
        <v>2025A</v>
      </c>
      <c r="E759">
        <v>9292</v>
      </c>
      <c r="F759" t="str">
        <v>PEN</v>
      </c>
      <c r="G759" vm="96">
        <v>45854</v>
      </c>
      <c r="H759" vm="89">
        <v>45824</v>
      </c>
      <c r="I759">
        <v>-4</v>
      </c>
      <c r="J759">
        <v>338.69</v>
      </c>
      <c r="K759">
        <v>338.69</v>
      </c>
      <c r="L759" t="str">
        <v>Ricardo G.Silva</v>
      </c>
      <c r="M759" t="str">
        <v>A VENCER</v>
      </c>
    </row>
    <row r="760" spans="1:13" x14ac:dyDescent="0.25">
      <c r="A760">
        <v>211111567</v>
      </c>
      <c r="B760" t="str">
        <v>Surpresaparalela Supermercado</v>
      </c>
      <c r="C760" t="str">
        <v>FA</v>
      </c>
      <c r="D760" s="5" t="str">
        <v>2025A</v>
      </c>
      <c r="E760">
        <v>9512</v>
      </c>
      <c r="F760" t="str">
        <v>PEN</v>
      </c>
      <c r="G760" vm="98">
        <v>45858</v>
      </c>
      <c r="H760" vm="24">
        <v>45828</v>
      </c>
      <c r="I760">
        <v>-8</v>
      </c>
      <c r="J760">
        <v>377.97</v>
      </c>
      <c r="K760">
        <v>377.97</v>
      </c>
      <c r="L760" t="str">
        <v>Ricardo G.Silva</v>
      </c>
      <c r="M760" t="str">
        <v>A VENCER</v>
      </c>
    </row>
    <row r="761" spans="1:13" x14ac:dyDescent="0.25">
      <c r="A761">
        <v>211111567</v>
      </c>
      <c r="B761" t="str">
        <v>Surpresaparalela Supermercado</v>
      </c>
      <c r="C761" t="str">
        <v>FA</v>
      </c>
      <c r="D761" s="5" t="str">
        <v>2025A</v>
      </c>
      <c r="E761">
        <v>9761</v>
      </c>
      <c r="F761" t="str">
        <v>PEN</v>
      </c>
      <c r="G761" vm="139">
        <v>45864</v>
      </c>
      <c r="H761" vm="27">
        <v>45834</v>
      </c>
      <c r="I761">
        <v>-14</v>
      </c>
      <c r="J761">
        <v>179.99</v>
      </c>
      <c r="K761">
        <v>179.99</v>
      </c>
      <c r="L761" t="str">
        <v>Ricardo G.Silva</v>
      </c>
      <c r="M761" t="str">
        <v>A VENCER</v>
      </c>
    </row>
    <row r="762" spans="1:13" x14ac:dyDescent="0.25">
      <c r="A762">
        <v>211111567</v>
      </c>
      <c r="B762" t="str">
        <v>Surpresaparalela Supermercado</v>
      </c>
      <c r="C762" t="str">
        <v>FA</v>
      </c>
      <c r="D762" s="5" t="str">
        <v>2025A</v>
      </c>
      <c r="E762">
        <v>10215</v>
      </c>
      <c r="F762" t="str">
        <v>PEN</v>
      </c>
      <c r="G762" vm="107">
        <v>45875</v>
      </c>
      <c r="H762" vm="72">
        <v>45845</v>
      </c>
      <c r="I762">
        <v>-25</v>
      </c>
      <c r="J762">
        <v>280.28000000000003</v>
      </c>
      <c r="K762">
        <v>280.28000000000003</v>
      </c>
      <c r="L762" t="str">
        <v>Ricardo G.Silva</v>
      </c>
      <c r="M762" t="str">
        <v>A VENCER</v>
      </c>
    </row>
    <row r="763" spans="1:13" x14ac:dyDescent="0.25">
      <c r="A763">
        <v>211111567</v>
      </c>
      <c r="B763" t="str">
        <v>Surpresaparalela Supermercado</v>
      </c>
      <c r="C763" t="str">
        <v>FA</v>
      </c>
      <c r="D763" s="5" t="str">
        <v>2025A</v>
      </c>
      <c r="E763">
        <v>10408</v>
      </c>
      <c r="F763" t="str">
        <v>PEN</v>
      </c>
      <c r="G763" vm="142">
        <v>45878</v>
      </c>
      <c r="H763" vm="74">
        <v>45848</v>
      </c>
      <c r="I763">
        <v>-28</v>
      </c>
      <c r="J763">
        <v>167.72</v>
      </c>
      <c r="K763">
        <v>167.72</v>
      </c>
      <c r="L763" t="str">
        <v>Ricardo G.Silva</v>
      </c>
      <c r="M763" t="str">
        <v>A VENCER</v>
      </c>
    </row>
    <row r="764" spans="1:13" x14ac:dyDescent="0.25">
      <c r="A764">
        <v>211111572</v>
      </c>
      <c r="B764" t="str">
        <v>Rodrigues &amp; Araújo, Lda</v>
      </c>
      <c r="C764" t="str">
        <v>FA</v>
      </c>
      <c r="D764" s="5" t="str">
        <v>2025A</v>
      </c>
      <c r="E764">
        <v>9321</v>
      </c>
      <c r="F764" t="str">
        <v>PEN</v>
      </c>
      <c r="G764" vm="96">
        <v>45854</v>
      </c>
      <c r="H764" vm="89">
        <v>45824</v>
      </c>
      <c r="I764">
        <v>-4</v>
      </c>
      <c r="J764">
        <v>2494.09</v>
      </c>
      <c r="K764">
        <v>2494.09</v>
      </c>
      <c r="L764" t="str">
        <v>Pedro Fonseca</v>
      </c>
      <c r="M764" t="str">
        <v>A VENCER</v>
      </c>
    </row>
    <row r="765" spans="1:13" x14ac:dyDescent="0.25">
      <c r="A765">
        <v>211111572</v>
      </c>
      <c r="B765" t="str">
        <v>Rodrigues &amp; Araújo, Lda</v>
      </c>
      <c r="C765" t="str">
        <v>FA</v>
      </c>
      <c r="D765" s="5" t="str">
        <v>2025A</v>
      </c>
      <c r="E765">
        <v>9357</v>
      </c>
      <c r="F765" t="str">
        <v>PEN</v>
      </c>
      <c r="G765" vm="177">
        <v>45855</v>
      </c>
      <c r="H765" vm="178">
        <v>45825</v>
      </c>
      <c r="I765">
        <v>-5</v>
      </c>
      <c r="J765">
        <v>3881.59</v>
      </c>
      <c r="K765">
        <v>3881.59</v>
      </c>
      <c r="L765" t="str">
        <v>Pedro Fonseca</v>
      </c>
      <c r="M765" t="str">
        <v>A VENCER</v>
      </c>
    </row>
    <row r="766" spans="1:13" x14ac:dyDescent="0.25">
      <c r="A766">
        <v>211111572</v>
      </c>
      <c r="B766" t="str">
        <v>Rodrigues &amp; Araújo, Lda</v>
      </c>
      <c r="C766" t="str">
        <v>FA</v>
      </c>
      <c r="D766" s="5" t="str">
        <v>2025A</v>
      </c>
      <c r="E766">
        <v>9361</v>
      </c>
      <c r="F766" t="str">
        <v>PEN</v>
      </c>
      <c r="G766" vm="177">
        <v>45855</v>
      </c>
      <c r="H766" vm="178">
        <v>45825</v>
      </c>
      <c r="I766">
        <v>-5</v>
      </c>
      <c r="J766">
        <v>143.69</v>
      </c>
      <c r="K766">
        <v>143.69</v>
      </c>
      <c r="L766" t="str">
        <v>Pedro Fonseca</v>
      </c>
      <c r="M766" t="str">
        <v>A VENCER</v>
      </c>
    </row>
    <row r="767" spans="1:13" x14ac:dyDescent="0.25">
      <c r="A767">
        <v>211111572</v>
      </c>
      <c r="B767" t="str">
        <v>Rodrigues &amp; Araújo, Lda</v>
      </c>
      <c r="C767" t="str">
        <v>FA</v>
      </c>
      <c r="D767" s="5" t="str">
        <v>2025A</v>
      </c>
      <c r="E767">
        <v>9508</v>
      </c>
      <c r="F767" t="str">
        <v>PEN</v>
      </c>
      <c r="G767" vm="98">
        <v>45858</v>
      </c>
      <c r="H767" vm="24">
        <v>45828</v>
      </c>
      <c r="I767">
        <v>-8</v>
      </c>
      <c r="J767">
        <v>3271.4700000000003</v>
      </c>
      <c r="K767">
        <v>3271.4700000000003</v>
      </c>
      <c r="L767" t="str">
        <v>Pedro Fonseca</v>
      </c>
      <c r="M767" t="str">
        <v>A VENCER</v>
      </c>
    </row>
    <row r="768" spans="1:13" x14ac:dyDescent="0.25">
      <c r="A768">
        <v>211111572</v>
      </c>
      <c r="B768" t="str">
        <v>Rodrigues &amp; Araújo, Lda</v>
      </c>
      <c r="C768" t="str">
        <v>NC</v>
      </c>
      <c r="D768" s="5">
        <v>2025</v>
      </c>
      <c r="E768">
        <v>578</v>
      </c>
      <c r="F768" t="str">
        <v>PEN</v>
      </c>
      <c r="G768" vm="99">
        <v>45861</v>
      </c>
      <c r="H768" vm="100">
        <v>45831</v>
      </c>
      <c r="I768">
        <v>-11</v>
      </c>
      <c r="J768">
        <v>-164.29</v>
      </c>
      <c r="K768">
        <v>-164.29</v>
      </c>
      <c r="L768" t="str">
        <v>Pedro Fonseca</v>
      </c>
      <c r="M768" t="str">
        <v>A VENCER</v>
      </c>
    </row>
    <row r="769" spans="1:13" x14ac:dyDescent="0.25">
      <c r="A769">
        <v>211111572</v>
      </c>
      <c r="B769" t="str">
        <v>Rodrigues &amp; Araújo, Lda</v>
      </c>
      <c r="C769" t="str">
        <v>FA</v>
      </c>
      <c r="D769" s="5" t="str">
        <v>2025A</v>
      </c>
      <c r="E769">
        <v>9614</v>
      </c>
      <c r="F769" t="str">
        <v>PEN</v>
      </c>
      <c r="G769" vm="99">
        <v>45861</v>
      </c>
      <c r="H769" vm="100">
        <v>45831</v>
      </c>
      <c r="I769">
        <v>-11</v>
      </c>
      <c r="J769">
        <v>2530.9500000000003</v>
      </c>
      <c r="K769">
        <v>2530.9500000000003</v>
      </c>
      <c r="L769" t="str">
        <v>Pedro Fonseca</v>
      </c>
      <c r="M769" t="str">
        <v>A VENCER</v>
      </c>
    </row>
    <row r="770" spans="1:13" x14ac:dyDescent="0.25">
      <c r="A770">
        <v>211111572</v>
      </c>
      <c r="B770" t="str">
        <v>Rodrigues &amp; Araújo, Lda</v>
      </c>
      <c r="C770" t="str">
        <v>NC</v>
      </c>
      <c r="D770" s="5">
        <v>2025</v>
      </c>
      <c r="E770">
        <v>589</v>
      </c>
      <c r="F770" t="str">
        <v>PEN</v>
      </c>
      <c r="G770" vm="101">
        <v>45863</v>
      </c>
      <c r="H770" vm="26">
        <v>45833</v>
      </c>
      <c r="I770">
        <v>-13</v>
      </c>
      <c r="J770">
        <v>-91.23</v>
      </c>
      <c r="K770">
        <v>-91.23</v>
      </c>
      <c r="L770" t="str">
        <v>Pedro Fonseca</v>
      </c>
      <c r="M770" t="str">
        <v>A VENCER</v>
      </c>
    </row>
    <row r="771" spans="1:13" x14ac:dyDescent="0.25">
      <c r="A771">
        <v>211111572</v>
      </c>
      <c r="B771" t="str">
        <v>Rodrigues &amp; Araújo, Lda</v>
      </c>
      <c r="C771" t="str">
        <v>FA</v>
      </c>
      <c r="D771" s="5" t="str">
        <v>2025A</v>
      </c>
      <c r="E771">
        <v>9747</v>
      </c>
      <c r="F771" t="str">
        <v>PEN</v>
      </c>
      <c r="G771" vm="139">
        <v>45864</v>
      </c>
      <c r="H771" vm="27">
        <v>45834</v>
      </c>
      <c r="I771">
        <v>-14</v>
      </c>
      <c r="J771">
        <v>99.72</v>
      </c>
      <c r="K771">
        <v>99.72</v>
      </c>
      <c r="L771" t="str">
        <v>Pedro Fonseca</v>
      </c>
      <c r="M771" t="str">
        <v>A VENCER</v>
      </c>
    </row>
    <row r="772" spans="1:13" x14ac:dyDescent="0.25">
      <c r="A772">
        <v>211111572</v>
      </c>
      <c r="B772" t="str">
        <v>Rodrigues &amp; Araújo, Lda</v>
      </c>
      <c r="C772" t="str">
        <v>FA</v>
      </c>
      <c r="D772" s="5" t="str">
        <v>2025A</v>
      </c>
      <c r="E772">
        <v>9779</v>
      </c>
      <c r="F772" t="str">
        <v>PEN</v>
      </c>
      <c r="G772" vm="139">
        <v>45864</v>
      </c>
      <c r="H772" vm="27">
        <v>45834</v>
      </c>
      <c r="I772">
        <v>-14</v>
      </c>
      <c r="J772">
        <v>4186.54</v>
      </c>
      <c r="K772">
        <v>4186.54</v>
      </c>
      <c r="L772" t="str">
        <v>Pedro Fonseca</v>
      </c>
      <c r="M772" t="str">
        <v>A VENCER</v>
      </c>
    </row>
    <row r="773" spans="1:13" x14ac:dyDescent="0.25">
      <c r="A773">
        <v>211111572</v>
      </c>
      <c r="B773" t="str">
        <v>Rodrigues &amp; Araújo, Lda</v>
      </c>
      <c r="C773" t="str">
        <v>FA</v>
      </c>
      <c r="D773" s="5" t="str">
        <v>2025A</v>
      </c>
      <c r="E773">
        <v>9929</v>
      </c>
      <c r="F773" t="str">
        <v>PEN</v>
      </c>
      <c r="G773" vm="140">
        <v>45869</v>
      </c>
      <c r="H773" vm="141">
        <v>45839</v>
      </c>
      <c r="I773">
        <v>-19</v>
      </c>
      <c r="J773">
        <v>1365.27</v>
      </c>
      <c r="K773">
        <v>1365.27</v>
      </c>
      <c r="L773" t="str">
        <v>Pedro Fonseca</v>
      </c>
      <c r="M773" t="str">
        <v>A VENCER</v>
      </c>
    </row>
    <row r="774" spans="1:13" x14ac:dyDescent="0.25">
      <c r="A774">
        <v>211111572</v>
      </c>
      <c r="B774" t="str">
        <v>Rodrigues &amp; Araújo, Lda</v>
      </c>
      <c r="C774" t="str">
        <v>FA</v>
      </c>
      <c r="D774" s="5" t="str">
        <v>2025A</v>
      </c>
      <c r="E774">
        <v>10014</v>
      </c>
      <c r="F774" t="str">
        <v>PEN</v>
      </c>
      <c r="G774" vm="105">
        <v>45870</v>
      </c>
      <c r="H774" vm="31">
        <v>45840</v>
      </c>
      <c r="I774">
        <v>-20</v>
      </c>
      <c r="J774">
        <v>3331.38</v>
      </c>
      <c r="K774">
        <v>3331.38</v>
      </c>
      <c r="L774" t="str">
        <v>Pedro Fonseca</v>
      </c>
      <c r="M774" t="str">
        <v>A VENCER</v>
      </c>
    </row>
    <row r="775" spans="1:13" x14ac:dyDescent="0.25">
      <c r="A775">
        <v>211111572</v>
      </c>
      <c r="B775" t="str">
        <v>Rodrigues &amp; Araújo, Lda</v>
      </c>
      <c r="C775" t="str">
        <v>FA</v>
      </c>
      <c r="D775" s="5" t="str">
        <v>2025A</v>
      </c>
      <c r="E775">
        <v>10061</v>
      </c>
      <c r="F775" t="str">
        <v>PEN</v>
      </c>
      <c r="G775" vm="118">
        <v>45871</v>
      </c>
      <c r="H775" vm="32">
        <v>45841</v>
      </c>
      <c r="I775">
        <v>-21</v>
      </c>
      <c r="J775">
        <v>112.29</v>
      </c>
      <c r="K775">
        <v>112.29</v>
      </c>
      <c r="L775" t="str">
        <v>Pedro Fonseca</v>
      </c>
      <c r="M775" t="str">
        <v>A VENCER</v>
      </c>
    </row>
    <row r="776" spans="1:13" x14ac:dyDescent="0.25">
      <c r="A776">
        <v>211111572</v>
      </c>
      <c r="B776" t="str">
        <v>Rodrigues &amp; Araújo, Lda</v>
      </c>
      <c r="C776" t="str">
        <v>FA</v>
      </c>
      <c r="D776" s="5" t="str">
        <v>2025A</v>
      </c>
      <c r="E776">
        <v>10068</v>
      </c>
      <c r="F776" t="str">
        <v>PEN</v>
      </c>
      <c r="G776" vm="118">
        <v>45871</v>
      </c>
      <c r="H776" vm="32">
        <v>45841</v>
      </c>
      <c r="I776">
        <v>-21</v>
      </c>
      <c r="J776">
        <v>22.71</v>
      </c>
      <c r="K776">
        <v>22.71</v>
      </c>
      <c r="L776" t="str">
        <v>Pedro Fonseca</v>
      </c>
      <c r="M776" t="str">
        <v>A VENCER</v>
      </c>
    </row>
    <row r="777" spans="1:13" x14ac:dyDescent="0.25">
      <c r="A777">
        <v>211111572</v>
      </c>
      <c r="B777" t="str">
        <v>Rodrigues &amp; Araújo, Lda</v>
      </c>
      <c r="C777" t="str">
        <v>FA</v>
      </c>
      <c r="D777" s="5" t="str">
        <v>2025A</v>
      </c>
      <c r="E777">
        <v>10071</v>
      </c>
      <c r="F777" t="str">
        <v>PEN</v>
      </c>
      <c r="G777" vm="118">
        <v>45871</v>
      </c>
      <c r="H777" vm="32">
        <v>45841</v>
      </c>
      <c r="I777">
        <v>-21</v>
      </c>
      <c r="J777">
        <v>1828.3400000000001</v>
      </c>
      <c r="K777">
        <v>1828.3400000000001</v>
      </c>
      <c r="L777" t="str">
        <v>Pedro Fonseca</v>
      </c>
      <c r="M777" t="str">
        <v>A VENCER</v>
      </c>
    </row>
    <row r="778" spans="1:13" x14ac:dyDescent="0.25">
      <c r="A778">
        <v>211111572</v>
      </c>
      <c r="B778" t="str">
        <v>Rodrigues &amp; Araújo, Lda</v>
      </c>
      <c r="C778" t="str">
        <v>FA</v>
      </c>
      <c r="D778" s="5" t="str">
        <v>2025A</v>
      </c>
      <c r="E778">
        <v>10273</v>
      </c>
      <c r="F778" t="str">
        <v>PEN</v>
      </c>
      <c r="G778" vm="116">
        <v>45876</v>
      </c>
      <c r="H778" vm="73">
        <v>45846</v>
      </c>
      <c r="I778">
        <v>-26</v>
      </c>
      <c r="J778">
        <v>3869.51</v>
      </c>
      <c r="K778">
        <v>3869.51</v>
      </c>
      <c r="L778" t="str">
        <v>Pedro Fonseca</v>
      </c>
      <c r="M778" t="str">
        <v>A VENCER</v>
      </c>
    </row>
    <row r="779" spans="1:13" x14ac:dyDescent="0.25">
      <c r="A779">
        <v>211111572</v>
      </c>
      <c r="B779" t="str">
        <v>Rodrigues &amp; Araújo, Lda</v>
      </c>
      <c r="C779" t="str">
        <v>FA</v>
      </c>
      <c r="D779" s="5" t="str">
        <v>2025A</v>
      </c>
      <c r="E779">
        <v>10406</v>
      </c>
      <c r="F779" t="str">
        <v>PEN</v>
      </c>
      <c r="G779" vm="142">
        <v>45878</v>
      </c>
      <c r="H779" vm="74">
        <v>45848</v>
      </c>
      <c r="I779">
        <v>-28</v>
      </c>
      <c r="J779">
        <v>2846.36</v>
      </c>
      <c r="K779">
        <v>2846.36</v>
      </c>
      <c r="L779" t="str">
        <v>Pedro Fonseca</v>
      </c>
      <c r="M779" t="str">
        <v>A VENCER</v>
      </c>
    </row>
    <row r="780" spans="1:13" x14ac:dyDescent="0.25">
      <c r="A780">
        <v>211111588</v>
      </c>
      <c r="B780" t="str">
        <v>Macro-Frio, Comercio Internacional</v>
      </c>
      <c r="C780" t="str">
        <v>NC</v>
      </c>
      <c r="D780" s="5" t="str">
        <v>2025A</v>
      </c>
      <c r="E780">
        <v>275</v>
      </c>
      <c r="F780" t="str">
        <v>PEN</v>
      </c>
      <c r="G780" vm="209">
        <v>45763</v>
      </c>
      <c r="H780" vm="268">
        <v>45728</v>
      </c>
      <c r="I780">
        <v>87</v>
      </c>
      <c r="J780">
        <v>-112.59</v>
      </c>
      <c r="K780">
        <v>-75.92</v>
      </c>
      <c r="L780" t="str">
        <v>Vânia Silva</v>
      </c>
      <c r="M780" t="str">
        <v>61A90</v>
      </c>
    </row>
    <row r="781" spans="1:13" x14ac:dyDescent="0.25">
      <c r="A781">
        <v>211111588</v>
      </c>
      <c r="B781" t="str">
        <v>Macro-Frio, Comercio Internacional</v>
      </c>
      <c r="C781" t="str">
        <v>FA</v>
      </c>
      <c r="D781" s="5" t="str">
        <v>2025A</v>
      </c>
      <c r="E781">
        <v>8178</v>
      </c>
      <c r="F781" t="str">
        <v>PEN</v>
      </c>
      <c r="G781" vm="27">
        <v>45834</v>
      </c>
      <c r="H781" vm="159">
        <v>45799</v>
      </c>
      <c r="I781">
        <v>16</v>
      </c>
      <c r="J781">
        <v>601.93000000000006</v>
      </c>
      <c r="K781">
        <v>21</v>
      </c>
      <c r="L781" t="str">
        <v>Vânia Silva</v>
      </c>
      <c r="M781" t="str">
        <v>6A30</v>
      </c>
    </row>
    <row r="782" spans="1:13" x14ac:dyDescent="0.25">
      <c r="A782">
        <v>211111588</v>
      </c>
      <c r="B782" t="str">
        <v>Macro-Frio, Comercio Internacional</v>
      </c>
      <c r="C782" t="str">
        <v>FA</v>
      </c>
      <c r="D782" s="5" t="str">
        <v>2025A</v>
      </c>
      <c r="E782">
        <v>8754</v>
      </c>
      <c r="F782" t="str">
        <v>PEN</v>
      </c>
      <c r="G782" vm="73">
        <v>45846</v>
      </c>
      <c r="H782" vm="119">
        <v>45811</v>
      </c>
      <c r="I782">
        <v>4</v>
      </c>
      <c r="J782">
        <v>366.71</v>
      </c>
      <c r="K782">
        <v>366.71</v>
      </c>
      <c r="L782" t="str">
        <v>Vânia Silva</v>
      </c>
      <c r="M782" t="str">
        <v>1A5</v>
      </c>
    </row>
    <row r="783" spans="1:13" x14ac:dyDescent="0.25">
      <c r="A783">
        <v>211111588</v>
      </c>
      <c r="B783" t="str">
        <v>Macro-Frio, Comercio Internacional</v>
      </c>
      <c r="C783" t="str">
        <v>FA</v>
      </c>
      <c r="D783" s="5" t="str">
        <v>2025A</v>
      </c>
      <c r="E783">
        <v>8891</v>
      </c>
      <c r="F783" t="str">
        <v>PEN</v>
      </c>
      <c r="G783" vm="74">
        <v>45848</v>
      </c>
      <c r="H783" vm="138">
        <v>45813</v>
      </c>
      <c r="I783">
        <v>2</v>
      </c>
      <c r="J783">
        <v>646.35</v>
      </c>
      <c r="K783">
        <v>646.35</v>
      </c>
      <c r="L783" t="str">
        <v>Vânia Silva</v>
      </c>
      <c r="M783" t="str">
        <v>1A5</v>
      </c>
    </row>
    <row r="784" spans="1:13" x14ac:dyDescent="0.25">
      <c r="A784">
        <v>211111588</v>
      </c>
      <c r="B784" t="str">
        <v>Macro-Frio, Comercio Internacional</v>
      </c>
      <c r="C784" t="str">
        <v>FA</v>
      </c>
      <c r="D784" s="5" t="str">
        <v>2025A</v>
      </c>
      <c r="E784">
        <v>9119</v>
      </c>
      <c r="F784" t="str">
        <v>PEN</v>
      </c>
      <c r="G784" vm="177">
        <v>45855</v>
      </c>
      <c r="H784" vm="122">
        <v>45820</v>
      </c>
      <c r="I784">
        <v>-5</v>
      </c>
      <c r="J784">
        <v>44.730000000000004</v>
      </c>
      <c r="K784">
        <v>44.730000000000004</v>
      </c>
      <c r="L784" t="str">
        <v>Vânia Silva</v>
      </c>
      <c r="M784" t="str">
        <v>A VENCER</v>
      </c>
    </row>
    <row r="785" spans="1:13" x14ac:dyDescent="0.25">
      <c r="A785">
        <v>211111588</v>
      </c>
      <c r="B785" t="str">
        <v>Macro-Frio, Comercio Internacional</v>
      </c>
      <c r="C785" t="str">
        <v>FA</v>
      </c>
      <c r="D785" s="5" t="str">
        <v>2025A</v>
      </c>
      <c r="E785">
        <v>9338</v>
      </c>
      <c r="F785" t="str">
        <v>PEN</v>
      </c>
      <c r="G785" vm="269">
        <v>45860</v>
      </c>
      <c r="H785" vm="178">
        <v>45825</v>
      </c>
      <c r="I785">
        <v>-10</v>
      </c>
      <c r="J785">
        <v>691.45</v>
      </c>
      <c r="K785">
        <v>691.45</v>
      </c>
      <c r="L785" t="str">
        <v>Vânia Silva</v>
      </c>
      <c r="M785" t="str">
        <v>A VENCER</v>
      </c>
    </row>
    <row r="786" spans="1:13" x14ac:dyDescent="0.25">
      <c r="A786">
        <v>211111588</v>
      </c>
      <c r="B786" t="str">
        <v>Macro-Frio, Comercio Internacional</v>
      </c>
      <c r="C786" t="str">
        <v>FA</v>
      </c>
      <c r="D786" s="5" t="str">
        <v>2025A</v>
      </c>
      <c r="E786">
        <v>9568</v>
      </c>
      <c r="F786" t="str">
        <v>PEN</v>
      </c>
      <c r="G786" vm="101">
        <v>45863</v>
      </c>
      <c r="H786" vm="24">
        <v>45828</v>
      </c>
      <c r="I786">
        <v>-13</v>
      </c>
      <c r="J786">
        <v>742.15</v>
      </c>
      <c r="K786">
        <v>742.15</v>
      </c>
      <c r="L786" t="str">
        <v>Vânia Silva</v>
      </c>
      <c r="M786" t="str">
        <v>A VENCER</v>
      </c>
    </row>
    <row r="787" spans="1:13" x14ac:dyDescent="0.25">
      <c r="A787">
        <v>211111588</v>
      </c>
      <c r="B787" t="str">
        <v>Macro-Frio, Comercio Internacional</v>
      </c>
      <c r="C787" t="str">
        <v>FA</v>
      </c>
      <c r="D787" s="5" t="str">
        <v>2025A</v>
      </c>
      <c r="E787">
        <v>9739</v>
      </c>
      <c r="F787" t="str">
        <v>PEN</v>
      </c>
      <c r="G787" vm="140">
        <v>45869</v>
      </c>
      <c r="H787" vm="27">
        <v>45834</v>
      </c>
      <c r="I787">
        <v>-19</v>
      </c>
      <c r="J787">
        <v>89.460000000000008</v>
      </c>
      <c r="K787">
        <v>89.460000000000008</v>
      </c>
      <c r="L787" t="str">
        <v>Vânia Silva</v>
      </c>
      <c r="M787" t="str">
        <v>A VENCER</v>
      </c>
    </row>
    <row r="788" spans="1:13" x14ac:dyDescent="0.25">
      <c r="A788">
        <v>211111588</v>
      </c>
      <c r="B788" t="str">
        <v>Macro-Frio, Comercio Internacional</v>
      </c>
      <c r="C788" t="str">
        <v>FA</v>
      </c>
      <c r="D788" s="5" t="str">
        <v>2025A</v>
      </c>
      <c r="E788">
        <v>10101</v>
      </c>
      <c r="F788" t="str">
        <v>PEN</v>
      </c>
      <c r="G788" vm="108">
        <v>45877</v>
      </c>
      <c r="H788" vm="33">
        <v>45842</v>
      </c>
      <c r="I788">
        <v>-27</v>
      </c>
      <c r="J788">
        <v>1172.54</v>
      </c>
      <c r="K788">
        <v>1172.54</v>
      </c>
      <c r="L788" t="str">
        <v>Vânia Silva</v>
      </c>
      <c r="M788" t="str">
        <v>A VENCER</v>
      </c>
    </row>
    <row r="789" spans="1:13" x14ac:dyDescent="0.25">
      <c r="A789">
        <v>211111588</v>
      </c>
      <c r="B789" t="str">
        <v>Macro-Frio, Comercio Internacional</v>
      </c>
      <c r="C789" t="str">
        <v>FA</v>
      </c>
      <c r="D789" s="5" t="str">
        <v>2025A</v>
      </c>
      <c r="E789">
        <v>10373</v>
      </c>
      <c r="F789" t="str">
        <v>PEN</v>
      </c>
      <c r="G789" vm="232">
        <v>45883</v>
      </c>
      <c r="H789" vm="74">
        <v>45848</v>
      </c>
      <c r="I789">
        <v>-33</v>
      </c>
      <c r="J789">
        <v>793.1</v>
      </c>
      <c r="K789">
        <v>793.1</v>
      </c>
      <c r="L789" t="str">
        <v>Vânia Silva</v>
      </c>
      <c r="M789" t="str">
        <v>A VENCER</v>
      </c>
    </row>
    <row r="790" spans="1:13" x14ac:dyDescent="0.25">
      <c r="A790">
        <v>211111594</v>
      </c>
      <c r="B790" t="str">
        <v>Talho Albino Amor - Unipessoal,Lda</v>
      </c>
      <c r="C790" t="str">
        <v>NCPR</v>
      </c>
      <c r="D790" s="5">
        <v>2025</v>
      </c>
      <c r="E790">
        <v>22</v>
      </c>
      <c r="F790" t="str">
        <v>PEN</v>
      </c>
      <c r="G790" vm="270">
        <v>45723</v>
      </c>
      <c r="H790" vm="271">
        <v>45693</v>
      </c>
      <c r="I790">
        <v>127</v>
      </c>
      <c r="J790">
        <v>-68.290000000000006</v>
      </c>
      <c r="K790">
        <v>-0.03</v>
      </c>
      <c r="L790" t="str">
        <v>Ricardo G.Silva</v>
      </c>
      <c r="M790" t="str">
        <v>M120</v>
      </c>
    </row>
    <row r="791" spans="1:13" x14ac:dyDescent="0.25">
      <c r="A791">
        <v>211111594</v>
      </c>
      <c r="B791" t="str">
        <v>Talho Albino Amor - Unipessoal,Lda</v>
      </c>
      <c r="C791" t="str">
        <v>FA</v>
      </c>
      <c r="D791" s="5" t="str">
        <v>2025A</v>
      </c>
      <c r="E791">
        <v>3419</v>
      </c>
      <c r="F791" t="str">
        <v>PEN</v>
      </c>
      <c r="G791" vm="37">
        <v>45742</v>
      </c>
      <c r="H791" vm="272">
        <v>45712</v>
      </c>
      <c r="I791">
        <v>108</v>
      </c>
      <c r="J791">
        <v>287.59000000000003</v>
      </c>
      <c r="K791">
        <v>287.59000000000003</v>
      </c>
      <c r="L791" t="str">
        <v>Ricardo G.Silva</v>
      </c>
      <c r="M791" t="str">
        <v>91A120</v>
      </c>
    </row>
    <row r="792" spans="1:13" x14ac:dyDescent="0.25">
      <c r="A792">
        <v>211111594</v>
      </c>
      <c r="B792" t="str">
        <v>Talho Albino Amor - Unipessoal,Lda</v>
      </c>
      <c r="C792" t="str">
        <v>CCR</v>
      </c>
      <c r="D792" s="5" t="str">
        <v>A</v>
      </c>
      <c r="E792" t="str">
        <v>Transferência</v>
      </c>
      <c r="F792" t="str">
        <v>PEN</v>
      </c>
      <c r="G792" vm="221">
        <v>45743</v>
      </c>
      <c r="H792" vm="273">
        <v>45713</v>
      </c>
      <c r="I792">
        <v>107</v>
      </c>
      <c r="J792">
        <v>-1113.56</v>
      </c>
      <c r="K792">
        <v>-192.28</v>
      </c>
      <c r="L792" t="str">
        <v>Ricardo G.Silva</v>
      </c>
      <c r="M792" t="str">
        <v>91A120</v>
      </c>
    </row>
    <row r="793" spans="1:13" x14ac:dyDescent="0.25">
      <c r="A793">
        <v>211111595</v>
      </c>
      <c r="B793" t="str">
        <v>Nbc-Supermercado Unipessoal,Lda</v>
      </c>
      <c r="C793" t="str">
        <v>FA</v>
      </c>
      <c r="D793" s="5" t="str">
        <v>2025A</v>
      </c>
      <c r="E793">
        <v>8775</v>
      </c>
      <c r="F793" t="str">
        <v>PEN</v>
      </c>
      <c r="G793" vm="118">
        <v>45871</v>
      </c>
      <c r="H793" vm="119">
        <v>45811</v>
      </c>
      <c r="I793">
        <v>-21</v>
      </c>
      <c r="J793">
        <v>308.59000000000003</v>
      </c>
      <c r="K793">
        <v>308.59000000000003</v>
      </c>
      <c r="L793" t="str">
        <v>Manuel Miranda</v>
      </c>
      <c r="M793" t="str">
        <v>A VENCER</v>
      </c>
    </row>
    <row r="794" spans="1:13" x14ac:dyDescent="0.25">
      <c r="A794">
        <v>211111595</v>
      </c>
      <c r="B794" t="str">
        <v>Nbc-Supermercado Unipessoal,Lda</v>
      </c>
      <c r="C794" t="str">
        <v>FA</v>
      </c>
      <c r="D794" s="5" t="str">
        <v>2025A</v>
      </c>
      <c r="E794">
        <v>8794</v>
      </c>
      <c r="F794" t="str">
        <v>PEN</v>
      </c>
      <c r="G794" vm="118">
        <v>45871</v>
      </c>
      <c r="H794" vm="119">
        <v>45811</v>
      </c>
      <c r="I794">
        <v>-21</v>
      </c>
      <c r="J794">
        <v>31.11</v>
      </c>
      <c r="K794">
        <v>31.11</v>
      </c>
      <c r="L794" t="str">
        <v>Manuel Miranda</v>
      </c>
      <c r="M794" t="str">
        <v>A VENCER</v>
      </c>
    </row>
    <row r="795" spans="1:13" x14ac:dyDescent="0.25">
      <c r="A795">
        <v>211111595</v>
      </c>
      <c r="B795" t="str">
        <v>Nbc-Supermercado Unipessoal,Lda</v>
      </c>
      <c r="C795" t="str">
        <v>FA</v>
      </c>
      <c r="D795" s="5">
        <v>2025</v>
      </c>
      <c r="E795">
        <v>36</v>
      </c>
      <c r="F795" t="str">
        <v>PEN</v>
      </c>
      <c r="G795" vm="120">
        <v>45874</v>
      </c>
      <c r="H795" vm="13">
        <v>45814</v>
      </c>
      <c r="I795">
        <v>-24</v>
      </c>
      <c r="J795">
        <v>390.71000000000004</v>
      </c>
      <c r="K795">
        <v>390.71000000000004</v>
      </c>
      <c r="L795" t="str">
        <v>Manuel Miranda</v>
      </c>
      <c r="M795" t="str">
        <v>A VENCER</v>
      </c>
    </row>
    <row r="796" spans="1:13" x14ac:dyDescent="0.25">
      <c r="A796">
        <v>211111595</v>
      </c>
      <c r="B796" t="str">
        <v>Nbc-Supermercado Unipessoal,Lda</v>
      </c>
      <c r="C796" t="str">
        <v>FA</v>
      </c>
      <c r="D796" s="5" t="str">
        <v>2025A</v>
      </c>
      <c r="E796">
        <v>8981</v>
      </c>
      <c r="F796" t="str">
        <v>PEN</v>
      </c>
      <c r="G796" vm="108">
        <v>45877</v>
      </c>
      <c r="H796" vm="77">
        <v>45817</v>
      </c>
      <c r="I796">
        <v>-27</v>
      </c>
      <c r="J796">
        <v>273.62</v>
      </c>
      <c r="K796">
        <v>273.62</v>
      </c>
      <c r="L796" t="str">
        <v>Manuel Miranda</v>
      </c>
      <c r="M796" t="str">
        <v>A VENCER</v>
      </c>
    </row>
    <row r="797" spans="1:13" x14ac:dyDescent="0.25">
      <c r="A797">
        <v>211111595</v>
      </c>
      <c r="B797" t="str">
        <v>Nbc-Supermercado Unipessoal,Lda</v>
      </c>
      <c r="C797" t="str">
        <v>FA</v>
      </c>
      <c r="D797" s="5" t="str">
        <v>2025A</v>
      </c>
      <c r="E797">
        <v>9234</v>
      </c>
      <c r="F797" t="str">
        <v>PEN</v>
      </c>
      <c r="G797" vm="123">
        <v>45881</v>
      </c>
      <c r="H797" vm="19">
        <v>45821</v>
      </c>
      <c r="I797">
        <v>-31</v>
      </c>
      <c r="J797">
        <v>296.7</v>
      </c>
      <c r="K797">
        <v>296.7</v>
      </c>
      <c r="L797" t="str">
        <v>Manuel Miranda</v>
      </c>
      <c r="M797" t="str">
        <v>A VENCER</v>
      </c>
    </row>
    <row r="798" spans="1:13" x14ac:dyDescent="0.25">
      <c r="A798">
        <v>211111595</v>
      </c>
      <c r="B798" t="str">
        <v>Nbc-Supermercado Unipessoal,Lda</v>
      </c>
      <c r="C798" t="str">
        <v>NC</v>
      </c>
      <c r="D798" s="5">
        <v>2025</v>
      </c>
      <c r="E798">
        <v>563</v>
      </c>
      <c r="F798" t="str">
        <v>PEN</v>
      </c>
      <c r="G798" vm="143">
        <v>45885</v>
      </c>
      <c r="H798" vm="178">
        <v>45825</v>
      </c>
      <c r="I798">
        <v>-35</v>
      </c>
      <c r="J798">
        <v>-4.63</v>
      </c>
      <c r="K798">
        <v>-4.63</v>
      </c>
      <c r="L798" t="str">
        <v>Manuel Miranda</v>
      </c>
      <c r="M798" t="str">
        <v>A VENCER</v>
      </c>
    </row>
    <row r="799" spans="1:13" x14ac:dyDescent="0.25">
      <c r="A799">
        <v>211111595</v>
      </c>
      <c r="B799" t="str">
        <v>Nbc-Supermercado Unipessoal,Lda</v>
      </c>
      <c r="C799" t="str">
        <v>FA</v>
      </c>
      <c r="D799" s="5" t="str">
        <v>2025A</v>
      </c>
      <c r="E799">
        <v>9364</v>
      </c>
      <c r="F799" t="str">
        <v>PEN</v>
      </c>
      <c r="G799" vm="143">
        <v>45885</v>
      </c>
      <c r="H799" vm="178">
        <v>45825</v>
      </c>
      <c r="I799">
        <v>-35</v>
      </c>
      <c r="J799">
        <v>254.34</v>
      </c>
      <c r="K799">
        <v>254.34</v>
      </c>
      <c r="L799" t="str">
        <v>Manuel Miranda</v>
      </c>
      <c r="M799" t="str">
        <v>A VENCER</v>
      </c>
    </row>
    <row r="800" spans="1:13" x14ac:dyDescent="0.25">
      <c r="A800">
        <v>211111595</v>
      </c>
      <c r="B800" t="str">
        <v>Nbc-Supermercado Unipessoal,Lda</v>
      </c>
      <c r="C800" t="str">
        <v>FA</v>
      </c>
      <c r="D800" s="5" t="str">
        <v>2025A</v>
      </c>
      <c r="E800">
        <v>9860</v>
      </c>
      <c r="F800" t="str">
        <v>PEN</v>
      </c>
      <c r="G800" vm="130">
        <v>45895</v>
      </c>
      <c r="H800" vm="28">
        <v>45835</v>
      </c>
      <c r="I800">
        <v>-45</v>
      </c>
      <c r="J800">
        <v>284.12</v>
      </c>
      <c r="K800">
        <v>284.12</v>
      </c>
      <c r="L800" t="str">
        <v>Manuel Miranda</v>
      </c>
      <c r="M800" t="str">
        <v>A VENCER</v>
      </c>
    </row>
    <row r="801" spans="1:13" x14ac:dyDescent="0.25">
      <c r="A801">
        <v>211111596</v>
      </c>
      <c r="B801" t="str">
        <v>Fernando Pires Teixeira Leite</v>
      </c>
      <c r="C801" t="str">
        <v>FA</v>
      </c>
      <c r="D801" s="5" t="str">
        <v>2025A</v>
      </c>
      <c r="E801">
        <v>7280</v>
      </c>
      <c r="F801" t="str">
        <v>PEN</v>
      </c>
      <c r="G801" vm="13">
        <v>45814</v>
      </c>
      <c r="H801" vm="185">
        <v>45784</v>
      </c>
      <c r="I801">
        <v>36</v>
      </c>
      <c r="J801">
        <v>214.81</v>
      </c>
      <c r="K801">
        <v>214.81</v>
      </c>
      <c r="L801" t="str">
        <v>Pedro Fonseca</v>
      </c>
      <c r="M801" t="str">
        <v>31A60</v>
      </c>
    </row>
    <row r="802" spans="1:13" x14ac:dyDescent="0.25">
      <c r="A802">
        <v>211111596</v>
      </c>
      <c r="B802" t="str">
        <v>Fernando Pires Teixeira Leite</v>
      </c>
      <c r="C802" t="str">
        <v>FA</v>
      </c>
      <c r="D802" s="5" t="str">
        <v>2025A</v>
      </c>
      <c r="E802">
        <v>7711</v>
      </c>
      <c r="F802" t="str">
        <v>PEN</v>
      </c>
      <c r="G802" vm="19">
        <v>45821</v>
      </c>
      <c r="H802" vm="181">
        <v>45791</v>
      </c>
      <c r="I802">
        <v>29</v>
      </c>
      <c r="J802">
        <v>173.23</v>
      </c>
      <c r="K802">
        <v>173.23</v>
      </c>
      <c r="L802" t="str">
        <v>Pedro Fonseca</v>
      </c>
      <c r="M802" t="str">
        <v>6A30</v>
      </c>
    </row>
    <row r="803" spans="1:13" x14ac:dyDescent="0.25">
      <c r="A803">
        <v>211111596</v>
      </c>
      <c r="B803" t="str">
        <v>Fernando Pires Teixeira Leite</v>
      </c>
      <c r="C803" t="str">
        <v>FA</v>
      </c>
      <c r="D803" s="5" t="str">
        <v>2025A</v>
      </c>
      <c r="E803">
        <v>8125</v>
      </c>
      <c r="F803" t="str">
        <v>PEN</v>
      </c>
      <c r="G803" vm="24">
        <v>45828</v>
      </c>
      <c r="H803" vm="153">
        <v>45798</v>
      </c>
      <c r="I803">
        <v>22</v>
      </c>
      <c r="J803">
        <v>426.12</v>
      </c>
      <c r="K803">
        <v>426.12</v>
      </c>
      <c r="L803" t="str">
        <v>Pedro Fonseca</v>
      </c>
      <c r="M803" t="str">
        <v>6A30</v>
      </c>
    </row>
    <row r="804" spans="1:13" x14ac:dyDescent="0.25">
      <c r="A804">
        <v>211111596</v>
      </c>
      <c r="B804" t="str">
        <v>Fernando Pires Teixeira Leite</v>
      </c>
      <c r="C804" t="str">
        <v>FA</v>
      </c>
      <c r="D804" s="5" t="str">
        <v>2025A</v>
      </c>
      <c r="E804">
        <v>8505</v>
      </c>
      <c r="F804" t="str">
        <v>PEN</v>
      </c>
      <c r="G804" vm="28">
        <v>45835</v>
      </c>
      <c r="H804" vm="148">
        <v>45805</v>
      </c>
      <c r="I804">
        <v>15</v>
      </c>
      <c r="J804">
        <v>148.82</v>
      </c>
      <c r="K804">
        <v>148.82</v>
      </c>
      <c r="L804" t="str">
        <v>Pedro Fonseca</v>
      </c>
      <c r="M804" t="str">
        <v>6A30</v>
      </c>
    </row>
    <row r="805" spans="1:13" x14ac:dyDescent="0.25">
      <c r="A805">
        <v>211111596</v>
      </c>
      <c r="B805" t="str">
        <v>Fernando Pires Teixeira Leite</v>
      </c>
      <c r="C805" t="str">
        <v>FA</v>
      </c>
      <c r="D805" s="5" t="str">
        <v>2025A</v>
      </c>
      <c r="E805">
        <v>8629</v>
      </c>
      <c r="F805" t="str">
        <v>PEN</v>
      </c>
      <c r="G805" vm="30">
        <v>45837</v>
      </c>
      <c r="H805" vm="10">
        <v>45807</v>
      </c>
      <c r="I805">
        <v>13</v>
      </c>
      <c r="J805">
        <v>36.18</v>
      </c>
      <c r="K805">
        <v>36.18</v>
      </c>
      <c r="L805" t="str">
        <v>Pedro Fonseca</v>
      </c>
      <c r="M805" t="str">
        <v>6A30</v>
      </c>
    </row>
    <row r="806" spans="1:13" x14ac:dyDescent="0.25">
      <c r="A806">
        <v>211111596</v>
      </c>
      <c r="B806" t="str">
        <v>Fernando Pires Teixeira Leite</v>
      </c>
      <c r="C806" t="str">
        <v>FA</v>
      </c>
      <c r="D806" s="5" t="str">
        <v>2025A</v>
      </c>
      <c r="E806">
        <v>8838</v>
      </c>
      <c r="F806" t="str">
        <v>PEN</v>
      </c>
      <c r="G806" vm="33">
        <v>45842</v>
      </c>
      <c r="H806" vm="12">
        <v>45812</v>
      </c>
      <c r="I806">
        <v>8</v>
      </c>
      <c r="J806">
        <v>313.41000000000003</v>
      </c>
      <c r="K806">
        <v>313.41000000000003</v>
      </c>
      <c r="L806" t="str">
        <v>Pedro Fonseca</v>
      </c>
      <c r="M806" t="str">
        <v>6A30</v>
      </c>
    </row>
    <row r="807" spans="1:13" x14ac:dyDescent="0.25">
      <c r="A807">
        <v>211111596</v>
      </c>
      <c r="B807" t="str">
        <v>Fernando Pires Teixeira Leite</v>
      </c>
      <c r="C807" t="str">
        <v>FA</v>
      </c>
      <c r="D807" s="5" t="str">
        <v>2025A</v>
      </c>
      <c r="E807">
        <v>9061</v>
      </c>
      <c r="F807" t="str">
        <v>PEN</v>
      </c>
      <c r="G807" vm="9">
        <v>45849</v>
      </c>
      <c r="H807" vm="16">
        <v>45819</v>
      </c>
      <c r="I807">
        <v>1</v>
      </c>
      <c r="J807">
        <v>207.17000000000002</v>
      </c>
      <c r="K807">
        <v>207.17000000000002</v>
      </c>
      <c r="L807" t="str">
        <v>Pedro Fonseca</v>
      </c>
      <c r="M807" t="str">
        <v>1A5</v>
      </c>
    </row>
    <row r="808" spans="1:13" x14ac:dyDescent="0.25">
      <c r="A808">
        <v>211111596</v>
      </c>
      <c r="B808" t="str">
        <v>Fernando Pires Teixeira Leite</v>
      </c>
      <c r="C808" t="str">
        <v>FA</v>
      </c>
      <c r="D808" s="5" t="str">
        <v>2025A</v>
      </c>
      <c r="E808">
        <v>9415</v>
      </c>
      <c r="F808" t="str">
        <v>PEN</v>
      </c>
      <c r="G808" vm="97">
        <v>45856</v>
      </c>
      <c r="H808" vm="22">
        <v>45826</v>
      </c>
      <c r="I808">
        <v>-6</v>
      </c>
      <c r="J808">
        <v>60.77</v>
      </c>
      <c r="K808">
        <v>60.77</v>
      </c>
      <c r="L808" t="str">
        <v>Pedro Fonseca</v>
      </c>
      <c r="M808" t="str">
        <v>A VENCER</v>
      </c>
    </row>
    <row r="809" spans="1:13" x14ac:dyDescent="0.25">
      <c r="A809">
        <v>211111596</v>
      </c>
      <c r="B809" t="str">
        <v>Fernando Pires Teixeira Leite</v>
      </c>
      <c r="C809" t="str">
        <v>FA</v>
      </c>
      <c r="D809" s="5" t="str">
        <v>2025A</v>
      </c>
      <c r="E809">
        <v>9537</v>
      </c>
      <c r="F809" t="str">
        <v>PEN</v>
      </c>
      <c r="G809" vm="98">
        <v>45858</v>
      </c>
      <c r="H809" vm="24">
        <v>45828</v>
      </c>
      <c r="I809">
        <v>-8</v>
      </c>
      <c r="J809">
        <v>79.17</v>
      </c>
      <c r="K809">
        <v>79.17</v>
      </c>
      <c r="L809" t="str">
        <v>Pedro Fonseca</v>
      </c>
      <c r="M809" t="str">
        <v>A VENCER</v>
      </c>
    </row>
    <row r="810" spans="1:13" x14ac:dyDescent="0.25">
      <c r="A810">
        <v>211111596</v>
      </c>
      <c r="B810" t="str">
        <v>Fernando Pires Teixeira Leite</v>
      </c>
      <c r="C810" t="str">
        <v>FA</v>
      </c>
      <c r="D810" s="5" t="str">
        <v>2025A</v>
      </c>
      <c r="E810">
        <v>9694</v>
      </c>
      <c r="F810" t="str">
        <v>PEN</v>
      </c>
      <c r="G810" vm="101">
        <v>45863</v>
      </c>
      <c r="H810" vm="26">
        <v>45833</v>
      </c>
      <c r="I810">
        <v>-13</v>
      </c>
      <c r="J810">
        <v>130.17000000000002</v>
      </c>
      <c r="K810">
        <v>130.17000000000002</v>
      </c>
      <c r="L810" t="str">
        <v>Pedro Fonseca</v>
      </c>
      <c r="M810" t="str">
        <v>A VENCER</v>
      </c>
    </row>
    <row r="811" spans="1:13" x14ac:dyDescent="0.25">
      <c r="A811">
        <v>211111596</v>
      </c>
      <c r="B811" t="str">
        <v>Fernando Pires Teixeira Leite</v>
      </c>
      <c r="C811" t="str">
        <v>FA</v>
      </c>
      <c r="D811" s="5" t="str">
        <v>2025A</v>
      </c>
      <c r="E811">
        <v>9970</v>
      </c>
      <c r="F811" t="str">
        <v>PEN</v>
      </c>
      <c r="G811" vm="105">
        <v>45870</v>
      </c>
      <c r="H811" vm="31">
        <v>45840</v>
      </c>
      <c r="I811">
        <v>-20</v>
      </c>
      <c r="J811">
        <v>145.68</v>
      </c>
      <c r="K811">
        <v>145.68</v>
      </c>
      <c r="L811" t="str">
        <v>Pedro Fonseca</v>
      </c>
      <c r="M811" t="str">
        <v>A VENCER</v>
      </c>
    </row>
    <row r="812" spans="1:13" x14ac:dyDescent="0.25">
      <c r="A812">
        <v>211111596</v>
      </c>
      <c r="B812" t="str">
        <v>Fernando Pires Teixeira Leite</v>
      </c>
      <c r="C812" t="str">
        <v>FA</v>
      </c>
      <c r="D812" s="5" t="str">
        <v>2025A</v>
      </c>
      <c r="E812">
        <v>10325</v>
      </c>
      <c r="F812" t="str">
        <v>PEN</v>
      </c>
      <c r="G812" vm="108">
        <v>45877</v>
      </c>
      <c r="H812" vm="8">
        <v>45847</v>
      </c>
      <c r="I812">
        <v>-27</v>
      </c>
      <c r="J812">
        <v>85.460000000000008</v>
      </c>
      <c r="K812">
        <v>85.460000000000008</v>
      </c>
      <c r="L812" t="str">
        <v>Pedro Fonseca</v>
      </c>
      <c r="M812" t="str">
        <v>A VENCER</v>
      </c>
    </row>
    <row r="813" spans="1:13" x14ac:dyDescent="0.25">
      <c r="A813">
        <v>211111613</v>
      </c>
      <c r="B813" t="str">
        <v>Rui Manuel Antunes Da Silva</v>
      </c>
      <c r="C813" t="str">
        <v>FA</v>
      </c>
      <c r="D813" s="5" t="str">
        <v>2025A</v>
      </c>
      <c r="E813">
        <v>7320</v>
      </c>
      <c r="F813" t="str">
        <v>PEN</v>
      </c>
      <c r="G813" vm="13">
        <v>45814</v>
      </c>
      <c r="H813" vm="185">
        <v>45784</v>
      </c>
      <c r="I813">
        <v>36</v>
      </c>
      <c r="J813">
        <v>290.42</v>
      </c>
      <c r="K813">
        <v>290.42</v>
      </c>
      <c r="L813" t="str">
        <v>Bruno Brito</v>
      </c>
      <c r="M813" t="str">
        <v>31A60</v>
      </c>
    </row>
    <row r="814" spans="1:13" x14ac:dyDescent="0.25">
      <c r="A814">
        <v>211111613</v>
      </c>
      <c r="B814" t="str">
        <v>Rui Manuel Antunes Da Silva</v>
      </c>
      <c r="C814" t="str">
        <v>FA</v>
      </c>
      <c r="D814" s="5" t="str">
        <v>2025A</v>
      </c>
      <c r="E814">
        <v>9423</v>
      </c>
      <c r="F814" t="str">
        <v>PEN</v>
      </c>
      <c r="G814" vm="97">
        <v>45856</v>
      </c>
      <c r="H814" vm="22">
        <v>45826</v>
      </c>
      <c r="I814">
        <v>-6</v>
      </c>
      <c r="J814">
        <v>125.58</v>
      </c>
      <c r="K814">
        <v>125.58</v>
      </c>
      <c r="L814" t="str">
        <v>Bruno Brito</v>
      </c>
      <c r="M814" t="str">
        <v>A VENCER</v>
      </c>
    </row>
    <row r="815" spans="1:13" x14ac:dyDescent="0.25">
      <c r="A815">
        <v>211111613</v>
      </c>
      <c r="B815" t="str">
        <v>Rui Manuel Antunes Da Silva</v>
      </c>
      <c r="C815" t="str">
        <v>FA</v>
      </c>
      <c r="D815" s="5" t="str">
        <v>2025A</v>
      </c>
      <c r="E815">
        <v>9986</v>
      </c>
      <c r="F815" t="str">
        <v>PEN</v>
      </c>
      <c r="G815" vm="105">
        <v>45870</v>
      </c>
      <c r="H815" vm="31">
        <v>45840</v>
      </c>
      <c r="I815">
        <v>-20</v>
      </c>
      <c r="J815">
        <v>92.210000000000008</v>
      </c>
      <c r="K815">
        <v>92.210000000000008</v>
      </c>
      <c r="L815" t="str">
        <v>Bruno Brito</v>
      </c>
      <c r="M815" t="str">
        <v>A VENCER</v>
      </c>
    </row>
    <row r="816" spans="1:13" x14ac:dyDescent="0.25">
      <c r="A816">
        <v>211111614</v>
      </c>
      <c r="B816" t="str">
        <v>Forno Mágico-Rest.E Panif., Lda</v>
      </c>
      <c r="C816" t="str">
        <v>FA</v>
      </c>
      <c r="D816" s="5" t="str">
        <v>2025A</v>
      </c>
      <c r="E816">
        <v>9418</v>
      </c>
      <c r="F816" t="str">
        <v>PEN</v>
      </c>
      <c r="G816" vm="97">
        <v>45856</v>
      </c>
      <c r="H816" vm="22">
        <v>45826</v>
      </c>
      <c r="I816">
        <v>-6</v>
      </c>
      <c r="J816">
        <v>193.07</v>
      </c>
      <c r="K816">
        <v>193.07</v>
      </c>
      <c r="L816" t="str">
        <v>Manuel Miranda</v>
      </c>
      <c r="M816" t="str">
        <v>A VENCER</v>
      </c>
    </row>
    <row r="817" spans="1:13" x14ac:dyDescent="0.25">
      <c r="A817">
        <v>211111614</v>
      </c>
      <c r="B817" t="str">
        <v>Forno Mágico-Rest.E Panif., Lda</v>
      </c>
      <c r="C817" t="str">
        <v>FA</v>
      </c>
      <c r="D817" s="5" t="str">
        <v>2025A</v>
      </c>
      <c r="E817">
        <v>9469</v>
      </c>
      <c r="F817" t="str">
        <v>PEN</v>
      </c>
      <c r="G817" vm="98">
        <v>45858</v>
      </c>
      <c r="H817" vm="24">
        <v>45828</v>
      </c>
      <c r="I817">
        <v>-8</v>
      </c>
      <c r="J817">
        <v>144.72</v>
      </c>
      <c r="K817">
        <v>144.72</v>
      </c>
      <c r="L817" t="str">
        <v>Manuel Miranda</v>
      </c>
      <c r="M817" t="str">
        <v>A VENCER</v>
      </c>
    </row>
    <row r="818" spans="1:13" x14ac:dyDescent="0.25">
      <c r="A818">
        <v>211111614</v>
      </c>
      <c r="B818" t="str">
        <v>Forno Mágico-Rest.E Panif., Lda</v>
      </c>
      <c r="C818" t="str">
        <v>FA</v>
      </c>
      <c r="D818" s="5" t="str">
        <v>2025A</v>
      </c>
      <c r="E818">
        <v>9669</v>
      </c>
      <c r="F818" t="str">
        <v>PEN</v>
      </c>
      <c r="G818" vm="101">
        <v>45863</v>
      </c>
      <c r="H818" vm="26">
        <v>45833</v>
      </c>
      <c r="I818">
        <v>-13</v>
      </c>
      <c r="J818">
        <v>75.72</v>
      </c>
      <c r="K818">
        <v>75.72</v>
      </c>
      <c r="L818" t="str">
        <v>Manuel Miranda</v>
      </c>
      <c r="M818" t="str">
        <v>A VENCER</v>
      </c>
    </row>
    <row r="819" spans="1:13" x14ac:dyDescent="0.25">
      <c r="A819">
        <v>211111614</v>
      </c>
      <c r="B819" t="str">
        <v>Forno Mágico-Rest.E Panif., Lda</v>
      </c>
      <c r="C819" t="str">
        <v>FA</v>
      </c>
      <c r="D819" s="5" t="str">
        <v>2025A</v>
      </c>
      <c r="E819">
        <v>9982</v>
      </c>
      <c r="F819" t="str">
        <v>PEN</v>
      </c>
      <c r="G819" vm="105">
        <v>45870</v>
      </c>
      <c r="H819" vm="31">
        <v>45840</v>
      </c>
      <c r="I819">
        <v>-20</v>
      </c>
      <c r="J819">
        <v>145.72999999999999</v>
      </c>
      <c r="K819">
        <v>145.72999999999999</v>
      </c>
      <c r="L819" t="str">
        <v>Manuel Miranda</v>
      </c>
      <c r="M819" t="str">
        <v>A VENCER</v>
      </c>
    </row>
    <row r="820" spans="1:13" x14ac:dyDescent="0.25">
      <c r="A820">
        <v>211111614</v>
      </c>
      <c r="B820" t="str">
        <v>Forno Mágico-Rest.E Panif., Lda</v>
      </c>
      <c r="C820" t="str">
        <v>FA</v>
      </c>
      <c r="D820" s="5" t="str">
        <v>2025A</v>
      </c>
      <c r="E820">
        <v>10016</v>
      </c>
      <c r="F820" t="str">
        <v>PEN</v>
      </c>
      <c r="G820" vm="105">
        <v>45870</v>
      </c>
      <c r="H820" vm="31">
        <v>45840</v>
      </c>
      <c r="I820">
        <v>-20</v>
      </c>
      <c r="J820">
        <v>89.04</v>
      </c>
      <c r="K820">
        <v>89.04</v>
      </c>
      <c r="L820" t="str">
        <v>Manuel Miranda</v>
      </c>
      <c r="M820" t="str">
        <v>A VENCER</v>
      </c>
    </row>
    <row r="821" spans="1:13" x14ac:dyDescent="0.25">
      <c r="A821">
        <v>211111614</v>
      </c>
      <c r="B821" t="str">
        <v>Forno Mágico-Rest.E Panif., Lda</v>
      </c>
      <c r="C821" t="str">
        <v>FA</v>
      </c>
      <c r="D821" s="5" t="str">
        <v>2025A</v>
      </c>
      <c r="E821">
        <v>10337</v>
      </c>
      <c r="F821" t="str">
        <v>PEN</v>
      </c>
      <c r="G821" vm="108">
        <v>45877</v>
      </c>
      <c r="H821" vm="8">
        <v>45847</v>
      </c>
      <c r="I821">
        <v>-27</v>
      </c>
      <c r="J821">
        <v>247.71</v>
      </c>
      <c r="K821">
        <v>247.71</v>
      </c>
      <c r="L821" t="str">
        <v>Manuel Miranda</v>
      </c>
      <c r="M821" t="str">
        <v>A VENCER</v>
      </c>
    </row>
    <row r="822" spans="1:13" x14ac:dyDescent="0.25">
      <c r="A822">
        <v>211111625</v>
      </c>
      <c r="B822" t="str">
        <v>Casa Do Coucieiro Enchidos</v>
      </c>
      <c r="C822" t="str">
        <v>CCR</v>
      </c>
      <c r="D822" s="5" t="str">
        <v>A</v>
      </c>
      <c r="E822" t="str">
        <v>Transferência</v>
      </c>
      <c r="F822" t="str">
        <v>PEN</v>
      </c>
      <c r="G822" vm="160">
        <v>45769</v>
      </c>
      <c r="H822" vm="274">
        <v>45739</v>
      </c>
      <c r="I822">
        <v>81</v>
      </c>
      <c r="J822">
        <v>-602.46</v>
      </c>
      <c r="K822">
        <v>-0.28000000000000003</v>
      </c>
      <c r="L822" t="str">
        <v>Paulo Costa</v>
      </c>
      <c r="M822" t="str">
        <v>61A90</v>
      </c>
    </row>
    <row r="823" spans="1:13" x14ac:dyDescent="0.25">
      <c r="A823">
        <v>211111625</v>
      </c>
      <c r="B823" t="str">
        <v>Casa Do Coucieiro Enchidos</v>
      </c>
      <c r="C823" t="str">
        <v>NC</v>
      </c>
      <c r="D823" s="5" t="str">
        <v>2025A</v>
      </c>
      <c r="E823">
        <v>444</v>
      </c>
      <c r="F823" t="str">
        <v>PEN</v>
      </c>
      <c r="G823" vm="21">
        <v>45823</v>
      </c>
      <c r="H823" vm="88">
        <v>45793</v>
      </c>
      <c r="I823">
        <v>27</v>
      </c>
      <c r="J823">
        <v>-8</v>
      </c>
      <c r="K823">
        <v>-8</v>
      </c>
      <c r="L823" t="str">
        <v>Paulo Costa</v>
      </c>
      <c r="M823" t="str">
        <v>6A30</v>
      </c>
    </row>
    <row r="824" spans="1:13" x14ac:dyDescent="0.25">
      <c r="A824">
        <v>211111625</v>
      </c>
      <c r="B824" t="str">
        <v>Casa Do Coucieiro Enchidos</v>
      </c>
      <c r="C824" t="str">
        <v>FA</v>
      </c>
      <c r="D824" s="5">
        <v>2025</v>
      </c>
      <c r="E824">
        <v>59</v>
      </c>
      <c r="F824" t="str">
        <v>PEN</v>
      </c>
      <c r="G824" vm="35">
        <v>45844</v>
      </c>
      <c r="H824" vm="13">
        <v>45814</v>
      </c>
      <c r="I824">
        <v>6</v>
      </c>
      <c r="J824">
        <v>504.41</v>
      </c>
      <c r="K824">
        <v>504.41</v>
      </c>
      <c r="L824" t="str">
        <v>Paulo Costa</v>
      </c>
      <c r="M824" t="str">
        <v>6A30</v>
      </c>
    </row>
    <row r="825" spans="1:13" x14ac:dyDescent="0.25">
      <c r="A825">
        <v>211111625</v>
      </c>
      <c r="B825" t="str">
        <v>Casa Do Coucieiro Enchidos</v>
      </c>
      <c r="C825" t="str">
        <v>FA</v>
      </c>
      <c r="D825" s="5" t="str">
        <v>2025A</v>
      </c>
      <c r="E825">
        <v>9235</v>
      </c>
      <c r="F825" t="str">
        <v>PEN</v>
      </c>
      <c r="G825" vm="95">
        <v>45851</v>
      </c>
      <c r="H825" vm="19">
        <v>45821</v>
      </c>
      <c r="I825">
        <v>-1</v>
      </c>
      <c r="J825">
        <v>816.63</v>
      </c>
      <c r="K825">
        <v>816.63</v>
      </c>
      <c r="L825" t="str">
        <v>Paulo Costa</v>
      </c>
      <c r="M825" t="str">
        <v>A VENCER</v>
      </c>
    </row>
    <row r="826" spans="1:13" x14ac:dyDescent="0.25">
      <c r="A826">
        <v>211111625</v>
      </c>
      <c r="B826" t="str">
        <v>Casa Do Coucieiro Enchidos</v>
      </c>
      <c r="C826" t="str">
        <v>FA</v>
      </c>
      <c r="D826" s="5" t="str">
        <v>2025A</v>
      </c>
      <c r="E826">
        <v>9507</v>
      </c>
      <c r="F826" t="str">
        <v>PEN</v>
      </c>
      <c r="G826" vm="98">
        <v>45858</v>
      </c>
      <c r="H826" vm="24">
        <v>45828</v>
      </c>
      <c r="I826">
        <v>-8</v>
      </c>
      <c r="J826">
        <v>317.75</v>
      </c>
      <c r="K826">
        <v>317.75</v>
      </c>
      <c r="L826" t="str">
        <v>Paulo Costa</v>
      </c>
      <c r="M826" t="str">
        <v>A VENCER</v>
      </c>
    </row>
    <row r="827" spans="1:13" x14ac:dyDescent="0.25">
      <c r="A827">
        <v>211111625</v>
      </c>
      <c r="B827" t="str">
        <v>Casa Do Coucieiro Enchidos</v>
      </c>
      <c r="C827" t="str">
        <v>FA</v>
      </c>
      <c r="D827" s="5" t="str">
        <v>2025A</v>
      </c>
      <c r="E827">
        <v>9936</v>
      </c>
      <c r="F827" t="str">
        <v>PEN</v>
      </c>
      <c r="G827" vm="140">
        <v>45869</v>
      </c>
      <c r="H827" vm="141">
        <v>45839</v>
      </c>
      <c r="I827">
        <v>-19</v>
      </c>
      <c r="J827">
        <v>328.58</v>
      </c>
      <c r="K827">
        <v>328.58</v>
      </c>
      <c r="L827" t="str">
        <v>Paulo Costa</v>
      </c>
      <c r="M827" t="str">
        <v>A VENCER</v>
      </c>
    </row>
    <row r="828" spans="1:13" x14ac:dyDescent="0.25">
      <c r="A828">
        <v>211111625</v>
      </c>
      <c r="B828" t="str">
        <v>Casa Do Coucieiro Enchidos</v>
      </c>
      <c r="C828" t="str">
        <v>FA</v>
      </c>
      <c r="D828" s="5" t="str">
        <v>2025A</v>
      </c>
      <c r="E828">
        <v>10109</v>
      </c>
      <c r="F828" t="str">
        <v>PEN</v>
      </c>
      <c r="G828" vm="106">
        <v>45872</v>
      </c>
      <c r="H828" vm="33">
        <v>45842</v>
      </c>
      <c r="I828">
        <v>-22</v>
      </c>
      <c r="J828">
        <v>527.84</v>
      </c>
      <c r="K828">
        <v>527.84</v>
      </c>
      <c r="L828" t="str">
        <v>Paulo Costa</v>
      </c>
      <c r="M828" t="str">
        <v>A VENCER</v>
      </c>
    </row>
    <row r="829" spans="1:13" x14ac:dyDescent="0.25">
      <c r="A829">
        <v>211111625</v>
      </c>
      <c r="B829" t="str">
        <v>Casa Do Coucieiro Enchidos</v>
      </c>
      <c r="C829" t="str">
        <v>FA</v>
      </c>
      <c r="D829" s="5" t="str">
        <v>2025A</v>
      </c>
      <c r="E829">
        <v>10240</v>
      </c>
      <c r="F829" t="str">
        <v>PEN</v>
      </c>
      <c r="G829" vm="116">
        <v>45876</v>
      </c>
      <c r="H829" vm="73">
        <v>45846</v>
      </c>
      <c r="I829">
        <v>-26</v>
      </c>
      <c r="J829">
        <v>301.90000000000003</v>
      </c>
      <c r="K829">
        <v>301.90000000000003</v>
      </c>
      <c r="L829" t="str">
        <v>Paulo Costa</v>
      </c>
      <c r="M829" t="str">
        <v>A VENCER</v>
      </c>
    </row>
    <row r="830" spans="1:13" x14ac:dyDescent="0.25">
      <c r="A830">
        <v>211111629</v>
      </c>
      <c r="B830" t="str">
        <v>Flor De S.Bernardo Padaria E</v>
      </c>
      <c r="C830" t="str">
        <v>FA</v>
      </c>
      <c r="D830" s="5" t="str">
        <v>2025A</v>
      </c>
      <c r="E830">
        <v>9734</v>
      </c>
      <c r="F830" t="str">
        <v>RPR</v>
      </c>
      <c r="G830" vm="139">
        <v>45864</v>
      </c>
      <c r="H830" vm="27">
        <v>45834</v>
      </c>
      <c r="I830">
        <v>-14</v>
      </c>
      <c r="J830">
        <v>52.1</v>
      </c>
      <c r="K830">
        <v>52.1</v>
      </c>
      <c r="L830" t="str">
        <v>Bruno Brito</v>
      </c>
      <c r="M830" t="str">
        <v>A VENCER</v>
      </c>
    </row>
    <row r="831" spans="1:13" x14ac:dyDescent="0.25">
      <c r="A831">
        <v>211111629</v>
      </c>
      <c r="B831" t="str">
        <v>Flor De S.Bernardo Padaria E</v>
      </c>
      <c r="C831" t="str">
        <v>FA</v>
      </c>
      <c r="D831" s="5" t="str">
        <v>2025A</v>
      </c>
      <c r="E831">
        <v>9914</v>
      </c>
      <c r="F831" t="str">
        <v>RPR</v>
      </c>
      <c r="G831" vm="140">
        <v>45869</v>
      </c>
      <c r="H831" vm="141">
        <v>45839</v>
      </c>
      <c r="I831">
        <v>-19</v>
      </c>
      <c r="J831">
        <v>52.51</v>
      </c>
      <c r="K831">
        <v>52.51</v>
      </c>
      <c r="L831" t="str">
        <v>Bruno Brito</v>
      </c>
      <c r="M831" t="str">
        <v>A VENCER</v>
      </c>
    </row>
    <row r="832" spans="1:13" x14ac:dyDescent="0.25">
      <c r="A832">
        <v>211111630</v>
      </c>
      <c r="B832" t="str">
        <v>Tendênciapetecivel - Unipessoal,Lda</v>
      </c>
      <c r="C832" t="str">
        <v>FA</v>
      </c>
      <c r="D832" s="5" t="str">
        <v>2025A</v>
      </c>
      <c r="E832">
        <v>7518</v>
      </c>
      <c r="F832" t="str">
        <v>PEN</v>
      </c>
      <c r="G832" vm="15">
        <v>45816</v>
      </c>
      <c r="H832" vm="206">
        <v>45786</v>
      </c>
      <c r="I832">
        <v>34</v>
      </c>
      <c r="J832">
        <v>779.91</v>
      </c>
      <c r="K832">
        <v>779.91</v>
      </c>
      <c r="L832" t="str">
        <v>Manuel Miranda</v>
      </c>
      <c r="M832" t="str">
        <v>31A60</v>
      </c>
    </row>
    <row r="833" spans="1:13" x14ac:dyDescent="0.25">
      <c r="A833">
        <v>211111630</v>
      </c>
      <c r="B833" t="str">
        <v>Tendênciapetecivel - Unipessoal,Lda</v>
      </c>
      <c r="C833" t="str">
        <v>FA</v>
      </c>
      <c r="D833" s="5" t="str">
        <v>2025A</v>
      </c>
      <c r="E833">
        <v>7653</v>
      </c>
      <c r="F833" t="str">
        <v>PEN</v>
      </c>
      <c r="G833" vm="122">
        <v>45820</v>
      </c>
      <c r="H833" vm="163">
        <v>45790</v>
      </c>
      <c r="I833">
        <v>30</v>
      </c>
      <c r="J833">
        <v>336.8</v>
      </c>
      <c r="K833">
        <v>336.8</v>
      </c>
      <c r="L833" t="str">
        <v>Manuel Miranda</v>
      </c>
      <c r="M833" t="str">
        <v>6A30</v>
      </c>
    </row>
    <row r="834" spans="1:13" x14ac:dyDescent="0.25">
      <c r="A834">
        <v>211111630</v>
      </c>
      <c r="B834" t="str">
        <v>Tendênciapetecivel - Unipessoal,Lda</v>
      </c>
      <c r="C834" t="str">
        <v>FA</v>
      </c>
      <c r="D834" s="5" t="str">
        <v>2025A</v>
      </c>
      <c r="E834">
        <v>7870</v>
      </c>
      <c r="F834" t="str">
        <v>PEN</v>
      </c>
      <c r="G834" vm="21">
        <v>45823</v>
      </c>
      <c r="H834" vm="88">
        <v>45793</v>
      </c>
      <c r="I834">
        <v>27</v>
      </c>
      <c r="J834">
        <v>493.84000000000003</v>
      </c>
      <c r="K834">
        <v>493.84000000000003</v>
      </c>
      <c r="L834" t="str">
        <v>Manuel Miranda</v>
      </c>
      <c r="M834" t="str">
        <v>6A30</v>
      </c>
    </row>
    <row r="835" spans="1:13" x14ac:dyDescent="0.25">
      <c r="A835">
        <v>211111630</v>
      </c>
      <c r="B835" t="str">
        <v>Tendênciapetecivel - Unipessoal,Lda</v>
      </c>
      <c r="C835" t="str">
        <v>FA</v>
      </c>
      <c r="D835" s="5" t="str">
        <v>2025A</v>
      </c>
      <c r="E835">
        <v>8030</v>
      </c>
      <c r="F835" t="str">
        <v>PEN</v>
      </c>
      <c r="G835" vm="23">
        <v>45827</v>
      </c>
      <c r="H835" vm="275">
        <v>45797</v>
      </c>
      <c r="I835">
        <v>23</v>
      </c>
      <c r="J835">
        <v>356</v>
      </c>
      <c r="K835">
        <v>356</v>
      </c>
      <c r="L835" t="str">
        <v>Manuel Miranda</v>
      </c>
      <c r="M835" t="str">
        <v>6A30</v>
      </c>
    </row>
    <row r="836" spans="1:13" x14ac:dyDescent="0.25">
      <c r="A836">
        <v>211111630</v>
      </c>
      <c r="B836" t="str">
        <v>Tendênciapetecivel - Unipessoal,Lda</v>
      </c>
      <c r="C836" t="str">
        <v>FA</v>
      </c>
      <c r="D836" s="5" t="str">
        <v>2025A</v>
      </c>
      <c r="E836">
        <v>8286</v>
      </c>
      <c r="F836" t="str">
        <v>PEN</v>
      </c>
      <c r="G836" vm="25">
        <v>45830</v>
      </c>
      <c r="H836" vm="75">
        <v>45800</v>
      </c>
      <c r="I836">
        <v>20</v>
      </c>
      <c r="J836">
        <v>497.68</v>
      </c>
      <c r="K836">
        <v>497.68</v>
      </c>
      <c r="L836" t="str">
        <v>Manuel Miranda</v>
      </c>
      <c r="M836" t="str">
        <v>6A30</v>
      </c>
    </row>
    <row r="837" spans="1:13" x14ac:dyDescent="0.25">
      <c r="A837">
        <v>211111630</v>
      </c>
      <c r="B837" t="str">
        <v>Tendênciapetecivel - Unipessoal,Lda</v>
      </c>
      <c r="C837" t="str">
        <v>FA</v>
      </c>
      <c r="D837" s="5" t="str">
        <v>2025A</v>
      </c>
      <c r="E837">
        <v>8440</v>
      </c>
      <c r="F837" t="str">
        <v>PEN</v>
      </c>
      <c r="G837" vm="27">
        <v>45834</v>
      </c>
      <c r="H837" vm="176">
        <v>45804</v>
      </c>
      <c r="I837">
        <v>16</v>
      </c>
      <c r="J837">
        <v>368.11</v>
      </c>
      <c r="K837">
        <v>368.11</v>
      </c>
      <c r="L837" t="str">
        <v>Manuel Miranda</v>
      </c>
      <c r="M837" t="str">
        <v>6A30</v>
      </c>
    </row>
    <row r="838" spans="1:13" x14ac:dyDescent="0.25">
      <c r="A838">
        <v>211111630</v>
      </c>
      <c r="B838" t="str">
        <v>Tendênciapetecivel - Unipessoal,Lda</v>
      </c>
      <c r="C838" t="str">
        <v>FA</v>
      </c>
      <c r="D838" s="5" t="str">
        <v>2025A</v>
      </c>
      <c r="E838">
        <v>8661</v>
      </c>
      <c r="F838" t="str">
        <v>PEN</v>
      </c>
      <c r="G838" vm="30">
        <v>45837</v>
      </c>
      <c r="H838" vm="10">
        <v>45807</v>
      </c>
      <c r="I838">
        <v>13</v>
      </c>
      <c r="J838">
        <v>574.63</v>
      </c>
      <c r="K838">
        <v>574.63</v>
      </c>
      <c r="L838" t="str">
        <v>Manuel Miranda</v>
      </c>
      <c r="M838" t="str">
        <v>6A30</v>
      </c>
    </row>
    <row r="839" spans="1:13" x14ac:dyDescent="0.25">
      <c r="A839">
        <v>211111630</v>
      </c>
      <c r="B839" t="str">
        <v>Tendênciapetecivel - Unipessoal,Lda</v>
      </c>
      <c r="C839" t="str">
        <v>FA</v>
      </c>
      <c r="D839" s="5" t="str">
        <v>2025A</v>
      </c>
      <c r="E839">
        <v>8796</v>
      </c>
      <c r="F839" t="str">
        <v>PEN</v>
      </c>
      <c r="G839" vm="32">
        <v>45841</v>
      </c>
      <c r="H839" vm="119">
        <v>45811</v>
      </c>
      <c r="I839">
        <v>9</v>
      </c>
      <c r="J839">
        <v>394.41</v>
      </c>
      <c r="K839">
        <v>394.41</v>
      </c>
      <c r="L839" t="str">
        <v>Manuel Miranda</v>
      </c>
      <c r="M839" t="str">
        <v>6A30</v>
      </c>
    </row>
    <row r="840" spans="1:13" x14ac:dyDescent="0.25">
      <c r="A840">
        <v>211111630</v>
      </c>
      <c r="B840" t="str">
        <v>Tendênciapetecivel - Unipessoal,Lda</v>
      </c>
      <c r="C840" t="str">
        <v>FA</v>
      </c>
      <c r="D840" s="5">
        <v>2025</v>
      </c>
      <c r="E840">
        <v>49</v>
      </c>
      <c r="F840" t="str">
        <v>PEN</v>
      </c>
      <c r="G840" vm="35">
        <v>45844</v>
      </c>
      <c r="H840" vm="13">
        <v>45814</v>
      </c>
      <c r="I840">
        <v>6</v>
      </c>
      <c r="J840">
        <v>394.79</v>
      </c>
      <c r="K840">
        <v>394.79</v>
      </c>
      <c r="L840" t="str">
        <v>Manuel Miranda</v>
      </c>
      <c r="M840" t="str">
        <v>6A30</v>
      </c>
    </row>
    <row r="841" spans="1:13" x14ac:dyDescent="0.25">
      <c r="A841">
        <v>211111630</v>
      </c>
      <c r="B841" t="str">
        <v>Tendênciapetecivel - Unipessoal,Lda</v>
      </c>
      <c r="C841" t="str">
        <v>FA</v>
      </c>
      <c r="D841" s="5" t="str">
        <v>2025A</v>
      </c>
      <c r="E841">
        <v>8980</v>
      </c>
      <c r="F841" t="str">
        <v>PEN</v>
      </c>
      <c r="G841" vm="8">
        <v>45847</v>
      </c>
      <c r="H841" vm="77">
        <v>45817</v>
      </c>
      <c r="I841">
        <v>3</v>
      </c>
      <c r="J841">
        <v>338.89</v>
      </c>
      <c r="K841">
        <v>338.89</v>
      </c>
      <c r="L841" t="str">
        <v>Manuel Miranda</v>
      </c>
      <c r="M841" t="str">
        <v>1A5</v>
      </c>
    </row>
    <row r="842" spans="1:13" x14ac:dyDescent="0.25">
      <c r="A842">
        <v>211111630</v>
      </c>
      <c r="B842" t="str">
        <v>Tendênciapetecivel - Unipessoal,Lda</v>
      </c>
      <c r="C842" t="str">
        <v>FA</v>
      </c>
      <c r="D842" s="5" t="str">
        <v>2025A</v>
      </c>
      <c r="E842">
        <v>9232</v>
      </c>
      <c r="F842" t="str">
        <v>PEN</v>
      </c>
      <c r="G842" vm="95">
        <v>45851</v>
      </c>
      <c r="H842" vm="19">
        <v>45821</v>
      </c>
      <c r="I842">
        <v>-1</v>
      </c>
      <c r="J842">
        <v>508.81</v>
      </c>
      <c r="K842">
        <v>508.81</v>
      </c>
      <c r="L842" t="str">
        <v>Manuel Miranda</v>
      </c>
      <c r="M842" t="str">
        <v>A VENCER</v>
      </c>
    </row>
    <row r="843" spans="1:13" x14ac:dyDescent="0.25">
      <c r="A843">
        <v>211111630</v>
      </c>
      <c r="B843" t="str">
        <v>Tendênciapetecivel - Unipessoal,Lda</v>
      </c>
      <c r="C843" t="str">
        <v>FA</v>
      </c>
      <c r="D843" s="5" t="str">
        <v>2025A</v>
      </c>
      <c r="E843">
        <v>9373</v>
      </c>
      <c r="F843" t="str">
        <v>PEN</v>
      </c>
      <c r="G843" vm="177">
        <v>45855</v>
      </c>
      <c r="H843" vm="178">
        <v>45825</v>
      </c>
      <c r="I843">
        <v>-5</v>
      </c>
      <c r="J843">
        <v>509.71000000000004</v>
      </c>
      <c r="K843">
        <v>509.71000000000004</v>
      </c>
      <c r="L843" t="str">
        <v>Manuel Miranda</v>
      </c>
      <c r="M843" t="str">
        <v>A VENCER</v>
      </c>
    </row>
    <row r="844" spans="1:13" x14ac:dyDescent="0.25">
      <c r="A844">
        <v>211111630</v>
      </c>
      <c r="B844" t="str">
        <v>Tendênciapetecivel - Unipessoal,Lda</v>
      </c>
      <c r="C844" t="str">
        <v>FA</v>
      </c>
      <c r="D844" s="5" t="str">
        <v>2025A</v>
      </c>
      <c r="E844">
        <v>9509</v>
      </c>
      <c r="F844" t="str">
        <v>PEN</v>
      </c>
      <c r="G844" vm="98">
        <v>45858</v>
      </c>
      <c r="H844" vm="24">
        <v>45828</v>
      </c>
      <c r="I844">
        <v>-8</v>
      </c>
      <c r="J844">
        <v>502.83</v>
      </c>
      <c r="K844">
        <v>502.83</v>
      </c>
      <c r="L844" t="str">
        <v>Manuel Miranda</v>
      </c>
      <c r="M844" t="str">
        <v>A VENCER</v>
      </c>
    </row>
    <row r="845" spans="1:13" x14ac:dyDescent="0.25">
      <c r="A845">
        <v>211111630</v>
      </c>
      <c r="B845" t="str">
        <v>Tendênciapetecivel - Unipessoal,Lda</v>
      </c>
      <c r="C845" t="str">
        <v>FA</v>
      </c>
      <c r="D845" s="5" t="str">
        <v>2025A</v>
      </c>
      <c r="E845">
        <v>9591</v>
      </c>
      <c r="F845" t="str">
        <v>PEN</v>
      </c>
      <c r="G845" vm="99">
        <v>45861</v>
      </c>
      <c r="H845" vm="100">
        <v>45831</v>
      </c>
      <c r="I845">
        <v>-11</v>
      </c>
      <c r="J845">
        <v>288.51</v>
      </c>
      <c r="K845">
        <v>288.51</v>
      </c>
      <c r="L845" t="str">
        <v>Manuel Miranda</v>
      </c>
      <c r="M845" t="str">
        <v>A VENCER</v>
      </c>
    </row>
    <row r="846" spans="1:13" x14ac:dyDescent="0.25">
      <c r="A846">
        <v>211111630</v>
      </c>
      <c r="B846" t="str">
        <v>Tendênciapetecivel - Unipessoal,Lda</v>
      </c>
      <c r="C846" t="str">
        <v>FA</v>
      </c>
      <c r="D846" s="5" t="str">
        <v>2025A</v>
      </c>
      <c r="E846">
        <v>10108</v>
      </c>
      <c r="F846" t="str">
        <v>PEN</v>
      </c>
      <c r="G846" vm="106">
        <v>45872</v>
      </c>
      <c r="H846" vm="33">
        <v>45842</v>
      </c>
      <c r="I846">
        <v>-22</v>
      </c>
      <c r="J846">
        <v>443.85</v>
      </c>
      <c r="K846">
        <v>443.85</v>
      </c>
      <c r="L846" t="str">
        <v>Manuel Miranda</v>
      </c>
      <c r="M846" t="str">
        <v>A VENCER</v>
      </c>
    </row>
    <row r="847" spans="1:13" x14ac:dyDescent="0.25">
      <c r="A847">
        <v>211111630</v>
      </c>
      <c r="B847" t="str">
        <v>Tendênciapetecivel - Unipessoal,Lda</v>
      </c>
      <c r="C847" t="str">
        <v>FA</v>
      </c>
      <c r="D847" s="5" t="str">
        <v>2025A</v>
      </c>
      <c r="E847">
        <v>10268</v>
      </c>
      <c r="F847" t="str">
        <v>PEN</v>
      </c>
      <c r="G847" vm="116">
        <v>45876</v>
      </c>
      <c r="H847" vm="73">
        <v>45846</v>
      </c>
      <c r="I847">
        <v>-26</v>
      </c>
      <c r="J847">
        <v>626.27</v>
      </c>
      <c r="K847">
        <v>626.27</v>
      </c>
      <c r="L847" t="str">
        <v>Manuel Miranda</v>
      </c>
      <c r="M847" t="str">
        <v>A VENCER</v>
      </c>
    </row>
    <row r="848" spans="1:13" x14ac:dyDescent="0.25">
      <c r="A848">
        <v>211111630</v>
      </c>
      <c r="B848" t="str">
        <v>Tendênciapetecivel - Unipessoal,Lda</v>
      </c>
      <c r="C848" t="str">
        <v>FA</v>
      </c>
      <c r="D848" s="5" t="str">
        <v>2025A</v>
      </c>
      <c r="E848">
        <v>10486</v>
      </c>
      <c r="F848" t="str">
        <v>PEN</v>
      </c>
      <c r="G848" vm="109">
        <v>45879</v>
      </c>
      <c r="H848" vm="9">
        <v>45849</v>
      </c>
      <c r="I848">
        <v>-29</v>
      </c>
      <c r="J848">
        <v>478.11</v>
      </c>
      <c r="K848">
        <v>478.11</v>
      </c>
      <c r="L848" t="str">
        <v>Manuel Miranda</v>
      </c>
      <c r="M848" t="str">
        <v>A VENCER</v>
      </c>
    </row>
    <row r="849" spans="1:13" x14ac:dyDescent="0.25">
      <c r="A849">
        <v>211111638</v>
      </c>
      <c r="B849" t="str">
        <v>Gadelho De Castro, S.A.</v>
      </c>
      <c r="C849" t="str">
        <v>FA</v>
      </c>
      <c r="D849" s="5" t="str">
        <v>2025A</v>
      </c>
      <c r="E849">
        <v>9804</v>
      </c>
      <c r="F849" t="str">
        <v>PEN</v>
      </c>
      <c r="G849" vm="28">
        <v>45835</v>
      </c>
      <c r="H849" vm="28">
        <v>45835</v>
      </c>
      <c r="I849">
        <v>15</v>
      </c>
      <c r="J849">
        <v>4849.5</v>
      </c>
      <c r="K849">
        <v>4849.5</v>
      </c>
      <c r="L849" t="str">
        <v>Pedro Fonseca</v>
      </c>
      <c r="M849" t="str">
        <v>6A30</v>
      </c>
    </row>
    <row r="850" spans="1:13" x14ac:dyDescent="0.25">
      <c r="A850">
        <v>211111638</v>
      </c>
      <c r="B850" t="str">
        <v>Gadelho De Castro, S.A.</v>
      </c>
      <c r="C850" t="str">
        <v>FA</v>
      </c>
      <c r="D850" s="5" t="str">
        <v>2025A</v>
      </c>
      <c r="E850">
        <v>10434</v>
      </c>
      <c r="F850" t="str">
        <v>PEN</v>
      </c>
      <c r="G850" vm="9">
        <v>45849</v>
      </c>
      <c r="H850" vm="9">
        <v>45849</v>
      </c>
      <c r="I850">
        <v>1</v>
      </c>
      <c r="J850">
        <v>3975</v>
      </c>
      <c r="K850">
        <v>3975</v>
      </c>
      <c r="L850" t="str">
        <v>Pedro Fonseca</v>
      </c>
      <c r="M850" t="str">
        <v>1A5</v>
      </c>
    </row>
    <row r="851" spans="1:13" x14ac:dyDescent="0.25">
      <c r="A851">
        <v>211111647</v>
      </c>
      <c r="B851" t="str">
        <v>Famameat-Comércio E Transformação</v>
      </c>
      <c r="C851" t="str">
        <v>FA</v>
      </c>
      <c r="D851" s="5" t="str">
        <v>2025A</v>
      </c>
      <c r="E851">
        <v>10209</v>
      </c>
      <c r="F851" t="str">
        <v>PEN</v>
      </c>
      <c r="G851" vm="107">
        <v>45875</v>
      </c>
      <c r="H851" vm="72">
        <v>45845</v>
      </c>
      <c r="I851">
        <v>-25</v>
      </c>
      <c r="J851">
        <v>262.86</v>
      </c>
      <c r="K851">
        <v>262.86</v>
      </c>
      <c r="L851" t="str">
        <v>Ricardo G.Silva</v>
      </c>
      <c r="M851" t="str">
        <v>A VENCER</v>
      </c>
    </row>
    <row r="852" spans="1:13" x14ac:dyDescent="0.25">
      <c r="A852">
        <v>211111668</v>
      </c>
      <c r="B852" t="str">
        <v>Jaime António Gonç.Alves Carvalho</v>
      </c>
      <c r="C852" t="str">
        <v>FAC</v>
      </c>
      <c r="D852" s="5" t="str">
        <v>A</v>
      </c>
      <c r="E852" t="str">
        <v>33-0263210</v>
      </c>
      <c r="F852" t="str">
        <v>RPR</v>
      </c>
      <c r="G852" vm="276">
        <v>45330</v>
      </c>
      <c r="H852" vm="276">
        <v>45330</v>
      </c>
      <c r="I852">
        <v>520</v>
      </c>
      <c r="J852">
        <v>259.05</v>
      </c>
      <c r="K852">
        <v>259.05</v>
      </c>
      <c r="L852" t="str">
        <v>Ricardo G.Silva</v>
      </c>
      <c r="M852" t="str">
        <v>M120</v>
      </c>
    </row>
    <row r="853" spans="1:13" x14ac:dyDescent="0.25">
      <c r="A853">
        <v>211111668</v>
      </c>
      <c r="B853" t="str">
        <v>Jaime António Gonç.Alves Carvalho</v>
      </c>
      <c r="C853" t="str">
        <v>FAC</v>
      </c>
      <c r="D853" s="5" t="str">
        <v>A</v>
      </c>
      <c r="E853" t="str">
        <v>33-0263671</v>
      </c>
      <c r="F853" t="str">
        <v>RPR</v>
      </c>
      <c r="G853" vm="277">
        <v>45337</v>
      </c>
      <c r="H853" vm="277">
        <v>45337</v>
      </c>
      <c r="I853">
        <v>513</v>
      </c>
      <c r="J853">
        <v>47.74</v>
      </c>
      <c r="K853">
        <v>47.74</v>
      </c>
      <c r="L853" t="str">
        <v>Ricardo G.Silva</v>
      </c>
      <c r="M853" t="str">
        <v>M120</v>
      </c>
    </row>
    <row r="854" spans="1:13" x14ac:dyDescent="0.25">
      <c r="A854">
        <v>211111668</v>
      </c>
      <c r="B854" t="str">
        <v>Jaime António Gonç.Alves Carvalho</v>
      </c>
      <c r="C854" t="str">
        <v>FAC</v>
      </c>
      <c r="D854" s="5" t="str">
        <v>A</v>
      </c>
      <c r="E854" t="str">
        <v>33-0264170</v>
      </c>
      <c r="F854" t="str">
        <v>RPR</v>
      </c>
      <c r="G854" vm="278">
        <v>45344</v>
      </c>
      <c r="H854" vm="278">
        <v>45344</v>
      </c>
      <c r="I854">
        <v>506</v>
      </c>
      <c r="J854">
        <v>7.09</v>
      </c>
      <c r="K854">
        <v>7.09</v>
      </c>
      <c r="L854" t="str">
        <v>Ricardo G.Silva</v>
      </c>
      <c r="M854" t="str">
        <v>M120</v>
      </c>
    </row>
    <row r="855" spans="1:13" x14ac:dyDescent="0.25">
      <c r="A855">
        <v>211111668</v>
      </c>
      <c r="B855" t="str">
        <v>Jaime António Gonç.Alves Carvalho</v>
      </c>
      <c r="C855" t="str">
        <v>FAC</v>
      </c>
      <c r="D855" s="5" t="str">
        <v>A</v>
      </c>
      <c r="E855" t="str">
        <v>33-0264687</v>
      </c>
      <c r="F855" t="str">
        <v>RPR</v>
      </c>
      <c r="G855" vm="279">
        <v>45351</v>
      </c>
      <c r="H855" vm="279">
        <v>45351</v>
      </c>
      <c r="I855">
        <v>499</v>
      </c>
      <c r="J855">
        <v>21.63</v>
      </c>
      <c r="K855">
        <v>21.63</v>
      </c>
      <c r="L855" t="str">
        <v>Ricardo G.Silva</v>
      </c>
      <c r="M855" t="str">
        <v>M120</v>
      </c>
    </row>
    <row r="856" spans="1:13" x14ac:dyDescent="0.25">
      <c r="A856">
        <v>211111669</v>
      </c>
      <c r="B856" t="str">
        <v>Futuro Em Relevo, Lda</v>
      </c>
      <c r="C856" t="str">
        <v>FA</v>
      </c>
      <c r="D856" s="5" t="str">
        <v>2025A</v>
      </c>
      <c r="E856">
        <v>7312</v>
      </c>
      <c r="F856" t="str">
        <v>PEN</v>
      </c>
      <c r="G856" vm="35">
        <v>45844</v>
      </c>
      <c r="H856" vm="185">
        <v>45784</v>
      </c>
      <c r="I856">
        <v>6</v>
      </c>
      <c r="J856">
        <v>985.01</v>
      </c>
      <c r="K856">
        <v>985.01</v>
      </c>
      <c r="L856" t="str">
        <v>Pedro Fonseca</v>
      </c>
      <c r="M856" t="str">
        <v>6A30</v>
      </c>
    </row>
    <row r="857" spans="1:13" x14ac:dyDescent="0.25">
      <c r="A857">
        <v>211111669</v>
      </c>
      <c r="B857" t="str">
        <v>Futuro Em Relevo, Lda</v>
      </c>
      <c r="C857" t="str">
        <v>FA</v>
      </c>
      <c r="D857" s="5" t="str">
        <v>2025A</v>
      </c>
      <c r="E857">
        <v>7706</v>
      </c>
      <c r="F857" t="str">
        <v>PEN</v>
      </c>
      <c r="G857" vm="95">
        <v>45851</v>
      </c>
      <c r="H857" vm="181">
        <v>45791</v>
      </c>
      <c r="I857">
        <v>-1</v>
      </c>
      <c r="J857">
        <v>677.13</v>
      </c>
      <c r="K857">
        <v>677.13</v>
      </c>
      <c r="L857" t="str">
        <v>Pedro Fonseca</v>
      </c>
      <c r="M857" t="str">
        <v>A VENCER</v>
      </c>
    </row>
    <row r="858" spans="1:13" x14ac:dyDescent="0.25">
      <c r="A858">
        <v>211111669</v>
      </c>
      <c r="B858" t="str">
        <v>Futuro Em Relevo, Lda</v>
      </c>
      <c r="C858" t="str">
        <v>FA</v>
      </c>
      <c r="D858" s="5" t="str">
        <v>2025A</v>
      </c>
      <c r="E858">
        <v>8106</v>
      </c>
      <c r="F858" t="str">
        <v>PEN</v>
      </c>
      <c r="G858" vm="98">
        <v>45858</v>
      </c>
      <c r="H858" vm="153">
        <v>45798</v>
      </c>
      <c r="I858">
        <v>-8</v>
      </c>
      <c r="J858">
        <v>376.13</v>
      </c>
      <c r="K858">
        <v>376.13</v>
      </c>
      <c r="L858" t="str">
        <v>Pedro Fonseca</v>
      </c>
      <c r="M858" t="str">
        <v>A VENCER</v>
      </c>
    </row>
    <row r="859" spans="1:13" x14ac:dyDescent="0.25">
      <c r="A859">
        <v>211111669</v>
      </c>
      <c r="B859" t="str">
        <v>Futuro Em Relevo, Lda</v>
      </c>
      <c r="C859" t="str">
        <v>FA</v>
      </c>
      <c r="D859" s="5" t="str">
        <v>2025A</v>
      </c>
      <c r="E859">
        <v>8617</v>
      </c>
      <c r="F859" t="str">
        <v>PEN</v>
      </c>
      <c r="G859" vm="280">
        <v>45867</v>
      </c>
      <c r="H859" vm="10">
        <v>45807</v>
      </c>
      <c r="I859">
        <v>-17</v>
      </c>
      <c r="J859">
        <v>101.3</v>
      </c>
      <c r="K859">
        <v>101.3</v>
      </c>
      <c r="L859" t="str">
        <v>Pedro Fonseca</v>
      </c>
      <c r="M859" t="str">
        <v>A VENCER</v>
      </c>
    </row>
    <row r="860" spans="1:13" x14ac:dyDescent="0.25">
      <c r="A860">
        <v>211111669</v>
      </c>
      <c r="B860" t="str">
        <v>Futuro Em Relevo, Lda</v>
      </c>
      <c r="C860" t="str">
        <v>FA</v>
      </c>
      <c r="D860" s="5" t="str">
        <v>2025A</v>
      </c>
      <c r="E860">
        <v>8818</v>
      </c>
      <c r="F860" t="str">
        <v>PEN</v>
      </c>
      <c r="G860" vm="106">
        <v>45872</v>
      </c>
      <c r="H860" vm="12">
        <v>45812</v>
      </c>
      <c r="I860">
        <v>-22</v>
      </c>
      <c r="J860">
        <v>208.52</v>
      </c>
      <c r="K860">
        <v>208.52</v>
      </c>
      <c r="L860" t="str">
        <v>Pedro Fonseca</v>
      </c>
      <c r="M860" t="str">
        <v>A VENCER</v>
      </c>
    </row>
    <row r="861" spans="1:13" x14ac:dyDescent="0.25">
      <c r="A861">
        <v>211111669</v>
      </c>
      <c r="B861" t="str">
        <v>Futuro Em Relevo, Lda</v>
      </c>
      <c r="C861" t="str">
        <v>FA</v>
      </c>
      <c r="D861" s="5" t="str">
        <v>2025A</v>
      </c>
      <c r="E861">
        <v>9414</v>
      </c>
      <c r="F861" t="str">
        <v>PEN</v>
      </c>
      <c r="G861" vm="125">
        <v>45886</v>
      </c>
      <c r="H861" vm="22">
        <v>45826</v>
      </c>
      <c r="I861">
        <v>-36</v>
      </c>
      <c r="J861">
        <v>94.41</v>
      </c>
      <c r="K861">
        <v>94.41</v>
      </c>
      <c r="L861" t="str">
        <v>Pedro Fonseca</v>
      </c>
      <c r="M861" t="str">
        <v>A VENCER</v>
      </c>
    </row>
    <row r="862" spans="1:13" x14ac:dyDescent="0.25">
      <c r="A862">
        <v>211111709</v>
      </c>
      <c r="B862" t="str">
        <v>Lilicarnes-Com.De Carnes, Unip.,Lda</v>
      </c>
      <c r="C862" t="str">
        <v>CCR</v>
      </c>
      <c r="D862" s="5" t="str">
        <v>A</v>
      </c>
      <c r="E862" t="str">
        <v>Transferência</v>
      </c>
      <c r="F862" t="str">
        <v>PEN</v>
      </c>
      <c r="G862" vm="156">
        <v>45771</v>
      </c>
      <c r="H862" vm="281">
        <v>45741</v>
      </c>
      <c r="I862">
        <v>79</v>
      </c>
      <c r="J862">
        <v>-32.869999999999997</v>
      </c>
      <c r="K862">
        <v>-13.43</v>
      </c>
      <c r="L862" t="str">
        <v>Pedro Fonseca</v>
      </c>
      <c r="M862" t="str">
        <v>61A90</v>
      </c>
    </row>
    <row r="863" spans="1:13" x14ac:dyDescent="0.25">
      <c r="A863">
        <v>211111709</v>
      </c>
      <c r="B863" t="str">
        <v>Lilicarnes-Com.De Carnes, Unip.,Lda</v>
      </c>
      <c r="C863" t="str">
        <v>CCR</v>
      </c>
      <c r="D863" s="5" t="str">
        <v>A</v>
      </c>
      <c r="E863" t="str">
        <v>Transferência</v>
      </c>
      <c r="F863" t="str">
        <v>PEN</v>
      </c>
      <c r="G863" vm="88">
        <v>45793</v>
      </c>
      <c r="H863" vm="209">
        <v>45763</v>
      </c>
      <c r="I863">
        <v>57</v>
      </c>
      <c r="J863">
        <v>-163.66</v>
      </c>
      <c r="K863">
        <v>-163.66</v>
      </c>
      <c r="L863" t="str">
        <v>Pedro Fonseca</v>
      </c>
      <c r="M863" t="str">
        <v>31A60</v>
      </c>
    </row>
    <row r="864" spans="1:13" x14ac:dyDescent="0.25">
      <c r="A864">
        <v>211111709</v>
      </c>
      <c r="B864" t="str">
        <v>Lilicarnes-Com.De Carnes, Unip.,Lda</v>
      </c>
      <c r="C864" t="str">
        <v>FA</v>
      </c>
      <c r="D864" s="5" t="str">
        <v>2025A</v>
      </c>
      <c r="E864">
        <v>7682</v>
      </c>
      <c r="F864" t="str">
        <v>PEN</v>
      </c>
      <c r="G864" vm="19">
        <v>45821</v>
      </c>
      <c r="H864" vm="181">
        <v>45791</v>
      </c>
      <c r="I864">
        <v>29</v>
      </c>
      <c r="J864">
        <v>150.96</v>
      </c>
      <c r="K864">
        <v>150.96</v>
      </c>
      <c r="L864" t="str">
        <v>Pedro Fonseca</v>
      </c>
      <c r="M864" t="str">
        <v>6A30</v>
      </c>
    </row>
    <row r="865" spans="1:13" x14ac:dyDescent="0.25">
      <c r="A865">
        <v>211111709</v>
      </c>
      <c r="B865" t="str">
        <v>Lilicarnes-Com.De Carnes, Unip.,Lda</v>
      </c>
      <c r="C865" t="str">
        <v>FA</v>
      </c>
      <c r="D865" s="5" t="str">
        <v>2025A</v>
      </c>
      <c r="E865">
        <v>8169</v>
      </c>
      <c r="F865" t="str">
        <v>PEN</v>
      </c>
      <c r="G865" vm="24">
        <v>45828</v>
      </c>
      <c r="H865" vm="153">
        <v>45798</v>
      </c>
      <c r="I865">
        <v>22</v>
      </c>
      <c r="J865">
        <v>150.12</v>
      </c>
      <c r="K865">
        <v>150.12</v>
      </c>
      <c r="L865" t="str">
        <v>Pedro Fonseca</v>
      </c>
      <c r="M865" t="str">
        <v>6A30</v>
      </c>
    </row>
    <row r="866" spans="1:13" x14ac:dyDescent="0.25">
      <c r="A866">
        <v>211111709</v>
      </c>
      <c r="B866" t="str">
        <v>Lilicarnes-Com.De Carnes, Unip.,Lda</v>
      </c>
      <c r="C866" t="str">
        <v>FA</v>
      </c>
      <c r="D866" s="5" t="str">
        <v>2025A</v>
      </c>
      <c r="E866">
        <v>8465</v>
      </c>
      <c r="F866" t="str">
        <v>PEN</v>
      </c>
      <c r="G866" vm="28">
        <v>45835</v>
      </c>
      <c r="H866" vm="148">
        <v>45805</v>
      </c>
      <c r="I866">
        <v>15</v>
      </c>
      <c r="J866">
        <v>130.11000000000001</v>
      </c>
      <c r="K866">
        <v>130.11000000000001</v>
      </c>
      <c r="L866" t="str">
        <v>Pedro Fonseca</v>
      </c>
      <c r="M866" t="str">
        <v>6A30</v>
      </c>
    </row>
    <row r="867" spans="1:13" x14ac:dyDescent="0.25">
      <c r="A867">
        <v>211111709</v>
      </c>
      <c r="B867" t="str">
        <v>Lilicarnes-Com.De Carnes, Unip.,Lda</v>
      </c>
      <c r="C867" t="str">
        <v>FA</v>
      </c>
      <c r="D867" s="5" t="str">
        <v>2025A</v>
      </c>
      <c r="E867">
        <v>8878</v>
      </c>
      <c r="F867" t="str">
        <v>PEN</v>
      </c>
      <c r="G867" vm="33">
        <v>45842</v>
      </c>
      <c r="H867" vm="12">
        <v>45812</v>
      </c>
      <c r="I867">
        <v>8</v>
      </c>
      <c r="J867">
        <v>69.91</v>
      </c>
      <c r="K867">
        <v>69.91</v>
      </c>
      <c r="L867" t="str">
        <v>Pedro Fonseca</v>
      </c>
      <c r="M867" t="str">
        <v>6A30</v>
      </c>
    </row>
    <row r="868" spans="1:13" x14ac:dyDescent="0.25">
      <c r="A868">
        <v>211111709</v>
      </c>
      <c r="B868" t="str">
        <v>Lilicarnes-Com.De Carnes, Unip.,Lda</v>
      </c>
      <c r="C868" t="str">
        <v>FA</v>
      </c>
      <c r="D868" s="5" t="str">
        <v>2025A</v>
      </c>
      <c r="E868">
        <v>9071</v>
      </c>
      <c r="F868" t="str">
        <v>PEN</v>
      </c>
      <c r="G868" vm="9">
        <v>45849</v>
      </c>
      <c r="H868" vm="16">
        <v>45819</v>
      </c>
      <c r="I868">
        <v>1</v>
      </c>
      <c r="J868">
        <v>113.74000000000001</v>
      </c>
      <c r="K868">
        <v>113.74000000000001</v>
      </c>
      <c r="L868" t="str">
        <v>Pedro Fonseca</v>
      </c>
      <c r="M868" t="str">
        <v>1A5</v>
      </c>
    </row>
    <row r="869" spans="1:13" x14ac:dyDescent="0.25">
      <c r="A869">
        <v>211111709</v>
      </c>
      <c r="B869" t="str">
        <v>Lilicarnes-Com.De Carnes, Unip.,Lda</v>
      </c>
      <c r="C869" t="str">
        <v>FA</v>
      </c>
      <c r="D869" s="5" t="str">
        <v>2025A</v>
      </c>
      <c r="E869">
        <v>9383</v>
      </c>
      <c r="F869" t="str">
        <v>PEN</v>
      </c>
      <c r="G869" vm="97">
        <v>45856</v>
      </c>
      <c r="H869" vm="22">
        <v>45826</v>
      </c>
      <c r="I869">
        <v>-6</v>
      </c>
      <c r="J869">
        <v>153.64000000000001</v>
      </c>
      <c r="K869">
        <v>153.64000000000001</v>
      </c>
      <c r="L869" t="str">
        <v>Pedro Fonseca</v>
      </c>
      <c r="M869" t="str">
        <v>A VENCER</v>
      </c>
    </row>
    <row r="870" spans="1:13" x14ac:dyDescent="0.25">
      <c r="A870">
        <v>211111709</v>
      </c>
      <c r="B870" t="str">
        <v>Lilicarnes-Com.De Carnes, Unip.,Lda</v>
      </c>
      <c r="C870" t="str">
        <v>FA</v>
      </c>
      <c r="D870" s="5" t="str">
        <v>2025A</v>
      </c>
      <c r="E870">
        <v>9725</v>
      </c>
      <c r="F870" t="str">
        <v>PEN</v>
      </c>
      <c r="G870" vm="101">
        <v>45863</v>
      </c>
      <c r="H870" vm="26">
        <v>45833</v>
      </c>
      <c r="I870">
        <v>-13</v>
      </c>
      <c r="J870">
        <v>135.08000000000001</v>
      </c>
      <c r="K870">
        <v>135.08000000000001</v>
      </c>
      <c r="L870" t="str">
        <v>Pedro Fonseca</v>
      </c>
      <c r="M870" t="str">
        <v>A VENCER</v>
      </c>
    </row>
    <row r="871" spans="1:13" x14ac:dyDescent="0.25">
      <c r="A871">
        <v>211111709</v>
      </c>
      <c r="B871" t="str">
        <v>Lilicarnes-Com.De Carnes, Unip.,Lda</v>
      </c>
      <c r="C871" t="str">
        <v>FA</v>
      </c>
      <c r="D871" s="5" t="str">
        <v>2025A</v>
      </c>
      <c r="E871">
        <v>10010</v>
      </c>
      <c r="F871" t="str">
        <v>PEN</v>
      </c>
      <c r="G871" vm="105">
        <v>45870</v>
      </c>
      <c r="H871" vm="31">
        <v>45840</v>
      </c>
      <c r="I871">
        <v>-20</v>
      </c>
      <c r="J871">
        <v>93.44</v>
      </c>
      <c r="K871">
        <v>93.44</v>
      </c>
      <c r="L871" t="str">
        <v>Pedro Fonseca</v>
      </c>
      <c r="M871" t="str">
        <v>A VENCER</v>
      </c>
    </row>
    <row r="872" spans="1:13" x14ac:dyDescent="0.25">
      <c r="A872">
        <v>211111709</v>
      </c>
      <c r="B872" t="str">
        <v>Lilicarnes-Com.De Carnes, Unip.,Lda</v>
      </c>
      <c r="C872" t="str">
        <v>FA</v>
      </c>
      <c r="D872" s="5" t="str">
        <v>2025A</v>
      </c>
      <c r="E872">
        <v>10361</v>
      </c>
      <c r="F872" t="str">
        <v>PEN</v>
      </c>
      <c r="G872" vm="108">
        <v>45877</v>
      </c>
      <c r="H872" vm="8">
        <v>45847</v>
      </c>
      <c r="I872">
        <v>-27</v>
      </c>
      <c r="J872">
        <v>107.98</v>
      </c>
      <c r="K872">
        <v>107.98</v>
      </c>
      <c r="L872" t="str">
        <v>Pedro Fonseca</v>
      </c>
      <c r="M872" t="str">
        <v>A VENCER</v>
      </c>
    </row>
    <row r="873" spans="1:13" x14ac:dyDescent="0.25">
      <c r="A873">
        <v>211111718</v>
      </c>
      <c r="B873" t="str">
        <v>Pentágono Real-Comércio E Distrib.</v>
      </c>
      <c r="C873" t="str">
        <v>FA</v>
      </c>
      <c r="D873" s="5" t="str">
        <v>2025A</v>
      </c>
      <c r="E873">
        <v>6848</v>
      </c>
      <c r="F873" t="str">
        <v>PEN</v>
      </c>
      <c r="G873" vm="15">
        <v>45816</v>
      </c>
      <c r="H873" vm="156">
        <v>45771</v>
      </c>
      <c r="I873">
        <v>34</v>
      </c>
      <c r="J873">
        <v>2785.4</v>
      </c>
      <c r="K873">
        <v>154</v>
      </c>
      <c r="L873" t="str">
        <v>Manuel Russo</v>
      </c>
      <c r="M873" t="str">
        <v>31A60</v>
      </c>
    </row>
    <row r="874" spans="1:13" x14ac:dyDescent="0.25">
      <c r="A874">
        <v>211111718</v>
      </c>
      <c r="B874" t="str">
        <v>Pentágono Real-Comércio E Distrib.</v>
      </c>
      <c r="C874" t="str">
        <v>NC</v>
      </c>
      <c r="D874" s="5" t="str">
        <v>2025A</v>
      </c>
      <c r="E874">
        <v>431</v>
      </c>
      <c r="F874" t="str">
        <v>PEN</v>
      </c>
      <c r="G874" vm="100">
        <v>45831</v>
      </c>
      <c r="H874" vm="206">
        <v>45786</v>
      </c>
      <c r="I874">
        <v>19</v>
      </c>
      <c r="J874">
        <v>-47.82</v>
      </c>
      <c r="K874">
        <v>-47.82</v>
      </c>
      <c r="L874" t="str">
        <v>Manuel Russo</v>
      </c>
      <c r="M874" t="str">
        <v>6A30</v>
      </c>
    </row>
    <row r="875" spans="1:13" x14ac:dyDescent="0.25">
      <c r="A875">
        <v>211111718</v>
      </c>
      <c r="B875" t="str">
        <v>Pentágono Real-Comércio E Distrib.</v>
      </c>
      <c r="C875" t="str">
        <v>FA</v>
      </c>
      <c r="D875" s="5" t="str">
        <v>2025A</v>
      </c>
      <c r="E875">
        <v>7524</v>
      </c>
      <c r="F875" t="str">
        <v>PEN</v>
      </c>
      <c r="G875" vm="100">
        <v>45831</v>
      </c>
      <c r="H875" vm="206">
        <v>45786</v>
      </c>
      <c r="I875">
        <v>19</v>
      </c>
      <c r="J875">
        <v>2090.69</v>
      </c>
      <c r="K875">
        <v>2090.69</v>
      </c>
      <c r="L875" t="str">
        <v>Manuel Russo</v>
      </c>
      <c r="M875" t="str">
        <v>6A30</v>
      </c>
    </row>
    <row r="876" spans="1:13" x14ac:dyDescent="0.25">
      <c r="A876">
        <v>211111718</v>
      </c>
      <c r="B876" t="str">
        <v>Pentágono Real-Comércio E Distrib.</v>
      </c>
      <c r="C876" t="str">
        <v>FA</v>
      </c>
      <c r="D876" s="5" t="str">
        <v>2025A</v>
      </c>
      <c r="E876">
        <v>7686</v>
      </c>
      <c r="F876" t="str">
        <v>PEN</v>
      </c>
      <c r="G876" vm="29">
        <v>45836</v>
      </c>
      <c r="H876" vm="181">
        <v>45791</v>
      </c>
      <c r="I876">
        <v>14</v>
      </c>
      <c r="J876">
        <v>1371.78</v>
      </c>
      <c r="K876">
        <v>1371.78</v>
      </c>
      <c r="L876" t="str">
        <v>Manuel Russo</v>
      </c>
      <c r="M876" t="str">
        <v>6A30</v>
      </c>
    </row>
    <row r="877" spans="1:13" x14ac:dyDescent="0.25">
      <c r="A877">
        <v>211111718</v>
      </c>
      <c r="B877" t="str">
        <v>Pentágono Real-Comércio E Distrib.</v>
      </c>
      <c r="C877" t="str">
        <v>FA</v>
      </c>
      <c r="D877" s="5" t="str">
        <v>2025A</v>
      </c>
      <c r="E877">
        <v>8127</v>
      </c>
      <c r="F877" t="str">
        <v>PEN</v>
      </c>
      <c r="G877" vm="34">
        <v>45843</v>
      </c>
      <c r="H877" vm="153">
        <v>45798</v>
      </c>
      <c r="I877">
        <v>7</v>
      </c>
      <c r="J877">
        <v>4868.7700000000004</v>
      </c>
      <c r="K877">
        <v>4868.7700000000004</v>
      </c>
      <c r="L877" t="str">
        <v>Manuel Russo</v>
      </c>
      <c r="M877" t="str">
        <v>6A30</v>
      </c>
    </row>
    <row r="878" spans="1:13" x14ac:dyDescent="0.25">
      <c r="A878">
        <v>211111718</v>
      </c>
      <c r="B878" t="str">
        <v>Pentágono Real-Comércio E Distrib.</v>
      </c>
      <c r="C878" t="str">
        <v>FA</v>
      </c>
      <c r="D878" s="5" t="str">
        <v>2025A</v>
      </c>
      <c r="E878">
        <v>8635</v>
      </c>
      <c r="F878" t="str">
        <v>PEN</v>
      </c>
      <c r="G878" vm="184">
        <v>45852</v>
      </c>
      <c r="H878" vm="10">
        <v>45807</v>
      </c>
      <c r="I878">
        <v>-2</v>
      </c>
      <c r="J878">
        <v>2524.14</v>
      </c>
      <c r="K878">
        <v>2524.14</v>
      </c>
      <c r="L878" t="str">
        <v>Manuel Russo</v>
      </c>
      <c r="M878" t="str">
        <v>A VENCER</v>
      </c>
    </row>
    <row r="879" spans="1:13" x14ac:dyDescent="0.25">
      <c r="A879">
        <v>211111718</v>
      </c>
      <c r="B879" t="str">
        <v>Pentágono Real-Comércio E Distrib.</v>
      </c>
      <c r="C879" t="str">
        <v>ND</v>
      </c>
      <c r="D879" s="5" t="str">
        <v>2025A</v>
      </c>
      <c r="E879">
        <v>3</v>
      </c>
      <c r="F879" t="str">
        <v>PEN</v>
      </c>
      <c r="G879" vm="98">
        <v>45858</v>
      </c>
      <c r="H879" vm="138">
        <v>45813</v>
      </c>
      <c r="I879">
        <v>-8</v>
      </c>
      <c r="J879">
        <v>2746.04</v>
      </c>
      <c r="K879">
        <v>2746.04</v>
      </c>
      <c r="L879" t="str">
        <v>Manuel Russo</v>
      </c>
      <c r="M879" t="str">
        <v>A VENCER</v>
      </c>
    </row>
    <row r="880" spans="1:13" x14ac:dyDescent="0.25">
      <c r="A880">
        <v>211111718</v>
      </c>
      <c r="B880" t="str">
        <v>Pentágono Real-Comércio E Distrib.</v>
      </c>
      <c r="C880" t="str">
        <v>FA</v>
      </c>
      <c r="D880" s="5" t="str">
        <v>2025A</v>
      </c>
      <c r="E880">
        <v>8895</v>
      </c>
      <c r="F880" t="str">
        <v>PEN</v>
      </c>
      <c r="G880" vm="98">
        <v>45858</v>
      </c>
      <c r="H880" vm="138">
        <v>45813</v>
      </c>
      <c r="I880">
        <v>-8</v>
      </c>
      <c r="J880">
        <v>516.59</v>
      </c>
      <c r="K880">
        <v>516.59</v>
      </c>
      <c r="L880" t="str">
        <v>Manuel Russo</v>
      </c>
      <c r="M880" t="str">
        <v>A VENCER</v>
      </c>
    </row>
    <row r="881" spans="1:13" x14ac:dyDescent="0.25">
      <c r="A881">
        <v>211111718</v>
      </c>
      <c r="B881" t="str">
        <v>Pentágono Real-Comércio E Distrib.</v>
      </c>
      <c r="C881" t="str">
        <v>FA</v>
      </c>
      <c r="D881" s="5" t="str">
        <v>2025A</v>
      </c>
      <c r="E881">
        <v>9559</v>
      </c>
      <c r="F881" t="str">
        <v>PEN</v>
      </c>
      <c r="G881" vm="282">
        <v>45873</v>
      </c>
      <c r="H881" vm="24">
        <v>45828</v>
      </c>
      <c r="I881">
        <v>-23</v>
      </c>
      <c r="J881">
        <v>5623.02</v>
      </c>
      <c r="K881">
        <v>5623.02</v>
      </c>
      <c r="L881" t="str">
        <v>Manuel Russo</v>
      </c>
      <c r="M881" t="str">
        <v>A VENCER</v>
      </c>
    </row>
    <row r="882" spans="1:13" x14ac:dyDescent="0.25">
      <c r="A882">
        <v>211111718</v>
      </c>
      <c r="B882" t="str">
        <v>Pentágono Real-Comércio E Distrib.</v>
      </c>
      <c r="C882" t="str">
        <v>ND</v>
      </c>
      <c r="D882" s="5" t="str">
        <v>2025A</v>
      </c>
      <c r="E882">
        <v>4</v>
      </c>
      <c r="F882" t="str">
        <v>PEN</v>
      </c>
      <c r="G882" vm="232">
        <v>45883</v>
      </c>
      <c r="H882" vm="104">
        <v>45838</v>
      </c>
      <c r="I882">
        <v>-33</v>
      </c>
      <c r="J882">
        <v>2873.18</v>
      </c>
      <c r="K882">
        <v>2873.18</v>
      </c>
      <c r="L882" t="str">
        <v>Manuel Russo</v>
      </c>
      <c r="M882" t="str">
        <v>A VENCER</v>
      </c>
    </row>
    <row r="883" spans="1:13" x14ac:dyDescent="0.25">
      <c r="A883">
        <v>211111718</v>
      </c>
      <c r="B883" t="str">
        <v>Pentágono Real-Comércio E Distrib.</v>
      </c>
      <c r="C883" t="str">
        <v>FA</v>
      </c>
      <c r="D883" s="5" t="str">
        <v>2025A</v>
      </c>
      <c r="E883">
        <v>9913</v>
      </c>
      <c r="F883" t="str">
        <v>PEN</v>
      </c>
      <c r="G883" vm="232">
        <v>45883</v>
      </c>
      <c r="H883" vm="104">
        <v>45838</v>
      </c>
      <c r="I883">
        <v>-33</v>
      </c>
      <c r="J883">
        <v>1888.39</v>
      </c>
      <c r="K883">
        <v>1888.39</v>
      </c>
      <c r="L883" t="str">
        <v>Manuel Russo</v>
      </c>
      <c r="M883" t="str">
        <v>A VENCER</v>
      </c>
    </row>
    <row r="884" spans="1:13" x14ac:dyDescent="0.25">
      <c r="A884">
        <v>211111720</v>
      </c>
      <c r="B884" t="str">
        <v>Aviarmada - Comércio De Produtos</v>
      </c>
      <c r="C884" t="str">
        <v>FA</v>
      </c>
      <c r="D884" s="5" t="str">
        <v>2025A</v>
      </c>
      <c r="E884">
        <v>8229</v>
      </c>
      <c r="F884" t="str">
        <v>PEN</v>
      </c>
      <c r="G884" vm="269">
        <v>45860</v>
      </c>
      <c r="H884" vm="75">
        <v>45800</v>
      </c>
      <c r="I884">
        <v>-10</v>
      </c>
      <c r="J884">
        <v>945.91</v>
      </c>
      <c r="K884">
        <v>945.91</v>
      </c>
      <c r="L884" t="str">
        <v>Vânia Silva</v>
      </c>
      <c r="M884" t="str">
        <v>A VENCER</v>
      </c>
    </row>
    <row r="885" spans="1:13" x14ac:dyDescent="0.25">
      <c r="A885">
        <v>211111720</v>
      </c>
      <c r="B885" t="str">
        <v>Aviarmada - Comércio De Produtos</v>
      </c>
      <c r="C885" t="str">
        <v>FA</v>
      </c>
      <c r="D885" s="5" t="str">
        <v>2025A</v>
      </c>
      <c r="E885">
        <v>9806</v>
      </c>
      <c r="F885" t="str">
        <v>PEN</v>
      </c>
      <c r="G885" vm="130">
        <v>45895</v>
      </c>
      <c r="H885" vm="28">
        <v>45835</v>
      </c>
      <c r="I885">
        <v>-45</v>
      </c>
      <c r="J885">
        <v>198.19</v>
      </c>
      <c r="K885">
        <v>198.19</v>
      </c>
      <c r="L885" t="str">
        <v>Vânia Silva</v>
      </c>
      <c r="M885" t="str">
        <v>A VENCER</v>
      </c>
    </row>
    <row r="886" spans="1:13" x14ac:dyDescent="0.25">
      <c r="A886">
        <v>211111725</v>
      </c>
      <c r="B886" t="str">
        <v>Carnes Maiatas, Lda</v>
      </c>
      <c r="C886" t="str">
        <v>FAC</v>
      </c>
      <c r="D886" s="5" t="str">
        <v>A</v>
      </c>
      <c r="E886" t="str">
        <v>33-0272816</v>
      </c>
      <c r="F886" t="str">
        <v>PEN</v>
      </c>
      <c r="G886" vm="283">
        <v>45493</v>
      </c>
      <c r="H886" vm="284">
        <v>45463</v>
      </c>
      <c r="I886">
        <v>357</v>
      </c>
      <c r="J886">
        <v>899.31000000000006</v>
      </c>
      <c r="K886">
        <v>325.42</v>
      </c>
      <c r="L886" t="str">
        <v>Contencioso</v>
      </c>
      <c r="M886" t="str">
        <v>M120</v>
      </c>
    </row>
    <row r="887" spans="1:13" x14ac:dyDescent="0.25">
      <c r="A887">
        <v>211111732</v>
      </c>
      <c r="B887" t="str">
        <v>Talho Concorrência 2 - Comércio De Carnes Unipessoal,Lda</v>
      </c>
      <c r="C887" t="str">
        <v>FA</v>
      </c>
      <c r="D887" s="5" t="str">
        <v>2025A</v>
      </c>
      <c r="E887">
        <v>10256</v>
      </c>
      <c r="F887" t="str">
        <v>PEN</v>
      </c>
      <c r="G887" vm="116">
        <v>45876</v>
      </c>
      <c r="H887" vm="73">
        <v>45846</v>
      </c>
      <c r="I887">
        <v>-26</v>
      </c>
      <c r="J887">
        <v>239.08</v>
      </c>
      <c r="K887">
        <v>239.08</v>
      </c>
      <c r="L887" t="str">
        <v>Bruno Brito</v>
      </c>
      <c r="M887" t="str">
        <v>A VENCER</v>
      </c>
    </row>
    <row r="888" spans="1:13" x14ac:dyDescent="0.25">
      <c r="A888">
        <v>211111737</v>
      </c>
      <c r="B888" t="str">
        <v>Cristina M. M. - Produtos Alimentares - Unip. Lda</v>
      </c>
      <c r="C888" t="str">
        <v>FA</v>
      </c>
      <c r="D888" s="5" t="str">
        <v>2024A</v>
      </c>
      <c r="E888">
        <v>11088</v>
      </c>
      <c r="F888" t="str">
        <v>PEN</v>
      </c>
      <c r="G888" vm="60">
        <v>45667</v>
      </c>
      <c r="H888" vm="59">
        <v>45637</v>
      </c>
      <c r="I888">
        <v>183</v>
      </c>
      <c r="J888">
        <v>1475</v>
      </c>
      <c r="K888">
        <v>43.46</v>
      </c>
      <c r="L888" t="str">
        <v>Pedro Fonseca</v>
      </c>
      <c r="M888" t="str">
        <v>M120</v>
      </c>
    </row>
    <row r="889" spans="1:13" x14ac:dyDescent="0.25">
      <c r="A889">
        <v>211111737</v>
      </c>
      <c r="B889" t="str">
        <v>Cristina M. M. - Produtos Alimentares - Unip. Lda</v>
      </c>
      <c r="C889" t="str">
        <v>FA</v>
      </c>
      <c r="D889" s="5" t="str">
        <v>2025A</v>
      </c>
      <c r="E889">
        <v>9954</v>
      </c>
      <c r="F889" t="str">
        <v>PEN</v>
      </c>
      <c r="G889" vm="105">
        <v>45870</v>
      </c>
      <c r="H889" vm="31">
        <v>45840</v>
      </c>
      <c r="I889">
        <v>-20</v>
      </c>
      <c r="J889">
        <v>1379.94</v>
      </c>
      <c r="K889">
        <v>1379.94</v>
      </c>
      <c r="L889" t="str">
        <v>Pedro Fonseca</v>
      </c>
      <c r="M889" t="str">
        <v>A VENCER</v>
      </c>
    </row>
    <row r="890" spans="1:13" x14ac:dyDescent="0.25">
      <c r="A890">
        <v>211111737</v>
      </c>
      <c r="B890" t="str">
        <v>Cristina M. M. - Produtos Alimentares - Unip. Lda</v>
      </c>
      <c r="C890" t="str">
        <v>FA</v>
      </c>
      <c r="D890" s="5" t="str">
        <v>2025A</v>
      </c>
      <c r="E890">
        <v>10345</v>
      </c>
      <c r="F890" t="str">
        <v>PEN</v>
      </c>
      <c r="G890" vm="108">
        <v>45877</v>
      </c>
      <c r="H890" vm="8">
        <v>45847</v>
      </c>
      <c r="I890">
        <v>-27</v>
      </c>
      <c r="J890">
        <v>967.53</v>
      </c>
      <c r="K890">
        <v>967.53</v>
      </c>
      <c r="L890" t="str">
        <v>Pedro Fonseca</v>
      </c>
      <c r="M890" t="str">
        <v>A VENCER</v>
      </c>
    </row>
    <row r="891" spans="1:13" x14ac:dyDescent="0.25">
      <c r="A891">
        <v>211111737</v>
      </c>
      <c r="B891" t="str">
        <v>Cristina M. M. - Produtos Alimentares - Unip. Lda</v>
      </c>
      <c r="C891" t="str">
        <v>FA</v>
      </c>
      <c r="D891" s="5" t="str">
        <v>2025A</v>
      </c>
      <c r="E891">
        <v>10371</v>
      </c>
      <c r="F891" t="str">
        <v>PEN</v>
      </c>
      <c r="G891" vm="142">
        <v>45878</v>
      </c>
      <c r="H891" vm="74">
        <v>45848</v>
      </c>
      <c r="I891">
        <v>-28</v>
      </c>
      <c r="J891">
        <v>786.98</v>
      </c>
      <c r="K891">
        <v>786.98</v>
      </c>
      <c r="L891" t="str">
        <v>Pedro Fonseca</v>
      </c>
      <c r="M891" t="str">
        <v>A VENCER</v>
      </c>
    </row>
    <row r="892" spans="1:13" x14ac:dyDescent="0.25">
      <c r="A892">
        <v>211111739</v>
      </c>
      <c r="B892" t="str">
        <v>Saner - Sociedade Alimentar Do</v>
      </c>
      <c r="C892" t="str">
        <v>FA</v>
      </c>
      <c r="D892" s="5" t="str">
        <v>2025A</v>
      </c>
      <c r="E892">
        <v>9197</v>
      </c>
      <c r="F892" t="str">
        <v>PEN</v>
      </c>
      <c r="G892" vm="95">
        <v>45851</v>
      </c>
      <c r="H892" vm="19">
        <v>45821</v>
      </c>
      <c r="I892">
        <v>-1</v>
      </c>
      <c r="J892">
        <v>2746.43</v>
      </c>
      <c r="K892">
        <v>2746.43</v>
      </c>
      <c r="L892" t="str">
        <v>Vânia Silva</v>
      </c>
      <c r="M892" t="str">
        <v>A VENCER</v>
      </c>
    </row>
    <row r="893" spans="1:13" x14ac:dyDescent="0.25">
      <c r="A893">
        <v>211111739</v>
      </c>
      <c r="B893" t="str">
        <v>Saner - Sociedade Alimentar Do</v>
      </c>
      <c r="C893" t="str">
        <v>FA</v>
      </c>
      <c r="D893" s="5" t="str">
        <v>2025A</v>
      </c>
      <c r="E893">
        <v>9247</v>
      </c>
      <c r="F893" t="str">
        <v>PEN</v>
      </c>
      <c r="G893" vm="95">
        <v>45851</v>
      </c>
      <c r="H893" vm="19">
        <v>45821</v>
      </c>
      <c r="I893">
        <v>-1</v>
      </c>
      <c r="J893">
        <v>574.66</v>
      </c>
      <c r="K893">
        <v>574.66</v>
      </c>
      <c r="L893" t="str">
        <v>Vânia Silva</v>
      </c>
      <c r="M893" t="str">
        <v>A VENCER</v>
      </c>
    </row>
    <row r="894" spans="1:13" x14ac:dyDescent="0.25">
      <c r="A894">
        <v>211111739</v>
      </c>
      <c r="B894" t="str">
        <v>Saner - Sociedade Alimentar Do</v>
      </c>
      <c r="C894" t="str">
        <v>NC</v>
      </c>
      <c r="D894" s="5">
        <v>2025</v>
      </c>
      <c r="E894">
        <v>561</v>
      </c>
      <c r="F894" t="str">
        <v>PEN</v>
      </c>
      <c r="G894" vm="96">
        <v>45854</v>
      </c>
      <c r="H894" vm="89">
        <v>45824</v>
      </c>
      <c r="I894">
        <v>-4</v>
      </c>
      <c r="J894">
        <v>-1.73</v>
      </c>
      <c r="K894">
        <v>-1.73</v>
      </c>
      <c r="L894" t="str">
        <v>Vânia Silva</v>
      </c>
      <c r="M894" t="str">
        <v>A VENCER</v>
      </c>
    </row>
    <row r="895" spans="1:13" x14ac:dyDescent="0.25">
      <c r="A895">
        <v>211111739</v>
      </c>
      <c r="B895" t="str">
        <v>Saner - Sociedade Alimentar Do</v>
      </c>
      <c r="C895" t="str">
        <v>NC</v>
      </c>
      <c r="D895" s="5">
        <v>2025</v>
      </c>
      <c r="E895">
        <v>584</v>
      </c>
      <c r="F895" t="str">
        <v>PEN</v>
      </c>
      <c r="G895" vm="101">
        <v>45863</v>
      </c>
      <c r="H895" vm="26">
        <v>45833</v>
      </c>
      <c r="I895">
        <v>-13</v>
      </c>
      <c r="J895">
        <v>-467.51</v>
      </c>
      <c r="K895">
        <v>-467.51</v>
      </c>
      <c r="L895" t="str">
        <v>Vânia Silva</v>
      </c>
      <c r="M895" t="str">
        <v>A VENCER</v>
      </c>
    </row>
    <row r="896" spans="1:13" x14ac:dyDescent="0.25">
      <c r="A896">
        <v>211111739</v>
      </c>
      <c r="B896" t="str">
        <v>Saner - Sociedade Alimentar Do</v>
      </c>
      <c r="C896" t="str">
        <v>FA</v>
      </c>
      <c r="D896" s="5" t="str">
        <v>2025A</v>
      </c>
      <c r="E896">
        <v>9649</v>
      </c>
      <c r="F896" t="str">
        <v>PEN</v>
      </c>
      <c r="G896" vm="101">
        <v>45863</v>
      </c>
      <c r="H896" vm="26">
        <v>45833</v>
      </c>
      <c r="I896">
        <v>-13</v>
      </c>
      <c r="J896">
        <v>1301.0899999999999</v>
      </c>
      <c r="K896">
        <v>1301.0899999999999</v>
      </c>
      <c r="L896" t="str">
        <v>Vânia Silva</v>
      </c>
      <c r="M896" t="str">
        <v>A VENCER</v>
      </c>
    </row>
    <row r="897" spans="1:13" x14ac:dyDescent="0.25">
      <c r="A897">
        <v>211111739</v>
      </c>
      <c r="B897" t="str">
        <v>Saner - Sociedade Alimentar Do</v>
      </c>
      <c r="C897" t="str">
        <v>FA</v>
      </c>
      <c r="D897" s="5" t="str">
        <v>2025A</v>
      </c>
      <c r="E897">
        <v>9653</v>
      </c>
      <c r="F897" t="str">
        <v>PEN</v>
      </c>
      <c r="G897" vm="101">
        <v>45863</v>
      </c>
      <c r="H897" vm="26">
        <v>45833</v>
      </c>
      <c r="I897">
        <v>-13</v>
      </c>
      <c r="J897">
        <v>419.77</v>
      </c>
      <c r="K897">
        <v>419.77</v>
      </c>
      <c r="L897" t="str">
        <v>Vânia Silva</v>
      </c>
      <c r="M897" t="str">
        <v>A VENCER</v>
      </c>
    </row>
    <row r="898" spans="1:13" x14ac:dyDescent="0.25">
      <c r="A898">
        <v>211111739</v>
      </c>
      <c r="B898" t="str">
        <v>Saner - Sociedade Alimentar Do</v>
      </c>
      <c r="C898" t="str">
        <v>FA</v>
      </c>
      <c r="D898" s="5" t="str">
        <v>2025A</v>
      </c>
      <c r="E898">
        <v>9738</v>
      </c>
      <c r="F898" t="str">
        <v>PEN</v>
      </c>
      <c r="G898" vm="139">
        <v>45864</v>
      </c>
      <c r="H898" vm="27">
        <v>45834</v>
      </c>
      <c r="I898">
        <v>-14</v>
      </c>
      <c r="J898">
        <v>381.92</v>
      </c>
      <c r="K898">
        <v>381.92</v>
      </c>
      <c r="L898" t="str">
        <v>Vânia Silva</v>
      </c>
      <c r="M898" t="str">
        <v>A VENCER</v>
      </c>
    </row>
    <row r="899" spans="1:13" x14ac:dyDescent="0.25">
      <c r="A899">
        <v>211111739</v>
      </c>
      <c r="B899" t="str">
        <v>Saner - Sociedade Alimentar Do</v>
      </c>
      <c r="C899" t="str">
        <v>FA</v>
      </c>
      <c r="D899" s="5" t="str">
        <v>2025A</v>
      </c>
      <c r="E899">
        <v>10165</v>
      </c>
      <c r="F899" t="str">
        <v>PEN</v>
      </c>
      <c r="G899" vm="106">
        <v>45872</v>
      </c>
      <c r="H899" vm="33">
        <v>45842</v>
      </c>
      <c r="I899">
        <v>-22</v>
      </c>
      <c r="J899">
        <v>764.51</v>
      </c>
      <c r="K899">
        <v>764.51</v>
      </c>
      <c r="L899" t="str">
        <v>Vânia Silva</v>
      </c>
      <c r="M899" t="str">
        <v>A VENCER</v>
      </c>
    </row>
    <row r="900" spans="1:13" x14ac:dyDescent="0.25">
      <c r="A900">
        <v>211111739</v>
      </c>
      <c r="B900" t="str">
        <v>Saner - Sociedade Alimentar Do</v>
      </c>
      <c r="C900" t="str">
        <v>FA</v>
      </c>
      <c r="D900" s="5" t="str">
        <v>2025A</v>
      </c>
      <c r="E900">
        <v>10238</v>
      </c>
      <c r="F900" t="str">
        <v>PEN</v>
      </c>
      <c r="G900" vm="116">
        <v>45876</v>
      </c>
      <c r="H900" vm="73">
        <v>45846</v>
      </c>
      <c r="I900">
        <v>-26</v>
      </c>
      <c r="J900">
        <v>720.1</v>
      </c>
      <c r="K900">
        <v>720.1</v>
      </c>
      <c r="L900" t="str">
        <v>Vânia Silva</v>
      </c>
      <c r="M900" t="str">
        <v>A VENCER</v>
      </c>
    </row>
    <row r="901" spans="1:13" x14ac:dyDescent="0.25">
      <c r="A901">
        <v>211111743</v>
      </c>
      <c r="B901" t="str">
        <v>Santos &amp; Dias, Lda</v>
      </c>
      <c r="C901" t="str">
        <v>FA</v>
      </c>
      <c r="D901" s="5" t="str">
        <v>2025A</v>
      </c>
      <c r="E901">
        <v>10394</v>
      </c>
      <c r="F901" t="str">
        <v>PEN</v>
      </c>
      <c r="G901" vm="142">
        <v>45878</v>
      </c>
      <c r="H901" vm="74">
        <v>45848</v>
      </c>
      <c r="I901">
        <v>-28</v>
      </c>
      <c r="J901">
        <v>64.48</v>
      </c>
      <c r="K901">
        <v>64.48</v>
      </c>
      <c r="L901" t="str">
        <v>Bruno Brito</v>
      </c>
      <c r="M901" t="str">
        <v>A VENCER</v>
      </c>
    </row>
    <row r="902" spans="1:13" x14ac:dyDescent="0.25">
      <c r="A902">
        <v>211111743</v>
      </c>
      <c r="B902" t="str">
        <v>Santos &amp; Dias, Lda</v>
      </c>
      <c r="C902" t="str">
        <v>FA</v>
      </c>
      <c r="D902" s="5" t="str">
        <v>2025A</v>
      </c>
      <c r="E902">
        <v>10402</v>
      </c>
      <c r="F902" t="str">
        <v>PEN</v>
      </c>
      <c r="G902" vm="142">
        <v>45878</v>
      </c>
      <c r="H902" vm="74">
        <v>45848</v>
      </c>
      <c r="I902">
        <v>-28</v>
      </c>
      <c r="J902">
        <v>658.35</v>
      </c>
      <c r="K902">
        <v>658.35</v>
      </c>
      <c r="L902" t="str">
        <v>Bruno Brito</v>
      </c>
      <c r="M902" t="str">
        <v>A VENCER</v>
      </c>
    </row>
    <row r="903" spans="1:13" x14ac:dyDescent="0.25">
      <c r="A903">
        <v>211111766</v>
      </c>
      <c r="B903" t="str">
        <v>Joaquim Barros, Lda.</v>
      </c>
      <c r="C903" t="str">
        <v>NC</v>
      </c>
      <c r="D903" s="5">
        <v>2025</v>
      </c>
      <c r="E903">
        <v>489</v>
      </c>
      <c r="F903" t="str">
        <v>PEN</v>
      </c>
      <c r="G903" vm="26">
        <v>45833</v>
      </c>
      <c r="H903" vm="147">
        <v>45803</v>
      </c>
      <c r="I903">
        <v>17</v>
      </c>
      <c r="J903">
        <v>-10.31</v>
      </c>
      <c r="K903">
        <v>-10.31</v>
      </c>
      <c r="L903" t="str">
        <v>Manuel Russo</v>
      </c>
      <c r="M903" t="str">
        <v>6A30</v>
      </c>
    </row>
    <row r="904" spans="1:13" x14ac:dyDescent="0.25">
      <c r="A904">
        <v>211111766</v>
      </c>
      <c r="B904" t="str">
        <v>Joaquim Barros, Lda.</v>
      </c>
      <c r="C904" t="str">
        <v>FA</v>
      </c>
      <c r="D904" s="5" t="str">
        <v>2025A</v>
      </c>
      <c r="E904">
        <v>9917</v>
      </c>
      <c r="F904" t="str">
        <v>PEN</v>
      </c>
      <c r="G904" vm="140">
        <v>45869</v>
      </c>
      <c r="H904" vm="141">
        <v>45839</v>
      </c>
      <c r="I904">
        <v>-19</v>
      </c>
      <c r="J904">
        <v>372.42</v>
      </c>
      <c r="K904">
        <v>372.42</v>
      </c>
      <c r="L904" t="str">
        <v>Manuel Russo</v>
      </c>
      <c r="M904" t="str">
        <v>A VENCER</v>
      </c>
    </row>
    <row r="905" spans="1:13" x14ac:dyDescent="0.25">
      <c r="A905">
        <v>211111766</v>
      </c>
      <c r="B905" t="str">
        <v>Joaquim Barros, Lda.</v>
      </c>
      <c r="C905" t="str">
        <v>FA</v>
      </c>
      <c r="D905" s="5" t="str">
        <v>2025A</v>
      </c>
      <c r="E905">
        <v>10024</v>
      </c>
      <c r="F905" t="str">
        <v>PEN</v>
      </c>
      <c r="G905" vm="118">
        <v>45871</v>
      </c>
      <c r="H905" vm="32">
        <v>45841</v>
      </c>
      <c r="I905">
        <v>-21</v>
      </c>
      <c r="J905">
        <v>782.58</v>
      </c>
      <c r="K905">
        <v>782.58</v>
      </c>
      <c r="L905" t="str">
        <v>Manuel Russo</v>
      </c>
      <c r="M905" t="str">
        <v>A VENCER</v>
      </c>
    </row>
    <row r="906" spans="1:13" x14ac:dyDescent="0.25">
      <c r="A906" t="e">
        <v>#NUM!</v>
      </c>
      <c r="B906" t="str">
        <v>Talhos Carniantuã 1 De Henriques &amp; Ferreira, Lda.</v>
      </c>
      <c r="C906" t="str">
        <v>NC</v>
      </c>
      <c r="D906" s="5" t="str">
        <v>2025A</v>
      </c>
      <c r="E906">
        <v>479</v>
      </c>
      <c r="F906" t="str">
        <v>PEN</v>
      </c>
      <c r="G906" vm="34">
        <v>45843</v>
      </c>
      <c r="H906" vm="138">
        <v>45813</v>
      </c>
      <c r="I906">
        <v>7</v>
      </c>
      <c r="J906">
        <v>-36.15</v>
      </c>
      <c r="K906">
        <v>-36.15</v>
      </c>
      <c r="L906" t="e">
        <v>#NUM!</v>
      </c>
      <c r="M906" t="str">
        <v>6A30</v>
      </c>
    </row>
    <row r="907" spans="1:13" x14ac:dyDescent="0.25">
      <c r="A907" t="e">
        <v>#NUM!</v>
      </c>
      <c r="B907" t="str">
        <v>Talhos Carniantuã 1 De Henriques &amp; Ferreira, Lda.</v>
      </c>
      <c r="C907" t="str">
        <v>FA</v>
      </c>
      <c r="D907" s="5" t="str">
        <v>2025A</v>
      </c>
      <c r="E907">
        <v>8923</v>
      </c>
      <c r="F907" t="str">
        <v>PEN</v>
      </c>
      <c r="G907" vm="34">
        <v>45843</v>
      </c>
      <c r="H907" vm="138">
        <v>45813</v>
      </c>
      <c r="I907">
        <v>7</v>
      </c>
      <c r="J907">
        <v>1434.38</v>
      </c>
      <c r="K907">
        <v>36.46</v>
      </c>
      <c r="L907" t="e">
        <v>#NUM!</v>
      </c>
      <c r="M907" t="str">
        <v>6A30</v>
      </c>
    </row>
    <row r="908" spans="1:13" x14ac:dyDescent="0.25">
      <c r="A908">
        <v>211111792</v>
      </c>
      <c r="B908" t="str">
        <v>Angelo Francisco Viana Valente</v>
      </c>
      <c r="C908" t="str">
        <v>NC</v>
      </c>
      <c r="D908" s="5" t="str">
        <v>24A</v>
      </c>
      <c r="E908">
        <v>30</v>
      </c>
      <c r="F908" t="str">
        <v>PEN</v>
      </c>
      <c r="G908" vm="55">
        <v>45619</v>
      </c>
      <c r="H908" vm="193">
        <v>45589</v>
      </c>
      <c r="I908">
        <v>231</v>
      </c>
      <c r="J908">
        <v>-4</v>
      </c>
      <c r="K908">
        <v>-4</v>
      </c>
      <c r="L908" t="str">
        <v>Bracar</v>
      </c>
      <c r="M908" t="str">
        <v>M120</v>
      </c>
    </row>
    <row r="909" spans="1:13" x14ac:dyDescent="0.25">
      <c r="A909">
        <v>211111800</v>
      </c>
      <c r="B909" t="str">
        <v>Ingrediente Saliente - Talhos</v>
      </c>
      <c r="C909" t="str">
        <v>FA</v>
      </c>
      <c r="D909" s="5" t="str">
        <v>2025A</v>
      </c>
      <c r="E909">
        <v>10253</v>
      </c>
      <c r="F909" t="str">
        <v>PEN</v>
      </c>
      <c r="G909" vm="116">
        <v>45876</v>
      </c>
      <c r="H909" vm="73">
        <v>45846</v>
      </c>
      <c r="I909">
        <v>-26</v>
      </c>
      <c r="J909">
        <v>208.21</v>
      </c>
      <c r="K909">
        <v>208.21</v>
      </c>
      <c r="L909" t="str">
        <v>Bruno Brito</v>
      </c>
      <c r="M909" t="str">
        <v>A VENCER</v>
      </c>
    </row>
    <row r="910" spans="1:13" x14ac:dyDescent="0.25">
      <c r="A910">
        <v>211111807</v>
      </c>
      <c r="B910" t="str">
        <v>Congelbraga-Produt.Alimentares,Lda</v>
      </c>
      <c r="C910" t="str">
        <v>CCR</v>
      </c>
      <c r="D910" s="5" t="str">
        <v>A</v>
      </c>
      <c r="E910" t="str">
        <v>Transferência</v>
      </c>
      <c r="F910" t="str">
        <v>PEN</v>
      </c>
      <c r="G910" vm="149">
        <v>45788</v>
      </c>
      <c r="H910" vm="41">
        <v>45758</v>
      </c>
      <c r="I910">
        <v>62</v>
      </c>
      <c r="J910">
        <v>-1141.4100000000001</v>
      </c>
      <c r="K910">
        <v>-1</v>
      </c>
      <c r="L910" t="str">
        <v>Manuel Russo</v>
      </c>
      <c r="M910" t="str">
        <v>61A90</v>
      </c>
    </row>
    <row r="911" spans="1:13" x14ac:dyDescent="0.25">
      <c r="A911">
        <v>211111807</v>
      </c>
      <c r="B911" t="str">
        <v>Congelbraga-Produt.Alimentares,Lda</v>
      </c>
      <c r="C911" t="str">
        <v>FA</v>
      </c>
      <c r="D911" s="5" t="str">
        <v>2025A</v>
      </c>
      <c r="E911">
        <v>9691</v>
      </c>
      <c r="F911" t="str">
        <v>PEN</v>
      </c>
      <c r="G911" vm="101">
        <v>45863</v>
      </c>
      <c r="H911" vm="26">
        <v>45833</v>
      </c>
      <c r="I911">
        <v>-13</v>
      </c>
      <c r="J911">
        <v>1245.97</v>
      </c>
      <c r="K911">
        <v>1245.97</v>
      </c>
      <c r="L911" t="str">
        <v>Manuel Russo</v>
      </c>
      <c r="M911" t="str">
        <v>A VENCER</v>
      </c>
    </row>
    <row r="912" spans="1:13" x14ac:dyDescent="0.25">
      <c r="A912">
        <v>211111809</v>
      </c>
      <c r="B912" t="str">
        <v>Machado &amp; Guimarães, Lda</v>
      </c>
      <c r="C912" t="str">
        <v>FA</v>
      </c>
      <c r="D912" s="5" t="str">
        <v>2025A</v>
      </c>
      <c r="E912">
        <v>6155</v>
      </c>
      <c r="F912" t="str">
        <v>PEN</v>
      </c>
      <c r="G912" vm="149">
        <v>45788</v>
      </c>
      <c r="H912" vm="41">
        <v>45758</v>
      </c>
      <c r="I912">
        <v>62</v>
      </c>
      <c r="J912">
        <v>44.24</v>
      </c>
      <c r="K912">
        <v>44.24</v>
      </c>
      <c r="L912" t="str">
        <v>Paulo Costa</v>
      </c>
      <c r="M912" t="str">
        <v>61A90</v>
      </c>
    </row>
    <row r="913" spans="1:13" x14ac:dyDescent="0.25">
      <c r="A913">
        <v>211111809</v>
      </c>
      <c r="B913" t="str">
        <v>Machado &amp; Guimarães, Lda</v>
      </c>
      <c r="C913" t="str">
        <v>FA</v>
      </c>
      <c r="D913" s="5" t="str">
        <v>2025A</v>
      </c>
      <c r="E913">
        <v>6183</v>
      </c>
      <c r="F913" t="str">
        <v>PEN</v>
      </c>
      <c r="G913" vm="149">
        <v>45788</v>
      </c>
      <c r="H913" vm="41">
        <v>45758</v>
      </c>
      <c r="I913">
        <v>62</v>
      </c>
      <c r="J913">
        <v>32.020000000000003</v>
      </c>
      <c r="K913">
        <v>32.020000000000003</v>
      </c>
      <c r="L913" t="str">
        <v>Paulo Costa</v>
      </c>
      <c r="M913" t="str">
        <v>61A90</v>
      </c>
    </row>
    <row r="914" spans="1:13" x14ac:dyDescent="0.25">
      <c r="A914">
        <v>211111827</v>
      </c>
      <c r="B914" t="str">
        <v>Avibom - Avícola, S.A.</v>
      </c>
      <c r="C914" t="str">
        <v>CCR</v>
      </c>
      <c r="D914" s="5" t="str">
        <v>A</v>
      </c>
      <c r="E914" t="str">
        <v>Transferência</v>
      </c>
      <c r="F914" t="str">
        <v>PEN</v>
      </c>
      <c r="G914" vm="16">
        <v>45819</v>
      </c>
      <c r="H914" vm="267">
        <v>45789</v>
      </c>
      <c r="I914">
        <v>31</v>
      </c>
      <c r="J914">
        <v>-1059.48</v>
      </c>
      <c r="K914">
        <v>-127.16</v>
      </c>
      <c r="L914" t="str">
        <v>Ricardo G.Silva</v>
      </c>
      <c r="M914" t="str">
        <v>31A60</v>
      </c>
    </row>
    <row r="915" spans="1:13" x14ac:dyDescent="0.25">
      <c r="A915">
        <v>211111829</v>
      </c>
      <c r="B915" t="str">
        <v>Congelados Douro Sul, Lda.</v>
      </c>
      <c r="C915" t="str">
        <v>FA</v>
      </c>
      <c r="D915" s="5" t="str">
        <v>2025A</v>
      </c>
      <c r="E915">
        <v>7610</v>
      </c>
      <c r="F915" t="str">
        <v>PEN</v>
      </c>
      <c r="G915" vm="122">
        <v>45820</v>
      </c>
      <c r="H915" vm="163">
        <v>45790</v>
      </c>
      <c r="I915">
        <v>30</v>
      </c>
      <c r="J915">
        <v>356.11</v>
      </c>
      <c r="K915">
        <v>356.11</v>
      </c>
      <c r="L915" t="str">
        <v>Manuel Miranda</v>
      </c>
      <c r="M915" t="str">
        <v>6A30</v>
      </c>
    </row>
    <row r="916" spans="1:13" x14ac:dyDescent="0.25">
      <c r="A916">
        <v>211111829</v>
      </c>
      <c r="B916" t="str">
        <v>Congelados Douro Sul, Lda.</v>
      </c>
      <c r="C916" t="str">
        <v>FA</v>
      </c>
      <c r="D916" s="5" t="str">
        <v>2025A</v>
      </c>
      <c r="E916">
        <v>8400</v>
      </c>
      <c r="F916" t="str">
        <v>PEN</v>
      </c>
      <c r="G916" vm="27">
        <v>45834</v>
      </c>
      <c r="H916" vm="176">
        <v>45804</v>
      </c>
      <c r="I916">
        <v>16</v>
      </c>
      <c r="J916">
        <v>166</v>
      </c>
      <c r="K916">
        <v>166</v>
      </c>
      <c r="L916" t="str">
        <v>Manuel Miranda</v>
      </c>
      <c r="M916" t="str">
        <v>6A30</v>
      </c>
    </row>
    <row r="917" spans="1:13" x14ac:dyDescent="0.25">
      <c r="A917">
        <v>211111829</v>
      </c>
      <c r="B917" t="str">
        <v>Congelados Douro Sul, Lda.</v>
      </c>
      <c r="C917" t="str">
        <v>FA</v>
      </c>
      <c r="D917" s="5" t="str">
        <v>2025A</v>
      </c>
      <c r="E917">
        <v>9118</v>
      </c>
      <c r="F917" t="str">
        <v>PEN</v>
      </c>
      <c r="G917" vm="165">
        <v>45850</v>
      </c>
      <c r="H917" vm="122">
        <v>45820</v>
      </c>
      <c r="I917">
        <v>0</v>
      </c>
      <c r="J917">
        <v>328.89</v>
      </c>
      <c r="K917">
        <v>328.89</v>
      </c>
      <c r="L917" t="str">
        <v>Manuel Miranda</v>
      </c>
      <c r="M917" t="str">
        <v>A VENCER</v>
      </c>
    </row>
    <row r="918" spans="1:13" x14ac:dyDescent="0.25">
      <c r="A918">
        <v>211111829</v>
      </c>
      <c r="B918" t="str">
        <v>Congelados Douro Sul, Lda.</v>
      </c>
      <c r="C918" t="str">
        <v>FA</v>
      </c>
      <c r="D918" s="5" t="str">
        <v>2025A</v>
      </c>
      <c r="E918">
        <v>9906</v>
      </c>
      <c r="F918" t="str">
        <v>PEN</v>
      </c>
      <c r="G918" vm="103">
        <v>45868</v>
      </c>
      <c r="H918" vm="104">
        <v>45838</v>
      </c>
      <c r="I918">
        <v>-18</v>
      </c>
      <c r="J918">
        <v>97.94</v>
      </c>
      <c r="K918">
        <v>97.94</v>
      </c>
      <c r="L918" t="str">
        <v>Manuel Miranda</v>
      </c>
      <c r="M918" t="str">
        <v>A VENCER</v>
      </c>
    </row>
    <row r="919" spans="1:13" x14ac:dyDescent="0.25">
      <c r="A919">
        <v>211111829</v>
      </c>
      <c r="B919" t="str">
        <v>Congelados Douro Sul, Lda.</v>
      </c>
      <c r="C919" t="str">
        <v>FA</v>
      </c>
      <c r="D919" s="5" t="str">
        <v>2025A</v>
      </c>
      <c r="E919">
        <v>10380</v>
      </c>
      <c r="F919" t="str">
        <v>PEN</v>
      </c>
      <c r="G919" vm="142">
        <v>45878</v>
      </c>
      <c r="H919" vm="74">
        <v>45848</v>
      </c>
      <c r="I919">
        <v>-28</v>
      </c>
      <c r="J919">
        <v>223.70000000000002</v>
      </c>
      <c r="K919">
        <v>223.70000000000002</v>
      </c>
      <c r="L919" t="str">
        <v>Manuel Miranda</v>
      </c>
      <c r="M919" t="str">
        <v>A VENCER</v>
      </c>
    </row>
    <row r="920" spans="1:13" x14ac:dyDescent="0.25">
      <c r="A920">
        <v>211111830</v>
      </c>
      <c r="B920" t="str">
        <v>Carlos M. Rebelo Ribeiro Unip.,Lda</v>
      </c>
      <c r="C920" t="str">
        <v>FA</v>
      </c>
      <c r="D920" s="5" t="str">
        <v>2025A</v>
      </c>
      <c r="E920">
        <v>3709</v>
      </c>
      <c r="F920" t="str">
        <v>RPR</v>
      </c>
      <c r="G920" vm="285">
        <v>45745</v>
      </c>
      <c r="H920" vm="204">
        <v>45715</v>
      </c>
      <c r="I920">
        <v>105</v>
      </c>
      <c r="J920">
        <v>332.63</v>
      </c>
      <c r="K920">
        <v>332.63</v>
      </c>
      <c r="L920" t="str">
        <v>Ricardo G.Silva</v>
      </c>
      <c r="M920" t="str">
        <v>91A120</v>
      </c>
    </row>
    <row r="921" spans="1:13" x14ac:dyDescent="0.25">
      <c r="A921">
        <v>211111830</v>
      </c>
      <c r="B921" t="str">
        <v>Carlos M. Rebelo Ribeiro Unip.,Lda</v>
      </c>
      <c r="C921" t="str">
        <v>FA</v>
      </c>
      <c r="D921" s="5" t="str">
        <v>2025A</v>
      </c>
      <c r="E921">
        <v>4479</v>
      </c>
      <c r="F921" t="str">
        <v>RPR</v>
      </c>
      <c r="G921" vm="286">
        <v>45759</v>
      </c>
      <c r="H921" vm="287">
        <v>45729</v>
      </c>
      <c r="I921">
        <v>91</v>
      </c>
      <c r="J921">
        <v>142.27000000000001</v>
      </c>
      <c r="K921">
        <v>142.27000000000001</v>
      </c>
      <c r="L921" t="str">
        <v>Ricardo G.Silva</v>
      </c>
      <c r="M921" t="str">
        <v>91A120</v>
      </c>
    </row>
    <row r="922" spans="1:13" x14ac:dyDescent="0.25">
      <c r="A922">
        <v>211111830</v>
      </c>
      <c r="B922" t="str">
        <v>Carlos M. Rebelo Ribeiro Unip.,Lda</v>
      </c>
      <c r="C922" t="str">
        <v>FA</v>
      </c>
      <c r="D922" s="5" t="str">
        <v>2025A</v>
      </c>
      <c r="E922">
        <v>5384</v>
      </c>
      <c r="F922" t="str">
        <v>RPR</v>
      </c>
      <c r="G922" vm="78">
        <v>45777</v>
      </c>
      <c r="H922" vm="288">
        <v>45747</v>
      </c>
      <c r="I922">
        <v>73</v>
      </c>
      <c r="J922">
        <v>200.29</v>
      </c>
      <c r="K922">
        <v>200.29</v>
      </c>
      <c r="L922" t="str">
        <v>Ricardo G.Silva</v>
      </c>
      <c r="M922" t="str">
        <v>61A90</v>
      </c>
    </row>
    <row r="923" spans="1:13" x14ac:dyDescent="0.25">
      <c r="A923">
        <v>211111830</v>
      </c>
      <c r="B923" t="str">
        <v>Carlos M. Rebelo Ribeiro Unip.,Lda</v>
      </c>
      <c r="C923" t="str">
        <v>FA</v>
      </c>
      <c r="D923" s="5" t="str">
        <v>2025A</v>
      </c>
      <c r="E923">
        <v>6059</v>
      </c>
      <c r="F923" t="str">
        <v>RPR</v>
      </c>
      <c r="G923" vm="289">
        <v>45787</v>
      </c>
      <c r="H923" vm="252">
        <v>45757</v>
      </c>
      <c r="I923">
        <v>63</v>
      </c>
      <c r="J923">
        <v>267.89999999999998</v>
      </c>
      <c r="K923">
        <v>267.89999999999998</v>
      </c>
      <c r="L923" t="str">
        <v>Ricardo G.Silva</v>
      </c>
      <c r="M923" t="str">
        <v>61A90</v>
      </c>
    </row>
    <row r="924" spans="1:13" x14ac:dyDescent="0.25">
      <c r="A924">
        <v>211111832</v>
      </c>
      <c r="B924" t="str">
        <v>Navarras - Supermercados, Lda</v>
      </c>
      <c r="C924" t="str">
        <v>FA</v>
      </c>
      <c r="D924" s="5" t="str">
        <v>2025A</v>
      </c>
      <c r="E924">
        <v>7387</v>
      </c>
      <c r="F924" t="str">
        <v>PEN</v>
      </c>
      <c r="G924" vm="14">
        <v>45815</v>
      </c>
      <c r="H924" vm="151">
        <v>45785</v>
      </c>
      <c r="I924">
        <v>35</v>
      </c>
      <c r="J924">
        <v>215.95000000000002</v>
      </c>
      <c r="K924">
        <v>215.95000000000002</v>
      </c>
      <c r="L924" t="str">
        <v>Ricardo G.Silva</v>
      </c>
      <c r="M924" t="str">
        <v>31A60</v>
      </c>
    </row>
    <row r="925" spans="1:13" x14ac:dyDescent="0.25">
      <c r="A925">
        <v>211111832</v>
      </c>
      <c r="B925" t="str">
        <v>Navarras - Supermercados, Lda</v>
      </c>
      <c r="C925" t="str">
        <v>FA</v>
      </c>
      <c r="D925" s="5" t="str">
        <v>2025A</v>
      </c>
      <c r="E925">
        <v>7811</v>
      </c>
      <c r="F925" t="str">
        <v>PEN</v>
      </c>
      <c r="G925" vm="20">
        <v>45822</v>
      </c>
      <c r="H925" vm="152">
        <v>45792</v>
      </c>
      <c r="I925">
        <v>28</v>
      </c>
      <c r="J925">
        <v>343.34000000000003</v>
      </c>
      <c r="K925">
        <v>343.34000000000003</v>
      </c>
      <c r="L925" t="str">
        <v>Ricardo G.Silva</v>
      </c>
      <c r="M925" t="str">
        <v>6A30</v>
      </c>
    </row>
    <row r="926" spans="1:13" x14ac:dyDescent="0.25">
      <c r="A926">
        <v>211111832</v>
      </c>
      <c r="B926" t="str">
        <v>Navarras - Supermercados, Lda</v>
      </c>
      <c r="C926" t="str">
        <v>FA</v>
      </c>
      <c r="D926" s="5" t="str">
        <v>2025A</v>
      </c>
      <c r="E926">
        <v>7947</v>
      </c>
      <c r="F926" t="str">
        <v>PEN</v>
      </c>
      <c r="G926" vm="22">
        <v>45826</v>
      </c>
      <c r="H926" vm="164">
        <v>45796</v>
      </c>
      <c r="I926">
        <v>24</v>
      </c>
      <c r="J926">
        <v>60.17</v>
      </c>
      <c r="K926">
        <v>60.17</v>
      </c>
      <c r="L926" t="str">
        <v>Ricardo G.Silva</v>
      </c>
      <c r="M926" t="str">
        <v>6A30</v>
      </c>
    </row>
    <row r="927" spans="1:13" x14ac:dyDescent="0.25">
      <c r="A927">
        <v>211111832</v>
      </c>
      <c r="B927" t="str">
        <v>Navarras - Supermercados, Lda</v>
      </c>
      <c r="C927" t="str">
        <v>FA</v>
      </c>
      <c r="D927" s="5" t="str">
        <v>2025A</v>
      </c>
      <c r="E927">
        <v>8192</v>
      </c>
      <c r="F927" t="str">
        <v>PEN</v>
      </c>
      <c r="G927" vm="79">
        <v>45829</v>
      </c>
      <c r="H927" vm="159">
        <v>45799</v>
      </c>
      <c r="I927">
        <v>21</v>
      </c>
      <c r="J927">
        <v>342.87</v>
      </c>
      <c r="K927">
        <v>342.87</v>
      </c>
      <c r="L927" t="str">
        <v>Ricardo G.Silva</v>
      </c>
      <c r="M927" t="str">
        <v>6A30</v>
      </c>
    </row>
    <row r="928" spans="1:13" x14ac:dyDescent="0.25">
      <c r="A928">
        <v>211111832</v>
      </c>
      <c r="B928" t="str">
        <v>Navarras - Supermercados, Lda</v>
      </c>
      <c r="C928" t="str">
        <v>FA</v>
      </c>
      <c r="D928" s="5" t="str">
        <v>2025A</v>
      </c>
      <c r="E928">
        <v>8359</v>
      </c>
      <c r="F928" t="str">
        <v>PEN</v>
      </c>
      <c r="G928" vm="26">
        <v>45833</v>
      </c>
      <c r="H928" vm="147">
        <v>45803</v>
      </c>
      <c r="I928">
        <v>17</v>
      </c>
      <c r="J928">
        <v>135.19999999999999</v>
      </c>
      <c r="K928">
        <v>135.19999999999999</v>
      </c>
      <c r="L928" t="str">
        <v>Ricardo G.Silva</v>
      </c>
      <c r="M928" t="str">
        <v>6A30</v>
      </c>
    </row>
    <row r="929" spans="1:13" x14ac:dyDescent="0.25">
      <c r="A929">
        <v>211111832</v>
      </c>
      <c r="B929" t="str">
        <v>Navarras - Supermercados, Lda</v>
      </c>
      <c r="C929" t="str">
        <v>FA</v>
      </c>
      <c r="D929" s="5" t="str">
        <v>2025A</v>
      </c>
      <c r="E929">
        <v>8586</v>
      </c>
      <c r="F929" t="str">
        <v>PEN</v>
      </c>
      <c r="G929" vm="29">
        <v>45836</v>
      </c>
      <c r="H929" vm="182">
        <v>45806</v>
      </c>
      <c r="I929">
        <v>14</v>
      </c>
      <c r="J929">
        <v>320.70999999999998</v>
      </c>
      <c r="K929">
        <v>320.70999999999998</v>
      </c>
      <c r="L929" t="str">
        <v>Ricardo G.Silva</v>
      </c>
      <c r="M929" t="str">
        <v>6A30</v>
      </c>
    </row>
    <row r="930" spans="1:13" x14ac:dyDescent="0.25">
      <c r="A930">
        <v>211111832</v>
      </c>
      <c r="B930" t="str">
        <v>Navarras - Supermercados, Lda</v>
      </c>
      <c r="C930" t="str">
        <v>NC</v>
      </c>
      <c r="D930" s="5">
        <v>2025</v>
      </c>
      <c r="E930">
        <v>518</v>
      </c>
      <c r="F930" t="str">
        <v>PEN</v>
      </c>
      <c r="G930" vm="31">
        <v>45840</v>
      </c>
      <c r="H930" vm="94">
        <v>45810</v>
      </c>
      <c r="I930">
        <v>10</v>
      </c>
      <c r="J930">
        <v>-10.53</v>
      </c>
      <c r="K930">
        <v>-10.53</v>
      </c>
      <c r="L930" t="str">
        <v>Ricardo G.Silva</v>
      </c>
      <c r="M930" t="str">
        <v>6A30</v>
      </c>
    </row>
    <row r="931" spans="1:13" x14ac:dyDescent="0.25">
      <c r="A931">
        <v>211111832</v>
      </c>
      <c r="B931" t="str">
        <v>Navarras - Supermercados, Lda</v>
      </c>
      <c r="C931" t="str">
        <v>FA</v>
      </c>
      <c r="D931" s="5" t="str">
        <v>2025A</v>
      </c>
      <c r="E931">
        <v>8724</v>
      </c>
      <c r="F931" t="str">
        <v>PEN</v>
      </c>
      <c r="G931" vm="31">
        <v>45840</v>
      </c>
      <c r="H931" vm="94">
        <v>45810</v>
      </c>
      <c r="I931">
        <v>10</v>
      </c>
      <c r="J931">
        <v>126.35000000000001</v>
      </c>
      <c r="K931">
        <v>126.35000000000001</v>
      </c>
      <c r="L931" t="str">
        <v>Ricardo G.Silva</v>
      </c>
      <c r="M931" t="str">
        <v>6A30</v>
      </c>
    </row>
    <row r="932" spans="1:13" x14ac:dyDescent="0.25">
      <c r="A932">
        <v>211111832</v>
      </c>
      <c r="B932" t="str">
        <v>Navarras - Supermercados, Lda</v>
      </c>
      <c r="C932" t="str">
        <v>FA</v>
      </c>
      <c r="D932" s="5" t="str">
        <v>2025A</v>
      </c>
      <c r="E932">
        <v>8939</v>
      </c>
      <c r="F932" t="str">
        <v>PEN</v>
      </c>
      <c r="G932" vm="34">
        <v>45843</v>
      </c>
      <c r="H932" vm="138">
        <v>45813</v>
      </c>
      <c r="I932">
        <v>7</v>
      </c>
      <c r="J932">
        <v>391.52</v>
      </c>
      <c r="K932">
        <v>391.52</v>
      </c>
      <c r="L932" t="str">
        <v>Ricardo G.Silva</v>
      </c>
      <c r="M932" t="str">
        <v>6A30</v>
      </c>
    </row>
    <row r="933" spans="1:13" x14ac:dyDescent="0.25">
      <c r="A933">
        <v>211111832</v>
      </c>
      <c r="B933" t="str">
        <v>Navarras - Supermercados, Lda</v>
      </c>
      <c r="C933" t="str">
        <v>FA</v>
      </c>
      <c r="D933" s="5" t="str">
        <v>2025A</v>
      </c>
      <c r="E933">
        <v>8968</v>
      </c>
      <c r="F933" t="str">
        <v>PEN</v>
      </c>
      <c r="G933" vm="8">
        <v>45847</v>
      </c>
      <c r="H933" vm="77">
        <v>45817</v>
      </c>
      <c r="I933">
        <v>3</v>
      </c>
      <c r="J933">
        <v>59.06</v>
      </c>
      <c r="K933">
        <v>59.06</v>
      </c>
      <c r="L933" t="str">
        <v>Ricardo G.Silva</v>
      </c>
      <c r="M933" t="str">
        <v>1A5</v>
      </c>
    </row>
    <row r="934" spans="1:13" x14ac:dyDescent="0.25">
      <c r="A934">
        <v>211111832</v>
      </c>
      <c r="B934" t="str">
        <v>Navarras - Supermercados, Lda</v>
      </c>
      <c r="C934" t="str">
        <v>FA</v>
      </c>
      <c r="D934" s="5" t="str">
        <v>2025A</v>
      </c>
      <c r="E934">
        <v>9148</v>
      </c>
      <c r="F934" t="str">
        <v>PEN</v>
      </c>
      <c r="G934" vm="165">
        <v>45850</v>
      </c>
      <c r="H934" vm="122">
        <v>45820</v>
      </c>
      <c r="I934">
        <v>0</v>
      </c>
      <c r="J934">
        <v>314.43</v>
      </c>
      <c r="K934">
        <v>314.43</v>
      </c>
      <c r="L934" t="str">
        <v>Ricardo G.Silva</v>
      </c>
      <c r="M934" t="str">
        <v>A VENCER</v>
      </c>
    </row>
    <row r="935" spans="1:13" x14ac:dyDescent="0.25">
      <c r="A935">
        <v>211111832</v>
      </c>
      <c r="B935" t="str">
        <v>Navarras - Supermercados, Lda</v>
      </c>
      <c r="C935" t="str">
        <v>FA</v>
      </c>
      <c r="D935" s="5" t="str">
        <v>2025A</v>
      </c>
      <c r="E935">
        <v>9510</v>
      </c>
      <c r="F935" t="str">
        <v>PEN</v>
      </c>
      <c r="G935" vm="98">
        <v>45858</v>
      </c>
      <c r="H935" vm="24">
        <v>45828</v>
      </c>
      <c r="I935">
        <v>-8</v>
      </c>
      <c r="J935">
        <v>394.83</v>
      </c>
      <c r="K935">
        <v>394.83</v>
      </c>
      <c r="L935" t="str">
        <v>Ricardo G.Silva</v>
      </c>
      <c r="M935" t="str">
        <v>A VENCER</v>
      </c>
    </row>
    <row r="936" spans="1:13" x14ac:dyDescent="0.25">
      <c r="A936">
        <v>211111832</v>
      </c>
      <c r="B936" t="str">
        <v>Navarras - Supermercados, Lda</v>
      </c>
      <c r="C936" t="str">
        <v>FA</v>
      </c>
      <c r="D936" s="5" t="str">
        <v>2025A</v>
      </c>
      <c r="E936">
        <v>9764</v>
      </c>
      <c r="F936" t="str">
        <v>PEN</v>
      </c>
      <c r="G936" vm="139">
        <v>45864</v>
      </c>
      <c r="H936" vm="27">
        <v>45834</v>
      </c>
      <c r="I936">
        <v>-14</v>
      </c>
      <c r="J936">
        <v>340.11</v>
      </c>
      <c r="K936">
        <v>340.11</v>
      </c>
      <c r="L936" t="str">
        <v>Ricardo G.Silva</v>
      </c>
      <c r="M936" t="str">
        <v>A VENCER</v>
      </c>
    </row>
    <row r="937" spans="1:13" x14ac:dyDescent="0.25">
      <c r="A937">
        <v>211111832</v>
      </c>
      <c r="B937" t="str">
        <v>Navarras - Supermercados, Lda</v>
      </c>
      <c r="C937" t="str">
        <v>FA</v>
      </c>
      <c r="D937" s="5" t="str">
        <v>2025A</v>
      </c>
      <c r="E937">
        <v>10015</v>
      </c>
      <c r="F937" t="str">
        <v>PEN</v>
      </c>
      <c r="G937" vm="105">
        <v>45870</v>
      </c>
      <c r="H937" vm="31">
        <v>45840</v>
      </c>
      <c r="I937">
        <v>-20</v>
      </c>
      <c r="J937">
        <v>163.52000000000001</v>
      </c>
      <c r="K937">
        <v>163.52000000000001</v>
      </c>
      <c r="L937" t="str">
        <v>Ricardo G.Silva</v>
      </c>
      <c r="M937" t="str">
        <v>A VENCER</v>
      </c>
    </row>
    <row r="938" spans="1:13" x14ac:dyDescent="0.25">
      <c r="A938">
        <v>211111832</v>
      </c>
      <c r="B938" t="str">
        <v>Navarras - Supermercados, Lda</v>
      </c>
      <c r="C938" t="str">
        <v>FA</v>
      </c>
      <c r="D938" s="5" t="str">
        <v>2025A</v>
      </c>
      <c r="E938">
        <v>10073</v>
      </c>
      <c r="F938" t="str">
        <v>PEN</v>
      </c>
      <c r="G938" vm="118">
        <v>45871</v>
      </c>
      <c r="H938" vm="32">
        <v>45841</v>
      </c>
      <c r="I938">
        <v>-21</v>
      </c>
      <c r="J938">
        <v>159.94</v>
      </c>
      <c r="K938">
        <v>159.94</v>
      </c>
      <c r="L938" t="str">
        <v>Ricardo G.Silva</v>
      </c>
      <c r="M938" t="str">
        <v>A VENCER</v>
      </c>
    </row>
    <row r="939" spans="1:13" x14ac:dyDescent="0.25">
      <c r="A939">
        <v>211111832</v>
      </c>
      <c r="B939" t="str">
        <v>Navarras - Supermercados, Lda</v>
      </c>
      <c r="C939" t="str">
        <v>FA</v>
      </c>
      <c r="D939" s="5" t="str">
        <v>2025A</v>
      </c>
      <c r="E939">
        <v>10208</v>
      </c>
      <c r="F939" t="str">
        <v>PEN</v>
      </c>
      <c r="G939" vm="107">
        <v>45875</v>
      </c>
      <c r="H939" vm="72">
        <v>45845</v>
      </c>
      <c r="I939">
        <v>-25</v>
      </c>
      <c r="J939">
        <v>69.59</v>
      </c>
      <c r="K939">
        <v>69.59</v>
      </c>
      <c r="L939" t="str">
        <v>Ricardo G.Silva</v>
      </c>
      <c r="M939" t="str">
        <v>A VENCER</v>
      </c>
    </row>
    <row r="940" spans="1:13" x14ac:dyDescent="0.25">
      <c r="A940">
        <v>211111832</v>
      </c>
      <c r="B940" t="str">
        <v>Navarras - Supermercados, Lda</v>
      </c>
      <c r="C940" t="str">
        <v>FA</v>
      </c>
      <c r="D940" s="5" t="str">
        <v>2025A</v>
      </c>
      <c r="E940">
        <v>10415</v>
      </c>
      <c r="F940" t="str">
        <v>PEN</v>
      </c>
      <c r="G940" vm="142">
        <v>45878</v>
      </c>
      <c r="H940" vm="74">
        <v>45848</v>
      </c>
      <c r="I940">
        <v>-28</v>
      </c>
      <c r="J940">
        <v>362.03000000000003</v>
      </c>
      <c r="K940">
        <v>362.03000000000003</v>
      </c>
      <c r="L940" t="str">
        <v>Ricardo G.Silva</v>
      </c>
      <c r="M940" t="str">
        <v>A VENCER</v>
      </c>
    </row>
    <row r="941" spans="1:13" x14ac:dyDescent="0.25">
      <c r="A941">
        <v>211111839</v>
      </c>
      <c r="B941" t="str">
        <v>N'Treg, Lda</v>
      </c>
      <c r="C941" t="str">
        <v>FA</v>
      </c>
      <c r="D941" s="5" t="str">
        <v>2025A</v>
      </c>
      <c r="E941">
        <v>9743</v>
      </c>
      <c r="F941" t="str">
        <v>PEN</v>
      </c>
      <c r="G941" vm="139">
        <v>45864</v>
      </c>
      <c r="H941" vm="27">
        <v>45834</v>
      </c>
      <c r="I941">
        <v>-14</v>
      </c>
      <c r="J941">
        <v>1387.9</v>
      </c>
      <c r="K941">
        <v>1387.9</v>
      </c>
      <c r="L941" t="str">
        <v>Pedro Fonseca</v>
      </c>
      <c r="M941" t="str">
        <v>A VENCER</v>
      </c>
    </row>
    <row r="942" spans="1:13" x14ac:dyDescent="0.25">
      <c r="A942">
        <v>211111839</v>
      </c>
      <c r="B942" t="str">
        <v>N'Treg, Lda</v>
      </c>
      <c r="C942" t="str">
        <v>FA</v>
      </c>
      <c r="D942" s="5" t="str">
        <v>2025A</v>
      </c>
      <c r="E942">
        <v>10442</v>
      </c>
      <c r="F942" t="str">
        <v>PEN</v>
      </c>
      <c r="G942" vm="109">
        <v>45879</v>
      </c>
      <c r="H942" vm="9">
        <v>45849</v>
      </c>
      <c r="I942">
        <v>-29</v>
      </c>
      <c r="J942">
        <v>432.48</v>
      </c>
      <c r="K942">
        <v>432.48</v>
      </c>
      <c r="L942" t="str">
        <v>Pedro Fonseca</v>
      </c>
      <c r="M942" t="str">
        <v>A VENCER</v>
      </c>
    </row>
    <row r="943" spans="1:13" x14ac:dyDescent="0.25">
      <c r="A943">
        <v>211111841</v>
      </c>
      <c r="B943" t="str">
        <v>Jorge Alves Pacheco, Unipessoal,Lda</v>
      </c>
      <c r="C943" t="str">
        <v>FA</v>
      </c>
      <c r="D943" s="5" t="str">
        <v>2025A</v>
      </c>
      <c r="E943">
        <v>9974</v>
      </c>
      <c r="F943" t="str">
        <v>PEN</v>
      </c>
      <c r="G943" vm="105">
        <v>45870</v>
      </c>
      <c r="H943" vm="31">
        <v>45840</v>
      </c>
      <c r="I943">
        <v>-20</v>
      </c>
      <c r="J943">
        <v>431.11</v>
      </c>
      <c r="K943">
        <v>431.11</v>
      </c>
      <c r="L943" t="str">
        <v>Pedro Fonseca</v>
      </c>
      <c r="M943" t="str">
        <v>A VENCER</v>
      </c>
    </row>
    <row r="944" spans="1:13" x14ac:dyDescent="0.25">
      <c r="A944">
        <v>211111841</v>
      </c>
      <c r="B944" t="str">
        <v>Jorge Alves Pacheco, Unipessoal,Lda</v>
      </c>
      <c r="C944" t="str">
        <v>FA</v>
      </c>
      <c r="D944" s="5" t="str">
        <v>2025A</v>
      </c>
      <c r="E944">
        <v>10117</v>
      </c>
      <c r="F944" t="str">
        <v>PEN</v>
      </c>
      <c r="G944" vm="106">
        <v>45872</v>
      </c>
      <c r="H944" vm="33">
        <v>45842</v>
      </c>
      <c r="I944">
        <v>-22</v>
      </c>
      <c r="J944">
        <v>90.9</v>
      </c>
      <c r="K944">
        <v>90.9</v>
      </c>
      <c r="L944" t="str">
        <v>Pedro Fonseca</v>
      </c>
      <c r="M944" t="str">
        <v>A VENCER</v>
      </c>
    </row>
    <row r="945" spans="1:13" x14ac:dyDescent="0.25">
      <c r="A945">
        <v>211111841</v>
      </c>
      <c r="B945" t="str">
        <v>Jorge Alves Pacheco, Unipessoal,Lda</v>
      </c>
      <c r="C945" t="str">
        <v>FA</v>
      </c>
      <c r="D945" s="5" t="str">
        <v>2025A</v>
      </c>
      <c r="E945">
        <v>10195</v>
      </c>
      <c r="F945" t="str">
        <v>PEN</v>
      </c>
      <c r="G945" vm="107">
        <v>45875</v>
      </c>
      <c r="H945" vm="72">
        <v>45845</v>
      </c>
      <c r="I945">
        <v>-25</v>
      </c>
      <c r="J945">
        <v>65.69</v>
      </c>
      <c r="K945">
        <v>65.69</v>
      </c>
      <c r="L945" t="str">
        <v>Pedro Fonseca</v>
      </c>
      <c r="M945" t="str">
        <v>A VENCER</v>
      </c>
    </row>
    <row r="946" spans="1:13" x14ac:dyDescent="0.25">
      <c r="A946">
        <v>211111841</v>
      </c>
      <c r="B946" t="str">
        <v>Jorge Alves Pacheco, Unipessoal,Lda</v>
      </c>
      <c r="C946" t="str">
        <v>FA</v>
      </c>
      <c r="D946" s="5" t="str">
        <v>2025A</v>
      </c>
      <c r="E946">
        <v>10328</v>
      </c>
      <c r="F946" t="str">
        <v>PEN</v>
      </c>
      <c r="G946" vm="108">
        <v>45877</v>
      </c>
      <c r="H946" vm="8">
        <v>45847</v>
      </c>
      <c r="I946">
        <v>-27</v>
      </c>
      <c r="J946">
        <v>186.65</v>
      </c>
      <c r="K946">
        <v>186.65</v>
      </c>
      <c r="L946" t="str">
        <v>Pedro Fonseca</v>
      </c>
      <c r="M946" t="str">
        <v>A VENCER</v>
      </c>
    </row>
    <row r="947" spans="1:13" x14ac:dyDescent="0.25">
      <c r="A947">
        <v>211111847</v>
      </c>
      <c r="B947" t="str">
        <v>Sinonimovalor-Talhos E Supermercado</v>
      </c>
      <c r="C947" t="str">
        <v>FA</v>
      </c>
      <c r="D947" s="5" t="str">
        <v>2024A</v>
      </c>
      <c r="E947">
        <v>5976</v>
      </c>
      <c r="F947" t="str">
        <v>PEN</v>
      </c>
      <c r="G947" vm="290">
        <v>45590</v>
      </c>
      <c r="H947" vm="291">
        <v>45560</v>
      </c>
      <c r="I947">
        <v>260</v>
      </c>
      <c r="J947">
        <v>998.55000000000007</v>
      </c>
      <c r="K947">
        <v>501.57</v>
      </c>
      <c r="L947" t="str">
        <v>Manuel Miranda</v>
      </c>
      <c r="M947" t="str">
        <v>M120</v>
      </c>
    </row>
    <row r="948" spans="1:13" x14ac:dyDescent="0.25">
      <c r="A948">
        <v>211111847</v>
      </c>
      <c r="B948" t="str">
        <v>Sinonimovalor-Talhos E Supermercado</v>
      </c>
      <c r="C948" t="str">
        <v>FA</v>
      </c>
      <c r="D948" s="5" t="str">
        <v>2024A</v>
      </c>
      <c r="E948">
        <v>6062</v>
      </c>
      <c r="F948" t="str">
        <v>PEN</v>
      </c>
      <c r="G948" vm="45">
        <v>45591</v>
      </c>
      <c r="H948" vm="292">
        <v>45561</v>
      </c>
      <c r="I948">
        <v>259</v>
      </c>
      <c r="J948">
        <v>282.33</v>
      </c>
      <c r="K948">
        <v>282.33</v>
      </c>
      <c r="L948" t="str">
        <v>Manuel Miranda</v>
      </c>
      <c r="M948" t="str">
        <v>M120</v>
      </c>
    </row>
    <row r="949" spans="1:13" x14ac:dyDescent="0.25">
      <c r="A949">
        <v>211111847</v>
      </c>
      <c r="B949" t="str">
        <v>Sinonimovalor-Talhos E Supermercado</v>
      </c>
      <c r="C949" t="str">
        <v>NC</v>
      </c>
      <c r="D949" s="5">
        <v>2024</v>
      </c>
      <c r="E949">
        <v>369</v>
      </c>
      <c r="F949" t="str">
        <v>PEN</v>
      </c>
      <c r="G949" vm="293">
        <v>45598</v>
      </c>
      <c r="H949" vm="112">
        <v>45568</v>
      </c>
      <c r="I949">
        <v>252</v>
      </c>
      <c r="J949">
        <v>-50.160000000000004</v>
      </c>
      <c r="K949">
        <v>-50.160000000000004</v>
      </c>
      <c r="L949" t="str">
        <v>Manuel Miranda</v>
      </c>
      <c r="M949" t="str">
        <v>M120</v>
      </c>
    </row>
    <row r="950" spans="1:13" x14ac:dyDescent="0.25">
      <c r="A950">
        <v>211111847</v>
      </c>
      <c r="B950" t="str">
        <v>Sinonimovalor-Talhos E Supermercado</v>
      </c>
      <c r="C950" t="str">
        <v>FA</v>
      </c>
      <c r="D950" s="5" t="str">
        <v>2024A</v>
      </c>
      <c r="E950">
        <v>6540</v>
      </c>
      <c r="F950" t="str">
        <v>PEN</v>
      </c>
      <c r="G950" vm="293">
        <v>45598</v>
      </c>
      <c r="H950" vm="112">
        <v>45568</v>
      </c>
      <c r="I950">
        <v>252</v>
      </c>
      <c r="J950">
        <v>1120.28</v>
      </c>
      <c r="K950">
        <v>1120.28</v>
      </c>
      <c r="L950" t="str">
        <v>Manuel Miranda</v>
      </c>
      <c r="M950" t="str">
        <v>M120</v>
      </c>
    </row>
    <row r="951" spans="1:13" x14ac:dyDescent="0.25">
      <c r="A951">
        <v>211111847</v>
      </c>
      <c r="B951" t="str">
        <v>Sinonimovalor-Talhos E Supermercado</v>
      </c>
      <c r="C951" t="str">
        <v>FA</v>
      </c>
      <c r="D951" s="5" t="str">
        <v>2024A</v>
      </c>
      <c r="E951">
        <v>6587</v>
      </c>
      <c r="F951" t="str">
        <v>PEN</v>
      </c>
      <c r="G951" vm="293">
        <v>45598</v>
      </c>
      <c r="H951" vm="112">
        <v>45568</v>
      </c>
      <c r="I951">
        <v>252</v>
      </c>
      <c r="J951">
        <v>57.67</v>
      </c>
      <c r="K951">
        <v>57.67</v>
      </c>
      <c r="L951" t="str">
        <v>Manuel Miranda</v>
      </c>
      <c r="M951" t="str">
        <v>M120</v>
      </c>
    </row>
    <row r="952" spans="1:13" x14ac:dyDescent="0.25">
      <c r="A952">
        <v>211111847</v>
      </c>
      <c r="B952" t="str">
        <v>Sinonimovalor-Talhos E Supermercado</v>
      </c>
      <c r="C952" t="str">
        <v>FA</v>
      </c>
      <c r="D952" s="5" t="str">
        <v>2024A</v>
      </c>
      <c r="E952">
        <v>6678</v>
      </c>
      <c r="F952" t="str">
        <v>PEN</v>
      </c>
      <c r="G952" vm="294">
        <v>45599</v>
      </c>
      <c r="H952" vm="295">
        <v>45569</v>
      </c>
      <c r="I952">
        <v>251</v>
      </c>
      <c r="J952">
        <v>301.74</v>
      </c>
      <c r="K952">
        <v>301.74</v>
      </c>
      <c r="L952" t="str">
        <v>Manuel Miranda</v>
      </c>
      <c r="M952" t="str">
        <v>M120</v>
      </c>
    </row>
    <row r="953" spans="1:13" x14ac:dyDescent="0.25">
      <c r="A953">
        <v>211111847</v>
      </c>
      <c r="B953" t="str">
        <v>Sinonimovalor-Talhos E Supermercado</v>
      </c>
      <c r="C953" t="str">
        <v>FA</v>
      </c>
      <c r="D953" s="5" t="str">
        <v>2024A</v>
      </c>
      <c r="E953">
        <v>7002</v>
      </c>
      <c r="F953" t="str">
        <v>PEN</v>
      </c>
      <c r="G953" vm="49">
        <v>45604</v>
      </c>
      <c r="H953" vm="242">
        <v>45574</v>
      </c>
      <c r="I953">
        <v>246</v>
      </c>
      <c r="J953">
        <v>758.25</v>
      </c>
      <c r="K953">
        <v>758.25</v>
      </c>
      <c r="L953" t="str">
        <v>Manuel Miranda</v>
      </c>
      <c r="M953" t="str">
        <v>M120</v>
      </c>
    </row>
    <row r="954" spans="1:13" x14ac:dyDescent="0.25">
      <c r="A954">
        <v>211111847</v>
      </c>
      <c r="B954" t="str">
        <v>Sinonimovalor-Talhos E Supermercado</v>
      </c>
      <c r="C954" t="str">
        <v>FA</v>
      </c>
      <c r="D954" s="5" t="str">
        <v>2024A</v>
      </c>
      <c r="E954">
        <v>7010</v>
      </c>
      <c r="F954" t="str">
        <v>PEN</v>
      </c>
      <c r="G954" vm="49">
        <v>45604</v>
      </c>
      <c r="H954" vm="242">
        <v>45574</v>
      </c>
      <c r="I954">
        <v>246</v>
      </c>
      <c r="J954">
        <v>29.150000000000002</v>
      </c>
      <c r="K954">
        <v>29.150000000000002</v>
      </c>
      <c r="L954" t="str">
        <v>Manuel Miranda</v>
      </c>
      <c r="M954" t="str">
        <v>M120</v>
      </c>
    </row>
    <row r="955" spans="1:13" x14ac:dyDescent="0.25">
      <c r="A955">
        <v>211111847</v>
      </c>
      <c r="B955" t="str">
        <v>Sinonimovalor-Talhos E Supermercado</v>
      </c>
      <c r="C955" t="str">
        <v>FA</v>
      </c>
      <c r="D955" s="5" t="str">
        <v>2024A</v>
      </c>
      <c r="E955">
        <v>7138</v>
      </c>
      <c r="F955" t="str">
        <v>PEN</v>
      </c>
      <c r="G955" vm="296">
        <v>45606</v>
      </c>
      <c r="H955" vm="297">
        <v>45576</v>
      </c>
      <c r="I955">
        <v>244</v>
      </c>
      <c r="J955">
        <v>328.79</v>
      </c>
      <c r="K955">
        <v>328.79</v>
      </c>
      <c r="L955" t="str">
        <v>Manuel Miranda</v>
      </c>
      <c r="M955" t="str">
        <v>M120</v>
      </c>
    </row>
    <row r="956" spans="1:13" x14ac:dyDescent="0.25">
      <c r="A956">
        <v>211111847</v>
      </c>
      <c r="B956" t="str">
        <v>Sinonimovalor-Talhos E Supermercado</v>
      </c>
      <c r="C956" t="str">
        <v>FA</v>
      </c>
      <c r="D956" s="5" t="str">
        <v>2024A</v>
      </c>
      <c r="E956">
        <v>7584</v>
      </c>
      <c r="F956" t="str">
        <v>PEN</v>
      </c>
      <c r="G956" vm="52">
        <v>45612</v>
      </c>
      <c r="H956" vm="192">
        <v>45582</v>
      </c>
      <c r="I956">
        <v>238</v>
      </c>
      <c r="J956">
        <v>858.25</v>
      </c>
      <c r="K956">
        <v>858.25</v>
      </c>
      <c r="L956" t="str">
        <v>Manuel Miranda</v>
      </c>
      <c r="M956" t="str">
        <v>M120</v>
      </c>
    </row>
    <row r="957" spans="1:13" x14ac:dyDescent="0.25">
      <c r="A957">
        <v>211111847</v>
      </c>
      <c r="B957" t="str">
        <v>Sinonimovalor-Talhos E Supermercado</v>
      </c>
      <c r="C957" t="str">
        <v>FA</v>
      </c>
      <c r="D957" s="5" t="str">
        <v>2024A</v>
      </c>
      <c r="E957">
        <v>7674</v>
      </c>
      <c r="F957" t="str">
        <v>PEN</v>
      </c>
      <c r="G957" vm="298">
        <v>45613</v>
      </c>
      <c r="H957" vm="299">
        <v>45583</v>
      </c>
      <c r="I957">
        <v>237</v>
      </c>
      <c r="J957">
        <v>266.19</v>
      </c>
      <c r="K957">
        <v>266.19</v>
      </c>
      <c r="L957" t="str">
        <v>Manuel Miranda</v>
      </c>
      <c r="M957" t="str">
        <v>M120</v>
      </c>
    </row>
    <row r="958" spans="1:13" x14ac:dyDescent="0.25">
      <c r="A958">
        <v>211111847</v>
      </c>
      <c r="B958" t="str">
        <v>Sinonimovalor-Talhos E Supermercado</v>
      </c>
      <c r="C958" t="str">
        <v>FA</v>
      </c>
      <c r="D958" s="5" t="str">
        <v>2024A</v>
      </c>
      <c r="E958">
        <v>8039</v>
      </c>
      <c r="F958" t="str">
        <v>PEN</v>
      </c>
      <c r="G958" vm="55">
        <v>45619</v>
      </c>
      <c r="H958" vm="193">
        <v>45589</v>
      </c>
      <c r="I958">
        <v>231</v>
      </c>
      <c r="J958">
        <v>1118.7</v>
      </c>
      <c r="K958">
        <v>1118.7</v>
      </c>
      <c r="L958" t="str">
        <v>Manuel Miranda</v>
      </c>
      <c r="M958" t="str">
        <v>M120</v>
      </c>
    </row>
    <row r="959" spans="1:13" x14ac:dyDescent="0.25">
      <c r="A959">
        <v>211111847</v>
      </c>
      <c r="B959" t="str">
        <v>Sinonimovalor-Talhos E Supermercado</v>
      </c>
      <c r="C959" t="str">
        <v>FA</v>
      </c>
      <c r="D959" s="5" t="str">
        <v>2024A</v>
      </c>
      <c r="E959">
        <v>8141</v>
      </c>
      <c r="F959" t="str">
        <v>PEN</v>
      </c>
      <c r="G959" vm="300">
        <v>45620</v>
      </c>
      <c r="H959" vm="290">
        <v>45590</v>
      </c>
      <c r="I959">
        <v>230</v>
      </c>
      <c r="J959">
        <v>365.37</v>
      </c>
      <c r="K959">
        <v>365.37</v>
      </c>
      <c r="L959" t="str">
        <v>Manuel Miranda</v>
      </c>
      <c r="M959" t="str">
        <v>M120</v>
      </c>
    </row>
    <row r="960" spans="1:13" x14ac:dyDescent="0.25">
      <c r="A960">
        <v>211111847</v>
      </c>
      <c r="B960" t="str">
        <v>Sinonimovalor-Talhos E Supermercado</v>
      </c>
      <c r="C960" t="str">
        <v>FA</v>
      </c>
      <c r="D960" s="5" t="str">
        <v>2024A</v>
      </c>
      <c r="E960">
        <v>8423</v>
      </c>
      <c r="F960" t="str">
        <v>PEN</v>
      </c>
      <c r="G960" vm="301">
        <v>45625</v>
      </c>
      <c r="H960" vm="46">
        <v>45595</v>
      </c>
      <c r="I960">
        <v>225</v>
      </c>
      <c r="J960">
        <v>1035.3600000000001</v>
      </c>
      <c r="K960">
        <v>1035.3600000000001</v>
      </c>
      <c r="L960" t="str">
        <v>Manuel Miranda</v>
      </c>
      <c r="M960" t="str">
        <v>M120</v>
      </c>
    </row>
    <row r="961" spans="1:13" x14ac:dyDescent="0.25">
      <c r="A961">
        <v>211111847</v>
      </c>
      <c r="B961" t="str">
        <v>Sinonimovalor-Talhos E Supermercado</v>
      </c>
      <c r="C961" t="str">
        <v>FA</v>
      </c>
      <c r="D961" s="5" t="str">
        <v>2024A</v>
      </c>
      <c r="E961">
        <v>8466</v>
      </c>
      <c r="F961" t="str">
        <v>PEN</v>
      </c>
      <c r="G961" vm="57">
        <v>45626</v>
      </c>
      <c r="H961" vm="47">
        <v>45596</v>
      </c>
      <c r="I961">
        <v>224</v>
      </c>
      <c r="J961">
        <v>47.81</v>
      </c>
      <c r="K961">
        <v>47.81</v>
      </c>
      <c r="L961" t="str">
        <v>Manuel Miranda</v>
      </c>
      <c r="M961" t="str">
        <v>M120</v>
      </c>
    </row>
    <row r="962" spans="1:13" x14ac:dyDescent="0.25">
      <c r="A962">
        <v>211111847</v>
      </c>
      <c r="B962" t="str">
        <v>Sinonimovalor-Talhos E Supermercado</v>
      </c>
      <c r="C962" t="str">
        <v>FA</v>
      </c>
      <c r="D962" s="5" t="str">
        <v>2024A</v>
      </c>
      <c r="E962">
        <v>8874</v>
      </c>
      <c r="F962" t="str">
        <v>PEN</v>
      </c>
      <c r="G962" vm="58">
        <v>45633</v>
      </c>
      <c r="H962" vm="194">
        <v>45603</v>
      </c>
      <c r="I962">
        <v>217</v>
      </c>
      <c r="J962">
        <v>1274.8399999999999</v>
      </c>
      <c r="K962">
        <v>1274.8399999999999</v>
      </c>
      <c r="L962" t="str">
        <v>Manuel Miranda</v>
      </c>
      <c r="M962" t="str">
        <v>M120</v>
      </c>
    </row>
    <row r="963" spans="1:13" x14ac:dyDescent="0.25">
      <c r="A963">
        <v>211111847</v>
      </c>
      <c r="B963" t="str">
        <v>Sinonimovalor-Talhos E Supermercado</v>
      </c>
      <c r="C963" t="str">
        <v>FA</v>
      </c>
      <c r="D963" s="5" t="str">
        <v>2024A</v>
      </c>
      <c r="E963">
        <v>9202</v>
      </c>
      <c r="F963" t="str">
        <v>PEN</v>
      </c>
      <c r="G963" vm="200">
        <v>45639</v>
      </c>
      <c r="H963" vm="50">
        <v>45609</v>
      </c>
      <c r="I963">
        <v>211</v>
      </c>
      <c r="J963">
        <v>191.20000000000002</v>
      </c>
      <c r="K963">
        <v>191.20000000000002</v>
      </c>
      <c r="L963" t="str">
        <v>Manuel Miranda</v>
      </c>
      <c r="M963" t="str">
        <v>M120</v>
      </c>
    </row>
    <row r="964" spans="1:13" x14ac:dyDescent="0.25">
      <c r="A964">
        <v>211111847</v>
      </c>
      <c r="B964" t="str">
        <v>Sinonimovalor-Talhos E Supermercado</v>
      </c>
      <c r="C964" t="str">
        <v>FA</v>
      </c>
      <c r="D964" s="5" t="str">
        <v>2024A</v>
      </c>
      <c r="E964">
        <v>9373</v>
      </c>
      <c r="F964" t="str">
        <v>PEN</v>
      </c>
      <c r="G964" vm="302">
        <v>45640</v>
      </c>
      <c r="H964" vm="196">
        <v>45610</v>
      </c>
      <c r="I964">
        <v>210</v>
      </c>
      <c r="J964">
        <v>924.54</v>
      </c>
      <c r="K964">
        <v>924.54</v>
      </c>
      <c r="L964" t="str">
        <v>Manuel Miranda</v>
      </c>
      <c r="M964" t="str">
        <v>M120</v>
      </c>
    </row>
    <row r="965" spans="1:13" x14ac:dyDescent="0.25">
      <c r="A965">
        <v>211111847</v>
      </c>
      <c r="B965" t="str">
        <v>Sinonimovalor-Talhos E Supermercado</v>
      </c>
      <c r="C965" t="str">
        <v>FA</v>
      </c>
      <c r="D965" s="5" t="str">
        <v>2024A</v>
      </c>
      <c r="E965">
        <v>9424</v>
      </c>
      <c r="F965" t="str">
        <v>PEN</v>
      </c>
      <c r="G965" vm="303">
        <v>45641</v>
      </c>
      <c r="H965" vm="51">
        <v>45611</v>
      </c>
      <c r="I965">
        <v>209</v>
      </c>
      <c r="J965">
        <v>78.19</v>
      </c>
      <c r="K965">
        <v>78.19</v>
      </c>
      <c r="L965" t="str">
        <v>Manuel Miranda</v>
      </c>
      <c r="M965" t="str">
        <v>M120</v>
      </c>
    </row>
    <row r="966" spans="1:13" x14ac:dyDescent="0.25">
      <c r="A966">
        <v>211111847</v>
      </c>
      <c r="B966" t="str">
        <v>Sinonimovalor-Talhos E Supermercado</v>
      </c>
      <c r="C966" t="str">
        <v>FA</v>
      </c>
      <c r="D966" s="5" t="str">
        <v>2024A</v>
      </c>
      <c r="E966">
        <v>9495</v>
      </c>
      <c r="F966" t="str">
        <v>PEN</v>
      </c>
      <c r="G966" vm="303">
        <v>45641</v>
      </c>
      <c r="H966" vm="51">
        <v>45611</v>
      </c>
      <c r="I966">
        <v>209</v>
      </c>
      <c r="J966">
        <v>23.85</v>
      </c>
      <c r="K966">
        <v>23.85</v>
      </c>
      <c r="L966" t="str">
        <v>Manuel Miranda</v>
      </c>
      <c r="M966" t="str">
        <v>M120</v>
      </c>
    </row>
    <row r="967" spans="1:13" x14ac:dyDescent="0.25">
      <c r="A967">
        <v>211111847</v>
      </c>
      <c r="B967" t="str">
        <v>Sinonimovalor-Talhos E Supermercado</v>
      </c>
      <c r="C967" t="str">
        <v>FA</v>
      </c>
      <c r="D967" s="5" t="str">
        <v>2024A</v>
      </c>
      <c r="E967">
        <v>9832</v>
      </c>
      <c r="F967" t="str">
        <v>PEN</v>
      </c>
      <c r="G967" vm="304">
        <v>45647</v>
      </c>
      <c r="H967" vm="197">
        <v>45617</v>
      </c>
      <c r="I967">
        <v>203</v>
      </c>
      <c r="J967">
        <v>1002.2</v>
      </c>
      <c r="K967">
        <v>1002.2</v>
      </c>
      <c r="L967" t="str">
        <v>Manuel Miranda</v>
      </c>
      <c r="M967" t="str">
        <v>M120</v>
      </c>
    </row>
    <row r="968" spans="1:13" x14ac:dyDescent="0.25">
      <c r="A968">
        <v>211111847</v>
      </c>
      <c r="B968" t="str">
        <v>Sinonimovalor-Talhos E Supermercado</v>
      </c>
      <c r="C968" t="str">
        <v>FA</v>
      </c>
      <c r="D968" s="5" t="str">
        <v>2024A</v>
      </c>
      <c r="E968">
        <v>9947</v>
      </c>
      <c r="F968" t="str">
        <v>PEN</v>
      </c>
      <c r="G968" vm="305">
        <v>45648</v>
      </c>
      <c r="H968" vm="54">
        <v>45618</v>
      </c>
      <c r="I968">
        <v>202</v>
      </c>
      <c r="J968">
        <v>74.41</v>
      </c>
      <c r="K968">
        <v>74.41</v>
      </c>
      <c r="L968" t="str">
        <v>Manuel Miranda</v>
      </c>
      <c r="M968" t="str">
        <v>M120</v>
      </c>
    </row>
    <row r="969" spans="1:13" x14ac:dyDescent="0.25">
      <c r="A969">
        <v>211111847</v>
      </c>
      <c r="B969" t="str">
        <v>Sinonimovalor-Talhos E Supermercado</v>
      </c>
      <c r="C969" t="str">
        <v>FA</v>
      </c>
      <c r="D969" s="5" t="str">
        <v>2024A</v>
      </c>
      <c r="E969">
        <v>10275</v>
      </c>
      <c r="F969" t="str">
        <v>PEN</v>
      </c>
      <c r="G969" vm="306">
        <v>45654</v>
      </c>
      <c r="H969" vm="199">
        <v>45624</v>
      </c>
      <c r="I969">
        <v>196</v>
      </c>
      <c r="J969">
        <v>661.97</v>
      </c>
      <c r="K969">
        <v>661.97</v>
      </c>
      <c r="L969" t="str">
        <v>Manuel Miranda</v>
      </c>
      <c r="M969" t="str">
        <v>M120</v>
      </c>
    </row>
    <row r="970" spans="1:13" x14ac:dyDescent="0.25">
      <c r="A970">
        <v>211111847</v>
      </c>
      <c r="B970" t="str">
        <v>Sinonimovalor-Talhos E Supermercado</v>
      </c>
      <c r="C970" t="str">
        <v>FA</v>
      </c>
      <c r="D970" s="5" t="str">
        <v>2024A</v>
      </c>
      <c r="E970">
        <v>10735</v>
      </c>
      <c r="F970" t="str">
        <v>PEN</v>
      </c>
      <c r="G970" vm="307">
        <v>45661</v>
      </c>
      <c r="H970" vm="308">
        <v>45631</v>
      </c>
      <c r="I970">
        <v>189</v>
      </c>
      <c r="J970">
        <v>970.66</v>
      </c>
      <c r="K970">
        <v>970.66</v>
      </c>
      <c r="L970" t="str">
        <v>Manuel Miranda</v>
      </c>
      <c r="M970" t="str">
        <v>M120</v>
      </c>
    </row>
    <row r="971" spans="1:13" x14ac:dyDescent="0.25">
      <c r="A971">
        <v>211111847</v>
      </c>
      <c r="B971" t="str">
        <v>Sinonimovalor-Talhos E Supermercado</v>
      </c>
      <c r="C971" t="str">
        <v>FA</v>
      </c>
      <c r="D971" s="5" t="str">
        <v>2024A</v>
      </c>
      <c r="E971">
        <v>10845</v>
      </c>
      <c r="F971" t="str">
        <v>PEN</v>
      </c>
      <c r="G971" vm="309">
        <v>45662</v>
      </c>
      <c r="H971" vm="310">
        <v>45632</v>
      </c>
      <c r="I971">
        <v>188</v>
      </c>
      <c r="J971">
        <v>173.89000000000001</v>
      </c>
      <c r="K971">
        <v>173.89000000000001</v>
      </c>
      <c r="L971" t="str">
        <v>Manuel Miranda</v>
      </c>
      <c r="M971" t="str">
        <v>M120</v>
      </c>
    </row>
    <row r="972" spans="1:13" x14ac:dyDescent="0.25">
      <c r="A972">
        <v>211111847</v>
      </c>
      <c r="B972" t="str">
        <v>Sinonimovalor-Talhos E Supermercado</v>
      </c>
      <c r="C972" t="str">
        <v>FA</v>
      </c>
      <c r="D972" s="5" t="str">
        <v>2024A</v>
      </c>
      <c r="E972">
        <v>11124</v>
      </c>
      <c r="F972" t="str">
        <v>PEN</v>
      </c>
      <c r="G972" vm="60">
        <v>45667</v>
      </c>
      <c r="H972" vm="59">
        <v>45637</v>
      </c>
      <c r="I972">
        <v>183</v>
      </c>
      <c r="J972">
        <v>476.07</v>
      </c>
      <c r="K972">
        <v>476.07</v>
      </c>
      <c r="L972" t="str">
        <v>Manuel Miranda</v>
      </c>
      <c r="M972" t="str">
        <v>M120</v>
      </c>
    </row>
    <row r="973" spans="1:13" x14ac:dyDescent="0.25">
      <c r="A973">
        <v>211111847</v>
      </c>
      <c r="B973" t="str">
        <v>Sinonimovalor-Talhos E Supermercado</v>
      </c>
      <c r="C973" t="str">
        <v>FA</v>
      </c>
      <c r="D973" s="5" t="str">
        <v>2024A</v>
      </c>
      <c r="E973">
        <v>11273</v>
      </c>
      <c r="F973" t="str">
        <v>PEN</v>
      </c>
      <c r="G973" vm="311">
        <v>45669</v>
      </c>
      <c r="H973" vm="200">
        <v>45639</v>
      </c>
      <c r="I973">
        <v>181</v>
      </c>
      <c r="J973">
        <v>751.33</v>
      </c>
      <c r="K973">
        <v>751.33</v>
      </c>
      <c r="L973" t="str">
        <v>Manuel Miranda</v>
      </c>
      <c r="M973" t="str">
        <v>M120</v>
      </c>
    </row>
    <row r="974" spans="1:13" x14ac:dyDescent="0.25">
      <c r="A974">
        <v>211111847</v>
      </c>
      <c r="B974" t="str">
        <v>Sinonimovalor-Talhos E Supermercado</v>
      </c>
      <c r="C974" t="str">
        <v>FA</v>
      </c>
      <c r="D974" s="5" t="str">
        <v>2025A</v>
      </c>
      <c r="E974">
        <v>10056</v>
      </c>
      <c r="F974" t="str">
        <v>PEN</v>
      </c>
      <c r="G974" vm="118">
        <v>45871</v>
      </c>
      <c r="H974" vm="32">
        <v>45841</v>
      </c>
      <c r="I974">
        <v>-21</v>
      </c>
      <c r="J974">
        <v>545.44000000000005</v>
      </c>
      <c r="K974">
        <v>545.44000000000005</v>
      </c>
      <c r="L974" t="str">
        <v>Manuel Miranda</v>
      </c>
      <c r="M974" t="str">
        <v>A VENCER</v>
      </c>
    </row>
    <row r="975" spans="1:13" x14ac:dyDescent="0.25">
      <c r="A975">
        <v>211111849</v>
      </c>
      <c r="B975" t="str">
        <v>Carnes Gadelho, Lda</v>
      </c>
      <c r="C975" t="str">
        <v>CCR</v>
      </c>
      <c r="D975" s="5" t="str">
        <v>A</v>
      </c>
      <c r="E975" t="str">
        <v>transferência</v>
      </c>
      <c r="F975" t="str">
        <v>PEN</v>
      </c>
      <c r="G975" vm="312">
        <v>45764</v>
      </c>
      <c r="H975" vm="313">
        <v>45734</v>
      </c>
      <c r="I975">
        <v>86</v>
      </c>
      <c r="J975">
        <v>-499.05</v>
      </c>
      <c r="K975">
        <v>-13.030000000000001</v>
      </c>
      <c r="L975" t="str">
        <v>Pedro Fonseca</v>
      </c>
      <c r="M975" t="str">
        <v>61A90</v>
      </c>
    </row>
    <row r="976" spans="1:13" x14ac:dyDescent="0.25">
      <c r="A976">
        <v>211111849</v>
      </c>
      <c r="B976" t="str">
        <v>Carnes Gadelho, Lda</v>
      </c>
      <c r="C976" t="str">
        <v>FA</v>
      </c>
      <c r="D976" s="5" t="str">
        <v>2025A</v>
      </c>
      <c r="E976">
        <v>9286</v>
      </c>
      <c r="F976" t="str">
        <v>PEN</v>
      </c>
      <c r="G976" vm="96">
        <v>45854</v>
      </c>
      <c r="H976" vm="89">
        <v>45824</v>
      </c>
      <c r="I976">
        <v>-4</v>
      </c>
      <c r="J976">
        <v>259.28000000000003</v>
      </c>
      <c r="K976">
        <v>259.28000000000003</v>
      </c>
      <c r="L976" t="str">
        <v>Pedro Fonseca</v>
      </c>
      <c r="M976" t="str">
        <v>A VENCER</v>
      </c>
    </row>
    <row r="977" spans="1:13" x14ac:dyDescent="0.25">
      <c r="A977">
        <v>211111849</v>
      </c>
      <c r="B977" t="str">
        <v>Carnes Gadelho, Lda</v>
      </c>
      <c r="C977" t="str">
        <v>FA</v>
      </c>
      <c r="D977" s="5" t="str">
        <v>2025A</v>
      </c>
      <c r="E977">
        <v>9533</v>
      </c>
      <c r="F977" t="str">
        <v>PEN</v>
      </c>
      <c r="G977" vm="98">
        <v>45858</v>
      </c>
      <c r="H977" vm="24">
        <v>45828</v>
      </c>
      <c r="I977">
        <v>-8</v>
      </c>
      <c r="J977">
        <v>245.84</v>
      </c>
      <c r="K977">
        <v>245.84</v>
      </c>
      <c r="L977" t="str">
        <v>Pedro Fonseca</v>
      </c>
      <c r="M977" t="str">
        <v>A VENCER</v>
      </c>
    </row>
    <row r="978" spans="1:13" x14ac:dyDescent="0.25">
      <c r="A978">
        <v>211111849</v>
      </c>
      <c r="B978" t="str">
        <v>Carnes Gadelho, Lda</v>
      </c>
      <c r="C978" t="str">
        <v>FA</v>
      </c>
      <c r="D978" s="5" t="str">
        <v>2025A</v>
      </c>
      <c r="E978">
        <v>9575</v>
      </c>
      <c r="F978" t="str">
        <v>PEN</v>
      </c>
      <c r="G978" vm="99">
        <v>45861</v>
      </c>
      <c r="H978" vm="100">
        <v>45831</v>
      </c>
      <c r="I978">
        <v>-11</v>
      </c>
      <c r="J978">
        <v>39.770000000000003</v>
      </c>
      <c r="K978">
        <v>39.770000000000003</v>
      </c>
      <c r="L978" t="str">
        <v>Pedro Fonseca</v>
      </c>
      <c r="M978" t="str">
        <v>A VENCER</v>
      </c>
    </row>
    <row r="979" spans="1:13" x14ac:dyDescent="0.25">
      <c r="A979">
        <v>211111850</v>
      </c>
      <c r="B979" t="str">
        <v>Ritmos Do Passado - Unipessoal,Lda</v>
      </c>
      <c r="C979" t="str">
        <v>FA</v>
      </c>
      <c r="D979" s="5" t="str">
        <v>2025A</v>
      </c>
      <c r="E979">
        <v>9017</v>
      </c>
      <c r="F979" t="str">
        <v>PEN</v>
      </c>
      <c r="G979" vm="8">
        <v>45847</v>
      </c>
      <c r="H979" vm="77">
        <v>45817</v>
      </c>
      <c r="I979">
        <v>3</v>
      </c>
      <c r="J979">
        <v>113.60000000000001</v>
      </c>
      <c r="K979">
        <v>113.60000000000001</v>
      </c>
      <c r="L979" t="str">
        <v>Manuel Miranda</v>
      </c>
      <c r="M979" t="str">
        <v>1A5</v>
      </c>
    </row>
    <row r="980" spans="1:13" x14ac:dyDescent="0.25">
      <c r="A980">
        <v>211111850</v>
      </c>
      <c r="B980" t="str">
        <v>Ritmos Do Passado - Unipessoal,Lda</v>
      </c>
      <c r="C980" t="str">
        <v>FA</v>
      </c>
      <c r="D980" s="5" t="str">
        <v>2025A</v>
      </c>
      <c r="E980">
        <v>9476</v>
      </c>
      <c r="F980" t="str">
        <v>PEN</v>
      </c>
      <c r="G980" vm="98">
        <v>45858</v>
      </c>
      <c r="H980" vm="24">
        <v>45828</v>
      </c>
      <c r="I980">
        <v>-8</v>
      </c>
      <c r="J980">
        <v>152.93</v>
      </c>
      <c r="K980">
        <v>152.93</v>
      </c>
      <c r="L980" t="str">
        <v>Manuel Miranda</v>
      </c>
      <c r="M980" t="str">
        <v>A VENCER</v>
      </c>
    </row>
    <row r="981" spans="1:13" x14ac:dyDescent="0.25">
      <c r="A981">
        <v>211111850</v>
      </c>
      <c r="B981" t="str">
        <v>Ritmos Do Passado - Unipessoal,Lda</v>
      </c>
      <c r="C981" t="str">
        <v>FA</v>
      </c>
      <c r="D981" s="5" t="str">
        <v>2025A</v>
      </c>
      <c r="E981">
        <v>10161</v>
      </c>
      <c r="F981" t="str">
        <v>PEN</v>
      </c>
      <c r="G981" vm="106">
        <v>45872</v>
      </c>
      <c r="H981" vm="33">
        <v>45842</v>
      </c>
      <c r="I981">
        <v>-22</v>
      </c>
      <c r="J981">
        <v>88.72</v>
      </c>
      <c r="K981">
        <v>88.72</v>
      </c>
      <c r="L981" t="str">
        <v>Manuel Miranda</v>
      </c>
      <c r="M981" t="str">
        <v>A VENCER</v>
      </c>
    </row>
    <row r="982" spans="1:13" x14ac:dyDescent="0.25">
      <c r="A982">
        <v>211111875</v>
      </c>
      <c r="B982" t="str">
        <v>Amadeu Rodrigues, Unipessoal Lda</v>
      </c>
      <c r="C982" t="str">
        <v>NC</v>
      </c>
      <c r="D982" s="5">
        <v>2025</v>
      </c>
      <c r="E982">
        <v>425</v>
      </c>
      <c r="F982" t="str">
        <v>PEN</v>
      </c>
      <c r="G982" vm="14">
        <v>45815</v>
      </c>
      <c r="H982" vm="151">
        <v>45785</v>
      </c>
      <c r="I982">
        <v>35</v>
      </c>
      <c r="J982">
        <v>-17.34</v>
      </c>
      <c r="K982">
        <v>-17.34</v>
      </c>
      <c r="L982" t="str">
        <v>Ricardo G.Silva</v>
      </c>
      <c r="M982" t="str">
        <v>31A60</v>
      </c>
    </row>
    <row r="983" spans="1:13" x14ac:dyDescent="0.25">
      <c r="A983">
        <v>211111875</v>
      </c>
      <c r="B983" t="str">
        <v>Amadeu Rodrigues, Unipessoal Lda</v>
      </c>
      <c r="C983" t="str">
        <v>FA</v>
      </c>
      <c r="D983" s="5" t="str">
        <v>2025A</v>
      </c>
      <c r="E983">
        <v>8537</v>
      </c>
      <c r="F983" t="str">
        <v>PEN</v>
      </c>
      <c r="G983" vm="28">
        <v>45835</v>
      </c>
      <c r="H983" vm="148">
        <v>45805</v>
      </c>
      <c r="I983">
        <v>15</v>
      </c>
      <c r="J983">
        <v>621.97</v>
      </c>
      <c r="K983">
        <v>621.97</v>
      </c>
      <c r="L983" t="str">
        <v>Ricardo G.Silva</v>
      </c>
      <c r="M983" t="str">
        <v>6A30</v>
      </c>
    </row>
    <row r="984" spans="1:13" x14ac:dyDescent="0.25">
      <c r="A984">
        <v>211111875</v>
      </c>
      <c r="B984" t="str">
        <v>Amadeu Rodrigues, Unipessoal Lda</v>
      </c>
      <c r="C984" t="str">
        <v>FA</v>
      </c>
      <c r="D984" s="5" t="str">
        <v>2025A</v>
      </c>
      <c r="E984">
        <v>8884</v>
      </c>
      <c r="F984" t="str">
        <v>PEN</v>
      </c>
      <c r="G984" vm="33">
        <v>45842</v>
      </c>
      <c r="H984" vm="12">
        <v>45812</v>
      </c>
      <c r="I984">
        <v>8</v>
      </c>
      <c r="J984">
        <v>246.65</v>
      </c>
      <c r="K984">
        <v>246.65</v>
      </c>
      <c r="L984" t="str">
        <v>Ricardo G.Silva</v>
      </c>
      <c r="M984" t="str">
        <v>6A30</v>
      </c>
    </row>
    <row r="985" spans="1:13" x14ac:dyDescent="0.25">
      <c r="A985">
        <v>211111875</v>
      </c>
      <c r="B985" t="str">
        <v>Amadeu Rodrigues, Unipessoal Lda</v>
      </c>
      <c r="C985" t="str">
        <v>FA</v>
      </c>
      <c r="D985" s="5" t="str">
        <v>2025A</v>
      </c>
      <c r="E985">
        <v>8943</v>
      </c>
      <c r="F985" t="str">
        <v>PEN</v>
      </c>
      <c r="G985" vm="34">
        <v>45843</v>
      </c>
      <c r="H985" vm="138">
        <v>45813</v>
      </c>
      <c r="I985">
        <v>7</v>
      </c>
      <c r="J985">
        <v>106.87</v>
      </c>
      <c r="K985">
        <v>106.87</v>
      </c>
      <c r="L985" t="str">
        <v>Ricardo G.Silva</v>
      </c>
      <c r="M985" t="str">
        <v>6A30</v>
      </c>
    </row>
    <row r="986" spans="1:13" x14ac:dyDescent="0.25">
      <c r="A986">
        <v>211111875</v>
      </c>
      <c r="B986" t="str">
        <v>Amadeu Rodrigues, Unipessoal Lda</v>
      </c>
      <c r="C986" t="str">
        <v>FA</v>
      </c>
      <c r="D986" s="5" t="str">
        <v>2025A</v>
      </c>
      <c r="E986">
        <v>9167</v>
      </c>
      <c r="F986" t="str">
        <v>PEN</v>
      </c>
      <c r="G986" vm="165">
        <v>45850</v>
      </c>
      <c r="H986" vm="122">
        <v>45820</v>
      </c>
      <c r="I986">
        <v>0</v>
      </c>
      <c r="J986">
        <v>611.61</v>
      </c>
      <c r="K986">
        <v>611.61</v>
      </c>
      <c r="L986" t="str">
        <v>Ricardo G.Silva</v>
      </c>
      <c r="M986" t="str">
        <v>A VENCER</v>
      </c>
    </row>
    <row r="987" spans="1:13" x14ac:dyDescent="0.25">
      <c r="A987">
        <v>211111875</v>
      </c>
      <c r="B987" t="str">
        <v>Amadeu Rodrigues, Unipessoal Lda</v>
      </c>
      <c r="C987" t="str">
        <v>FA</v>
      </c>
      <c r="D987" s="5" t="str">
        <v>2025A</v>
      </c>
      <c r="E987">
        <v>9788</v>
      </c>
      <c r="F987" t="str">
        <v>PEN</v>
      </c>
      <c r="G987" vm="139">
        <v>45864</v>
      </c>
      <c r="H987" vm="27">
        <v>45834</v>
      </c>
      <c r="I987">
        <v>-14</v>
      </c>
      <c r="J987">
        <v>414.82</v>
      </c>
      <c r="K987">
        <v>414.82</v>
      </c>
      <c r="L987" t="str">
        <v>Ricardo G.Silva</v>
      </c>
      <c r="M987" t="str">
        <v>A VENCER</v>
      </c>
    </row>
    <row r="988" spans="1:13" x14ac:dyDescent="0.25">
      <c r="A988">
        <v>211111875</v>
      </c>
      <c r="B988" t="str">
        <v>Amadeu Rodrigues, Unipessoal Lda</v>
      </c>
      <c r="C988" t="str">
        <v>FA</v>
      </c>
      <c r="D988" s="5" t="str">
        <v>2025A</v>
      </c>
      <c r="E988">
        <v>10166</v>
      </c>
      <c r="F988" t="str">
        <v>PEN</v>
      </c>
      <c r="G988" vm="106">
        <v>45872</v>
      </c>
      <c r="H988" vm="33">
        <v>45842</v>
      </c>
      <c r="I988">
        <v>-22</v>
      </c>
      <c r="J988">
        <v>303.93</v>
      </c>
      <c r="K988">
        <v>303.93</v>
      </c>
      <c r="L988" t="str">
        <v>Ricardo G.Silva</v>
      </c>
      <c r="M988" t="str">
        <v>A VENCER</v>
      </c>
    </row>
    <row r="989" spans="1:13" x14ac:dyDescent="0.25">
      <c r="A989">
        <v>211111878</v>
      </c>
      <c r="B989" t="str">
        <v>Belita Supermercados, Lda</v>
      </c>
      <c r="C989" t="str">
        <v>FA</v>
      </c>
      <c r="D989" s="5" t="str">
        <v>2025A</v>
      </c>
      <c r="E989">
        <v>7107</v>
      </c>
      <c r="F989" t="str">
        <v>PEN</v>
      </c>
      <c r="G989" vm="141">
        <v>45839</v>
      </c>
      <c r="H989" vm="150">
        <v>45779</v>
      </c>
      <c r="I989">
        <v>11</v>
      </c>
      <c r="J989">
        <v>24.03</v>
      </c>
      <c r="K989">
        <v>24.03</v>
      </c>
      <c r="L989" t="str">
        <v>Ricardo G.Silva</v>
      </c>
      <c r="M989" t="str">
        <v>6A30</v>
      </c>
    </row>
    <row r="990" spans="1:13" x14ac:dyDescent="0.25">
      <c r="A990">
        <v>211111878</v>
      </c>
      <c r="B990" t="str">
        <v>Belita Supermercados, Lda</v>
      </c>
      <c r="C990" t="str">
        <v>FA</v>
      </c>
      <c r="D990" s="5" t="str">
        <v>2025A</v>
      </c>
      <c r="E990">
        <v>7127</v>
      </c>
      <c r="F990" t="str">
        <v>PEN</v>
      </c>
      <c r="G990" vm="33">
        <v>45842</v>
      </c>
      <c r="H990" vm="161">
        <v>45782</v>
      </c>
      <c r="I990">
        <v>8</v>
      </c>
      <c r="J990">
        <v>498.25</v>
      </c>
      <c r="K990">
        <v>498.25</v>
      </c>
      <c r="L990" t="str">
        <v>Ricardo G.Silva</v>
      </c>
      <c r="M990" t="str">
        <v>6A30</v>
      </c>
    </row>
    <row r="991" spans="1:13" x14ac:dyDescent="0.25">
      <c r="A991">
        <v>211111878</v>
      </c>
      <c r="B991" t="str">
        <v>Belita Supermercados, Lda</v>
      </c>
      <c r="C991" t="str">
        <v>FA</v>
      </c>
      <c r="D991" s="5" t="str">
        <v>2025A</v>
      </c>
      <c r="E991">
        <v>7348</v>
      </c>
      <c r="F991" t="str">
        <v>PEN</v>
      </c>
      <c r="G991" vm="35">
        <v>45844</v>
      </c>
      <c r="H991" vm="185">
        <v>45784</v>
      </c>
      <c r="I991">
        <v>6</v>
      </c>
      <c r="J991">
        <v>368.74</v>
      </c>
      <c r="K991">
        <v>368.74</v>
      </c>
      <c r="L991" t="str">
        <v>Ricardo G.Silva</v>
      </c>
      <c r="M991" t="str">
        <v>6A30</v>
      </c>
    </row>
    <row r="992" spans="1:13" x14ac:dyDescent="0.25">
      <c r="A992">
        <v>211111878</v>
      </c>
      <c r="B992" t="str">
        <v>Belita Supermercados, Lda</v>
      </c>
      <c r="C992" t="str">
        <v>FA</v>
      </c>
      <c r="D992" s="5" t="str">
        <v>2025A</v>
      </c>
      <c r="E992">
        <v>7349</v>
      </c>
      <c r="F992" t="str">
        <v>PEN</v>
      </c>
      <c r="G992" vm="35">
        <v>45844</v>
      </c>
      <c r="H992" vm="185">
        <v>45784</v>
      </c>
      <c r="I992">
        <v>6</v>
      </c>
      <c r="J992">
        <v>258.12</v>
      </c>
      <c r="K992">
        <v>258.12</v>
      </c>
      <c r="L992" t="str">
        <v>Ricardo G.Silva</v>
      </c>
      <c r="M992" t="str">
        <v>6A30</v>
      </c>
    </row>
    <row r="993" spans="1:13" x14ac:dyDescent="0.25">
      <c r="A993">
        <v>211111878</v>
      </c>
      <c r="B993" t="str">
        <v>Belita Supermercados, Lda</v>
      </c>
      <c r="C993" t="str">
        <v>FA</v>
      </c>
      <c r="D993" s="5" t="str">
        <v>2025A</v>
      </c>
      <c r="E993">
        <v>7350</v>
      </c>
      <c r="F993" t="str">
        <v>PEN</v>
      </c>
      <c r="G993" vm="35">
        <v>45844</v>
      </c>
      <c r="H993" vm="185">
        <v>45784</v>
      </c>
      <c r="I993">
        <v>6</v>
      </c>
      <c r="J993">
        <v>500.63</v>
      </c>
      <c r="K993">
        <v>500.63</v>
      </c>
      <c r="L993" t="str">
        <v>Ricardo G.Silva</v>
      </c>
      <c r="M993" t="str">
        <v>6A30</v>
      </c>
    </row>
    <row r="994" spans="1:13" x14ac:dyDescent="0.25">
      <c r="A994">
        <v>211111878</v>
      </c>
      <c r="B994" t="str">
        <v>Belita Supermercados, Lda</v>
      </c>
      <c r="C994" t="str">
        <v>FA</v>
      </c>
      <c r="D994" s="5" t="str">
        <v>2025A</v>
      </c>
      <c r="E994">
        <v>7392</v>
      </c>
      <c r="F994" t="str">
        <v>PEN</v>
      </c>
      <c r="G994" vm="72">
        <v>45845</v>
      </c>
      <c r="H994" vm="151">
        <v>45785</v>
      </c>
      <c r="I994">
        <v>5</v>
      </c>
      <c r="J994">
        <v>19.37</v>
      </c>
      <c r="K994">
        <v>19.37</v>
      </c>
      <c r="L994" t="str">
        <v>Ricardo G.Silva</v>
      </c>
      <c r="M994" t="str">
        <v>1A5</v>
      </c>
    </row>
    <row r="995" spans="1:13" x14ac:dyDescent="0.25">
      <c r="A995">
        <v>211111878</v>
      </c>
      <c r="B995" t="str">
        <v>Belita Supermercados, Lda</v>
      </c>
      <c r="C995" t="str">
        <v>FA</v>
      </c>
      <c r="D995" s="5" t="str">
        <v>2025A</v>
      </c>
      <c r="E995">
        <v>7613</v>
      </c>
      <c r="F995" t="str">
        <v>PEN</v>
      </c>
      <c r="G995" vm="165">
        <v>45850</v>
      </c>
      <c r="H995" vm="163">
        <v>45790</v>
      </c>
      <c r="I995">
        <v>0</v>
      </c>
      <c r="J995">
        <v>495.57</v>
      </c>
      <c r="K995">
        <v>495.57</v>
      </c>
      <c r="L995" t="str">
        <v>Ricardo G.Silva</v>
      </c>
      <c r="M995" t="str">
        <v>A VENCER</v>
      </c>
    </row>
    <row r="996" spans="1:13" x14ac:dyDescent="0.25">
      <c r="A996">
        <v>211111878</v>
      </c>
      <c r="B996" t="str">
        <v>Belita Supermercados, Lda</v>
      </c>
      <c r="C996" t="str">
        <v>FA</v>
      </c>
      <c r="D996" s="5" t="str">
        <v>2025A</v>
      </c>
      <c r="E996">
        <v>7737</v>
      </c>
      <c r="F996" t="str">
        <v>PEN</v>
      </c>
      <c r="G996" vm="95">
        <v>45851</v>
      </c>
      <c r="H996" vm="181">
        <v>45791</v>
      </c>
      <c r="I996">
        <v>-1</v>
      </c>
      <c r="J996">
        <v>465.38</v>
      </c>
      <c r="K996">
        <v>465.38</v>
      </c>
      <c r="L996" t="str">
        <v>Ricardo G.Silva</v>
      </c>
      <c r="M996" t="str">
        <v>A VENCER</v>
      </c>
    </row>
    <row r="997" spans="1:13" x14ac:dyDescent="0.25">
      <c r="A997">
        <v>211111878</v>
      </c>
      <c r="B997" t="str">
        <v>Belita Supermercados, Lda</v>
      </c>
      <c r="C997" t="str">
        <v>FA</v>
      </c>
      <c r="D997" s="5" t="str">
        <v>2025A</v>
      </c>
      <c r="E997">
        <v>7939</v>
      </c>
      <c r="F997" t="str">
        <v>PEN</v>
      </c>
      <c r="G997" vm="154">
        <v>45853</v>
      </c>
      <c r="H997" vm="88">
        <v>45793</v>
      </c>
      <c r="I997">
        <v>-3</v>
      </c>
      <c r="J997">
        <v>540.23</v>
      </c>
      <c r="K997">
        <v>540.23</v>
      </c>
      <c r="L997" t="str">
        <v>Ricardo G.Silva</v>
      </c>
      <c r="M997" t="str">
        <v>A VENCER</v>
      </c>
    </row>
    <row r="998" spans="1:13" x14ac:dyDescent="0.25">
      <c r="A998">
        <v>211111878</v>
      </c>
      <c r="B998" t="str">
        <v>Belita Supermercados, Lda</v>
      </c>
      <c r="C998" t="str">
        <v>FA</v>
      </c>
      <c r="D998" s="5" t="str">
        <v>2025A</v>
      </c>
      <c r="E998">
        <v>7958</v>
      </c>
      <c r="F998" t="str">
        <v>PEN</v>
      </c>
      <c r="G998" vm="97">
        <v>45856</v>
      </c>
      <c r="H998" vm="164">
        <v>45796</v>
      </c>
      <c r="I998">
        <v>-6</v>
      </c>
      <c r="J998">
        <v>427.57</v>
      </c>
      <c r="K998">
        <v>427.57</v>
      </c>
      <c r="L998" t="str">
        <v>Ricardo G.Silva</v>
      </c>
      <c r="M998" t="str">
        <v>A VENCER</v>
      </c>
    </row>
    <row r="999" spans="1:13" x14ac:dyDescent="0.25">
      <c r="A999">
        <v>211111878</v>
      </c>
      <c r="B999" t="str">
        <v>Belita Supermercados, Lda</v>
      </c>
      <c r="C999" t="str">
        <v>FA</v>
      </c>
      <c r="D999" s="5" t="str">
        <v>2025A</v>
      </c>
      <c r="E999">
        <v>7959</v>
      </c>
      <c r="F999" t="str">
        <v>PEN</v>
      </c>
      <c r="G999" vm="97">
        <v>45856</v>
      </c>
      <c r="H999" vm="164">
        <v>45796</v>
      </c>
      <c r="I999">
        <v>-6</v>
      </c>
      <c r="J999">
        <v>263.99</v>
      </c>
      <c r="K999">
        <v>263.99</v>
      </c>
      <c r="L999" t="str">
        <v>Ricardo G.Silva</v>
      </c>
      <c r="M999" t="str">
        <v>A VENCER</v>
      </c>
    </row>
    <row r="1000" spans="1:13" x14ac:dyDescent="0.25">
      <c r="A1000">
        <v>211111878</v>
      </c>
      <c r="B1000" t="str">
        <v>Belita Supermercados, Lda</v>
      </c>
      <c r="C1000" t="str">
        <v>FA</v>
      </c>
      <c r="D1000" s="5" t="str">
        <v>2025A</v>
      </c>
      <c r="E1000">
        <v>8075</v>
      </c>
      <c r="F1000" t="str">
        <v>PEN</v>
      </c>
      <c r="G1000" vm="98">
        <v>45858</v>
      </c>
      <c r="H1000" vm="153">
        <v>45798</v>
      </c>
      <c r="I1000">
        <v>-8</v>
      </c>
      <c r="J1000">
        <v>352.59000000000003</v>
      </c>
      <c r="K1000">
        <v>352.59000000000003</v>
      </c>
      <c r="L1000" t="str">
        <v>Ricardo G.Silva</v>
      </c>
      <c r="M1000" t="str">
        <v>A VENCER</v>
      </c>
    </row>
    <row r="1001" spans="1:13" x14ac:dyDescent="0.25">
      <c r="A1001">
        <v>211111878</v>
      </c>
      <c r="B1001" t="str">
        <v>Belita Supermercados, Lda</v>
      </c>
      <c r="C1001" t="str">
        <v>NC</v>
      </c>
      <c r="D1001" s="5">
        <v>2025</v>
      </c>
      <c r="E1001">
        <v>488</v>
      </c>
      <c r="F1001" t="str">
        <v>PEN</v>
      </c>
      <c r="G1001" vm="101">
        <v>45863</v>
      </c>
      <c r="H1001" vm="147">
        <v>45803</v>
      </c>
      <c r="I1001">
        <v>-13</v>
      </c>
      <c r="J1001">
        <v>-25.560000000000002</v>
      </c>
      <c r="K1001">
        <v>-25.560000000000002</v>
      </c>
      <c r="L1001" t="str">
        <v>Ricardo G.Silva</v>
      </c>
      <c r="M1001" t="str">
        <v>A VENCER</v>
      </c>
    </row>
    <row r="1002" spans="1:13" x14ac:dyDescent="0.25">
      <c r="A1002">
        <v>211111878</v>
      </c>
      <c r="B1002" t="str">
        <v>Belita Supermercados, Lda</v>
      </c>
      <c r="C1002" t="str">
        <v>FA</v>
      </c>
      <c r="D1002" s="5" t="str">
        <v>2025A</v>
      </c>
      <c r="E1002">
        <v>8342</v>
      </c>
      <c r="F1002" t="str">
        <v>PEN</v>
      </c>
      <c r="G1002" vm="101">
        <v>45863</v>
      </c>
      <c r="H1002" vm="147">
        <v>45803</v>
      </c>
      <c r="I1002">
        <v>-13</v>
      </c>
      <c r="J1002">
        <v>143.91</v>
      </c>
      <c r="K1002">
        <v>143.91</v>
      </c>
      <c r="L1002" t="str">
        <v>Ricardo G.Silva</v>
      </c>
      <c r="M1002" t="str">
        <v>A VENCER</v>
      </c>
    </row>
    <row r="1003" spans="1:13" x14ac:dyDescent="0.25">
      <c r="A1003">
        <v>211111878</v>
      </c>
      <c r="B1003" t="str">
        <v>Belita Supermercados, Lda</v>
      </c>
      <c r="C1003" t="str">
        <v>FA</v>
      </c>
      <c r="D1003" s="5" t="str">
        <v>2025A</v>
      </c>
      <c r="E1003">
        <v>8371</v>
      </c>
      <c r="F1003" t="str">
        <v>PEN</v>
      </c>
      <c r="G1003" vm="101">
        <v>45863</v>
      </c>
      <c r="H1003" vm="147">
        <v>45803</v>
      </c>
      <c r="I1003">
        <v>-13</v>
      </c>
      <c r="J1003">
        <v>386.90000000000003</v>
      </c>
      <c r="K1003">
        <v>386.90000000000003</v>
      </c>
      <c r="L1003" t="str">
        <v>Ricardo G.Silva</v>
      </c>
      <c r="M1003" t="str">
        <v>A VENCER</v>
      </c>
    </row>
    <row r="1004" spans="1:13" x14ac:dyDescent="0.25">
      <c r="A1004">
        <v>211111878</v>
      </c>
      <c r="B1004" t="str">
        <v>Belita Supermercados, Lda</v>
      </c>
      <c r="C1004" t="str">
        <v>NC</v>
      </c>
      <c r="D1004" s="5">
        <v>2025</v>
      </c>
      <c r="E1004">
        <v>494</v>
      </c>
      <c r="F1004" t="str">
        <v>PEN</v>
      </c>
      <c r="G1004" vm="139">
        <v>45864</v>
      </c>
      <c r="H1004" vm="176">
        <v>45804</v>
      </c>
      <c r="I1004">
        <v>-14</v>
      </c>
      <c r="J1004">
        <v>-28.41</v>
      </c>
      <c r="K1004">
        <v>-28.41</v>
      </c>
      <c r="L1004" t="str">
        <v>Ricardo G.Silva</v>
      </c>
      <c r="M1004" t="str">
        <v>A VENCER</v>
      </c>
    </row>
    <row r="1005" spans="1:13" x14ac:dyDescent="0.25">
      <c r="A1005">
        <v>211111878</v>
      </c>
      <c r="B1005" t="str">
        <v>Belita Supermercados, Lda</v>
      </c>
      <c r="C1005" t="str">
        <v>FA</v>
      </c>
      <c r="D1005" s="5" t="str">
        <v>2025A</v>
      </c>
      <c r="E1005">
        <v>8405</v>
      </c>
      <c r="F1005" t="str">
        <v>PEN</v>
      </c>
      <c r="G1005" vm="139">
        <v>45864</v>
      </c>
      <c r="H1005" vm="176">
        <v>45804</v>
      </c>
      <c r="I1005">
        <v>-14</v>
      </c>
      <c r="J1005">
        <v>122.7</v>
      </c>
      <c r="K1005">
        <v>122.7</v>
      </c>
      <c r="L1005" t="str">
        <v>Ricardo G.Silva</v>
      </c>
      <c r="M1005" t="str">
        <v>A VENCER</v>
      </c>
    </row>
    <row r="1006" spans="1:13" x14ac:dyDescent="0.25">
      <c r="A1006">
        <v>211111878</v>
      </c>
      <c r="B1006" t="str">
        <v>Belita Supermercados, Lda</v>
      </c>
      <c r="C1006" t="str">
        <v>FA</v>
      </c>
      <c r="D1006" s="5" t="str">
        <v>2025A</v>
      </c>
      <c r="E1006">
        <v>8679</v>
      </c>
      <c r="F1006" t="str">
        <v>PEN</v>
      </c>
      <c r="G1006" vm="280">
        <v>45867</v>
      </c>
      <c r="H1006" vm="10">
        <v>45807</v>
      </c>
      <c r="I1006">
        <v>-17</v>
      </c>
      <c r="J1006">
        <v>220.31</v>
      </c>
      <c r="K1006">
        <v>220.31</v>
      </c>
      <c r="L1006" t="str">
        <v>Ricardo G.Silva</v>
      </c>
      <c r="M1006" t="str">
        <v>A VENCER</v>
      </c>
    </row>
    <row r="1007" spans="1:13" x14ac:dyDescent="0.25">
      <c r="A1007">
        <v>211111878</v>
      </c>
      <c r="B1007" t="str">
        <v>Belita Supermercados, Lda</v>
      </c>
      <c r="C1007" t="str">
        <v>NC</v>
      </c>
      <c r="D1007" s="5">
        <v>2025</v>
      </c>
      <c r="E1007">
        <v>522</v>
      </c>
      <c r="F1007" t="str">
        <v>PEN</v>
      </c>
      <c r="G1007" vm="118">
        <v>45871</v>
      </c>
      <c r="H1007" vm="119">
        <v>45811</v>
      </c>
      <c r="I1007">
        <v>-21</v>
      </c>
      <c r="J1007">
        <v>-29.34</v>
      </c>
      <c r="K1007">
        <v>-29.34</v>
      </c>
      <c r="L1007" t="str">
        <v>Ricardo G.Silva</v>
      </c>
      <c r="M1007" t="str">
        <v>A VENCER</v>
      </c>
    </row>
    <row r="1008" spans="1:13" x14ac:dyDescent="0.25">
      <c r="A1008">
        <v>211111878</v>
      </c>
      <c r="B1008" t="str">
        <v>Belita Supermercados, Lda</v>
      </c>
      <c r="C1008" t="str">
        <v>NC</v>
      </c>
      <c r="D1008" s="5">
        <v>2025</v>
      </c>
      <c r="E1008">
        <v>525</v>
      </c>
      <c r="F1008" t="str">
        <v>PEN</v>
      </c>
      <c r="G1008" vm="118">
        <v>45871</v>
      </c>
      <c r="H1008" vm="119">
        <v>45811</v>
      </c>
      <c r="I1008">
        <v>-21</v>
      </c>
      <c r="J1008">
        <v>-4.99</v>
      </c>
      <c r="K1008">
        <v>-4.99</v>
      </c>
      <c r="L1008" t="str">
        <v>Ricardo G.Silva</v>
      </c>
      <c r="M1008" t="str">
        <v>A VENCER</v>
      </c>
    </row>
    <row r="1009" spans="1:13" x14ac:dyDescent="0.25">
      <c r="A1009">
        <v>211111878</v>
      </c>
      <c r="B1009" t="str">
        <v>Belita Supermercados, Lda</v>
      </c>
      <c r="C1009" t="str">
        <v>FA</v>
      </c>
      <c r="D1009" s="5" t="str">
        <v>2025A</v>
      </c>
      <c r="E1009">
        <v>8798</v>
      </c>
      <c r="F1009" t="str">
        <v>PEN</v>
      </c>
      <c r="G1009" vm="118">
        <v>45871</v>
      </c>
      <c r="H1009" vm="119">
        <v>45811</v>
      </c>
      <c r="I1009">
        <v>-21</v>
      </c>
      <c r="J1009">
        <v>421.25</v>
      </c>
      <c r="K1009">
        <v>421.25</v>
      </c>
      <c r="L1009" t="str">
        <v>Ricardo G.Silva</v>
      </c>
      <c r="M1009" t="str">
        <v>A VENCER</v>
      </c>
    </row>
    <row r="1010" spans="1:13" x14ac:dyDescent="0.25">
      <c r="A1010">
        <v>211111878</v>
      </c>
      <c r="B1010" t="str">
        <v>Belita Supermercados, Lda</v>
      </c>
      <c r="C1010" t="str">
        <v>FA</v>
      </c>
      <c r="D1010" s="5" t="str">
        <v>2025A</v>
      </c>
      <c r="E1010">
        <v>8799</v>
      </c>
      <c r="F1010" t="str">
        <v>PEN</v>
      </c>
      <c r="G1010" vm="118">
        <v>45871</v>
      </c>
      <c r="H1010" vm="119">
        <v>45811</v>
      </c>
      <c r="I1010">
        <v>-21</v>
      </c>
      <c r="J1010">
        <v>361.42</v>
      </c>
      <c r="K1010">
        <v>361.42</v>
      </c>
      <c r="L1010" t="str">
        <v>Ricardo G.Silva</v>
      </c>
      <c r="M1010" t="str">
        <v>A VENCER</v>
      </c>
    </row>
    <row r="1011" spans="1:13" x14ac:dyDescent="0.25">
      <c r="A1011">
        <v>211111878</v>
      </c>
      <c r="B1011" t="str">
        <v>Belita Supermercados, Lda</v>
      </c>
      <c r="C1011" t="str">
        <v>FA</v>
      </c>
      <c r="D1011" s="5">
        <v>2025</v>
      </c>
      <c r="E1011">
        <v>37</v>
      </c>
      <c r="F1011" t="str">
        <v>PEN</v>
      </c>
      <c r="G1011" vm="120">
        <v>45874</v>
      </c>
      <c r="H1011" vm="13">
        <v>45814</v>
      </c>
      <c r="I1011">
        <v>-24</v>
      </c>
      <c r="J1011">
        <v>177.99</v>
      </c>
      <c r="K1011">
        <v>177.99</v>
      </c>
      <c r="L1011" t="str">
        <v>Ricardo G.Silva</v>
      </c>
      <c r="M1011" t="str">
        <v>A VENCER</v>
      </c>
    </row>
    <row r="1012" spans="1:13" x14ac:dyDescent="0.25">
      <c r="A1012">
        <v>211111878</v>
      </c>
      <c r="B1012" t="str">
        <v>Belita Supermercados, Lda</v>
      </c>
      <c r="C1012" t="str">
        <v>FA</v>
      </c>
      <c r="D1012" s="5">
        <v>2025</v>
      </c>
      <c r="E1012">
        <v>64</v>
      </c>
      <c r="F1012" t="str">
        <v>PEN</v>
      </c>
      <c r="G1012" vm="120">
        <v>45874</v>
      </c>
      <c r="H1012" vm="13">
        <v>45814</v>
      </c>
      <c r="I1012">
        <v>-24</v>
      </c>
      <c r="J1012">
        <v>258.84000000000003</v>
      </c>
      <c r="K1012">
        <v>258.84000000000003</v>
      </c>
      <c r="L1012" t="str">
        <v>Ricardo G.Silva</v>
      </c>
      <c r="M1012" t="str">
        <v>A VENCER</v>
      </c>
    </row>
    <row r="1013" spans="1:13" x14ac:dyDescent="0.25">
      <c r="A1013">
        <v>211111878</v>
      </c>
      <c r="B1013" t="str">
        <v>Belita Supermercados, Lda</v>
      </c>
      <c r="C1013" t="str">
        <v>NC</v>
      </c>
      <c r="D1013" s="5">
        <v>2025</v>
      </c>
      <c r="E1013">
        <v>542</v>
      </c>
      <c r="F1013" t="str">
        <v>PEN</v>
      </c>
      <c r="G1013" vm="108">
        <v>45877</v>
      </c>
      <c r="H1013" vm="77">
        <v>45817</v>
      </c>
      <c r="I1013">
        <v>-27</v>
      </c>
      <c r="J1013">
        <v>-9.41</v>
      </c>
      <c r="K1013">
        <v>-9.41</v>
      </c>
      <c r="L1013" t="str">
        <v>Ricardo G.Silva</v>
      </c>
      <c r="M1013" t="str">
        <v>A VENCER</v>
      </c>
    </row>
    <row r="1014" spans="1:13" x14ac:dyDescent="0.25">
      <c r="A1014">
        <v>211111878</v>
      </c>
      <c r="B1014" t="str">
        <v>Belita Supermercados, Lda</v>
      </c>
      <c r="C1014" t="str">
        <v>FA</v>
      </c>
      <c r="D1014" s="5" t="str">
        <v>2025A</v>
      </c>
      <c r="E1014">
        <v>8996</v>
      </c>
      <c r="F1014" t="str">
        <v>PEN</v>
      </c>
      <c r="G1014" vm="108">
        <v>45877</v>
      </c>
      <c r="H1014" vm="77">
        <v>45817</v>
      </c>
      <c r="I1014">
        <v>-27</v>
      </c>
      <c r="J1014">
        <v>377.68</v>
      </c>
      <c r="K1014">
        <v>377.68</v>
      </c>
      <c r="L1014" t="str">
        <v>Ricardo G.Silva</v>
      </c>
      <c r="M1014" t="str">
        <v>A VENCER</v>
      </c>
    </row>
    <row r="1015" spans="1:13" x14ac:dyDescent="0.25">
      <c r="A1015">
        <v>211111878</v>
      </c>
      <c r="B1015" t="str">
        <v>Belita Supermercados, Lda</v>
      </c>
      <c r="C1015" t="str">
        <v>FA</v>
      </c>
      <c r="D1015" s="5" t="str">
        <v>2025A</v>
      </c>
      <c r="E1015">
        <v>8998</v>
      </c>
      <c r="F1015" t="str">
        <v>PEN</v>
      </c>
      <c r="G1015" vm="108">
        <v>45877</v>
      </c>
      <c r="H1015" vm="77">
        <v>45817</v>
      </c>
      <c r="I1015">
        <v>-27</v>
      </c>
      <c r="J1015">
        <v>257.82</v>
      </c>
      <c r="K1015">
        <v>257.82</v>
      </c>
      <c r="L1015" t="str">
        <v>Ricardo G.Silva</v>
      </c>
      <c r="M1015" t="str">
        <v>A VENCER</v>
      </c>
    </row>
    <row r="1016" spans="1:13" x14ac:dyDescent="0.25">
      <c r="A1016">
        <v>211111878</v>
      </c>
      <c r="B1016" t="str">
        <v>Belita Supermercados, Lda</v>
      </c>
      <c r="C1016" t="str">
        <v>FA</v>
      </c>
      <c r="D1016" s="5" t="str">
        <v>2025A</v>
      </c>
      <c r="E1016">
        <v>9025</v>
      </c>
      <c r="F1016" t="str">
        <v>PEN</v>
      </c>
      <c r="G1016" vm="108">
        <v>45877</v>
      </c>
      <c r="H1016" vm="77">
        <v>45817</v>
      </c>
      <c r="I1016">
        <v>-27</v>
      </c>
      <c r="J1016">
        <v>315.04000000000002</v>
      </c>
      <c r="K1016">
        <v>315.04000000000002</v>
      </c>
      <c r="L1016" t="str">
        <v>Ricardo G.Silva</v>
      </c>
      <c r="M1016" t="str">
        <v>A VENCER</v>
      </c>
    </row>
    <row r="1017" spans="1:13" x14ac:dyDescent="0.25">
      <c r="A1017">
        <v>211111878</v>
      </c>
      <c r="B1017" t="str">
        <v>Belita Supermercados, Lda</v>
      </c>
      <c r="C1017" t="str">
        <v>NC</v>
      </c>
      <c r="D1017" s="5">
        <v>2025</v>
      </c>
      <c r="E1017">
        <v>570</v>
      </c>
      <c r="F1017" t="str">
        <v>PEN</v>
      </c>
      <c r="G1017" vm="125">
        <v>45886</v>
      </c>
      <c r="H1017" vm="22">
        <v>45826</v>
      </c>
      <c r="I1017">
        <v>-36</v>
      </c>
      <c r="J1017">
        <v>-10.74</v>
      </c>
      <c r="K1017">
        <v>-10.74</v>
      </c>
      <c r="L1017" t="str">
        <v>Ricardo G.Silva</v>
      </c>
      <c r="M1017" t="str">
        <v>A VENCER</v>
      </c>
    </row>
    <row r="1018" spans="1:13" x14ac:dyDescent="0.25">
      <c r="A1018">
        <v>211111878</v>
      </c>
      <c r="B1018" t="str">
        <v>Belita Supermercados, Lda</v>
      </c>
      <c r="C1018" t="str">
        <v>FA</v>
      </c>
      <c r="D1018" s="5" t="str">
        <v>2025A</v>
      </c>
      <c r="E1018">
        <v>9386</v>
      </c>
      <c r="F1018" t="str">
        <v>PEN</v>
      </c>
      <c r="G1018" vm="125">
        <v>45886</v>
      </c>
      <c r="H1018" vm="22">
        <v>45826</v>
      </c>
      <c r="I1018">
        <v>-36</v>
      </c>
      <c r="J1018">
        <v>328.96</v>
      </c>
      <c r="K1018">
        <v>328.96</v>
      </c>
      <c r="L1018" t="str">
        <v>Ricardo G.Silva</v>
      </c>
      <c r="M1018" t="str">
        <v>A VENCER</v>
      </c>
    </row>
    <row r="1019" spans="1:13" x14ac:dyDescent="0.25">
      <c r="A1019">
        <v>211111878</v>
      </c>
      <c r="B1019" t="str">
        <v>Belita Supermercados, Lda</v>
      </c>
      <c r="C1019" t="str">
        <v>FA</v>
      </c>
      <c r="D1019" s="5" t="str">
        <v>2025A</v>
      </c>
      <c r="E1019">
        <v>9436</v>
      </c>
      <c r="F1019" t="str">
        <v>PEN</v>
      </c>
      <c r="G1019" vm="125">
        <v>45886</v>
      </c>
      <c r="H1019" vm="22">
        <v>45826</v>
      </c>
      <c r="I1019">
        <v>-36</v>
      </c>
      <c r="J1019">
        <v>58.57</v>
      </c>
      <c r="K1019">
        <v>58.57</v>
      </c>
      <c r="L1019" t="str">
        <v>Ricardo G.Silva</v>
      </c>
      <c r="M1019" t="str">
        <v>A VENCER</v>
      </c>
    </row>
    <row r="1020" spans="1:13" x14ac:dyDescent="0.25">
      <c r="A1020">
        <v>211111878</v>
      </c>
      <c r="B1020" t="str">
        <v>Belita Supermercados, Lda</v>
      </c>
      <c r="C1020" t="str">
        <v>FA</v>
      </c>
      <c r="D1020" s="5" t="str">
        <v>2025A</v>
      </c>
      <c r="E1020">
        <v>9438</v>
      </c>
      <c r="F1020" t="str">
        <v>PEN</v>
      </c>
      <c r="G1020" vm="125">
        <v>45886</v>
      </c>
      <c r="H1020" vm="22">
        <v>45826</v>
      </c>
      <c r="I1020">
        <v>-36</v>
      </c>
      <c r="J1020">
        <v>408.29</v>
      </c>
      <c r="K1020">
        <v>408.29</v>
      </c>
      <c r="L1020" t="str">
        <v>Ricardo G.Silva</v>
      </c>
      <c r="M1020" t="str">
        <v>A VENCER</v>
      </c>
    </row>
    <row r="1021" spans="1:13" x14ac:dyDescent="0.25">
      <c r="A1021">
        <v>211111878</v>
      </c>
      <c r="B1021" t="str">
        <v>Belita Supermercados, Lda</v>
      </c>
      <c r="C1021" t="str">
        <v>FA</v>
      </c>
      <c r="D1021" s="5" t="str">
        <v>2025A</v>
      </c>
      <c r="E1021">
        <v>9456</v>
      </c>
      <c r="F1021" t="str">
        <v>PEN</v>
      </c>
      <c r="G1021" vm="126">
        <v>45888</v>
      </c>
      <c r="H1021" vm="24">
        <v>45828</v>
      </c>
      <c r="I1021">
        <v>-38</v>
      </c>
      <c r="J1021">
        <v>20.76</v>
      </c>
      <c r="K1021">
        <v>20.76</v>
      </c>
      <c r="L1021" t="str">
        <v>Ricardo G.Silva</v>
      </c>
      <c r="M1021" t="str">
        <v>A VENCER</v>
      </c>
    </row>
    <row r="1022" spans="1:13" x14ac:dyDescent="0.25">
      <c r="A1022">
        <v>211111878</v>
      </c>
      <c r="B1022" t="str">
        <v>Belita Supermercados, Lda</v>
      </c>
      <c r="C1022" t="str">
        <v>FA</v>
      </c>
      <c r="D1022" s="5" t="str">
        <v>2025A</v>
      </c>
      <c r="E1022">
        <v>9457</v>
      </c>
      <c r="F1022" t="str">
        <v>PEN</v>
      </c>
      <c r="G1022" vm="126">
        <v>45888</v>
      </c>
      <c r="H1022" vm="24">
        <v>45828</v>
      </c>
      <c r="I1022">
        <v>-38</v>
      </c>
      <c r="J1022">
        <v>45.83</v>
      </c>
      <c r="K1022">
        <v>45.83</v>
      </c>
      <c r="L1022" t="str">
        <v>Ricardo G.Silva</v>
      </c>
      <c r="M1022" t="str">
        <v>A VENCER</v>
      </c>
    </row>
    <row r="1023" spans="1:13" x14ac:dyDescent="0.25">
      <c r="A1023">
        <v>211111878</v>
      </c>
      <c r="B1023" t="str">
        <v>Belita Supermercados, Lda</v>
      </c>
      <c r="C1023" t="str">
        <v>FA</v>
      </c>
      <c r="D1023" s="5" t="str">
        <v>2025A</v>
      </c>
      <c r="E1023">
        <v>9700</v>
      </c>
      <c r="F1023" t="str">
        <v>PEN</v>
      </c>
      <c r="G1023" vm="128">
        <v>45893</v>
      </c>
      <c r="H1023" vm="26">
        <v>45833</v>
      </c>
      <c r="I1023">
        <v>-43</v>
      </c>
      <c r="J1023">
        <v>18.059999999999999</v>
      </c>
      <c r="K1023">
        <v>18.059999999999999</v>
      </c>
      <c r="L1023" t="str">
        <v>Ricardo G.Silva</v>
      </c>
      <c r="M1023" t="str">
        <v>A VENCER</v>
      </c>
    </row>
    <row r="1024" spans="1:13" x14ac:dyDescent="0.25">
      <c r="A1024">
        <v>211111878</v>
      </c>
      <c r="B1024" t="str">
        <v>Belita Supermercados, Lda</v>
      </c>
      <c r="C1024" t="str">
        <v>FA</v>
      </c>
      <c r="D1024" s="5" t="str">
        <v>2025A</v>
      </c>
      <c r="E1024">
        <v>9701</v>
      </c>
      <c r="F1024" t="str">
        <v>PEN</v>
      </c>
      <c r="G1024" vm="128">
        <v>45893</v>
      </c>
      <c r="H1024" vm="26">
        <v>45833</v>
      </c>
      <c r="I1024">
        <v>-43</v>
      </c>
      <c r="J1024">
        <v>367.16</v>
      </c>
      <c r="K1024">
        <v>367.16</v>
      </c>
      <c r="L1024" t="str">
        <v>Ricardo G.Silva</v>
      </c>
      <c r="M1024" t="str">
        <v>A VENCER</v>
      </c>
    </row>
    <row r="1025" spans="1:13" x14ac:dyDescent="0.25">
      <c r="A1025">
        <v>211111878</v>
      </c>
      <c r="B1025" t="str">
        <v>Belita Supermercados, Lda</v>
      </c>
      <c r="C1025" t="str">
        <v>FA</v>
      </c>
      <c r="D1025" s="5" t="str">
        <v>2025A</v>
      </c>
      <c r="E1025">
        <v>9772</v>
      </c>
      <c r="F1025" t="str">
        <v>PEN</v>
      </c>
      <c r="G1025" vm="129">
        <v>45894</v>
      </c>
      <c r="H1025" vm="27">
        <v>45834</v>
      </c>
      <c r="I1025">
        <v>-44</v>
      </c>
      <c r="J1025">
        <v>441.87</v>
      </c>
      <c r="K1025">
        <v>441.87</v>
      </c>
      <c r="L1025" t="str">
        <v>Ricardo G.Silva</v>
      </c>
      <c r="M1025" t="str">
        <v>A VENCER</v>
      </c>
    </row>
    <row r="1026" spans="1:13" x14ac:dyDescent="0.25">
      <c r="A1026">
        <v>211111878</v>
      </c>
      <c r="B1026" t="str">
        <v>Belita Supermercados, Lda</v>
      </c>
      <c r="C1026" t="str">
        <v>FA</v>
      </c>
      <c r="D1026" s="5" t="str">
        <v>2025A</v>
      </c>
      <c r="E1026">
        <v>9871</v>
      </c>
      <c r="F1026" t="str">
        <v>PEN</v>
      </c>
      <c r="G1026" vm="130">
        <v>45895</v>
      </c>
      <c r="H1026" vm="28">
        <v>45835</v>
      </c>
      <c r="I1026">
        <v>-45</v>
      </c>
      <c r="J1026">
        <v>175.89000000000001</v>
      </c>
      <c r="K1026">
        <v>175.89000000000001</v>
      </c>
      <c r="L1026" t="str">
        <v>Ricardo G.Silva</v>
      </c>
      <c r="M1026" t="str">
        <v>A VENCER</v>
      </c>
    </row>
    <row r="1027" spans="1:13" x14ac:dyDescent="0.25">
      <c r="A1027">
        <v>211111878</v>
      </c>
      <c r="B1027" t="str">
        <v>Belita Supermercados, Lda</v>
      </c>
      <c r="C1027" t="str">
        <v>FA</v>
      </c>
      <c r="D1027" s="5" t="str">
        <v>2025A</v>
      </c>
      <c r="E1027">
        <v>9874</v>
      </c>
      <c r="F1027" t="str">
        <v>PEN</v>
      </c>
      <c r="G1027" vm="130">
        <v>45895</v>
      </c>
      <c r="H1027" vm="28">
        <v>45835</v>
      </c>
      <c r="I1027">
        <v>-45</v>
      </c>
      <c r="J1027">
        <v>276.79000000000002</v>
      </c>
      <c r="K1027">
        <v>276.79000000000002</v>
      </c>
      <c r="L1027" t="str">
        <v>Ricardo G.Silva</v>
      </c>
      <c r="M1027" t="str">
        <v>A VENCER</v>
      </c>
    </row>
    <row r="1028" spans="1:13" x14ac:dyDescent="0.25">
      <c r="A1028">
        <v>211111878</v>
      </c>
      <c r="B1028" t="str">
        <v>Belita Supermercados, Lda</v>
      </c>
      <c r="C1028" t="str">
        <v>FA</v>
      </c>
      <c r="D1028" s="5" t="str">
        <v>2025A</v>
      </c>
      <c r="E1028">
        <v>9935</v>
      </c>
      <c r="F1028" t="str">
        <v>PEN</v>
      </c>
      <c r="G1028" vm="228">
        <v>45899</v>
      </c>
      <c r="H1028" vm="141">
        <v>45839</v>
      </c>
      <c r="I1028">
        <v>-49</v>
      </c>
      <c r="J1028">
        <v>249.19</v>
      </c>
      <c r="K1028">
        <v>249.19</v>
      </c>
      <c r="L1028" t="str">
        <v>Ricardo G.Silva</v>
      </c>
      <c r="M1028" t="str">
        <v>A VENCER</v>
      </c>
    </row>
    <row r="1029" spans="1:13" x14ac:dyDescent="0.25">
      <c r="A1029">
        <v>211111878</v>
      </c>
      <c r="B1029" t="str">
        <v>Belita Supermercados, Lda</v>
      </c>
      <c r="C1029" t="str">
        <v>FA</v>
      </c>
      <c r="D1029" s="5" t="str">
        <v>2025A</v>
      </c>
      <c r="E1029">
        <v>10275</v>
      </c>
      <c r="F1029" t="str">
        <v>PEN</v>
      </c>
      <c r="G1029" vm="229">
        <v>45906</v>
      </c>
      <c r="H1029" vm="73">
        <v>45846</v>
      </c>
      <c r="I1029">
        <v>-56</v>
      </c>
      <c r="J1029">
        <v>333.66</v>
      </c>
      <c r="K1029">
        <v>333.66</v>
      </c>
      <c r="L1029" t="str">
        <v>Ricardo G.Silva</v>
      </c>
      <c r="M1029" t="str">
        <v>A VENCER</v>
      </c>
    </row>
    <row r="1030" spans="1:13" x14ac:dyDescent="0.25">
      <c r="A1030">
        <v>211111878</v>
      </c>
      <c r="B1030" t="str">
        <v>Belita Supermercados, Lda</v>
      </c>
      <c r="C1030" t="str">
        <v>FA</v>
      </c>
      <c r="D1030" s="5" t="str">
        <v>2025A</v>
      </c>
      <c r="E1030">
        <v>10276</v>
      </c>
      <c r="F1030" t="str">
        <v>PEN</v>
      </c>
      <c r="G1030" vm="229">
        <v>45906</v>
      </c>
      <c r="H1030" vm="73">
        <v>45846</v>
      </c>
      <c r="I1030">
        <v>-56</v>
      </c>
      <c r="J1030">
        <v>114.07000000000001</v>
      </c>
      <c r="K1030">
        <v>114.07000000000001</v>
      </c>
      <c r="L1030" t="str">
        <v>Ricardo G.Silva</v>
      </c>
      <c r="M1030" t="str">
        <v>A VENCER</v>
      </c>
    </row>
    <row r="1031" spans="1:13" x14ac:dyDescent="0.25">
      <c r="A1031">
        <v>211111878</v>
      </c>
      <c r="B1031" t="str">
        <v>Belita Supermercados, Lda</v>
      </c>
      <c r="C1031" t="str">
        <v>FA</v>
      </c>
      <c r="D1031" s="5" t="str">
        <v>2025A</v>
      </c>
      <c r="E1031">
        <v>10496</v>
      </c>
      <c r="F1031" t="str">
        <v>PEN</v>
      </c>
      <c r="G1031" vm="137">
        <v>45909</v>
      </c>
      <c r="H1031" vm="9">
        <v>45849</v>
      </c>
      <c r="I1031">
        <v>-59</v>
      </c>
      <c r="J1031">
        <v>330.27</v>
      </c>
      <c r="K1031">
        <v>330.27</v>
      </c>
      <c r="L1031" t="str">
        <v>Ricardo G.Silva</v>
      </c>
      <c r="M1031" t="str">
        <v>A VENCER</v>
      </c>
    </row>
    <row r="1032" spans="1:13" x14ac:dyDescent="0.25">
      <c r="A1032">
        <v>211111879</v>
      </c>
      <c r="B1032" t="str">
        <v>Mimos Frescos 2, Lda</v>
      </c>
      <c r="C1032" t="str">
        <v>FA</v>
      </c>
      <c r="D1032" s="5" t="str">
        <v>2025A</v>
      </c>
      <c r="E1032">
        <v>10169</v>
      </c>
      <c r="F1032" t="str">
        <v>PEN</v>
      </c>
      <c r="G1032" vm="106">
        <v>45872</v>
      </c>
      <c r="H1032" vm="33">
        <v>45842</v>
      </c>
      <c r="I1032">
        <v>-22</v>
      </c>
      <c r="J1032">
        <v>76.19</v>
      </c>
      <c r="K1032">
        <v>76.19</v>
      </c>
      <c r="L1032" t="str">
        <v>Manuel Miranda</v>
      </c>
      <c r="M1032" t="str">
        <v>A VENCER</v>
      </c>
    </row>
    <row r="1033" spans="1:13" x14ac:dyDescent="0.25">
      <c r="A1033">
        <v>211111887</v>
      </c>
      <c r="B1033" t="str">
        <v>Ricardo Alexandre Martins Teixeira</v>
      </c>
      <c r="C1033" t="str">
        <v>FA</v>
      </c>
      <c r="D1033" s="5" t="str">
        <v>2025A</v>
      </c>
      <c r="E1033">
        <v>7194</v>
      </c>
      <c r="F1033" t="str">
        <v>RPR</v>
      </c>
      <c r="G1033" vm="138">
        <v>45813</v>
      </c>
      <c r="H1033" vm="162">
        <v>45783</v>
      </c>
      <c r="I1033">
        <v>37</v>
      </c>
      <c r="J1033">
        <v>327.02</v>
      </c>
      <c r="K1033">
        <v>327.02</v>
      </c>
      <c r="L1033" t="str">
        <v>Bruno Brito</v>
      </c>
      <c r="M1033" t="str">
        <v>31A60</v>
      </c>
    </row>
    <row r="1034" spans="1:13" x14ac:dyDescent="0.25">
      <c r="A1034">
        <v>211111887</v>
      </c>
      <c r="B1034" t="str">
        <v>Ricardo Alexandre Martins Teixeira</v>
      </c>
      <c r="C1034" t="str">
        <v>FA</v>
      </c>
      <c r="D1034" s="5" t="str">
        <v>2025A</v>
      </c>
      <c r="E1034">
        <v>7638</v>
      </c>
      <c r="F1034" t="str">
        <v>RPR</v>
      </c>
      <c r="G1034" vm="122">
        <v>45820</v>
      </c>
      <c r="H1034" vm="163">
        <v>45790</v>
      </c>
      <c r="I1034">
        <v>30</v>
      </c>
      <c r="J1034">
        <v>337.27</v>
      </c>
      <c r="K1034">
        <v>337.27</v>
      </c>
      <c r="L1034" t="str">
        <v>Bruno Brito</v>
      </c>
      <c r="M1034" t="str">
        <v>6A30</v>
      </c>
    </row>
    <row r="1035" spans="1:13" x14ac:dyDescent="0.25">
      <c r="A1035">
        <v>211111887</v>
      </c>
      <c r="B1035" t="str">
        <v>Ricardo Alexandre Martins Teixeira</v>
      </c>
      <c r="C1035" t="str">
        <v>FA</v>
      </c>
      <c r="D1035" s="5" t="str">
        <v>2025A</v>
      </c>
      <c r="E1035">
        <v>8025</v>
      </c>
      <c r="F1035" t="str">
        <v>PEN</v>
      </c>
      <c r="G1035" vm="23">
        <v>45827</v>
      </c>
      <c r="H1035" vm="275">
        <v>45797</v>
      </c>
      <c r="I1035">
        <v>23</v>
      </c>
      <c r="J1035">
        <v>448.28000000000003</v>
      </c>
      <c r="K1035">
        <v>448.28000000000003</v>
      </c>
      <c r="L1035" t="str">
        <v>Bruno Brito</v>
      </c>
      <c r="M1035" t="str">
        <v>6A30</v>
      </c>
    </row>
    <row r="1036" spans="1:13" x14ac:dyDescent="0.25">
      <c r="A1036">
        <v>211111887</v>
      </c>
      <c r="B1036" t="str">
        <v>Ricardo Alexandre Martins Teixeira</v>
      </c>
      <c r="C1036" t="str">
        <v>FA</v>
      </c>
      <c r="D1036" s="5" t="str">
        <v>2025A</v>
      </c>
      <c r="E1036">
        <v>8424</v>
      </c>
      <c r="F1036" t="str">
        <v>PEN</v>
      </c>
      <c r="G1036" vm="27">
        <v>45834</v>
      </c>
      <c r="H1036" vm="176">
        <v>45804</v>
      </c>
      <c r="I1036">
        <v>16</v>
      </c>
      <c r="J1036">
        <v>367.27</v>
      </c>
      <c r="K1036">
        <v>367.27</v>
      </c>
      <c r="L1036" t="str">
        <v>Bruno Brito</v>
      </c>
      <c r="M1036" t="str">
        <v>6A30</v>
      </c>
    </row>
    <row r="1037" spans="1:13" x14ac:dyDescent="0.25">
      <c r="A1037">
        <v>211111887</v>
      </c>
      <c r="B1037" t="str">
        <v>Ricardo Alexandre Martins Teixeira</v>
      </c>
      <c r="C1037" t="str">
        <v>FA</v>
      </c>
      <c r="D1037" s="5" t="str">
        <v>2025A</v>
      </c>
      <c r="E1037">
        <v>8771</v>
      </c>
      <c r="F1037" t="str">
        <v>PEN</v>
      </c>
      <c r="G1037" vm="32">
        <v>45841</v>
      </c>
      <c r="H1037" vm="119">
        <v>45811</v>
      </c>
      <c r="I1037">
        <v>9</v>
      </c>
      <c r="J1037">
        <v>389.41</v>
      </c>
      <c r="K1037">
        <v>389.41</v>
      </c>
      <c r="L1037" t="str">
        <v>Bruno Brito</v>
      </c>
      <c r="M1037" t="str">
        <v>6A30</v>
      </c>
    </row>
    <row r="1038" spans="1:13" x14ac:dyDescent="0.25">
      <c r="A1038">
        <v>211111887</v>
      </c>
      <c r="B1038" t="str">
        <v>Ricardo Alexandre Martins Teixeira</v>
      </c>
      <c r="C1038" t="str">
        <v>FA</v>
      </c>
      <c r="D1038" s="5" t="str">
        <v>2025A</v>
      </c>
      <c r="E1038">
        <v>9125</v>
      </c>
      <c r="F1038" t="str">
        <v>PEN</v>
      </c>
      <c r="G1038" vm="165">
        <v>45850</v>
      </c>
      <c r="H1038" vm="122">
        <v>45820</v>
      </c>
      <c r="I1038">
        <v>0</v>
      </c>
      <c r="J1038">
        <v>405.75</v>
      </c>
      <c r="K1038">
        <v>405.75</v>
      </c>
      <c r="L1038" t="str">
        <v>Bruno Brito</v>
      </c>
      <c r="M1038" t="str">
        <v>A VENCER</v>
      </c>
    </row>
    <row r="1039" spans="1:13" x14ac:dyDescent="0.25">
      <c r="A1039">
        <v>211111887</v>
      </c>
      <c r="B1039" t="str">
        <v>Ricardo Alexandre Martins Teixeira</v>
      </c>
      <c r="C1039" t="str">
        <v>FA</v>
      </c>
      <c r="D1039" s="5" t="str">
        <v>2025A</v>
      </c>
      <c r="E1039">
        <v>9345</v>
      </c>
      <c r="F1039" t="str">
        <v>PEN</v>
      </c>
      <c r="G1039" vm="177">
        <v>45855</v>
      </c>
      <c r="H1039" vm="178">
        <v>45825</v>
      </c>
      <c r="I1039">
        <v>-5</v>
      </c>
      <c r="J1039">
        <v>445.23</v>
      </c>
      <c r="K1039">
        <v>445.23</v>
      </c>
      <c r="L1039" t="str">
        <v>Bruno Brito</v>
      </c>
      <c r="M1039" t="str">
        <v>A VENCER</v>
      </c>
    </row>
    <row r="1040" spans="1:13" x14ac:dyDescent="0.25">
      <c r="A1040">
        <v>211111887</v>
      </c>
      <c r="B1040" t="str">
        <v>Ricardo Alexandre Martins Teixeira</v>
      </c>
      <c r="C1040" t="str">
        <v>FA</v>
      </c>
      <c r="D1040" s="5" t="str">
        <v>2025A</v>
      </c>
      <c r="E1040">
        <v>9777</v>
      </c>
      <c r="F1040" t="str">
        <v>PEN</v>
      </c>
      <c r="G1040" vm="139">
        <v>45864</v>
      </c>
      <c r="H1040" vm="27">
        <v>45834</v>
      </c>
      <c r="I1040">
        <v>-14</v>
      </c>
      <c r="J1040">
        <v>349.32</v>
      </c>
      <c r="K1040">
        <v>349.32</v>
      </c>
      <c r="L1040" t="str">
        <v>Bruno Brito</v>
      </c>
      <c r="M1040" t="str">
        <v>A VENCER</v>
      </c>
    </row>
    <row r="1041" spans="1:13" x14ac:dyDescent="0.25">
      <c r="A1041">
        <v>211111888</v>
      </c>
      <c r="B1041" t="str">
        <v>Dominantexemplo Unipessoal, Lda</v>
      </c>
      <c r="C1041" t="str">
        <v>FA</v>
      </c>
      <c r="D1041" s="5" t="str">
        <v>2025A</v>
      </c>
      <c r="E1041">
        <v>8738</v>
      </c>
      <c r="F1041" t="str">
        <v>PEN</v>
      </c>
      <c r="G1041" vm="31">
        <v>45840</v>
      </c>
      <c r="H1041" vm="94">
        <v>45810</v>
      </c>
      <c r="I1041">
        <v>10</v>
      </c>
      <c r="J1041">
        <v>685.36</v>
      </c>
      <c r="K1041">
        <v>685.36</v>
      </c>
      <c r="L1041" t="str">
        <v>Paulo Costa</v>
      </c>
      <c r="M1041" t="str">
        <v>6A30</v>
      </c>
    </row>
    <row r="1042" spans="1:13" x14ac:dyDescent="0.25">
      <c r="A1042">
        <v>211111888</v>
      </c>
      <c r="B1042" t="str">
        <v>Dominantexemplo Unipessoal, Lda</v>
      </c>
      <c r="C1042" t="str">
        <v>FA</v>
      </c>
      <c r="D1042" s="5" t="str">
        <v>2025A</v>
      </c>
      <c r="E1042">
        <v>8784</v>
      </c>
      <c r="F1042" t="str">
        <v>PEN</v>
      </c>
      <c r="G1042" vm="32">
        <v>45841</v>
      </c>
      <c r="H1042" vm="119">
        <v>45811</v>
      </c>
      <c r="I1042">
        <v>9</v>
      </c>
      <c r="J1042">
        <v>359.29</v>
      </c>
      <c r="K1042">
        <v>359.29</v>
      </c>
      <c r="L1042" t="str">
        <v>Paulo Costa</v>
      </c>
      <c r="M1042" t="str">
        <v>6A30</v>
      </c>
    </row>
    <row r="1043" spans="1:13" x14ac:dyDescent="0.25">
      <c r="A1043">
        <v>211111888</v>
      </c>
      <c r="B1043" t="str">
        <v>Dominantexemplo Unipessoal, Lda</v>
      </c>
      <c r="C1043" t="str">
        <v>FA</v>
      </c>
      <c r="D1043" s="5" t="str">
        <v>2025A</v>
      </c>
      <c r="E1043">
        <v>8920</v>
      </c>
      <c r="F1043" t="str">
        <v>PEN</v>
      </c>
      <c r="G1043" vm="34">
        <v>45843</v>
      </c>
      <c r="H1043" vm="138">
        <v>45813</v>
      </c>
      <c r="I1043">
        <v>7</v>
      </c>
      <c r="J1043">
        <v>1094.48</v>
      </c>
      <c r="K1043">
        <v>1094.48</v>
      </c>
      <c r="L1043" t="str">
        <v>Paulo Costa</v>
      </c>
      <c r="M1043" t="str">
        <v>6A30</v>
      </c>
    </row>
    <row r="1044" spans="1:13" x14ac:dyDescent="0.25">
      <c r="A1044">
        <v>211111888</v>
      </c>
      <c r="B1044" t="str">
        <v>Dominantexemplo Unipessoal, Lda</v>
      </c>
      <c r="C1044" t="str">
        <v>FA</v>
      </c>
      <c r="D1044" s="5" t="str">
        <v>2025A</v>
      </c>
      <c r="E1044">
        <v>9026</v>
      </c>
      <c r="F1044" t="str">
        <v>PEN</v>
      </c>
      <c r="G1044" vm="8">
        <v>45847</v>
      </c>
      <c r="H1044" vm="77">
        <v>45817</v>
      </c>
      <c r="I1044">
        <v>3</v>
      </c>
      <c r="J1044">
        <v>124.91</v>
      </c>
      <c r="K1044">
        <v>124.91</v>
      </c>
      <c r="L1044" t="str">
        <v>Paulo Costa</v>
      </c>
      <c r="M1044" t="str">
        <v>1A5</v>
      </c>
    </row>
    <row r="1045" spans="1:13" x14ac:dyDescent="0.25">
      <c r="A1045">
        <v>211111888</v>
      </c>
      <c r="B1045" t="str">
        <v>Dominantexemplo Unipessoal, Lda</v>
      </c>
      <c r="C1045" t="str">
        <v>FA</v>
      </c>
      <c r="D1045" s="5" t="str">
        <v>2025A</v>
      </c>
      <c r="E1045">
        <v>9257</v>
      </c>
      <c r="F1045" t="str">
        <v>PEN</v>
      </c>
      <c r="G1045" vm="95">
        <v>45851</v>
      </c>
      <c r="H1045" vm="19">
        <v>45821</v>
      </c>
      <c r="I1045">
        <v>-1</v>
      </c>
      <c r="J1045">
        <v>1043.29</v>
      </c>
      <c r="K1045">
        <v>1043.29</v>
      </c>
      <c r="L1045" t="str">
        <v>Paulo Costa</v>
      </c>
      <c r="M1045" t="str">
        <v>A VENCER</v>
      </c>
    </row>
    <row r="1046" spans="1:13" x14ac:dyDescent="0.25">
      <c r="A1046">
        <v>211111888</v>
      </c>
      <c r="B1046" t="str">
        <v>Dominantexemplo Unipessoal, Lda</v>
      </c>
      <c r="C1046" t="str">
        <v>FA</v>
      </c>
      <c r="D1046" s="5" t="str">
        <v>2025A</v>
      </c>
      <c r="E1046">
        <v>9276</v>
      </c>
      <c r="F1046" t="str">
        <v>PEN</v>
      </c>
      <c r="G1046" vm="96">
        <v>45854</v>
      </c>
      <c r="H1046" vm="89">
        <v>45824</v>
      </c>
      <c r="I1046">
        <v>-4</v>
      </c>
      <c r="J1046">
        <v>294.79000000000002</v>
      </c>
      <c r="K1046">
        <v>294.79000000000002</v>
      </c>
      <c r="L1046" t="str">
        <v>Paulo Costa</v>
      </c>
      <c r="M1046" t="str">
        <v>A VENCER</v>
      </c>
    </row>
    <row r="1047" spans="1:13" x14ac:dyDescent="0.25">
      <c r="A1047">
        <v>211111888</v>
      </c>
      <c r="B1047" t="str">
        <v>Dominantexemplo Unipessoal, Lda</v>
      </c>
      <c r="C1047" t="str">
        <v>FA</v>
      </c>
      <c r="D1047" s="5" t="str">
        <v>2025A</v>
      </c>
      <c r="E1047">
        <v>9429</v>
      </c>
      <c r="F1047" t="str">
        <v>PEN</v>
      </c>
      <c r="G1047" vm="97">
        <v>45856</v>
      </c>
      <c r="H1047" vm="22">
        <v>45826</v>
      </c>
      <c r="I1047">
        <v>-6</v>
      </c>
      <c r="J1047">
        <v>363.51</v>
      </c>
      <c r="K1047">
        <v>363.51</v>
      </c>
      <c r="L1047" t="str">
        <v>Paulo Costa</v>
      </c>
      <c r="M1047" t="str">
        <v>A VENCER</v>
      </c>
    </row>
    <row r="1048" spans="1:13" x14ac:dyDescent="0.25">
      <c r="A1048">
        <v>211111888</v>
      </c>
      <c r="B1048" t="str">
        <v>Dominantexemplo Unipessoal, Lda</v>
      </c>
      <c r="C1048" t="str">
        <v>FA</v>
      </c>
      <c r="D1048" s="5" t="str">
        <v>2025A</v>
      </c>
      <c r="E1048">
        <v>9550</v>
      </c>
      <c r="F1048" t="str">
        <v>PEN</v>
      </c>
      <c r="G1048" vm="98">
        <v>45858</v>
      </c>
      <c r="H1048" vm="24">
        <v>45828</v>
      </c>
      <c r="I1048">
        <v>-8</v>
      </c>
      <c r="J1048">
        <v>97.93</v>
      </c>
      <c r="K1048">
        <v>97.93</v>
      </c>
      <c r="L1048" t="str">
        <v>Paulo Costa</v>
      </c>
      <c r="M1048" t="str">
        <v>A VENCER</v>
      </c>
    </row>
    <row r="1049" spans="1:13" x14ac:dyDescent="0.25">
      <c r="A1049">
        <v>211111888</v>
      </c>
      <c r="B1049" t="str">
        <v>Dominantexemplo Unipessoal, Lda</v>
      </c>
      <c r="C1049" t="str">
        <v>FA</v>
      </c>
      <c r="D1049" s="5" t="str">
        <v>2025A</v>
      </c>
      <c r="E1049">
        <v>9554</v>
      </c>
      <c r="F1049" t="str">
        <v>PEN</v>
      </c>
      <c r="G1049" vm="98">
        <v>45858</v>
      </c>
      <c r="H1049" vm="24">
        <v>45828</v>
      </c>
      <c r="I1049">
        <v>-8</v>
      </c>
      <c r="J1049">
        <v>873.41</v>
      </c>
      <c r="K1049">
        <v>873.41</v>
      </c>
      <c r="L1049" t="str">
        <v>Paulo Costa</v>
      </c>
      <c r="M1049" t="str">
        <v>A VENCER</v>
      </c>
    </row>
    <row r="1050" spans="1:13" x14ac:dyDescent="0.25">
      <c r="A1050">
        <v>211111888</v>
      </c>
      <c r="B1050" t="str">
        <v>Dominantexemplo Unipessoal, Lda</v>
      </c>
      <c r="C1050" t="str">
        <v>FA</v>
      </c>
      <c r="D1050" s="5" t="str">
        <v>2025A</v>
      </c>
      <c r="E1050">
        <v>9608</v>
      </c>
      <c r="F1050" t="str">
        <v>PEN</v>
      </c>
      <c r="G1050" vm="99">
        <v>45861</v>
      </c>
      <c r="H1050" vm="100">
        <v>45831</v>
      </c>
      <c r="I1050">
        <v>-11</v>
      </c>
      <c r="J1050">
        <v>24.36</v>
      </c>
      <c r="K1050">
        <v>24.36</v>
      </c>
      <c r="L1050" t="str">
        <v>Paulo Costa</v>
      </c>
      <c r="M1050" t="str">
        <v>A VENCER</v>
      </c>
    </row>
    <row r="1051" spans="1:13" x14ac:dyDescent="0.25">
      <c r="A1051">
        <v>211111888</v>
      </c>
      <c r="B1051" t="str">
        <v>Dominantexemplo Unipessoal, Lda</v>
      </c>
      <c r="C1051" t="str">
        <v>FA</v>
      </c>
      <c r="D1051" s="5" t="str">
        <v>2025A</v>
      </c>
      <c r="E1051">
        <v>9715</v>
      </c>
      <c r="F1051" t="str">
        <v>PEN</v>
      </c>
      <c r="G1051" vm="101">
        <v>45863</v>
      </c>
      <c r="H1051" vm="26">
        <v>45833</v>
      </c>
      <c r="I1051">
        <v>-13</v>
      </c>
      <c r="J1051">
        <v>951.75</v>
      </c>
      <c r="K1051">
        <v>951.75</v>
      </c>
      <c r="L1051" t="str">
        <v>Paulo Costa</v>
      </c>
      <c r="M1051" t="str">
        <v>A VENCER</v>
      </c>
    </row>
    <row r="1052" spans="1:13" x14ac:dyDescent="0.25">
      <c r="A1052">
        <v>211111888</v>
      </c>
      <c r="B1052" t="str">
        <v>Dominantexemplo Unipessoal, Lda</v>
      </c>
      <c r="C1052" t="str">
        <v>FA</v>
      </c>
      <c r="D1052" s="5" t="str">
        <v>2025A</v>
      </c>
      <c r="E1052">
        <v>9933</v>
      </c>
      <c r="F1052" t="str">
        <v>PEN</v>
      </c>
      <c r="G1052" vm="140">
        <v>45869</v>
      </c>
      <c r="H1052" vm="141">
        <v>45839</v>
      </c>
      <c r="I1052">
        <v>-19</v>
      </c>
      <c r="J1052">
        <v>78.92</v>
      </c>
      <c r="K1052">
        <v>78.92</v>
      </c>
      <c r="L1052" t="str">
        <v>Paulo Costa</v>
      </c>
      <c r="M1052" t="str">
        <v>A VENCER</v>
      </c>
    </row>
    <row r="1053" spans="1:13" x14ac:dyDescent="0.25">
      <c r="A1053">
        <v>211111888</v>
      </c>
      <c r="B1053" t="str">
        <v>Dominantexemplo Unipessoal, Lda</v>
      </c>
      <c r="C1053" t="str">
        <v>FA</v>
      </c>
      <c r="D1053" s="5" t="str">
        <v>2025A</v>
      </c>
      <c r="E1053">
        <v>10054</v>
      </c>
      <c r="F1053" t="str">
        <v>PEN</v>
      </c>
      <c r="G1053" vm="118">
        <v>45871</v>
      </c>
      <c r="H1053" vm="32">
        <v>45841</v>
      </c>
      <c r="I1053">
        <v>-21</v>
      </c>
      <c r="J1053">
        <v>81.25</v>
      </c>
      <c r="K1053">
        <v>81.25</v>
      </c>
      <c r="L1053" t="str">
        <v>Paulo Costa</v>
      </c>
      <c r="M1053" t="str">
        <v>A VENCER</v>
      </c>
    </row>
    <row r="1054" spans="1:13" x14ac:dyDescent="0.25">
      <c r="A1054">
        <v>211111888</v>
      </c>
      <c r="B1054" t="str">
        <v>Dominantexemplo Unipessoal, Lda</v>
      </c>
      <c r="C1054" t="str">
        <v>FA</v>
      </c>
      <c r="D1054" s="5" t="str">
        <v>2025A</v>
      </c>
      <c r="E1054">
        <v>10144</v>
      </c>
      <c r="F1054" t="str">
        <v>PEN</v>
      </c>
      <c r="G1054" vm="106">
        <v>45872</v>
      </c>
      <c r="H1054" vm="33">
        <v>45842</v>
      </c>
      <c r="I1054">
        <v>-22</v>
      </c>
      <c r="J1054">
        <v>833.06000000000006</v>
      </c>
      <c r="K1054">
        <v>833.06000000000006</v>
      </c>
      <c r="L1054" t="str">
        <v>Paulo Costa</v>
      </c>
      <c r="M1054" t="str">
        <v>A VENCER</v>
      </c>
    </row>
    <row r="1055" spans="1:13" x14ac:dyDescent="0.25">
      <c r="A1055">
        <v>211111888</v>
      </c>
      <c r="B1055" t="str">
        <v>Dominantexemplo Unipessoal, Lda</v>
      </c>
      <c r="C1055" t="str">
        <v>FA</v>
      </c>
      <c r="D1055" s="5" t="str">
        <v>2025A</v>
      </c>
      <c r="E1055">
        <v>10277</v>
      </c>
      <c r="F1055" t="str">
        <v>PEN</v>
      </c>
      <c r="G1055" vm="116">
        <v>45876</v>
      </c>
      <c r="H1055" vm="73">
        <v>45846</v>
      </c>
      <c r="I1055">
        <v>-26</v>
      </c>
      <c r="J1055">
        <v>1056.32</v>
      </c>
      <c r="K1055">
        <v>1056.32</v>
      </c>
      <c r="L1055" t="str">
        <v>Paulo Costa</v>
      </c>
      <c r="M1055" t="str">
        <v>A VENCER</v>
      </c>
    </row>
    <row r="1056" spans="1:13" x14ac:dyDescent="0.25">
      <c r="A1056">
        <v>211111888</v>
      </c>
      <c r="B1056" t="str">
        <v>Dominantexemplo Unipessoal, Lda</v>
      </c>
      <c r="C1056" t="str">
        <v>FA</v>
      </c>
      <c r="D1056" s="5" t="str">
        <v>2025A</v>
      </c>
      <c r="E1056">
        <v>10352</v>
      </c>
      <c r="F1056" t="str">
        <v>PEN</v>
      </c>
      <c r="G1056" vm="108">
        <v>45877</v>
      </c>
      <c r="H1056" vm="8">
        <v>45847</v>
      </c>
      <c r="I1056">
        <v>-27</v>
      </c>
      <c r="J1056">
        <v>210.29</v>
      </c>
      <c r="K1056">
        <v>210.29</v>
      </c>
      <c r="L1056" t="str">
        <v>Paulo Costa</v>
      </c>
      <c r="M1056" t="str">
        <v>A VENCER</v>
      </c>
    </row>
    <row r="1057" spans="1:13" x14ac:dyDescent="0.25">
      <c r="A1057">
        <v>211111888</v>
      </c>
      <c r="B1057" t="str">
        <v>Dominantexemplo Unipessoal, Lda</v>
      </c>
      <c r="C1057" t="str">
        <v>FA</v>
      </c>
      <c r="D1057" s="5" t="str">
        <v>2025A</v>
      </c>
      <c r="E1057">
        <v>10419</v>
      </c>
      <c r="F1057" t="str">
        <v>PEN</v>
      </c>
      <c r="G1057" vm="142">
        <v>45878</v>
      </c>
      <c r="H1057" vm="74">
        <v>45848</v>
      </c>
      <c r="I1057">
        <v>-28</v>
      </c>
      <c r="J1057">
        <v>540.54999999999995</v>
      </c>
      <c r="K1057">
        <v>540.54999999999995</v>
      </c>
      <c r="L1057" t="str">
        <v>Paulo Costa</v>
      </c>
      <c r="M1057" t="str">
        <v>A VENCER</v>
      </c>
    </row>
    <row r="1058" spans="1:13" x14ac:dyDescent="0.25">
      <c r="A1058">
        <v>211111888</v>
      </c>
      <c r="B1058" t="str">
        <v>Dominantexemplo Unipessoal, Lda</v>
      </c>
      <c r="C1058" t="str">
        <v>FA</v>
      </c>
      <c r="D1058" s="5" t="str">
        <v>2025A</v>
      </c>
      <c r="E1058">
        <v>10477</v>
      </c>
      <c r="F1058" t="str">
        <v>PEN</v>
      </c>
      <c r="G1058" vm="109">
        <v>45879</v>
      </c>
      <c r="H1058" vm="9">
        <v>45849</v>
      </c>
      <c r="I1058">
        <v>-29</v>
      </c>
      <c r="J1058">
        <v>165.06</v>
      </c>
      <c r="K1058">
        <v>165.06</v>
      </c>
      <c r="L1058" t="str">
        <v>Paulo Costa</v>
      </c>
      <c r="M1058" t="str">
        <v>A VENCER</v>
      </c>
    </row>
    <row r="1059" spans="1:13" x14ac:dyDescent="0.25">
      <c r="A1059">
        <v>211111895</v>
      </c>
      <c r="B1059" t="str">
        <v>Sagrada Frescura-Comércio De</v>
      </c>
      <c r="C1059" t="str">
        <v>FA</v>
      </c>
      <c r="D1059" s="5" t="str">
        <v>2025A</v>
      </c>
      <c r="E1059">
        <v>8043</v>
      </c>
      <c r="F1059" t="str">
        <v>PEN</v>
      </c>
      <c r="G1059" vm="23">
        <v>45827</v>
      </c>
      <c r="H1059" vm="275">
        <v>45797</v>
      </c>
      <c r="I1059">
        <v>23</v>
      </c>
      <c r="J1059">
        <v>303.45</v>
      </c>
      <c r="K1059">
        <v>303.45</v>
      </c>
      <c r="L1059" t="str">
        <v>Manuel Miranda</v>
      </c>
      <c r="M1059" t="str">
        <v>6A30</v>
      </c>
    </row>
    <row r="1060" spans="1:13" x14ac:dyDescent="0.25">
      <c r="A1060">
        <v>211111895</v>
      </c>
      <c r="B1060" t="str">
        <v>Sagrada Frescura-Comércio De</v>
      </c>
      <c r="C1060" t="str">
        <v>FA</v>
      </c>
      <c r="D1060" s="5" t="str">
        <v>2025A</v>
      </c>
      <c r="E1060">
        <v>8288</v>
      </c>
      <c r="F1060" t="str">
        <v>PEN</v>
      </c>
      <c r="G1060" vm="25">
        <v>45830</v>
      </c>
      <c r="H1060" vm="75">
        <v>45800</v>
      </c>
      <c r="I1060">
        <v>20</v>
      </c>
      <c r="J1060">
        <v>568.41</v>
      </c>
      <c r="K1060">
        <v>568.41</v>
      </c>
      <c r="L1060" t="str">
        <v>Manuel Miranda</v>
      </c>
      <c r="M1060" t="str">
        <v>6A30</v>
      </c>
    </row>
    <row r="1061" spans="1:13" x14ac:dyDescent="0.25">
      <c r="A1061">
        <v>211111895</v>
      </c>
      <c r="B1061" t="str">
        <v>Sagrada Frescura-Comércio De</v>
      </c>
      <c r="C1061" t="str">
        <v>FA</v>
      </c>
      <c r="D1061" s="5" t="str">
        <v>2025A</v>
      </c>
      <c r="E1061">
        <v>8493</v>
      </c>
      <c r="F1061" t="str">
        <v>PEN</v>
      </c>
      <c r="G1061" vm="28">
        <v>45835</v>
      </c>
      <c r="H1061" vm="148">
        <v>45805</v>
      </c>
      <c r="I1061">
        <v>15</v>
      </c>
      <c r="J1061">
        <v>218.58</v>
      </c>
      <c r="K1061">
        <v>218.58</v>
      </c>
      <c r="L1061" t="str">
        <v>Manuel Miranda</v>
      </c>
      <c r="M1061" t="str">
        <v>6A30</v>
      </c>
    </row>
    <row r="1062" spans="1:13" x14ac:dyDescent="0.25">
      <c r="A1062">
        <v>211111895</v>
      </c>
      <c r="B1062" t="str">
        <v>Sagrada Frescura-Comércio De</v>
      </c>
      <c r="C1062" t="str">
        <v>FA</v>
      </c>
      <c r="D1062" s="5" t="str">
        <v>2025A</v>
      </c>
      <c r="E1062">
        <v>8662</v>
      </c>
      <c r="F1062" t="str">
        <v>PEN</v>
      </c>
      <c r="G1062" vm="30">
        <v>45837</v>
      </c>
      <c r="H1062" vm="10">
        <v>45807</v>
      </c>
      <c r="I1062">
        <v>13</v>
      </c>
      <c r="J1062">
        <v>254.72</v>
      </c>
      <c r="K1062">
        <v>254.72</v>
      </c>
      <c r="L1062" t="str">
        <v>Manuel Miranda</v>
      </c>
      <c r="M1062" t="str">
        <v>6A30</v>
      </c>
    </row>
    <row r="1063" spans="1:13" x14ac:dyDescent="0.25">
      <c r="A1063">
        <v>211111895</v>
      </c>
      <c r="B1063" t="str">
        <v>Sagrada Frescura-Comércio De</v>
      </c>
      <c r="C1063" t="str">
        <v>NC</v>
      </c>
      <c r="D1063" s="5" t="str">
        <v>2025A</v>
      </c>
      <c r="E1063">
        <v>492</v>
      </c>
      <c r="F1063" t="str">
        <v>PEN</v>
      </c>
      <c r="G1063" vm="98">
        <v>45858</v>
      </c>
      <c r="H1063" vm="24">
        <v>45828</v>
      </c>
      <c r="I1063">
        <v>-8</v>
      </c>
      <c r="J1063">
        <v>-13.94</v>
      </c>
      <c r="K1063">
        <v>-13.94</v>
      </c>
      <c r="L1063" t="str">
        <v>Manuel Miranda</v>
      </c>
      <c r="M1063" t="str">
        <v>A VENCER</v>
      </c>
    </row>
    <row r="1064" spans="1:13" x14ac:dyDescent="0.25">
      <c r="A1064">
        <v>211111895</v>
      </c>
      <c r="B1064" t="str">
        <v>Sagrada Frescura-Comércio De</v>
      </c>
      <c r="C1064" t="str">
        <v>FA</v>
      </c>
      <c r="D1064" s="5" t="str">
        <v>2025A</v>
      </c>
      <c r="E1064">
        <v>9548</v>
      </c>
      <c r="F1064" t="str">
        <v>PEN</v>
      </c>
      <c r="G1064" vm="98">
        <v>45858</v>
      </c>
      <c r="H1064" vm="24">
        <v>45828</v>
      </c>
      <c r="I1064">
        <v>-8</v>
      </c>
      <c r="J1064">
        <v>667.58</v>
      </c>
      <c r="K1064">
        <v>667.58</v>
      </c>
      <c r="L1064" t="str">
        <v>Manuel Miranda</v>
      </c>
      <c r="M1064" t="str">
        <v>A VENCER</v>
      </c>
    </row>
    <row r="1065" spans="1:13" x14ac:dyDescent="0.25">
      <c r="A1065">
        <v>211111895</v>
      </c>
      <c r="B1065" t="str">
        <v>Sagrada Frescura-Comércio De</v>
      </c>
      <c r="C1065" t="str">
        <v>FA</v>
      </c>
      <c r="D1065" s="5" t="str">
        <v>2025A</v>
      </c>
      <c r="E1065">
        <v>10123</v>
      </c>
      <c r="F1065" t="str">
        <v>PEN</v>
      </c>
      <c r="G1065" vm="106">
        <v>45872</v>
      </c>
      <c r="H1065" vm="33">
        <v>45842</v>
      </c>
      <c r="I1065">
        <v>-22</v>
      </c>
      <c r="J1065">
        <v>259.31</v>
      </c>
      <c r="K1065">
        <v>259.31</v>
      </c>
      <c r="L1065" t="str">
        <v>Manuel Miranda</v>
      </c>
      <c r="M1065" t="str">
        <v>A VENCER</v>
      </c>
    </row>
    <row r="1066" spans="1:13" x14ac:dyDescent="0.25">
      <c r="A1066">
        <v>211111909</v>
      </c>
      <c r="B1066" t="str">
        <v>A.F.Macedo Supermercados Unip., Lda</v>
      </c>
      <c r="C1066" t="str">
        <v>FA</v>
      </c>
      <c r="D1066" s="5" t="str">
        <v>2025A</v>
      </c>
      <c r="E1066">
        <v>8829</v>
      </c>
      <c r="F1066" t="str">
        <v>PEN</v>
      </c>
      <c r="G1066" vm="33">
        <v>45842</v>
      </c>
      <c r="H1066" vm="12">
        <v>45812</v>
      </c>
      <c r="I1066">
        <v>8</v>
      </c>
      <c r="J1066">
        <v>131.63</v>
      </c>
      <c r="K1066">
        <v>131.63</v>
      </c>
      <c r="L1066" t="str">
        <v>Ricardo G.Silva</v>
      </c>
      <c r="M1066" t="str">
        <v>6A30</v>
      </c>
    </row>
    <row r="1067" spans="1:13" x14ac:dyDescent="0.25">
      <c r="A1067">
        <v>211111909</v>
      </c>
      <c r="B1067" t="str">
        <v>A.F.Macedo Supermercados Unip., Lda</v>
      </c>
      <c r="C1067" t="str">
        <v>FA</v>
      </c>
      <c r="D1067" s="5" t="str">
        <v>2025A</v>
      </c>
      <c r="E1067">
        <v>8897</v>
      </c>
      <c r="F1067" t="str">
        <v>PEN</v>
      </c>
      <c r="G1067" vm="34">
        <v>45843</v>
      </c>
      <c r="H1067" vm="138">
        <v>45813</v>
      </c>
      <c r="I1067">
        <v>7</v>
      </c>
      <c r="J1067">
        <v>187.1</v>
      </c>
      <c r="K1067">
        <v>187.1</v>
      </c>
      <c r="L1067" t="str">
        <v>Ricardo G.Silva</v>
      </c>
      <c r="M1067" t="str">
        <v>6A30</v>
      </c>
    </row>
    <row r="1068" spans="1:13" x14ac:dyDescent="0.25">
      <c r="A1068">
        <v>211111909</v>
      </c>
      <c r="B1068" t="str">
        <v>A.F.Macedo Supermercados Unip., Lda</v>
      </c>
      <c r="C1068" t="str">
        <v>FA</v>
      </c>
      <c r="D1068" s="5" t="str">
        <v>2025A</v>
      </c>
      <c r="E1068">
        <v>8898</v>
      </c>
      <c r="F1068" t="str">
        <v>PEN</v>
      </c>
      <c r="G1068" vm="34">
        <v>45843</v>
      </c>
      <c r="H1068" vm="138">
        <v>45813</v>
      </c>
      <c r="I1068">
        <v>7</v>
      </c>
      <c r="J1068">
        <v>229.9</v>
      </c>
      <c r="K1068">
        <v>229.9</v>
      </c>
      <c r="L1068" t="str">
        <v>Ricardo G.Silva</v>
      </c>
      <c r="M1068" t="str">
        <v>6A30</v>
      </c>
    </row>
    <row r="1069" spans="1:13" x14ac:dyDescent="0.25">
      <c r="A1069">
        <v>211111909</v>
      </c>
      <c r="B1069" t="str">
        <v>A.F.Macedo Supermercados Unip., Lda</v>
      </c>
      <c r="C1069" t="str">
        <v>FA</v>
      </c>
      <c r="D1069" s="5" t="str">
        <v>2025A</v>
      </c>
      <c r="E1069">
        <v>9046</v>
      </c>
      <c r="F1069" t="str">
        <v>PEN</v>
      </c>
      <c r="G1069" vm="9">
        <v>45849</v>
      </c>
      <c r="H1069" vm="16">
        <v>45819</v>
      </c>
      <c r="I1069">
        <v>1</v>
      </c>
      <c r="J1069">
        <v>157.75</v>
      </c>
      <c r="K1069">
        <v>157.75</v>
      </c>
      <c r="L1069" t="str">
        <v>Ricardo G.Silva</v>
      </c>
      <c r="M1069" t="str">
        <v>1A5</v>
      </c>
    </row>
    <row r="1070" spans="1:13" x14ac:dyDescent="0.25">
      <c r="A1070">
        <v>211111909</v>
      </c>
      <c r="B1070" t="str">
        <v>A.F.Macedo Supermercados Unip., Lda</v>
      </c>
      <c r="C1070" t="str">
        <v>FA</v>
      </c>
      <c r="D1070" s="5" t="str">
        <v>2025A</v>
      </c>
      <c r="E1070">
        <v>9152</v>
      </c>
      <c r="F1070" t="str">
        <v>PEN</v>
      </c>
      <c r="G1070" vm="165">
        <v>45850</v>
      </c>
      <c r="H1070" vm="122">
        <v>45820</v>
      </c>
      <c r="I1070">
        <v>0</v>
      </c>
      <c r="J1070">
        <v>255.4</v>
      </c>
      <c r="K1070">
        <v>255.4</v>
      </c>
      <c r="L1070" t="str">
        <v>Ricardo G.Silva</v>
      </c>
      <c r="M1070" t="str">
        <v>A VENCER</v>
      </c>
    </row>
    <row r="1071" spans="1:13" x14ac:dyDescent="0.25">
      <c r="A1071">
        <v>211111909</v>
      </c>
      <c r="B1071" t="str">
        <v>A.F.Macedo Supermercados Unip., Lda</v>
      </c>
      <c r="C1071" t="str">
        <v>FA</v>
      </c>
      <c r="D1071" s="5" t="str">
        <v>2025A</v>
      </c>
      <c r="E1071">
        <v>9153</v>
      </c>
      <c r="F1071" t="str">
        <v>PEN</v>
      </c>
      <c r="G1071" vm="165">
        <v>45850</v>
      </c>
      <c r="H1071" vm="122">
        <v>45820</v>
      </c>
      <c r="I1071">
        <v>0</v>
      </c>
      <c r="J1071">
        <v>244.08</v>
      </c>
      <c r="K1071">
        <v>244.08</v>
      </c>
      <c r="L1071" t="str">
        <v>Ricardo G.Silva</v>
      </c>
      <c r="M1071" t="str">
        <v>A VENCER</v>
      </c>
    </row>
    <row r="1072" spans="1:13" x14ac:dyDescent="0.25">
      <c r="A1072">
        <v>211111909</v>
      </c>
      <c r="B1072" t="str">
        <v>A.F.Macedo Supermercados Unip., Lda</v>
      </c>
      <c r="C1072" t="str">
        <v>FA</v>
      </c>
      <c r="D1072" s="5" t="str">
        <v>2025A</v>
      </c>
      <c r="E1072">
        <v>9155</v>
      </c>
      <c r="F1072" t="str">
        <v>PEN</v>
      </c>
      <c r="G1072" vm="165">
        <v>45850</v>
      </c>
      <c r="H1072" vm="122">
        <v>45820</v>
      </c>
      <c r="I1072">
        <v>0</v>
      </c>
      <c r="J1072">
        <v>212.84</v>
      </c>
      <c r="K1072">
        <v>212.84</v>
      </c>
      <c r="L1072" t="str">
        <v>Ricardo G.Silva</v>
      </c>
      <c r="M1072" t="str">
        <v>A VENCER</v>
      </c>
    </row>
    <row r="1073" spans="1:13" x14ac:dyDescent="0.25">
      <c r="A1073">
        <v>211111909</v>
      </c>
      <c r="B1073" t="str">
        <v>A.F.Macedo Supermercados Unip., Lda</v>
      </c>
      <c r="C1073" t="str">
        <v>FA</v>
      </c>
      <c r="D1073" s="5" t="str">
        <v>2025A</v>
      </c>
      <c r="E1073">
        <v>9581</v>
      </c>
      <c r="F1073" t="str">
        <v>PEN</v>
      </c>
      <c r="G1073" vm="99">
        <v>45861</v>
      </c>
      <c r="H1073" vm="100">
        <v>45831</v>
      </c>
      <c r="I1073">
        <v>-11</v>
      </c>
      <c r="J1073">
        <v>79.41</v>
      </c>
      <c r="K1073">
        <v>79.41</v>
      </c>
      <c r="L1073" t="str">
        <v>Ricardo G.Silva</v>
      </c>
      <c r="M1073" t="str">
        <v>A VENCER</v>
      </c>
    </row>
    <row r="1074" spans="1:13" x14ac:dyDescent="0.25">
      <c r="A1074">
        <v>211111909</v>
      </c>
      <c r="B1074" t="str">
        <v>A.F.Macedo Supermercados Unip., Lda</v>
      </c>
      <c r="C1074" t="str">
        <v>FA</v>
      </c>
      <c r="D1074" s="5" t="str">
        <v>2025A</v>
      </c>
      <c r="E1074">
        <v>9661</v>
      </c>
      <c r="F1074" t="str">
        <v>PEN</v>
      </c>
      <c r="G1074" vm="101">
        <v>45863</v>
      </c>
      <c r="H1074" vm="26">
        <v>45833</v>
      </c>
      <c r="I1074">
        <v>-13</v>
      </c>
      <c r="J1074">
        <v>184.13</v>
      </c>
      <c r="K1074">
        <v>184.13</v>
      </c>
      <c r="L1074" t="str">
        <v>Ricardo G.Silva</v>
      </c>
      <c r="M1074" t="str">
        <v>A VENCER</v>
      </c>
    </row>
    <row r="1075" spans="1:13" x14ac:dyDescent="0.25">
      <c r="A1075">
        <v>211111909</v>
      </c>
      <c r="B1075" t="str">
        <v>A.F.Macedo Supermercados Unip., Lda</v>
      </c>
      <c r="C1075" t="str">
        <v>FA</v>
      </c>
      <c r="D1075" s="5" t="str">
        <v>2025A</v>
      </c>
      <c r="E1075">
        <v>9754</v>
      </c>
      <c r="F1075" t="str">
        <v>PEN</v>
      </c>
      <c r="G1075" vm="139">
        <v>45864</v>
      </c>
      <c r="H1075" vm="27">
        <v>45834</v>
      </c>
      <c r="I1075">
        <v>-14</v>
      </c>
      <c r="J1075">
        <v>111.7</v>
      </c>
      <c r="K1075">
        <v>111.7</v>
      </c>
      <c r="L1075" t="str">
        <v>Ricardo G.Silva</v>
      </c>
      <c r="M1075" t="str">
        <v>A VENCER</v>
      </c>
    </row>
    <row r="1076" spans="1:13" x14ac:dyDescent="0.25">
      <c r="A1076">
        <v>211111909</v>
      </c>
      <c r="B1076" t="str">
        <v>A.F.Macedo Supermercados Unip., Lda</v>
      </c>
      <c r="C1076" t="str">
        <v>FA</v>
      </c>
      <c r="D1076" s="5" t="str">
        <v>2025A</v>
      </c>
      <c r="E1076">
        <v>9955</v>
      </c>
      <c r="F1076" t="str">
        <v>PEN</v>
      </c>
      <c r="G1076" vm="105">
        <v>45870</v>
      </c>
      <c r="H1076" vm="31">
        <v>45840</v>
      </c>
      <c r="I1076">
        <v>-20</v>
      </c>
      <c r="J1076">
        <v>112.11</v>
      </c>
      <c r="K1076">
        <v>112.11</v>
      </c>
      <c r="L1076" t="str">
        <v>Ricardo G.Silva</v>
      </c>
      <c r="M1076" t="str">
        <v>A VENCER</v>
      </c>
    </row>
    <row r="1077" spans="1:13" x14ac:dyDescent="0.25">
      <c r="A1077">
        <v>211111909</v>
      </c>
      <c r="B1077" t="str">
        <v>A.F.Macedo Supermercados Unip., Lda</v>
      </c>
      <c r="C1077" t="str">
        <v>FA</v>
      </c>
      <c r="D1077" s="5" t="str">
        <v>2025A</v>
      </c>
      <c r="E1077">
        <v>10092</v>
      </c>
      <c r="F1077" t="str">
        <v>PEN</v>
      </c>
      <c r="G1077" vm="106">
        <v>45872</v>
      </c>
      <c r="H1077" vm="33">
        <v>45842</v>
      </c>
      <c r="I1077">
        <v>-22</v>
      </c>
      <c r="J1077">
        <v>75.03</v>
      </c>
      <c r="K1077">
        <v>75.03</v>
      </c>
      <c r="L1077" t="str">
        <v>Ricardo G.Silva</v>
      </c>
      <c r="M1077" t="str">
        <v>A VENCER</v>
      </c>
    </row>
    <row r="1078" spans="1:13" x14ac:dyDescent="0.25">
      <c r="A1078">
        <v>211111909</v>
      </c>
      <c r="B1078" t="str">
        <v>A.F.Macedo Supermercados Unip., Lda</v>
      </c>
      <c r="C1078" t="str">
        <v>FA</v>
      </c>
      <c r="D1078" s="5" t="str">
        <v>2025A</v>
      </c>
      <c r="E1078">
        <v>10093</v>
      </c>
      <c r="F1078" t="str">
        <v>PEN</v>
      </c>
      <c r="G1078" vm="106">
        <v>45872</v>
      </c>
      <c r="H1078" vm="33">
        <v>45842</v>
      </c>
      <c r="I1078">
        <v>-22</v>
      </c>
      <c r="J1078">
        <v>114.44</v>
      </c>
      <c r="K1078">
        <v>114.44</v>
      </c>
      <c r="L1078" t="str">
        <v>Ricardo G.Silva</v>
      </c>
      <c r="M1078" t="str">
        <v>A VENCER</v>
      </c>
    </row>
    <row r="1079" spans="1:13" x14ac:dyDescent="0.25">
      <c r="A1079">
        <v>211111909</v>
      </c>
      <c r="B1079" t="str">
        <v>A.F.Macedo Supermercados Unip., Lda</v>
      </c>
      <c r="C1079" t="str">
        <v>FA</v>
      </c>
      <c r="D1079" s="5" t="str">
        <v>2025A</v>
      </c>
      <c r="E1079">
        <v>10409</v>
      </c>
      <c r="F1079" t="str">
        <v>PEN</v>
      </c>
      <c r="G1079" vm="142">
        <v>45878</v>
      </c>
      <c r="H1079" vm="74">
        <v>45848</v>
      </c>
      <c r="I1079">
        <v>-28</v>
      </c>
      <c r="J1079">
        <v>112.3</v>
      </c>
      <c r="K1079">
        <v>112.3</v>
      </c>
      <c r="L1079" t="str">
        <v>Ricardo G.Silva</v>
      </c>
      <c r="M1079" t="str">
        <v>A VENCER</v>
      </c>
    </row>
    <row r="1080" spans="1:13" x14ac:dyDescent="0.25">
      <c r="A1080">
        <v>211111914</v>
      </c>
      <c r="B1080" t="str">
        <v>Comércio De Carnes Tourão Unip.,Lda</v>
      </c>
      <c r="C1080" t="str">
        <v>FA</v>
      </c>
      <c r="D1080" s="5" t="str">
        <v>2024A</v>
      </c>
      <c r="E1080">
        <v>7621</v>
      </c>
      <c r="F1080" t="str">
        <v>PEN</v>
      </c>
      <c r="G1080" vm="192">
        <v>45582</v>
      </c>
      <c r="H1080" vm="192">
        <v>45582</v>
      </c>
      <c r="I1080">
        <v>268</v>
      </c>
      <c r="J1080">
        <v>10.91</v>
      </c>
      <c r="K1080">
        <v>10.91</v>
      </c>
      <c r="L1080" t="str">
        <v>Manuel Miranda</v>
      </c>
      <c r="M1080" t="str">
        <v>M120</v>
      </c>
    </row>
    <row r="1081" spans="1:13" x14ac:dyDescent="0.25">
      <c r="A1081">
        <v>211111920</v>
      </c>
      <c r="B1081" t="str">
        <v>Talho Macano Unipessoal, Lda</v>
      </c>
      <c r="C1081" t="str">
        <v>FA</v>
      </c>
      <c r="D1081" s="5" t="str">
        <v>2025A</v>
      </c>
      <c r="E1081">
        <v>10481</v>
      </c>
      <c r="F1081" t="str">
        <v>PEN</v>
      </c>
      <c r="G1081" vm="109">
        <v>45879</v>
      </c>
      <c r="H1081" vm="9">
        <v>45849</v>
      </c>
      <c r="I1081">
        <v>-29</v>
      </c>
      <c r="J1081">
        <v>633.63</v>
      </c>
      <c r="K1081">
        <v>633.63</v>
      </c>
      <c r="L1081" t="str">
        <v>Manuel Miranda</v>
      </c>
      <c r="M1081" t="str">
        <v>A VENCER</v>
      </c>
    </row>
    <row r="1082" spans="1:13" x14ac:dyDescent="0.25">
      <c r="A1082">
        <v>211111932</v>
      </c>
      <c r="B1082" t="str">
        <v>Mário Jorge Moreira Mota</v>
      </c>
      <c r="C1082" t="str">
        <v>FA</v>
      </c>
      <c r="D1082" s="5" t="str">
        <v>2025A</v>
      </c>
      <c r="E1082">
        <v>6876</v>
      </c>
      <c r="F1082" t="str">
        <v>PEN</v>
      </c>
      <c r="G1082" vm="182">
        <v>45806</v>
      </c>
      <c r="H1082" vm="18">
        <v>45776</v>
      </c>
      <c r="I1082">
        <v>44</v>
      </c>
      <c r="J1082">
        <v>337.18</v>
      </c>
      <c r="K1082">
        <v>337.18</v>
      </c>
      <c r="L1082" t="str">
        <v>Ricardo G.Silva</v>
      </c>
      <c r="M1082" t="str">
        <v>31A60</v>
      </c>
    </row>
    <row r="1083" spans="1:13" x14ac:dyDescent="0.25">
      <c r="A1083">
        <v>211111932</v>
      </c>
      <c r="B1083" t="str">
        <v>Mário Jorge Moreira Mota</v>
      </c>
      <c r="C1083" t="str">
        <v>FA</v>
      </c>
      <c r="D1083" s="5" t="str">
        <v>2025A</v>
      </c>
      <c r="E1083">
        <v>7112</v>
      </c>
      <c r="F1083" t="str">
        <v>PEN</v>
      </c>
      <c r="G1083" vm="11">
        <v>45809</v>
      </c>
      <c r="H1083" vm="150">
        <v>45779</v>
      </c>
      <c r="I1083">
        <v>41</v>
      </c>
      <c r="J1083">
        <v>1342.49</v>
      </c>
      <c r="K1083">
        <v>1000</v>
      </c>
      <c r="L1083" t="str">
        <v>Ricardo G.Silva</v>
      </c>
      <c r="M1083" t="str">
        <v>31A60</v>
      </c>
    </row>
    <row r="1084" spans="1:13" x14ac:dyDescent="0.25">
      <c r="A1084">
        <v>211111933</v>
      </c>
      <c r="B1084" t="str">
        <v>Olhar Soberbo, Lda</v>
      </c>
      <c r="C1084" t="str">
        <v>NC</v>
      </c>
      <c r="D1084" s="5">
        <v>2025</v>
      </c>
      <c r="E1084">
        <v>599</v>
      </c>
      <c r="F1084" t="str">
        <v>PEN</v>
      </c>
      <c r="G1084" vm="140">
        <v>45869</v>
      </c>
      <c r="H1084" vm="141">
        <v>45839</v>
      </c>
      <c r="I1084">
        <v>-19</v>
      </c>
      <c r="J1084">
        <v>-95.5</v>
      </c>
      <c r="K1084">
        <v>-95.5</v>
      </c>
      <c r="L1084" t="str">
        <v>Pedro Fonseca</v>
      </c>
      <c r="M1084" t="str">
        <v>A VENCER</v>
      </c>
    </row>
    <row r="1085" spans="1:13" x14ac:dyDescent="0.25">
      <c r="A1085">
        <v>211111933</v>
      </c>
      <c r="B1085" t="str">
        <v>Olhar Soberbo, Lda</v>
      </c>
      <c r="C1085" t="str">
        <v>FA</v>
      </c>
      <c r="D1085" s="5" t="str">
        <v>2025A</v>
      </c>
      <c r="E1085">
        <v>10140</v>
      </c>
      <c r="F1085" t="str">
        <v>PEN</v>
      </c>
      <c r="G1085" vm="106">
        <v>45872</v>
      </c>
      <c r="H1085" vm="33">
        <v>45842</v>
      </c>
      <c r="I1085">
        <v>-22</v>
      </c>
      <c r="J1085">
        <v>142.20000000000002</v>
      </c>
      <c r="K1085">
        <v>142.20000000000002</v>
      </c>
      <c r="L1085" t="str">
        <v>Pedro Fonseca</v>
      </c>
      <c r="M1085" t="str">
        <v>A VENCER</v>
      </c>
    </row>
    <row r="1086" spans="1:13" x14ac:dyDescent="0.25">
      <c r="A1086">
        <v>211111933</v>
      </c>
      <c r="B1086" t="str">
        <v>Olhar Soberbo, Lda</v>
      </c>
      <c r="C1086" t="str">
        <v>FA</v>
      </c>
      <c r="D1086" s="5" t="str">
        <v>2025A</v>
      </c>
      <c r="E1086">
        <v>10301</v>
      </c>
      <c r="F1086" t="str">
        <v>PEN</v>
      </c>
      <c r="G1086" vm="108">
        <v>45877</v>
      </c>
      <c r="H1086" vm="8">
        <v>45847</v>
      </c>
      <c r="I1086">
        <v>-27</v>
      </c>
      <c r="J1086">
        <v>204.54</v>
      </c>
      <c r="K1086">
        <v>204.54</v>
      </c>
      <c r="L1086" t="str">
        <v>Pedro Fonseca</v>
      </c>
      <c r="M1086" t="str">
        <v>A VENCER</v>
      </c>
    </row>
    <row r="1087" spans="1:13" x14ac:dyDescent="0.25">
      <c r="A1087">
        <v>211111937</v>
      </c>
      <c r="B1087" t="str">
        <v>Isaac José Oliveira - Unipessoal, Lda.</v>
      </c>
      <c r="C1087" t="str">
        <v>FA</v>
      </c>
      <c r="D1087" s="5" t="str">
        <v>2025A</v>
      </c>
      <c r="E1087">
        <v>9987</v>
      </c>
      <c r="F1087" t="str">
        <v>RPR</v>
      </c>
      <c r="G1087" vm="105">
        <v>45870</v>
      </c>
      <c r="H1087" vm="31">
        <v>45840</v>
      </c>
      <c r="I1087">
        <v>-20</v>
      </c>
      <c r="J1087">
        <v>47</v>
      </c>
      <c r="K1087">
        <v>47</v>
      </c>
      <c r="L1087" t="str">
        <v>Bruno Brito</v>
      </c>
      <c r="M1087" t="str">
        <v>A VENCER</v>
      </c>
    </row>
    <row r="1088" spans="1:13" x14ac:dyDescent="0.25">
      <c r="A1088">
        <v>211111937</v>
      </c>
      <c r="B1088" t="str">
        <v>Isaac José Oliveira - Unipessoal, Lda.</v>
      </c>
      <c r="C1088" t="str">
        <v>FA</v>
      </c>
      <c r="D1088" s="5" t="str">
        <v>2025A</v>
      </c>
      <c r="E1088">
        <v>10350</v>
      </c>
      <c r="F1088" t="str">
        <v>PEN</v>
      </c>
      <c r="G1088" vm="108">
        <v>45877</v>
      </c>
      <c r="H1088" vm="8">
        <v>45847</v>
      </c>
      <c r="I1088">
        <v>-27</v>
      </c>
      <c r="J1088">
        <v>73.53</v>
      </c>
      <c r="K1088">
        <v>73.53</v>
      </c>
      <c r="L1088" t="str">
        <v>Bruno Brito</v>
      </c>
      <c r="M1088" t="str">
        <v>A VENCER</v>
      </c>
    </row>
    <row r="1089" spans="1:13" x14ac:dyDescent="0.25">
      <c r="A1089">
        <v>211111943</v>
      </c>
      <c r="B1089" t="str">
        <v>Gelfer Unipessoal, Lda</v>
      </c>
      <c r="C1089" t="str">
        <v>FA</v>
      </c>
      <c r="D1089" s="5" t="str">
        <v>2025A</v>
      </c>
      <c r="E1089">
        <v>9697</v>
      </c>
      <c r="F1089" t="str">
        <v>PEN</v>
      </c>
      <c r="G1089" vm="101">
        <v>45863</v>
      </c>
      <c r="H1089" vm="26">
        <v>45833</v>
      </c>
      <c r="I1089">
        <v>-13</v>
      </c>
      <c r="J1089">
        <v>180.6</v>
      </c>
      <c r="K1089">
        <v>180.6</v>
      </c>
      <c r="L1089" t="str">
        <v>Paulo Costa</v>
      </c>
      <c r="M1089" t="str">
        <v>A VENCER</v>
      </c>
    </row>
    <row r="1090" spans="1:13" x14ac:dyDescent="0.25">
      <c r="A1090">
        <v>211111943</v>
      </c>
      <c r="B1090" t="str">
        <v>Gelfer Unipessoal, Lda</v>
      </c>
      <c r="C1090" t="str">
        <v>FA</v>
      </c>
      <c r="D1090" s="5" t="str">
        <v>2025A</v>
      </c>
      <c r="E1090">
        <v>10067</v>
      </c>
      <c r="F1090" t="str">
        <v>PEN</v>
      </c>
      <c r="G1090" vm="118">
        <v>45871</v>
      </c>
      <c r="H1090" vm="32">
        <v>45841</v>
      </c>
      <c r="I1090">
        <v>-21</v>
      </c>
      <c r="J1090">
        <v>116.85000000000001</v>
      </c>
      <c r="K1090">
        <v>116.85000000000001</v>
      </c>
      <c r="L1090" t="str">
        <v>Paulo Costa</v>
      </c>
      <c r="M1090" t="str">
        <v>A VENCER</v>
      </c>
    </row>
    <row r="1091" spans="1:13" x14ac:dyDescent="0.25">
      <c r="A1091">
        <v>211111944</v>
      </c>
      <c r="B1091" t="str">
        <v>Lactigaia, Lda</v>
      </c>
      <c r="C1091" t="str">
        <v>FA</v>
      </c>
      <c r="D1091" s="5" t="str">
        <v>2025A</v>
      </c>
      <c r="E1091">
        <v>9657</v>
      </c>
      <c r="F1091" t="str">
        <v>PEN</v>
      </c>
      <c r="G1091" vm="101">
        <v>45863</v>
      </c>
      <c r="H1091" vm="26">
        <v>45833</v>
      </c>
      <c r="I1091">
        <v>-13</v>
      </c>
      <c r="J1091">
        <v>2424.0700000000002</v>
      </c>
      <c r="K1091">
        <v>2424.0700000000002</v>
      </c>
      <c r="L1091" t="str">
        <v>Bruno Brito</v>
      </c>
      <c r="M1091" t="str">
        <v>A VENCER</v>
      </c>
    </row>
    <row r="1092" spans="1:13" x14ac:dyDescent="0.25">
      <c r="A1092">
        <v>211111947</v>
      </c>
      <c r="B1092" t="str">
        <v>Casa Dos Profiteroles - Comércio E</v>
      </c>
      <c r="C1092" t="str">
        <v>NC</v>
      </c>
      <c r="D1092" s="5" t="str">
        <v>2025A</v>
      </c>
      <c r="E1092">
        <v>496</v>
      </c>
      <c r="F1092" t="str">
        <v>PEN</v>
      </c>
      <c r="G1092" vm="98">
        <v>45858</v>
      </c>
      <c r="H1092" vm="24">
        <v>45828</v>
      </c>
      <c r="I1092">
        <v>-8</v>
      </c>
      <c r="J1092">
        <v>-1.9100000000000001</v>
      </c>
      <c r="K1092">
        <v>-1.9100000000000001</v>
      </c>
      <c r="L1092" t="str">
        <v>Pedro Fonseca</v>
      </c>
      <c r="M1092" t="str">
        <v>A VENCER</v>
      </c>
    </row>
    <row r="1093" spans="1:13" x14ac:dyDescent="0.25">
      <c r="A1093">
        <v>211111947</v>
      </c>
      <c r="B1093" t="str">
        <v>Casa Dos Profiteroles - Comércio E</v>
      </c>
      <c r="C1093" t="str">
        <v>FA</v>
      </c>
      <c r="D1093" s="5" t="str">
        <v>2025A</v>
      </c>
      <c r="E1093">
        <v>10042</v>
      </c>
      <c r="F1093" t="str">
        <v>PEN</v>
      </c>
      <c r="G1093" vm="118">
        <v>45871</v>
      </c>
      <c r="H1093" vm="32">
        <v>45841</v>
      </c>
      <c r="I1093">
        <v>-21</v>
      </c>
      <c r="J1093">
        <v>567.44000000000005</v>
      </c>
      <c r="K1093">
        <v>567.44000000000005</v>
      </c>
      <c r="L1093" t="str">
        <v>Pedro Fonseca</v>
      </c>
      <c r="M1093" t="str">
        <v>A VENCER</v>
      </c>
    </row>
    <row r="1094" spans="1:13" x14ac:dyDescent="0.25">
      <c r="A1094">
        <v>211111947</v>
      </c>
      <c r="B1094" t="str">
        <v>Casa Dos Profiteroles - Comércio E</v>
      </c>
      <c r="C1094" t="str">
        <v>FA</v>
      </c>
      <c r="D1094" s="5" t="str">
        <v>2025A</v>
      </c>
      <c r="E1094">
        <v>10049</v>
      </c>
      <c r="F1094" t="str">
        <v>PEN</v>
      </c>
      <c r="G1094" vm="118">
        <v>45871</v>
      </c>
      <c r="H1094" vm="32">
        <v>45841</v>
      </c>
      <c r="I1094">
        <v>-21</v>
      </c>
      <c r="J1094">
        <v>1467.52</v>
      </c>
      <c r="K1094">
        <v>1467.52</v>
      </c>
      <c r="L1094" t="str">
        <v>Pedro Fonseca</v>
      </c>
      <c r="M1094" t="str">
        <v>A VENCER</v>
      </c>
    </row>
    <row r="1095" spans="1:13" x14ac:dyDescent="0.25">
      <c r="A1095">
        <v>211111947</v>
      </c>
      <c r="B1095" t="str">
        <v>Casa Dos Profiteroles - Comércio E</v>
      </c>
      <c r="C1095" t="str">
        <v>FA</v>
      </c>
      <c r="D1095" s="5" t="str">
        <v>2025A</v>
      </c>
      <c r="E1095">
        <v>10125</v>
      </c>
      <c r="F1095" t="str">
        <v>PEN</v>
      </c>
      <c r="G1095" vm="106">
        <v>45872</v>
      </c>
      <c r="H1095" vm="33">
        <v>45842</v>
      </c>
      <c r="I1095">
        <v>-22</v>
      </c>
      <c r="J1095">
        <v>49.230000000000004</v>
      </c>
      <c r="K1095">
        <v>49.230000000000004</v>
      </c>
      <c r="L1095" t="str">
        <v>Pedro Fonseca</v>
      </c>
      <c r="M1095" t="str">
        <v>A VENCER</v>
      </c>
    </row>
    <row r="1096" spans="1:13" x14ac:dyDescent="0.25">
      <c r="A1096">
        <v>211111947</v>
      </c>
      <c r="B1096" t="str">
        <v>Casa Dos Profiteroles - Comércio E</v>
      </c>
      <c r="C1096" t="str">
        <v>FA</v>
      </c>
      <c r="D1096" s="5" t="str">
        <v>2025A</v>
      </c>
      <c r="E1096">
        <v>10376</v>
      </c>
      <c r="F1096" t="str">
        <v>PEN</v>
      </c>
      <c r="G1096" vm="142">
        <v>45878</v>
      </c>
      <c r="H1096" vm="74">
        <v>45848</v>
      </c>
      <c r="I1096">
        <v>-28</v>
      </c>
      <c r="J1096">
        <v>421.17</v>
      </c>
      <c r="K1096">
        <v>421.17</v>
      </c>
      <c r="L1096" t="str">
        <v>Pedro Fonseca</v>
      </c>
      <c r="M1096" t="str">
        <v>A VENCER</v>
      </c>
    </row>
    <row r="1097" spans="1:13" x14ac:dyDescent="0.25">
      <c r="A1097">
        <v>211111947</v>
      </c>
      <c r="B1097" t="str">
        <v>Casa Dos Profiteroles - Comércio E</v>
      </c>
      <c r="C1097" t="str">
        <v>FA</v>
      </c>
      <c r="D1097" s="5" t="str">
        <v>2025A</v>
      </c>
      <c r="E1097">
        <v>10407</v>
      </c>
      <c r="F1097" t="str">
        <v>PEN</v>
      </c>
      <c r="G1097" vm="142">
        <v>45878</v>
      </c>
      <c r="H1097" vm="74">
        <v>45848</v>
      </c>
      <c r="I1097">
        <v>-28</v>
      </c>
      <c r="J1097">
        <v>11.55</v>
      </c>
      <c r="K1097">
        <v>11.55</v>
      </c>
      <c r="L1097" t="str">
        <v>Pedro Fonseca</v>
      </c>
      <c r="M1097" t="str">
        <v>A VENCER</v>
      </c>
    </row>
    <row r="1098" spans="1:13" x14ac:dyDescent="0.25">
      <c r="A1098">
        <v>211111947</v>
      </c>
      <c r="B1098" t="str">
        <v>Casa Dos Profiteroles - Comércio E</v>
      </c>
      <c r="C1098" t="str">
        <v>DCC</v>
      </c>
      <c r="D1098" s="5" t="str">
        <v>A</v>
      </c>
      <c r="E1098" t="str">
        <v>Transferência</v>
      </c>
      <c r="F1098" t="str">
        <v>PEN</v>
      </c>
      <c r="G1098" vm="109">
        <v>45879</v>
      </c>
      <c r="H1098" vm="9">
        <v>45849</v>
      </c>
      <c r="I1098">
        <v>-29</v>
      </c>
      <c r="J1098">
        <v>1449.79</v>
      </c>
      <c r="K1098">
        <v>1449.79</v>
      </c>
      <c r="L1098" t="str">
        <v>Pedro Fonseca</v>
      </c>
      <c r="M1098" t="str">
        <v>A VENCER</v>
      </c>
    </row>
    <row r="1099" spans="1:13" x14ac:dyDescent="0.25">
      <c r="A1099">
        <v>211111949</v>
      </c>
      <c r="B1099" t="str">
        <v>Paulo Soares &amp; Silvia Nunes, Lda</v>
      </c>
      <c r="C1099" t="str">
        <v>FA</v>
      </c>
      <c r="D1099" s="5" t="str">
        <v>2025A</v>
      </c>
      <c r="E1099">
        <v>6153</v>
      </c>
      <c r="F1099" t="str">
        <v>PEN</v>
      </c>
      <c r="G1099" vm="149">
        <v>45788</v>
      </c>
      <c r="H1099" vm="41">
        <v>45758</v>
      </c>
      <c r="I1099">
        <v>62</v>
      </c>
      <c r="J1099">
        <v>271.61</v>
      </c>
      <c r="K1099">
        <v>98.66</v>
      </c>
      <c r="L1099" t="str">
        <v>Ricardo G.Silva</v>
      </c>
      <c r="M1099" t="str">
        <v>61A90</v>
      </c>
    </row>
    <row r="1100" spans="1:13" x14ac:dyDescent="0.25">
      <c r="A1100">
        <v>211111949</v>
      </c>
      <c r="B1100" t="str">
        <v>Paulo Soares &amp; Silvia Nunes, Lda</v>
      </c>
      <c r="C1100" t="str">
        <v>FA</v>
      </c>
      <c r="D1100" s="5" t="str">
        <v>2025A</v>
      </c>
      <c r="E1100">
        <v>6279</v>
      </c>
      <c r="F1100" t="str">
        <v>PEN</v>
      </c>
      <c r="G1100" vm="152">
        <v>45792</v>
      </c>
      <c r="H1100" vm="183">
        <v>45762</v>
      </c>
      <c r="I1100">
        <v>58</v>
      </c>
      <c r="J1100">
        <v>196.05</v>
      </c>
      <c r="K1100">
        <v>196.05</v>
      </c>
      <c r="L1100" t="str">
        <v>Ricardo G.Silva</v>
      </c>
      <c r="M1100" t="str">
        <v>31A60</v>
      </c>
    </row>
    <row r="1101" spans="1:13" x14ac:dyDescent="0.25">
      <c r="A1101">
        <v>211111949</v>
      </c>
      <c r="B1101" t="str">
        <v>Paulo Soares &amp; Silvia Nunes, Lda</v>
      </c>
      <c r="C1101" t="str">
        <v>FA</v>
      </c>
      <c r="D1101" s="5" t="str">
        <v>2025A</v>
      </c>
      <c r="E1101">
        <v>6527</v>
      </c>
      <c r="F1101" t="str">
        <v>PEN</v>
      </c>
      <c r="G1101" vm="69">
        <v>45795</v>
      </c>
      <c r="H1101" vm="179">
        <v>45765</v>
      </c>
      <c r="I1101">
        <v>55</v>
      </c>
      <c r="J1101">
        <v>340.38</v>
      </c>
      <c r="K1101">
        <v>340.38</v>
      </c>
      <c r="L1101" t="str">
        <v>Ricardo G.Silva</v>
      </c>
      <c r="M1101" t="str">
        <v>31A60</v>
      </c>
    </row>
    <row r="1102" spans="1:13" x14ac:dyDescent="0.25">
      <c r="A1102">
        <v>211111949</v>
      </c>
      <c r="B1102" t="str">
        <v>Paulo Soares &amp; Silvia Nunes, Lda</v>
      </c>
      <c r="C1102" t="str">
        <v>FA</v>
      </c>
      <c r="D1102" s="5" t="str">
        <v>2025A</v>
      </c>
      <c r="E1102">
        <v>6612</v>
      </c>
      <c r="F1102" t="str">
        <v>PEN</v>
      </c>
      <c r="G1102" vm="159">
        <v>45799</v>
      </c>
      <c r="H1102" vm="160">
        <v>45769</v>
      </c>
      <c r="I1102">
        <v>51</v>
      </c>
      <c r="J1102">
        <v>436.79</v>
      </c>
      <c r="K1102">
        <v>436.79</v>
      </c>
      <c r="L1102" t="str">
        <v>Ricardo G.Silva</v>
      </c>
      <c r="M1102" t="str">
        <v>31A60</v>
      </c>
    </row>
    <row r="1103" spans="1:13" x14ac:dyDescent="0.25">
      <c r="A1103">
        <v>211111949</v>
      </c>
      <c r="B1103" t="str">
        <v>Paulo Soares &amp; Silvia Nunes, Lda</v>
      </c>
      <c r="C1103" t="str">
        <v>FA</v>
      </c>
      <c r="D1103" s="5" t="str">
        <v>2025A</v>
      </c>
      <c r="E1103">
        <v>6663</v>
      </c>
      <c r="F1103" t="str">
        <v>PEN</v>
      </c>
      <c r="G1103" vm="75">
        <v>45800</v>
      </c>
      <c r="H1103" vm="144">
        <v>45770</v>
      </c>
      <c r="I1103">
        <v>50</v>
      </c>
      <c r="J1103">
        <v>43.03</v>
      </c>
      <c r="K1103">
        <v>43.03</v>
      </c>
      <c r="L1103" t="str">
        <v>Ricardo G.Silva</v>
      </c>
      <c r="M1103" t="str">
        <v>31A60</v>
      </c>
    </row>
    <row r="1104" spans="1:13" x14ac:dyDescent="0.25">
      <c r="A1104">
        <v>211111949</v>
      </c>
      <c r="B1104" t="str">
        <v>Paulo Soares &amp; Silvia Nunes, Lda</v>
      </c>
      <c r="C1104" t="str">
        <v>FA</v>
      </c>
      <c r="D1104" s="5" t="str">
        <v>2025A</v>
      </c>
      <c r="E1104">
        <v>6956</v>
      </c>
      <c r="F1104" t="str">
        <v>PEN</v>
      </c>
      <c r="G1104" vm="10">
        <v>45807</v>
      </c>
      <c r="H1104" vm="78">
        <v>45777</v>
      </c>
      <c r="I1104">
        <v>43</v>
      </c>
      <c r="J1104">
        <v>371.67</v>
      </c>
      <c r="K1104">
        <v>371.67</v>
      </c>
      <c r="L1104" t="str">
        <v>Ricardo G.Silva</v>
      </c>
      <c r="M1104" t="str">
        <v>31A60</v>
      </c>
    </row>
    <row r="1105" spans="1:13" x14ac:dyDescent="0.25">
      <c r="A1105">
        <v>211111949</v>
      </c>
      <c r="B1105" t="str">
        <v>Paulo Soares &amp; Silvia Nunes, Lda</v>
      </c>
      <c r="C1105" t="str">
        <v>FA</v>
      </c>
      <c r="D1105" s="5" t="str">
        <v>2025A</v>
      </c>
      <c r="E1105">
        <v>6957</v>
      </c>
      <c r="F1105" t="str">
        <v>PEN</v>
      </c>
      <c r="G1105" vm="10">
        <v>45807</v>
      </c>
      <c r="H1105" vm="78">
        <v>45777</v>
      </c>
      <c r="I1105">
        <v>43</v>
      </c>
      <c r="J1105">
        <v>1.06</v>
      </c>
      <c r="K1105">
        <v>1.06</v>
      </c>
      <c r="L1105" t="str">
        <v>Ricardo G.Silva</v>
      </c>
      <c r="M1105" t="str">
        <v>31A60</v>
      </c>
    </row>
    <row r="1106" spans="1:13" x14ac:dyDescent="0.25">
      <c r="A1106">
        <v>211111949</v>
      </c>
      <c r="B1106" t="str">
        <v>Paulo Soares &amp; Silvia Nunes, Lda</v>
      </c>
      <c r="C1106" t="str">
        <v>FA</v>
      </c>
      <c r="D1106" s="5" t="str">
        <v>2025A</v>
      </c>
      <c r="E1106">
        <v>7064</v>
      </c>
      <c r="F1106" t="str">
        <v>PEN</v>
      </c>
      <c r="G1106" vm="11">
        <v>45809</v>
      </c>
      <c r="H1106" vm="150">
        <v>45779</v>
      </c>
      <c r="I1106">
        <v>41</v>
      </c>
      <c r="J1106">
        <v>156.86000000000001</v>
      </c>
      <c r="K1106">
        <v>156.86000000000001</v>
      </c>
      <c r="L1106" t="str">
        <v>Ricardo G.Silva</v>
      </c>
      <c r="M1106" t="str">
        <v>31A60</v>
      </c>
    </row>
    <row r="1107" spans="1:13" x14ac:dyDescent="0.25">
      <c r="A1107">
        <v>211111949</v>
      </c>
      <c r="B1107" t="str">
        <v>Paulo Soares &amp; Silvia Nunes, Lda</v>
      </c>
      <c r="C1107" t="str">
        <v>FA</v>
      </c>
      <c r="D1107" s="5" t="str">
        <v>2025A</v>
      </c>
      <c r="E1107">
        <v>7229</v>
      </c>
      <c r="F1107" t="str">
        <v>PEN</v>
      </c>
      <c r="G1107" vm="138">
        <v>45813</v>
      </c>
      <c r="H1107" vm="162">
        <v>45783</v>
      </c>
      <c r="I1107">
        <v>37</v>
      </c>
      <c r="J1107">
        <v>189.31</v>
      </c>
      <c r="K1107">
        <v>189.31</v>
      </c>
      <c r="L1107" t="str">
        <v>Ricardo G.Silva</v>
      </c>
      <c r="M1107" t="str">
        <v>31A60</v>
      </c>
    </row>
    <row r="1108" spans="1:13" x14ac:dyDescent="0.25">
      <c r="A1108">
        <v>211111949</v>
      </c>
      <c r="B1108" t="str">
        <v>Paulo Soares &amp; Silvia Nunes, Lda</v>
      </c>
      <c r="C1108" t="str">
        <v>FA</v>
      </c>
      <c r="D1108" s="5" t="str">
        <v>2025A</v>
      </c>
      <c r="E1108">
        <v>7519</v>
      </c>
      <c r="F1108" t="str">
        <v>PEN</v>
      </c>
      <c r="G1108" vm="15">
        <v>45816</v>
      </c>
      <c r="H1108" vm="206">
        <v>45786</v>
      </c>
      <c r="I1108">
        <v>34</v>
      </c>
      <c r="J1108">
        <v>622.43000000000006</v>
      </c>
      <c r="K1108">
        <v>622.43000000000006</v>
      </c>
      <c r="L1108" t="str">
        <v>Ricardo G.Silva</v>
      </c>
      <c r="M1108" t="str">
        <v>31A60</v>
      </c>
    </row>
    <row r="1109" spans="1:13" x14ac:dyDescent="0.25">
      <c r="A1109">
        <v>211111949</v>
      </c>
      <c r="B1109" t="str">
        <v>Paulo Soares &amp; Silvia Nunes, Lda</v>
      </c>
      <c r="C1109" t="str">
        <v>FA</v>
      </c>
      <c r="D1109" s="5" t="str">
        <v>2025A</v>
      </c>
      <c r="E1109">
        <v>7665</v>
      </c>
      <c r="F1109" t="str">
        <v>PEN</v>
      </c>
      <c r="G1109" vm="122">
        <v>45820</v>
      </c>
      <c r="H1109" vm="163">
        <v>45790</v>
      </c>
      <c r="I1109">
        <v>30</v>
      </c>
      <c r="J1109">
        <v>183.81</v>
      </c>
      <c r="K1109">
        <v>183.81</v>
      </c>
      <c r="L1109" t="str">
        <v>Ricardo G.Silva</v>
      </c>
      <c r="M1109" t="str">
        <v>6A30</v>
      </c>
    </row>
    <row r="1110" spans="1:13" x14ac:dyDescent="0.25">
      <c r="A1110">
        <v>211111949</v>
      </c>
      <c r="B1110" t="str">
        <v>Paulo Soares &amp; Silvia Nunes, Lda</v>
      </c>
      <c r="C1110" t="str">
        <v>FA</v>
      </c>
      <c r="D1110" s="5" t="str">
        <v>2025A</v>
      </c>
      <c r="E1110">
        <v>7753</v>
      </c>
      <c r="F1110" t="str">
        <v>PEN</v>
      </c>
      <c r="G1110" vm="19">
        <v>45821</v>
      </c>
      <c r="H1110" vm="181">
        <v>45791</v>
      </c>
      <c r="I1110">
        <v>29</v>
      </c>
      <c r="J1110">
        <v>525.23</v>
      </c>
      <c r="K1110">
        <v>525.23</v>
      </c>
      <c r="L1110" t="str">
        <v>Ricardo G.Silva</v>
      </c>
      <c r="M1110" t="str">
        <v>6A30</v>
      </c>
    </row>
    <row r="1111" spans="1:13" x14ac:dyDescent="0.25">
      <c r="A1111">
        <v>211111949</v>
      </c>
      <c r="B1111" t="str">
        <v>Paulo Soares &amp; Silvia Nunes, Lda</v>
      </c>
      <c r="C1111" t="str">
        <v>NC</v>
      </c>
      <c r="D1111" s="5" t="str">
        <v>2025A</v>
      </c>
      <c r="E1111">
        <v>437</v>
      </c>
      <c r="F1111" t="str">
        <v>PEN</v>
      </c>
      <c r="G1111" vm="21">
        <v>45823</v>
      </c>
      <c r="H1111" vm="88">
        <v>45793</v>
      </c>
      <c r="I1111">
        <v>27</v>
      </c>
      <c r="J1111">
        <v>-5.68</v>
      </c>
      <c r="K1111">
        <v>-5.68</v>
      </c>
      <c r="L1111" t="str">
        <v>Ricardo G.Silva</v>
      </c>
      <c r="M1111" t="str">
        <v>6A30</v>
      </c>
    </row>
    <row r="1112" spans="1:13" x14ac:dyDescent="0.25">
      <c r="A1112">
        <v>211111949</v>
      </c>
      <c r="B1112" t="str">
        <v>Paulo Soares &amp; Silvia Nunes, Lda</v>
      </c>
      <c r="C1112" t="str">
        <v>NC</v>
      </c>
      <c r="D1112" s="5" t="str">
        <v>2025A</v>
      </c>
      <c r="E1112">
        <v>440</v>
      </c>
      <c r="F1112" t="str">
        <v>PEN</v>
      </c>
      <c r="G1112" vm="21">
        <v>45823</v>
      </c>
      <c r="H1112" vm="88">
        <v>45793</v>
      </c>
      <c r="I1112">
        <v>27</v>
      </c>
      <c r="J1112">
        <v>-7.1000000000000005</v>
      </c>
      <c r="K1112">
        <v>-7.1000000000000005</v>
      </c>
      <c r="L1112" t="str">
        <v>Ricardo G.Silva</v>
      </c>
      <c r="M1112" t="str">
        <v>6A30</v>
      </c>
    </row>
    <row r="1113" spans="1:13" x14ac:dyDescent="0.25">
      <c r="A1113">
        <v>211111949</v>
      </c>
      <c r="B1113" t="str">
        <v>Paulo Soares &amp; Silvia Nunes, Lda</v>
      </c>
      <c r="C1113" t="str">
        <v>NC</v>
      </c>
      <c r="D1113" s="5" t="str">
        <v>2025A</v>
      </c>
      <c r="E1113">
        <v>448</v>
      </c>
      <c r="F1113" t="str">
        <v>PEN</v>
      </c>
      <c r="G1113" vm="21">
        <v>45823</v>
      </c>
      <c r="H1113" vm="88">
        <v>45793</v>
      </c>
      <c r="I1113">
        <v>27</v>
      </c>
      <c r="J1113">
        <v>-5.68</v>
      </c>
      <c r="K1113">
        <v>-5.68</v>
      </c>
      <c r="L1113" t="str">
        <v>Ricardo G.Silva</v>
      </c>
      <c r="M1113" t="str">
        <v>6A30</v>
      </c>
    </row>
    <row r="1114" spans="1:13" x14ac:dyDescent="0.25">
      <c r="A1114">
        <v>211111949</v>
      </c>
      <c r="B1114" t="str">
        <v>Paulo Soares &amp; Silvia Nunes, Lda</v>
      </c>
      <c r="C1114" t="str">
        <v>NC</v>
      </c>
      <c r="D1114" s="5" t="str">
        <v>2025A</v>
      </c>
      <c r="E1114">
        <v>450</v>
      </c>
      <c r="F1114" t="str">
        <v>PEN</v>
      </c>
      <c r="G1114" vm="21">
        <v>45823</v>
      </c>
      <c r="H1114" vm="88">
        <v>45793</v>
      </c>
      <c r="I1114">
        <v>27</v>
      </c>
      <c r="J1114">
        <v>-5.91</v>
      </c>
      <c r="K1114">
        <v>-5.91</v>
      </c>
      <c r="L1114" t="str">
        <v>Ricardo G.Silva</v>
      </c>
      <c r="M1114" t="str">
        <v>6A30</v>
      </c>
    </row>
    <row r="1115" spans="1:13" x14ac:dyDescent="0.25">
      <c r="A1115">
        <v>211111949</v>
      </c>
      <c r="B1115" t="str">
        <v>Paulo Soares &amp; Silvia Nunes, Lda</v>
      </c>
      <c r="C1115" t="str">
        <v>FA</v>
      </c>
      <c r="D1115" s="5" t="str">
        <v>2025A</v>
      </c>
      <c r="E1115">
        <v>7879</v>
      </c>
      <c r="F1115" t="str">
        <v>PEN</v>
      </c>
      <c r="G1115" vm="21">
        <v>45823</v>
      </c>
      <c r="H1115" vm="88">
        <v>45793</v>
      </c>
      <c r="I1115">
        <v>27</v>
      </c>
      <c r="J1115">
        <v>825.52</v>
      </c>
      <c r="K1115">
        <v>825.52</v>
      </c>
      <c r="L1115" t="str">
        <v>Ricardo G.Silva</v>
      </c>
      <c r="M1115" t="str">
        <v>6A30</v>
      </c>
    </row>
    <row r="1116" spans="1:13" x14ac:dyDescent="0.25">
      <c r="A1116">
        <v>211111949</v>
      </c>
      <c r="B1116" t="str">
        <v>Paulo Soares &amp; Silvia Nunes, Lda</v>
      </c>
      <c r="C1116" t="str">
        <v>FA</v>
      </c>
      <c r="D1116" s="5" t="str">
        <v>2025A</v>
      </c>
      <c r="E1116">
        <v>8029</v>
      </c>
      <c r="F1116" t="str">
        <v>PEN</v>
      </c>
      <c r="G1116" vm="23">
        <v>45827</v>
      </c>
      <c r="H1116" vm="275">
        <v>45797</v>
      </c>
      <c r="I1116">
        <v>23</v>
      </c>
      <c r="J1116">
        <v>753.55000000000007</v>
      </c>
      <c r="K1116">
        <v>753.55000000000007</v>
      </c>
      <c r="L1116" t="str">
        <v>Ricardo G.Silva</v>
      </c>
      <c r="M1116" t="str">
        <v>6A30</v>
      </c>
    </row>
    <row r="1117" spans="1:13" x14ac:dyDescent="0.25">
      <c r="A1117">
        <v>211111949</v>
      </c>
      <c r="B1117" t="str">
        <v>Paulo Soares &amp; Silvia Nunes, Lda</v>
      </c>
      <c r="C1117" t="str">
        <v>NC</v>
      </c>
      <c r="D1117" s="5" t="str">
        <v>2025A</v>
      </c>
      <c r="E1117">
        <v>459</v>
      </c>
      <c r="F1117" t="str">
        <v>PEN</v>
      </c>
      <c r="G1117" vm="25">
        <v>45830</v>
      </c>
      <c r="H1117" vm="75">
        <v>45800</v>
      </c>
      <c r="I1117">
        <v>20</v>
      </c>
      <c r="J1117">
        <v>-5.7</v>
      </c>
      <c r="K1117">
        <v>-5.7</v>
      </c>
      <c r="L1117" t="str">
        <v>Ricardo G.Silva</v>
      </c>
      <c r="M1117" t="str">
        <v>6A30</v>
      </c>
    </row>
    <row r="1118" spans="1:13" x14ac:dyDescent="0.25">
      <c r="A1118">
        <v>211111949</v>
      </c>
      <c r="B1118" t="str">
        <v>Paulo Soares &amp; Silvia Nunes, Lda</v>
      </c>
      <c r="C1118" t="str">
        <v>FA</v>
      </c>
      <c r="D1118" s="5" t="str">
        <v>2025A</v>
      </c>
      <c r="E1118">
        <v>8285</v>
      </c>
      <c r="F1118" t="str">
        <v>PEN</v>
      </c>
      <c r="G1118" vm="25">
        <v>45830</v>
      </c>
      <c r="H1118" vm="75">
        <v>45800</v>
      </c>
      <c r="I1118">
        <v>20</v>
      </c>
      <c r="J1118">
        <v>678.92</v>
      </c>
      <c r="K1118">
        <v>678.92</v>
      </c>
      <c r="L1118" t="str">
        <v>Ricardo G.Silva</v>
      </c>
      <c r="M1118" t="str">
        <v>6A30</v>
      </c>
    </row>
    <row r="1119" spans="1:13" x14ac:dyDescent="0.25">
      <c r="A1119">
        <v>211111949</v>
      </c>
      <c r="B1119" t="str">
        <v>Paulo Soares &amp; Silvia Nunes, Lda</v>
      </c>
      <c r="C1119" t="str">
        <v>FA</v>
      </c>
      <c r="D1119" s="5" t="str">
        <v>2025A</v>
      </c>
      <c r="E1119">
        <v>10258</v>
      </c>
      <c r="F1119" t="str">
        <v>PEN</v>
      </c>
      <c r="G1119" vm="116">
        <v>45876</v>
      </c>
      <c r="H1119" vm="73">
        <v>45846</v>
      </c>
      <c r="I1119">
        <v>-26</v>
      </c>
      <c r="J1119">
        <v>174.24</v>
      </c>
      <c r="K1119">
        <v>174.24</v>
      </c>
      <c r="L1119" t="str">
        <v>Ricardo G.Silva</v>
      </c>
      <c r="M1119" t="str">
        <v>A VENCER</v>
      </c>
    </row>
    <row r="1120" spans="1:13" x14ac:dyDescent="0.25">
      <c r="A1120">
        <v>211111949</v>
      </c>
      <c r="B1120" t="str">
        <v>Paulo Soares &amp; Silvia Nunes, Lda</v>
      </c>
      <c r="C1120" t="str">
        <v>FA</v>
      </c>
      <c r="D1120" s="5" t="str">
        <v>2025A</v>
      </c>
      <c r="E1120">
        <v>10487</v>
      </c>
      <c r="F1120" t="str">
        <v>PEN</v>
      </c>
      <c r="G1120" vm="109">
        <v>45879</v>
      </c>
      <c r="H1120" vm="9">
        <v>45849</v>
      </c>
      <c r="I1120">
        <v>-29</v>
      </c>
      <c r="J1120">
        <v>476.64</v>
      </c>
      <c r="K1120">
        <v>476.64</v>
      </c>
      <c r="L1120" t="str">
        <v>Ricardo G.Silva</v>
      </c>
      <c r="M1120" t="str">
        <v>A VENCER</v>
      </c>
    </row>
    <row r="1121" spans="1:13" x14ac:dyDescent="0.25">
      <c r="A1121">
        <v>211111951</v>
      </c>
      <c r="B1121" t="str">
        <v>António Garcês Cunha Unip.,Lda</v>
      </c>
      <c r="C1121" t="str">
        <v>FA</v>
      </c>
      <c r="D1121" s="5" t="str">
        <v>2025A</v>
      </c>
      <c r="E1121">
        <v>8879</v>
      </c>
      <c r="F1121" t="str">
        <v>RPR</v>
      </c>
      <c r="G1121" vm="33">
        <v>45842</v>
      </c>
      <c r="H1121" vm="12">
        <v>45812</v>
      </c>
      <c r="I1121">
        <v>8</v>
      </c>
      <c r="J1121">
        <v>62.78</v>
      </c>
      <c r="K1121">
        <v>62.78</v>
      </c>
      <c r="L1121" t="str">
        <v>Pedro Fonseca</v>
      </c>
      <c r="M1121" t="str">
        <v>6A30</v>
      </c>
    </row>
    <row r="1122" spans="1:13" x14ac:dyDescent="0.25">
      <c r="A1122">
        <v>211111951</v>
      </c>
      <c r="B1122" t="str">
        <v>António Garcês Cunha Unip.,Lda</v>
      </c>
      <c r="C1122" t="str">
        <v>FA</v>
      </c>
      <c r="D1122" s="5" t="str">
        <v>2025A</v>
      </c>
      <c r="E1122">
        <v>9073</v>
      </c>
      <c r="F1122" t="str">
        <v>RPR</v>
      </c>
      <c r="G1122" vm="9">
        <v>45849</v>
      </c>
      <c r="H1122" vm="16">
        <v>45819</v>
      </c>
      <c r="I1122">
        <v>1</v>
      </c>
      <c r="J1122">
        <v>62.58</v>
      </c>
      <c r="K1122">
        <v>62.58</v>
      </c>
      <c r="L1122" t="str">
        <v>Pedro Fonseca</v>
      </c>
      <c r="M1122" t="str">
        <v>1A5</v>
      </c>
    </row>
    <row r="1123" spans="1:13" x14ac:dyDescent="0.25">
      <c r="A1123">
        <v>211111951</v>
      </c>
      <c r="B1123" t="str">
        <v>António Garcês Cunha Unip.,Lda</v>
      </c>
      <c r="C1123" t="str">
        <v>FA</v>
      </c>
      <c r="D1123" s="5" t="str">
        <v>2025A</v>
      </c>
      <c r="E1123">
        <v>9384</v>
      </c>
      <c r="F1123" t="str">
        <v>RPR</v>
      </c>
      <c r="G1123" vm="97">
        <v>45856</v>
      </c>
      <c r="H1123" vm="22">
        <v>45826</v>
      </c>
      <c r="I1123">
        <v>-6</v>
      </c>
      <c r="J1123">
        <v>64.210000000000008</v>
      </c>
      <c r="K1123">
        <v>64.210000000000008</v>
      </c>
      <c r="L1123" t="str">
        <v>Pedro Fonseca</v>
      </c>
      <c r="M1123" t="str">
        <v>A VENCER</v>
      </c>
    </row>
    <row r="1124" spans="1:13" x14ac:dyDescent="0.25">
      <c r="A1124">
        <v>211111951</v>
      </c>
      <c r="B1124" t="str">
        <v>António Garcês Cunha Unip.,Lda</v>
      </c>
      <c r="C1124" t="str">
        <v>FA</v>
      </c>
      <c r="D1124" s="5" t="str">
        <v>2025A</v>
      </c>
      <c r="E1124">
        <v>9726</v>
      </c>
      <c r="F1124" t="str">
        <v>RPR</v>
      </c>
      <c r="G1124" vm="101">
        <v>45863</v>
      </c>
      <c r="H1124" vm="26">
        <v>45833</v>
      </c>
      <c r="I1124">
        <v>-13</v>
      </c>
      <c r="J1124">
        <v>114.99000000000001</v>
      </c>
      <c r="K1124">
        <v>114.99000000000001</v>
      </c>
      <c r="L1124" t="str">
        <v>Pedro Fonseca</v>
      </c>
      <c r="M1124" t="str">
        <v>A VENCER</v>
      </c>
    </row>
    <row r="1125" spans="1:13" x14ac:dyDescent="0.25">
      <c r="A1125">
        <v>211111951</v>
      </c>
      <c r="B1125" t="str">
        <v>António Garcês Cunha Unip.,Lda</v>
      </c>
      <c r="C1125" t="str">
        <v>FA</v>
      </c>
      <c r="D1125" s="5" t="str">
        <v>2025A</v>
      </c>
      <c r="E1125">
        <v>10360</v>
      </c>
      <c r="F1125" t="str">
        <v>PEN</v>
      </c>
      <c r="G1125" vm="108">
        <v>45877</v>
      </c>
      <c r="H1125" vm="8">
        <v>45847</v>
      </c>
      <c r="I1125">
        <v>-27</v>
      </c>
      <c r="J1125">
        <v>111.17</v>
      </c>
      <c r="K1125">
        <v>111.17</v>
      </c>
      <c r="L1125" t="str">
        <v>Pedro Fonseca</v>
      </c>
      <c r="M1125" t="str">
        <v>A VENCER</v>
      </c>
    </row>
    <row r="1126" spans="1:13" x14ac:dyDescent="0.25">
      <c r="A1126">
        <v>211111957</v>
      </c>
      <c r="B1126" t="str">
        <v>Oliveira &amp; Novais, Lda</v>
      </c>
      <c r="C1126" t="str">
        <v>CCR</v>
      </c>
      <c r="D1126" s="5" t="str">
        <v>A</v>
      </c>
      <c r="E1126" t="str">
        <v>v/cheque</v>
      </c>
      <c r="F1126" t="str">
        <v>PEN</v>
      </c>
      <c r="G1126" vm="274">
        <v>45739</v>
      </c>
      <c r="H1126" vm="314">
        <v>45709</v>
      </c>
      <c r="I1126">
        <v>111</v>
      </c>
      <c r="J1126">
        <v>-1570.79</v>
      </c>
      <c r="K1126">
        <v>-241.16</v>
      </c>
      <c r="L1126" t="str">
        <v>Manuel Miranda</v>
      </c>
      <c r="M1126" t="str">
        <v>91A120</v>
      </c>
    </row>
    <row r="1127" spans="1:13" x14ac:dyDescent="0.25">
      <c r="A1127">
        <v>211111957</v>
      </c>
      <c r="B1127" t="str">
        <v>Oliveira &amp; Novais, Lda</v>
      </c>
      <c r="C1127" t="str">
        <v>FA</v>
      </c>
      <c r="D1127" s="5" t="str">
        <v>2025A</v>
      </c>
      <c r="E1127">
        <v>7091</v>
      </c>
      <c r="F1127" t="str">
        <v>PEN</v>
      </c>
      <c r="G1127" vm="11">
        <v>45809</v>
      </c>
      <c r="H1127" vm="150">
        <v>45779</v>
      </c>
      <c r="I1127">
        <v>41</v>
      </c>
      <c r="J1127">
        <v>163.85</v>
      </c>
      <c r="K1127">
        <v>163.85</v>
      </c>
      <c r="L1127" t="str">
        <v>Manuel Miranda</v>
      </c>
      <c r="M1127" t="str">
        <v>31A60</v>
      </c>
    </row>
    <row r="1128" spans="1:13" x14ac:dyDescent="0.25">
      <c r="A1128">
        <v>211111957</v>
      </c>
      <c r="B1128" t="str">
        <v>Oliveira &amp; Novais, Lda</v>
      </c>
      <c r="C1128" t="str">
        <v>FA</v>
      </c>
      <c r="D1128" s="5" t="str">
        <v>2025A</v>
      </c>
      <c r="E1128">
        <v>7220</v>
      </c>
      <c r="F1128" t="str">
        <v>PEN</v>
      </c>
      <c r="G1128" vm="138">
        <v>45813</v>
      </c>
      <c r="H1128" vm="162">
        <v>45783</v>
      </c>
      <c r="I1128">
        <v>37</v>
      </c>
      <c r="J1128">
        <v>486.54</v>
      </c>
      <c r="K1128">
        <v>486.54</v>
      </c>
      <c r="L1128" t="str">
        <v>Manuel Miranda</v>
      </c>
      <c r="M1128" t="str">
        <v>31A60</v>
      </c>
    </row>
    <row r="1129" spans="1:13" x14ac:dyDescent="0.25">
      <c r="A1129">
        <v>211111957</v>
      </c>
      <c r="B1129" t="str">
        <v>Oliveira &amp; Novais, Lda</v>
      </c>
      <c r="C1129" t="str">
        <v>FA</v>
      </c>
      <c r="D1129" s="5" t="str">
        <v>2025A</v>
      </c>
      <c r="E1129">
        <v>7479</v>
      </c>
      <c r="F1129" t="str">
        <v>PEN</v>
      </c>
      <c r="G1129" vm="15">
        <v>45816</v>
      </c>
      <c r="H1129" vm="206">
        <v>45786</v>
      </c>
      <c r="I1129">
        <v>34</v>
      </c>
      <c r="J1129">
        <v>63.89</v>
      </c>
      <c r="K1129">
        <v>63.89</v>
      </c>
      <c r="L1129" t="str">
        <v>Manuel Miranda</v>
      </c>
      <c r="M1129" t="str">
        <v>31A60</v>
      </c>
    </row>
    <row r="1130" spans="1:13" x14ac:dyDescent="0.25">
      <c r="A1130">
        <v>211111957</v>
      </c>
      <c r="B1130" t="str">
        <v>Oliveira &amp; Novais, Lda</v>
      </c>
      <c r="C1130" t="str">
        <v>FA</v>
      </c>
      <c r="D1130" s="5" t="str">
        <v>2025A</v>
      </c>
      <c r="E1130">
        <v>7650</v>
      </c>
      <c r="F1130" t="str">
        <v>PEN</v>
      </c>
      <c r="G1130" vm="122">
        <v>45820</v>
      </c>
      <c r="H1130" vm="163">
        <v>45790</v>
      </c>
      <c r="I1130">
        <v>30</v>
      </c>
      <c r="J1130">
        <v>194.19</v>
      </c>
      <c r="K1130">
        <v>194.19</v>
      </c>
      <c r="L1130" t="str">
        <v>Manuel Miranda</v>
      </c>
      <c r="M1130" t="str">
        <v>6A30</v>
      </c>
    </row>
    <row r="1131" spans="1:13" x14ac:dyDescent="0.25">
      <c r="A1131">
        <v>211111957</v>
      </c>
      <c r="B1131" t="str">
        <v>Oliveira &amp; Novais, Lda</v>
      </c>
      <c r="C1131" t="str">
        <v>FA</v>
      </c>
      <c r="D1131" s="5" t="str">
        <v>2025A</v>
      </c>
      <c r="E1131">
        <v>7893</v>
      </c>
      <c r="F1131" t="str">
        <v>PEN</v>
      </c>
      <c r="G1131" vm="21">
        <v>45823</v>
      </c>
      <c r="H1131" vm="88">
        <v>45793</v>
      </c>
      <c r="I1131">
        <v>27</v>
      </c>
      <c r="J1131">
        <v>61.980000000000004</v>
      </c>
      <c r="K1131">
        <v>61.980000000000004</v>
      </c>
      <c r="L1131" t="str">
        <v>Manuel Miranda</v>
      </c>
      <c r="M1131" t="str">
        <v>6A30</v>
      </c>
    </row>
    <row r="1132" spans="1:13" x14ac:dyDescent="0.25">
      <c r="A1132">
        <v>211111957</v>
      </c>
      <c r="B1132" t="str">
        <v>Oliveira &amp; Novais, Lda</v>
      </c>
      <c r="C1132" t="str">
        <v>FA</v>
      </c>
      <c r="D1132" s="5" t="str">
        <v>2025A</v>
      </c>
      <c r="E1132">
        <v>8046</v>
      </c>
      <c r="F1132" t="str">
        <v>PEN</v>
      </c>
      <c r="G1132" vm="23">
        <v>45827</v>
      </c>
      <c r="H1132" vm="275">
        <v>45797</v>
      </c>
      <c r="I1132">
        <v>23</v>
      </c>
      <c r="J1132">
        <v>441.57</v>
      </c>
      <c r="K1132">
        <v>441.57</v>
      </c>
      <c r="L1132" t="str">
        <v>Manuel Miranda</v>
      </c>
      <c r="M1132" t="str">
        <v>6A30</v>
      </c>
    </row>
    <row r="1133" spans="1:13" x14ac:dyDescent="0.25">
      <c r="A1133">
        <v>211111957</v>
      </c>
      <c r="B1133" t="str">
        <v>Oliveira &amp; Novais, Lda</v>
      </c>
      <c r="C1133" t="str">
        <v>FA</v>
      </c>
      <c r="D1133" s="5" t="str">
        <v>2025A</v>
      </c>
      <c r="E1133">
        <v>8445</v>
      </c>
      <c r="F1133" t="str">
        <v>PEN</v>
      </c>
      <c r="G1133" vm="27">
        <v>45834</v>
      </c>
      <c r="H1133" vm="176">
        <v>45804</v>
      </c>
      <c r="I1133">
        <v>16</v>
      </c>
      <c r="J1133">
        <v>407.18</v>
      </c>
      <c r="K1133">
        <v>407.18</v>
      </c>
      <c r="L1133" t="str">
        <v>Manuel Miranda</v>
      </c>
      <c r="M1133" t="str">
        <v>6A30</v>
      </c>
    </row>
    <row r="1134" spans="1:13" x14ac:dyDescent="0.25">
      <c r="A1134">
        <v>211111957</v>
      </c>
      <c r="B1134" t="str">
        <v>Oliveira &amp; Novais, Lda</v>
      </c>
      <c r="C1134" t="str">
        <v>FA</v>
      </c>
      <c r="D1134" s="5" t="str">
        <v>2025A</v>
      </c>
      <c r="E1134">
        <v>8664</v>
      </c>
      <c r="F1134" t="str">
        <v>PEN</v>
      </c>
      <c r="G1134" vm="30">
        <v>45837</v>
      </c>
      <c r="H1134" vm="10">
        <v>45807</v>
      </c>
      <c r="I1134">
        <v>13</v>
      </c>
      <c r="J1134">
        <v>65.989999999999995</v>
      </c>
      <c r="K1134">
        <v>65.989999999999995</v>
      </c>
      <c r="L1134" t="str">
        <v>Manuel Miranda</v>
      </c>
      <c r="M1134" t="str">
        <v>6A30</v>
      </c>
    </row>
    <row r="1135" spans="1:13" x14ac:dyDescent="0.25">
      <c r="A1135">
        <v>211111957</v>
      </c>
      <c r="B1135" t="str">
        <v>Oliveira &amp; Novais, Lda</v>
      </c>
      <c r="C1135" t="str">
        <v>FA</v>
      </c>
      <c r="D1135" s="5" t="str">
        <v>2025A</v>
      </c>
      <c r="E1135">
        <v>8783</v>
      </c>
      <c r="F1135" t="str">
        <v>PEN</v>
      </c>
      <c r="G1135" vm="32">
        <v>45841</v>
      </c>
      <c r="H1135" vm="119">
        <v>45811</v>
      </c>
      <c r="I1135">
        <v>9</v>
      </c>
      <c r="J1135">
        <v>433.5</v>
      </c>
      <c r="K1135">
        <v>433.5</v>
      </c>
      <c r="L1135" t="str">
        <v>Manuel Miranda</v>
      </c>
      <c r="M1135" t="str">
        <v>6A30</v>
      </c>
    </row>
    <row r="1136" spans="1:13" x14ac:dyDescent="0.25">
      <c r="A1136">
        <v>211111957</v>
      </c>
      <c r="B1136" t="str">
        <v>Oliveira &amp; Novais, Lda</v>
      </c>
      <c r="C1136" t="str">
        <v>FA</v>
      </c>
      <c r="D1136" s="5" t="str">
        <v>2025A</v>
      </c>
      <c r="E1136">
        <v>9005</v>
      </c>
      <c r="F1136" t="str">
        <v>PEN</v>
      </c>
      <c r="G1136" vm="8">
        <v>45847</v>
      </c>
      <c r="H1136" vm="77">
        <v>45817</v>
      </c>
      <c r="I1136">
        <v>3</v>
      </c>
      <c r="J1136">
        <v>380.47</v>
      </c>
      <c r="K1136">
        <v>380.47</v>
      </c>
      <c r="L1136" t="str">
        <v>Manuel Miranda</v>
      </c>
      <c r="M1136" t="str">
        <v>1A5</v>
      </c>
    </row>
    <row r="1137" spans="1:13" x14ac:dyDescent="0.25">
      <c r="A1137">
        <v>211111957</v>
      </c>
      <c r="B1137" t="str">
        <v>Oliveira &amp; Novais, Lda</v>
      </c>
      <c r="C1137" t="str">
        <v>FA</v>
      </c>
      <c r="D1137" s="5" t="str">
        <v>2025A</v>
      </c>
      <c r="E1137">
        <v>9352</v>
      </c>
      <c r="F1137" t="str">
        <v>PEN</v>
      </c>
      <c r="G1137" vm="177">
        <v>45855</v>
      </c>
      <c r="H1137" vm="178">
        <v>45825</v>
      </c>
      <c r="I1137">
        <v>-5</v>
      </c>
      <c r="J1137">
        <v>525.45000000000005</v>
      </c>
      <c r="K1137">
        <v>525.45000000000005</v>
      </c>
      <c r="L1137" t="str">
        <v>Manuel Miranda</v>
      </c>
      <c r="M1137" t="str">
        <v>A VENCER</v>
      </c>
    </row>
    <row r="1138" spans="1:13" x14ac:dyDescent="0.25">
      <c r="A1138">
        <v>211111957</v>
      </c>
      <c r="B1138" t="str">
        <v>Oliveira &amp; Novais, Lda</v>
      </c>
      <c r="C1138" t="str">
        <v>FA</v>
      </c>
      <c r="D1138" s="5" t="str">
        <v>2025A</v>
      </c>
      <c r="E1138">
        <v>9927</v>
      </c>
      <c r="F1138" t="str">
        <v>PEN</v>
      </c>
      <c r="G1138" vm="140">
        <v>45869</v>
      </c>
      <c r="H1138" vm="141">
        <v>45839</v>
      </c>
      <c r="I1138">
        <v>-19</v>
      </c>
      <c r="J1138">
        <v>64.489999999999995</v>
      </c>
      <c r="K1138">
        <v>64.489999999999995</v>
      </c>
      <c r="L1138" t="str">
        <v>Manuel Miranda</v>
      </c>
      <c r="M1138" t="str">
        <v>A VENCER</v>
      </c>
    </row>
    <row r="1139" spans="1:13" x14ac:dyDescent="0.25">
      <c r="A1139">
        <v>211111957</v>
      </c>
      <c r="B1139" t="str">
        <v>Oliveira &amp; Novais, Lda</v>
      </c>
      <c r="C1139" t="str">
        <v>FA</v>
      </c>
      <c r="D1139" s="5" t="str">
        <v>2025A</v>
      </c>
      <c r="E1139">
        <v>10241</v>
      </c>
      <c r="F1139" t="str">
        <v>PEN</v>
      </c>
      <c r="G1139" vm="116">
        <v>45876</v>
      </c>
      <c r="H1139" vm="73">
        <v>45846</v>
      </c>
      <c r="I1139">
        <v>-26</v>
      </c>
      <c r="J1139">
        <v>231.59</v>
      </c>
      <c r="K1139">
        <v>231.59</v>
      </c>
      <c r="L1139" t="str">
        <v>Manuel Miranda</v>
      </c>
      <c r="M1139" t="str">
        <v>A VENCER</v>
      </c>
    </row>
    <row r="1140" spans="1:13" x14ac:dyDescent="0.25">
      <c r="A1140">
        <v>211111960</v>
      </c>
      <c r="B1140" t="str">
        <v>João Beleza Prod. Alimentares, Lda</v>
      </c>
      <c r="C1140" t="str">
        <v>NC</v>
      </c>
      <c r="D1140" s="5" t="str">
        <v>2025A</v>
      </c>
      <c r="E1140">
        <v>386</v>
      </c>
      <c r="F1140" t="str">
        <v>PEN</v>
      </c>
      <c r="G1140" vm="152">
        <v>45792</v>
      </c>
      <c r="H1140" vm="183">
        <v>45762</v>
      </c>
      <c r="I1140">
        <v>58</v>
      </c>
      <c r="J1140">
        <v>-6.72</v>
      </c>
      <c r="K1140">
        <v>-6.72</v>
      </c>
      <c r="L1140" t="str">
        <v>Bruno Brito</v>
      </c>
      <c r="M1140" t="str">
        <v>31A60</v>
      </c>
    </row>
    <row r="1141" spans="1:13" x14ac:dyDescent="0.25">
      <c r="A1141">
        <v>211111960</v>
      </c>
      <c r="B1141" t="str">
        <v>João Beleza Prod. Alimentares, Lda</v>
      </c>
      <c r="C1141" t="str">
        <v>FA</v>
      </c>
      <c r="D1141" s="5" t="str">
        <v>2025A</v>
      </c>
      <c r="E1141">
        <v>6299</v>
      </c>
      <c r="F1141" t="str">
        <v>PEN</v>
      </c>
      <c r="G1141" vm="152">
        <v>45792</v>
      </c>
      <c r="H1141" vm="183">
        <v>45762</v>
      </c>
      <c r="I1141">
        <v>58</v>
      </c>
      <c r="J1141">
        <v>873.24</v>
      </c>
      <c r="K1141">
        <v>873.24</v>
      </c>
      <c r="L1141" t="str">
        <v>Bruno Brito</v>
      </c>
      <c r="M1141" t="str">
        <v>31A60</v>
      </c>
    </row>
    <row r="1142" spans="1:13" x14ac:dyDescent="0.25">
      <c r="A1142">
        <v>211111960</v>
      </c>
      <c r="B1142" t="str">
        <v>João Beleza Prod. Alimentares, Lda</v>
      </c>
      <c r="C1142" t="str">
        <v>FA</v>
      </c>
      <c r="D1142" s="5" t="str">
        <v>2025A</v>
      </c>
      <c r="E1142">
        <v>7780</v>
      </c>
      <c r="F1142" t="str">
        <v>PEN</v>
      </c>
      <c r="G1142" vm="20">
        <v>45822</v>
      </c>
      <c r="H1142" vm="152">
        <v>45792</v>
      </c>
      <c r="I1142">
        <v>28</v>
      </c>
      <c r="J1142">
        <v>325.24</v>
      </c>
      <c r="K1142">
        <v>325.24</v>
      </c>
      <c r="L1142" t="str">
        <v>Bruno Brito</v>
      </c>
      <c r="M1142" t="str">
        <v>6A30</v>
      </c>
    </row>
    <row r="1143" spans="1:13" x14ac:dyDescent="0.25">
      <c r="A1143">
        <v>211111966</v>
      </c>
      <c r="B1143" t="str">
        <v>Super - Talho Por Do Sol, Lda.</v>
      </c>
      <c r="C1143" t="str">
        <v>FA</v>
      </c>
      <c r="D1143" s="5">
        <v>2025</v>
      </c>
      <c r="E1143">
        <v>10</v>
      </c>
      <c r="F1143" t="str">
        <v>RPR</v>
      </c>
      <c r="G1143" vm="35">
        <v>45844</v>
      </c>
      <c r="H1143" vm="13">
        <v>45814</v>
      </c>
      <c r="I1143">
        <v>6</v>
      </c>
      <c r="J1143">
        <v>265.83</v>
      </c>
      <c r="K1143">
        <v>265.83</v>
      </c>
      <c r="L1143" t="str">
        <v>Bruno Brito</v>
      </c>
      <c r="M1143" t="str">
        <v>6A30</v>
      </c>
    </row>
    <row r="1144" spans="1:13" x14ac:dyDescent="0.25">
      <c r="A1144">
        <v>211111966</v>
      </c>
      <c r="B1144" t="str">
        <v>Super - Talho Por Do Sol, Lda.</v>
      </c>
      <c r="C1144" t="str">
        <v>FA</v>
      </c>
      <c r="D1144" s="5" t="str">
        <v>2025A</v>
      </c>
      <c r="E1144">
        <v>9195</v>
      </c>
      <c r="F1144" t="str">
        <v>RPR</v>
      </c>
      <c r="G1144" vm="95">
        <v>45851</v>
      </c>
      <c r="H1144" vm="19">
        <v>45821</v>
      </c>
      <c r="I1144">
        <v>-1</v>
      </c>
      <c r="J1144">
        <v>219.76</v>
      </c>
      <c r="K1144">
        <v>219.76</v>
      </c>
      <c r="L1144" t="str">
        <v>Bruno Brito</v>
      </c>
      <c r="M1144" t="str">
        <v>A VENCER</v>
      </c>
    </row>
    <row r="1145" spans="1:13" x14ac:dyDescent="0.25">
      <c r="A1145">
        <v>211111966</v>
      </c>
      <c r="B1145" t="str">
        <v>Super - Talho Por Do Sol, Lda.</v>
      </c>
      <c r="C1145" t="str">
        <v>FA</v>
      </c>
      <c r="D1145" s="5" t="str">
        <v>2025A</v>
      </c>
      <c r="E1145">
        <v>9402</v>
      </c>
      <c r="F1145" t="str">
        <v>RPR</v>
      </c>
      <c r="G1145" vm="97">
        <v>45856</v>
      </c>
      <c r="H1145" vm="22">
        <v>45826</v>
      </c>
      <c r="I1145">
        <v>-6</v>
      </c>
      <c r="J1145">
        <v>230.9</v>
      </c>
      <c r="K1145">
        <v>230.9</v>
      </c>
      <c r="L1145" t="str">
        <v>Bruno Brito</v>
      </c>
      <c r="M1145" t="str">
        <v>A VENCER</v>
      </c>
    </row>
    <row r="1146" spans="1:13" x14ac:dyDescent="0.25">
      <c r="A1146">
        <v>211111966</v>
      </c>
      <c r="B1146" t="str">
        <v>Super - Talho Por Do Sol, Lda.</v>
      </c>
      <c r="C1146" t="str">
        <v>FA</v>
      </c>
      <c r="D1146" s="5" t="str">
        <v>2025A</v>
      </c>
      <c r="E1146">
        <v>9849</v>
      </c>
      <c r="F1146" t="str">
        <v>RPR</v>
      </c>
      <c r="G1146" vm="102">
        <v>45865</v>
      </c>
      <c r="H1146" vm="28">
        <v>45835</v>
      </c>
      <c r="I1146">
        <v>-15</v>
      </c>
      <c r="J1146">
        <v>231.12</v>
      </c>
      <c r="K1146">
        <v>231.12</v>
      </c>
      <c r="L1146" t="str">
        <v>Bruno Brito</v>
      </c>
      <c r="M1146" t="str">
        <v>A VENCER</v>
      </c>
    </row>
    <row r="1147" spans="1:13" x14ac:dyDescent="0.25">
      <c r="A1147">
        <v>211111966</v>
      </c>
      <c r="B1147" t="str">
        <v>Super - Talho Por Do Sol, Lda.</v>
      </c>
      <c r="C1147" t="str">
        <v>FA</v>
      </c>
      <c r="D1147" s="5" t="str">
        <v>2025A</v>
      </c>
      <c r="E1147">
        <v>10139</v>
      </c>
      <c r="F1147" t="str">
        <v>PEN</v>
      </c>
      <c r="G1147" vm="106">
        <v>45872</v>
      </c>
      <c r="H1147" vm="33">
        <v>45842</v>
      </c>
      <c r="I1147">
        <v>-22</v>
      </c>
      <c r="J1147">
        <v>124.06</v>
      </c>
      <c r="K1147">
        <v>124.06</v>
      </c>
      <c r="L1147" t="str">
        <v>Bruno Brito</v>
      </c>
      <c r="M1147" t="str">
        <v>A VENCER</v>
      </c>
    </row>
    <row r="1148" spans="1:13" x14ac:dyDescent="0.25">
      <c r="A1148">
        <v>211111966</v>
      </c>
      <c r="B1148" t="str">
        <v>Super - Talho Por Do Sol, Lda.</v>
      </c>
      <c r="C1148" t="str">
        <v>FA</v>
      </c>
      <c r="D1148" s="5" t="str">
        <v>2025A</v>
      </c>
      <c r="E1148">
        <v>10458</v>
      </c>
      <c r="F1148" t="str">
        <v>PEN</v>
      </c>
      <c r="G1148" vm="109">
        <v>45879</v>
      </c>
      <c r="H1148" vm="9">
        <v>45849</v>
      </c>
      <c r="I1148">
        <v>-29</v>
      </c>
      <c r="J1148">
        <v>141.94</v>
      </c>
      <c r="K1148">
        <v>141.94</v>
      </c>
      <c r="L1148" t="str">
        <v>Bruno Brito</v>
      </c>
      <c r="M1148" t="str">
        <v>A VENCER</v>
      </c>
    </row>
    <row r="1149" spans="1:13" x14ac:dyDescent="0.25">
      <c r="A1149">
        <v>211111968</v>
      </c>
      <c r="B1149" t="str">
        <v>Bernardino Moreira De Sousa</v>
      </c>
      <c r="C1149" t="str">
        <v>FA</v>
      </c>
      <c r="D1149" s="5" t="str">
        <v>2025A</v>
      </c>
      <c r="E1149">
        <v>8951</v>
      </c>
      <c r="F1149" t="str">
        <v>RPR</v>
      </c>
      <c r="G1149" vm="35">
        <v>45844</v>
      </c>
      <c r="H1149" vm="13">
        <v>45814</v>
      </c>
      <c r="I1149">
        <v>6</v>
      </c>
      <c r="J1149">
        <v>322.45</v>
      </c>
      <c r="K1149">
        <v>322.45</v>
      </c>
      <c r="L1149" t="str">
        <v>Pedro Fonseca</v>
      </c>
      <c r="M1149" t="str">
        <v>6A30</v>
      </c>
    </row>
    <row r="1150" spans="1:13" x14ac:dyDescent="0.25">
      <c r="A1150">
        <v>211110558</v>
      </c>
      <c r="B1150" t="str">
        <v>António De Sousa Ferreira</v>
      </c>
      <c r="C1150" t="str">
        <v>FA</v>
      </c>
      <c r="D1150" s="5" t="str">
        <v>2025A</v>
      </c>
      <c r="E1150">
        <v>9977</v>
      </c>
      <c r="F1150" t="str">
        <v>PEN</v>
      </c>
      <c r="G1150" vm="105">
        <v>45870</v>
      </c>
      <c r="H1150" vm="31">
        <v>45840</v>
      </c>
      <c r="I1150">
        <v>-20</v>
      </c>
      <c r="J1150">
        <v>182.54</v>
      </c>
      <c r="K1150">
        <v>182.54</v>
      </c>
      <c r="L1150" t="str">
        <v>Bracar</v>
      </c>
      <c r="M1150" t="str">
        <v>A VENCER</v>
      </c>
    </row>
    <row r="1151" spans="1:13" x14ac:dyDescent="0.25">
      <c r="A1151">
        <v>211110558</v>
      </c>
      <c r="B1151" t="str">
        <v>António De Sousa Ferreira</v>
      </c>
      <c r="C1151" t="str">
        <v>FA</v>
      </c>
      <c r="D1151" s="5" t="str">
        <v>2025A</v>
      </c>
      <c r="E1151">
        <v>10120</v>
      </c>
      <c r="F1151" t="str">
        <v>PEN</v>
      </c>
      <c r="G1151" vm="106">
        <v>45872</v>
      </c>
      <c r="H1151" vm="33">
        <v>45842</v>
      </c>
      <c r="I1151">
        <v>-22</v>
      </c>
      <c r="J1151">
        <v>1.06</v>
      </c>
      <c r="K1151">
        <v>1.06</v>
      </c>
      <c r="L1151" t="str">
        <v>Bracar</v>
      </c>
      <c r="M1151" t="str">
        <v>A VENCER</v>
      </c>
    </row>
    <row r="1152" spans="1:13" x14ac:dyDescent="0.25">
      <c r="A1152">
        <v>211110558</v>
      </c>
      <c r="B1152" t="str">
        <v>António De Sousa Ferreira</v>
      </c>
      <c r="C1152" t="str">
        <v>FA</v>
      </c>
      <c r="D1152" s="5" t="str">
        <v>2025A</v>
      </c>
      <c r="E1152">
        <v>10143</v>
      </c>
      <c r="F1152" t="str">
        <v>PEN</v>
      </c>
      <c r="G1152" vm="106">
        <v>45872</v>
      </c>
      <c r="H1152" vm="33">
        <v>45842</v>
      </c>
      <c r="I1152">
        <v>-22</v>
      </c>
      <c r="J1152">
        <v>506.82</v>
      </c>
      <c r="K1152">
        <v>506.82</v>
      </c>
      <c r="L1152" t="str">
        <v>Bracar</v>
      </c>
      <c r="M1152" t="str">
        <v>A VENCER</v>
      </c>
    </row>
    <row r="1153" spans="1:13" x14ac:dyDescent="0.25">
      <c r="A1153">
        <v>211110558</v>
      </c>
      <c r="B1153" t="str">
        <v>António De Sousa Ferreira</v>
      </c>
      <c r="C1153" t="str">
        <v>FA</v>
      </c>
      <c r="D1153" s="5" t="str">
        <v>2025A</v>
      </c>
      <c r="E1153">
        <v>10306</v>
      </c>
      <c r="F1153" t="str">
        <v>PEN</v>
      </c>
      <c r="G1153" vm="108">
        <v>45877</v>
      </c>
      <c r="H1153" vm="8">
        <v>45847</v>
      </c>
      <c r="I1153">
        <v>-27</v>
      </c>
      <c r="J1153">
        <v>127.85000000000001</v>
      </c>
      <c r="K1153">
        <v>127.85000000000001</v>
      </c>
      <c r="L1153" t="str">
        <v>Bracar</v>
      </c>
      <c r="M1153" t="str">
        <v>A VENCER</v>
      </c>
    </row>
    <row r="1154" spans="1:13" x14ac:dyDescent="0.25">
      <c r="A1154">
        <v>211111973</v>
      </c>
      <c r="B1154" t="str">
        <v>Cândida Maria Ferr.Martins Rocha</v>
      </c>
      <c r="C1154" t="str">
        <v>FA</v>
      </c>
      <c r="D1154" s="5" t="str">
        <v>2025A</v>
      </c>
      <c r="E1154">
        <v>8867</v>
      </c>
      <c r="F1154" t="str">
        <v>RPR</v>
      </c>
      <c r="G1154" vm="33">
        <v>45842</v>
      </c>
      <c r="H1154" vm="12">
        <v>45812</v>
      </c>
      <c r="I1154">
        <v>8</v>
      </c>
      <c r="J1154">
        <v>297.8</v>
      </c>
      <c r="K1154">
        <v>297.8</v>
      </c>
      <c r="L1154" t="str">
        <v>Pedro Fonseca</v>
      </c>
      <c r="M1154" t="str">
        <v>6A30</v>
      </c>
    </row>
    <row r="1155" spans="1:13" x14ac:dyDescent="0.25">
      <c r="A1155">
        <v>211111973</v>
      </c>
      <c r="B1155" t="str">
        <v>Cândida Maria Ferr.Martins Rocha</v>
      </c>
      <c r="C1155" t="str">
        <v>NC</v>
      </c>
      <c r="D1155" s="5">
        <v>2025</v>
      </c>
      <c r="E1155">
        <v>548</v>
      </c>
      <c r="F1155" t="str">
        <v>RPR</v>
      </c>
      <c r="G1155" vm="9">
        <v>45849</v>
      </c>
      <c r="H1155" vm="16">
        <v>45819</v>
      </c>
      <c r="I1155">
        <v>1</v>
      </c>
      <c r="J1155">
        <v>-254.01000000000002</v>
      </c>
      <c r="K1155">
        <v>-254.01000000000002</v>
      </c>
      <c r="L1155" t="str">
        <v>Pedro Fonseca</v>
      </c>
      <c r="M1155" t="str">
        <v>1A5</v>
      </c>
    </row>
    <row r="1156" spans="1:13" x14ac:dyDescent="0.25">
      <c r="A1156">
        <v>211111973</v>
      </c>
      <c r="B1156" t="str">
        <v>Cândida Maria Ferr.Martins Rocha</v>
      </c>
      <c r="C1156" t="str">
        <v>FA</v>
      </c>
      <c r="D1156" s="5" t="str">
        <v>2025A</v>
      </c>
      <c r="E1156">
        <v>9087</v>
      </c>
      <c r="F1156" t="str">
        <v>RPR</v>
      </c>
      <c r="G1156" vm="9">
        <v>45849</v>
      </c>
      <c r="H1156" vm="16">
        <v>45819</v>
      </c>
      <c r="I1156">
        <v>1</v>
      </c>
      <c r="J1156">
        <v>332.51</v>
      </c>
      <c r="K1156">
        <v>332.51</v>
      </c>
      <c r="L1156" t="str">
        <v>Pedro Fonseca</v>
      </c>
      <c r="M1156" t="str">
        <v>1A5</v>
      </c>
    </row>
    <row r="1157" spans="1:13" x14ac:dyDescent="0.25">
      <c r="A1157">
        <v>211111973</v>
      </c>
      <c r="B1157" t="str">
        <v>Cândida Maria Ferr.Martins Rocha</v>
      </c>
      <c r="C1157" t="str">
        <v>FA</v>
      </c>
      <c r="D1157" s="5" t="str">
        <v>2025A</v>
      </c>
      <c r="E1157">
        <v>9200</v>
      </c>
      <c r="F1157" t="str">
        <v>RPR</v>
      </c>
      <c r="G1157" vm="95">
        <v>45851</v>
      </c>
      <c r="H1157" vm="19">
        <v>45821</v>
      </c>
      <c r="I1157">
        <v>-1</v>
      </c>
      <c r="J1157">
        <v>257.10000000000002</v>
      </c>
      <c r="K1157">
        <v>257.10000000000002</v>
      </c>
      <c r="L1157" t="str">
        <v>Pedro Fonseca</v>
      </c>
      <c r="M1157" t="str">
        <v>A VENCER</v>
      </c>
    </row>
    <row r="1158" spans="1:13" x14ac:dyDescent="0.25">
      <c r="A1158">
        <v>211111973</v>
      </c>
      <c r="B1158" t="str">
        <v>Cândida Maria Ferr.Martins Rocha</v>
      </c>
      <c r="C1158" t="str">
        <v>FA</v>
      </c>
      <c r="D1158" s="5" t="str">
        <v>2025A</v>
      </c>
      <c r="E1158">
        <v>9398</v>
      </c>
      <c r="F1158" t="str">
        <v>RPR</v>
      </c>
      <c r="G1158" vm="97">
        <v>45856</v>
      </c>
      <c r="H1158" vm="22">
        <v>45826</v>
      </c>
      <c r="I1158">
        <v>-6</v>
      </c>
      <c r="J1158">
        <v>66.570000000000007</v>
      </c>
      <c r="K1158">
        <v>66.570000000000007</v>
      </c>
      <c r="L1158" t="str">
        <v>Pedro Fonseca</v>
      </c>
      <c r="M1158" t="str">
        <v>A VENCER</v>
      </c>
    </row>
    <row r="1159" spans="1:13" x14ac:dyDescent="0.25">
      <c r="A1159">
        <v>211111973</v>
      </c>
      <c r="B1159" t="str">
        <v>Cândida Maria Ferr.Martins Rocha</v>
      </c>
      <c r="C1159" t="str">
        <v>FA</v>
      </c>
      <c r="D1159" s="5" t="str">
        <v>2025A</v>
      </c>
      <c r="E1159">
        <v>9522</v>
      </c>
      <c r="F1159" t="str">
        <v>RPR</v>
      </c>
      <c r="G1159" vm="98">
        <v>45858</v>
      </c>
      <c r="H1159" vm="24">
        <v>45828</v>
      </c>
      <c r="I1159">
        <v>-8</v>
      </c>
      <c r="J1159">
        <v>257.99</v>
      </c>
      <c r="K1159">
        <v>257.99</v>
      </c>
      <c r="L1159" t="str">
        <v>Pedro Fonseca</v>
      </c>
      <c r="M1159" t="str">
        <v>A VENCER</v>
      </c>
    </row>
    <row r="1160" spans="1:13" x14ac:dyDescent="0.25">
      <c r="A1160">
        <v>211111973</v>
      </c>
      <c r="B1160" t="str">
        <v>Cândida Maria Ferr.Martins Rocha</v>
      </c>
      <c r="C1160" t="str">
        <v>FA</v>
      </c>
      <c r="D1160" s="5" t="str">
        <v>2025A</v>
      </c>
      <c r="E1160">
        <v>9687</v>
      </c>
      <c r="F1160" t="str">
        <v>RPR</v>
      </c>
      <c r="G1160" vm="101">
        <v>45863</v>
      </c>
      <c r="H1160" vm="26">
        <v>45833</v>
      </c>
      <c r="I1160">
        <v>-13</v>
      </c>
      <c r="J1160">
        <v>324.79000000000002</v>
      </c>
      <c r="K1160">
        <v>324.79000000000002</v>
      </c>
      <c r="L1160" t="str">
        <v>Pedro Fonseca</v>
      </c>
      <c r="M1160" t="str">
        <v>A VENCER</v>
      </c>
    </row>
    <row r="1161" spans="1:13" x14ac:dyDescent="0.25">
      <c r="A1161">
        <v>211111973</v>
      </c>
      <c r="B1161" t="str">
        <v>Cândida Maria Ferr.Martins Rocha</v>
      </c>
      <c r="C1161" t="str">
        <v>FA</v>
      </c>
      <c r="D1161" s="5" t="str">
        <v>2025A</v>
      </c>
      <c r="E1161">
        <v>9994</v>
      </c>
      <c r="F1161" t="str">
        <v>PEN</v>
      </c>
      <c r="G1161" vm="105">
        <v>45870</v>
      </c>
      <c r="H1161" vm="31">
        <v>45840</v>
      </c>
      <c r="I1161">
        <v>-20</v>
      </c>
      <c r="J1161">
        <v>243.8</v>
      </c>
      <c r="K1161">
        <v>243.8</v>
      </c>
      <c r="L1161" t="str">
        <v>Pedro Fonseca</v>
      </c>
      <c r="M1161" t="str">
        <v>A VENCER</v>
      </c>
    </row>
    <row r="1162" spans="1:13" x14ac:dyDescent="0.25">
      <c r="A1162">
        <v>211111973</v>
      </c>
      <c r="B1162" t="str">
        <v>Cândida Maria Ferr.Martins Rocha</v>
      </c>
      <c r="C1162" t="str">
        <v>FA</v>
      </c>
      <c r="D1162" s="5" t="str">
        <v>2025A</v>
      </c>
      <c r="E1162">
        <v>10308</v>
      </c>
      <c r="F1162" t="str">
        <v>PEN</v>
      </c>
      <c r="G1162" vm="108">
        <v>45877</v>
      </c>
      <c r="H1162" vm="8">
        <v>45847</v>
      </c>
      <c r="I1162">
        <v>-27</v>
      </c>
      <c r="J1162">
        <v>314.53000000000003</v>
      </c>
      <c r="K1162">
        <v>314.53000000000003</v>
      </c>
      <c r="L1162" t="str">
        <v>Pedro Fonseca</v>
      </c>
      <c r="M1162" t="str">
        <v>A VENCER</v>
      </c>
    </row>
    <row r="1163" spans="1:13" x14ac:dyDescent="0.25">
      <c r="A1163">
        <v>211111973</v>
      </c>
      <c r="B1163" t="str">
        <v>Cândida Maria Ferr.Martins Rocha</v>
      </c>
      <c r="C1163" t="str">
        <v>FA</v>
      </c>
      <c r="D1163" s="5" t="str">
        <v>2025A</v>
      </c>
      <c r="E1163">
        <v>10457</v>
      </c>
      <c r="F1163" t="str">
        <v>PEN</v>
      </c>
      <c r="G1163" vm="109">
        <v>45879</v>
      </c>
      <c r="H1163" vm="9">
        <v>45849</v>
      </c>
      <c r="I1163">
        <v>-29</v>
      </c>
      <c r="J1163">
        <v>155.41</v>
      </c>
      <c r="K1163">
        <v>155.41</v>
      </c>
      <c r="L1163" t="str">
        <v>Pedro Fonseca</v>
      </c>
      <c r="M1163" t="str">
        <v>A VENCER</v>
      </c>
    </row>
    <row r="1164" spans="1:13" x14ac:dyDescent="0.25">
      <c r="A1164">
        <v>211111977</v>
      </c>
      <c r="B1164" t="str">
        <v>Talho Estádio - Comércio De Carnes, Lda.</v>
      </c>
      <c r="C1164" t="str">
        <v>FA</v>
      </c>
      <c r="D1164" s="5" t="str">
        <v>2025A</v>
      </c>
      <c r="E1164">
        <v>9400</v>
      </c>
      <c r="F1164" t="str">
        <v>PEN</v>
      </c>
      <c r="G1164" vm="8">
        <v>45847</v>
      </c>
      <c r="H1164" vm="22">
        <v>45826</v>
      </c>
      <c r="I1164">
        <v>3</v>
      </c>
      <c r="J1164">
        <v>79.38</v>
      </c>
      <c r="K1164">
        <v>79.38</v>
      </c>
      <c r="L1164" t="str">
        <v>Bruno Brito</v>
      </c>
      <c r="M1164" t="str">
        <v>1A5</v>
      </c>
    </row>
    <row r="1165" spans="1:13" x14ac:dyDescent="0.25">
      <c r="A1165">
        <v>211111977</v>
      </c>
      <c r="B1165" t="str">
        <v>Talho Estádio - Comércio De Carnes, Lda.</v>
      </c>
      <c r="C1165" t="str">
        <v>FA</v>
      </c>
      <c r="D1165" s="5" t="str">
        <v>2025A</v>
      </c>
      <c r="E1165">
        <v>9956</v>
      </c>
      <c r="F1165" t="str">
        <v>PEN</v>
      </c>
      <c r="G1165" vm="99">
        <v>45861</v>
      </c>
      <c r="H1165" vm="31">
        <v>45840</v>
      </c>
      <c r="I1165">
        <v>-11</v>
      </c>
      <c r="J1165">
        <v>78.570000000000007</v>
      </c>
      <c r="K1165">
        <v>78.570000000000007</v>
      </c>
      <c r="L1165" t="str">
        <v>Bruno Brito</v>
      </c>
      <c r="M1165" t="str">
        <v>A VENCER</v>
      </c>
    </row>
    <row r="1166" spans="1:13" x14ac:dyDescent="0.25">
      <c r="A1166">
        <v>211111989</v>
      </c>
      <c r="B1166" t="str">
        <v>Gulosarraial- Comércio De Carnes</v>
      </c>
      <c r="C1166" t="str">
        <v>FA</v>
      </c>
      <c r="D1166" s="5" t="str">
        <v>2025A</v>
      </c>
      <c r="E1166">
        <v>8855</v>
      </c>
      <c r="F1166" t="str">
        <v>RPR</v>
      </c>
      <c r="G1166" vm="33">
        <v>45842</v>
      </c>
      <c r="H1166" vm="12">
        <v>45812</v>
      </c>
      <c r="I1166">
        <v>8</v>
      </c>
      <c r="J1166">
        <v>119.85000000000001</v>
      </c>
      <c r="K1166">
        <v>119.85000000000001</v>
      </c>
      <c r="L1166" t="str">
        <v>Pedro Fonseca</v>
      </c>
      <c r="M1166" t="str">
        <v>6A30</v>
      </c>
    </row>
    <row r="1167" spans="1:13" x14ac:dyDescent="0.25">
      <c r="A1167">
        <v>211111989</v>
      </c>
      <c r="B1167" t="str">
        <v>Gulosarraial- Comércio De Carnes</v>
      </c>
      <c r="C1167" t="str">
        <v>FA</v>
      </c>
      <c r="D1167" s="5" t="str">
        <v>2025A</v>
      </c>
      <c r="E1167">
        <v>9038</v>
      </c>
      <c r="F1167" t="str">
        <v>RPR</v>
      </c>
      <c r="G1167" vm="9">
        <v>45849</v>
      </c>
      <c r="H1167" vm="16">
        <v>45819</v>
      </c>
      <c r="I1167">
        <v>1</v>
      </c>
      <c r="J1167">
        <v>70.100000000000009</v>
      </c>
      <c r="K1167">
        <v>70.100000000000009</v>
      </c>
      <c r="L1167" t="str">
        <v>Pedro Fonseca</v>
      </c>
      <c r="M1167" t="str">
        <v>1A5</v>
      </c>
    </row>
    <row r="1168" spans="1:13" x14ac:dyDescent="0.25">
      <c r="A1168">
        <v>211111989</v>
      </c>
      <c r="B1168" t="str">
        <v>Gulosarraial- Comércio De Carnes</v>
      </c>
      <c r="C1168" t="str">
        <v>FA</v>
      </c>
      <c r="D1168" s="5" t="str">
        <v>2025A</v>
      </c>
      <c r="E1168">
        <v>9406</v>
      </c>
      <c r="F1168" t="str">
        <v>RPR</v>
      </c>
      <c r="G1168" vm="97">
        <v>45856</v>
      </c>
      <c r="H1168" vm="22">
        <v>45826</v>
      </c>
      <c r="I1168">
        <v>-6</v>
      </c>
      <c r="J1168">
        <v>115.09</v>
      </c>
      <c r="K1168">
        <v>115.09</v>
      </c>
      <c r="L1168" t="str">
        <v>Pedro Fonseca</v>
      </c>
      <c r="M1168" t="str">
        <v>A VENCER</v>
      </c>
    </row>
    <row r="1169" spans="1:13" x14ac:dyDescent="0.25">
      <c r="A1169">
        <v>211111989</v>
      </c>
      <c r="B1169" t="str">
        <v>Gulosarraial- Comércio De Carnes</v>
      </c>
      <c r="C1169" t="str">
        <v>NC</v>
      </c>
      <c r="D1169" s="5">
        <v>2025</v>
      </c>
      <c r="E1169">
        <v>595</v>
      </c>
      <c r="F1169" t="str">
        <v>RPR</v>
      </c>
      <c r="G1169" vm="102">
        <v>45865</v>
      </c>
      <c r="H1169" vm="28">
        <v>45835</v>
      </c>
      <c r="I1169">
        <v>-15</v>
      </c>
      <c r="J1169">
        <v>-21.03</v>
      </c>
      <c r="K1169">
        <v>-21.03</v>
      </c>
      <c r="L1169" t="str">
        <v>Pedro Fonseca</v>
      </c>
      <c r="M1169" t="str">
        <v>A VENCER</v>
      </c>
    </row>
    <row r="1170" spans="1:13" x14ac:dyDescent="0.25">
      <c r="A1170">
        <v>211111989</v>
      </c>
      <c r="B1170" t="str">
        <v>Gulosarraial- Comércio De Carnes</v>
      </c>
      <c r="C1170" t="str">
        <v>FA</v>
      </c>
      <c r="D1170" s="5" t="str">
        <v>2025A</v>
      </c>
      <c r="E1170">
        <v>9819</v>
      </c>
      <c r="F1170" t="str">
        <v>RPR</v>
      </c>
      <c r="G1170" vm="102">
        <v>45865</v>
      </c>
      <c r="H1170" vm="28">
        <v>45835</v>
      </c>
      <c r="I1170">
        <v>-15</v>
      </c>
      <c r="J1170">
        <v>75.150000000000006</v>
      </c>
      <c r="K1170">
        <v>75.150000000000006</v>
      </c>
      <c r="L1170" t="str">
        <v>Pedro Fonseca</v>
      </c>
      <c r="M1170" t="str">
        <v>A VENCER</v>
      </c>
    </row>
    <row r="1171" spans="1:13" x14ac:dyDescent="0.25">
      <c r="A1171">
        <v>211111989</v>
      </c>
      <c r="B1171" t="str">
        <v>Gulosarraial- Comércio De Carnes</v>
      </c>
      <c r="C1171" t="str">
        <v>FA</v>
      </c>
      <c r="D1171" s="5" t="str">
        <v>2025A</v>
      </c>
      <c r="E1171">
        <v>10314</v>
      </c>
      <c r="F1171" t="str">
        <v>PEN</v>
      </c>
      <c r="G1171" vm="108">
        <v>45877</v>
      </c>
      <c r="H1171" vm="8">
        <v>45847</v>
      </c>
      <c r="I1171">
        <v>-27</v>
      </c>
      <c r="J1171">
        <v>307.89</v>
      </c>
      <c r="K1171">
        <v>307.89</v>
      </c>
      <c r="L1171" t="str">
        <v>Pedro Fonseca</v>
      </c>
      <c r="M1171" t="str">
        <v>A VENCER</v>
      </c>
    </row>
    <row r="1172" spans="1:13" x14ac:dyDescent="0.25">
      <c r="A1172">
        <v>211111990</v>
      </c>
      <c r="B1172" t="str">
        <v>Talho Estrela Do Norte Unip.,Lda</v>
      </c>
      <c r="C1172" t="str">
        <v>FAC</v>
      </c>
      <c r="D1172" s="5" t="str">
        <v>A</v>
      </c>
      <c r="E1172" t="str">
        <v>33-0261936</v>
      </c>
      <c r="F1172" t="str">
        <v>PEN</v>
      </c>
      <c r="G1172" vm="315">
        <v>45345</v>
      </c>
      <c r="H1172" vm="260">
        <v>45315</v>
      </c>
      <c r="I1172">
        <v>505</v>
      </c>
      <c r="J1172">
        <v>1518.74</v>
      </c>
      <c r="K1172">
        <v>1518.74</v>
      </c>
      <c r="L1172" t="str">
        <v>Contencioso</v>
      </c>
      <c r="M1172" t="str">
        <v>M120</v>
      </c>
    </row>
    <row r="1173" spans="1:13" x14ac:dyDescent="0.25">
      <c r="A1173">
        <v>211111990</v>
      </c>
      <c r="B1173" t="str">
        <v>Talho Estrela Do Norte Unip.,Lda</v>
      </c>
      <c r="C1173" t="str">
        <v>FAC</v>
      </c>
      <c r="D1173" s="5" t="str">
        <v>A</v>
      </c>
      <c r="E1173" t="str">
        <v>33-0262190</v>
      </c>
      <c r="F1173" t="str">
        <v>PEN</v>
      </c>
      <c r="G1173" vm="316">
        <v>45347</v>
      </c>
      <c r="H1173" vm="317">
        <v>45317</v>
      </c>
      <c r="I1173">
        <v>503</v>
      </c>
      <c r="J1173">
        <v>221.94</v>
      </c>
      <c r="K1173">
        <v>221.94</v>
      </c>
      <c r="L1173" t="str">
        <v>Contencioso</v>
      </c>
      <c r="M1173" t="str">
        <v>M120</v>
      </c>
    </row>
    <row r="1174" spans="1:13" x14ac:dyDescent="0.25">
      <c r="A1174">
        <v>211111990</v>
      </c>
      <c r="B1174" t="str">
        <v>Talho Estrela Do Norte Unip.,Lda</v>
      </c>
      <c r="C1174" t="str">
        <v>FAC</v>
      </c>
      <c r="D1174" s="5" t="str">
        <v>A</v>
      </c>
      <c r="E1174" t="str">
        <v>33-0263052</v>
      </c>
      <c r="F1174" t="str">
        <v>PEN</v>
      </c>
      <c r="G1174" vm="318">
        <v>45359</v>
      </c>
      <c r="H1174" vm="264">
        <v>45329</v>
      </c>
      <c r="I1174">
        <v>491</v>
      </c>
      <c r="J1174">
        <v>2118.5300000000002</v>
      </c>
      <c r="K1174">
        <v>2118.5300000000002</v>
      </c>
      <c r="L1174" t="str">
        <v>Contencioso</v>
      </c>
      <c r="M1174" t="str">
        <v>M120</v>
      </c>
    </row>
    <row r="1175" spans="1:13" x14ac:dyDescent="0.25">
      <c r="A1175">
        <v>211111990</v>
      </c>
      <c r="B1175" t="str">
        <v>Talho Estrela Do Norte Unip.,Lda</v>
      </c>
      <c r="C1175" t="str">
        <v>FAC</v>
      </c>
      <c r="D1175" s="5" t="str">
        <v>A</v>
      </c>
      <c r="E1175" t="str">
        <v>33-0263308</v>
      </c>
      <c r="F1175" t="str">
        <v>PEN</v>
      </c>
      <c r="G1175" vm="319">
        <v>45361</v>
      </c>
      <c r="H1175" vm="320">
        <v>45331</v>
      </c>
      <c r="I1175">
        <v>489</v>
      </c>
      <c r="J1175">
        <v>471.49</v>
      </c>
      <c r="K1175">
        <v>471.49</v>
      </c>
      <c r="L1175" t="str">
        <v>Contencioso</v>
      </c>
      <c r="M1175" t="str">
        <v>M120</v>
      </c>
    </row>
    <row r="1176" spans="1:13" x14ac:dyDescent="0.25">
      <c r="A1176">
        <v>211111990</v>
      </c>
      <c r="B1176" t="str">
        <v>Talho Estrela Do Norte Unip.,Lda</v>
      </c>
      <c r="C1176" t="str">
        <v>FAC</v>
      </c>
      <c r="D1176" s="5" t="str">
        <v>A</v>
      </c>
      <c r="E1176" t="str">
        <v>33-0263587</v>
      </c>
      <c r="F1176" t="str">
        <v>PEN</v>
      </c>
      <c r="G1176" vm="321">
        <v>45366</v>
      </c>
      <c r="H1176" vm="265">
        <v>45336</v>
      </c>
      <c r="I1176">
        <v>484</v>
      </c>
      <c r="J1176">
        <v>1312.27</v>
      </c>
      <c r="K1176">
        <v>1312.27</v>
      </c>
      <c r="L1176" t="str">
        <v>Contencioso</v>
      </c>
      <c r="M1176" t="str">
        <v>M120</v>
      </c>
    </row>
    <row r="1177" spans="1:13" x14ac:dyDescent="0.25">
      <c r="A1177">
        <v>211111990</v>
      </c>
      <c r="B1177" t="str">
        <v>Talho Estrela Do Norte Unip.,Lda</v>
      </c>
      <c r="C1177" t="str">
        <v>FAC</v>
      </c>
      <c r="D1177" s="5" t="str">
        <v>A</v>
      </c>
      <c r="E1177" t="str">
        <v>33-0264130</v>
      </c>
      <c r="F1177" t="str">
        <v>PEN</v>
      </c>
      <c r="G1177" vm="322">
        <v>45373</v>
      </c>
      <c r="H1177" vm="323">
        <v>45343</v>
      </c>
      <c r="I1177">
        <v>477</v>
      </c>
      <c r="J1177">
        <v>1681.83</v>
      </c>
      <c r="K1177">
        <v>1681.83</v>
      </c>
      <c r="L1177" t="str">
        <v>Contencioso</v>
      </c>
      <c r="M1177" t="str">
        <v>M120</v>
      </c>
    </row>
    <row r="1178" spans="1:13" x14ac:dyDescent="0.25">
      <c r="A1178">
        <v>211111990</v>
      </c>
      <c r="B1178" t="str">
        <v>Talho Estrela Do Norte Unip.,Lda</v>
      </c>
      <c r="C1178" t="str">
        <v>FAC</v>
      </c>
      <c r="D1178" s="5" t="str">
        <v>A</v>
      </c>
      <c r="E1178" t="str">
        <v>33-0264557</v>
      </c>
      <c r="F1178" t="str">
        <v>PEN</v>
      </c>
      <c r="G1178" vm="324">
        <v>45380</v>
      </c>
      <c r="H1178" vm="325">
        <v>45350</v>
      </c>
      <c r="I1178">
        <v>470</v>
      </c>
      <c r="J1178">
        <v>2061.3200000000002</v>
      </c>
      <c r="K1178">
        <v>2061.3200000000002</v>
      </c>
      <c r="L1178" t="str">
        <v>Contencioso</v>
      </c>
      <c r="M1178" t="str">
        <v>M120</v>
      </c>
    </row>
    <row r="1179" spans="1:13" x14ac:dyDescent="0.25">
      <c r="A1179">
        <v>211111990</v>
      </c>
      <c r="B1179" t="str">
        <v>Talho Estrela Do Norte Unip.,Lda</v>
      </c>
      <c r="C1179" t="str">
        <v>FAC</v>
      </c>
      <c r="D1179" s="5" t="str">
        <v>A</v>
      </c>
      <c r="E1179" t="str">
        <v>33-0265129</v>
      </c>
      <c r="F1179" t="str">
        <v>PEN</v>
      </c>
      <c r="G1179" vm="235">
        <v>45387</v>
      </c>
      <c r="H1179" vm="326">
        <v>45357</v>
      </c>
      <c r="I1179">
        <v>463</v>
      </c>
      <c r="J1179">
        <v>1420.72</v>
      </c>
      <c r="K1179">
        <v>1420.72</v>
      </c>
      <c r="L1179" t="str">
        <v>Contencioso</v>
      </c>
      <c r="M1179" t="str">
        <v>M120</v>
      </c>
    </row>
    <row r="1180" spans="1:13" x14ac:dyDescent="0.25">
      <c r="A1180">
        <v>211111990</v>
      </c>
      <c r="B1180" t="str">
        <v>Talho Estrela Do Norte Unip.,Lda</v>
      </c>
      <c r="C1180" t="str">
        <v>CCR</v>
      </c>
      <c r="D1180" s="5" t="str">
        <v>A</v>
      </c>
      <c r="E1180" t="str">
        <v>Transferência</v>
      </c>
      <c r="F1180" t="str">
        <v>PEN</v>
      </c>
      <c r="G1180" vm="59">
        <v>45637</v>
      </c>
      <c r="H1180" vm="195">
        <v>45607</v>
      </c>
      <c r="I1180">
        <v>213</v>
      </c>
      <c r="J1180">
        <v>-200</v>
      </c>
      <c r="K1180">
        <v>-200</v>
      </c>
      <c r="L1180" t="str">
        <v>Contencioso</v>
      </c>
      <c r="M1180" t="str">
        <v>M120</v>
      </c>
    </row>
    <row r="1181" spans="1:13" x14ac:dyDescent="0.25">
      <c r="A1181">
        <v>211111991</v>
      </c>
      <c r="B1181" t="str">
        <v>Talho Sérgio Santos Unip.Lda</v>
      </c>
      <c r="C1181" t="str">
        <v>FA</v>
      </c>
      <c r="D1181" s="5" t="str">
        <v>2025A</v>
      </c>
      <c r="E1181">
        <v>8857</v>
      </c>
      <c r="F1181" t="str">
        <v>RPR</v>
      </c>
      <c r="G1181" vm="33">
        <v>45842</v>
      </c>
      <c r="H1181" vm="12">
        <v>45812</v>
      </c>
      <c r="I1181">
        <v>8</v>
      </c>
      <c r="J1181">
        <v>159.24</v>
      </c>
      <c r="K1181">
        <v>159.24</v>
      </c>
      <c r="L1181" t="str">
        <v>Pedro Fonseca</v>
      </c>
      <c r="M1181" t="str">
        <v>6A30</v>
      </c>
    </row>
    <row r="1182" spans="1:13" x14ac:dyDescent="0.25">
      <c r="A1182">
        <v>211111991</v>
      </c>
      <c r="B1182" t="str">
        <v>Talho Sérgio Santos Unip.Lda</v>
      </c>
      <c r="C1182" t="str">
        <v>FA</v>
      </c>
      <c r="D1182" s="5" t="str">
        <v>2025A</v>
      </c>
      <c r="E1182">
        <v>9035</v>
      </c>
      <c r="F1182" t="str">
        <v>RPR</v>
      </c>
      <c r="G1182" vm="9">
        <v>45849</v>
      </c>
      <c r="H1182" vm="16">
        <v>45819</v>
      </c>
      <c r="I1182">
        <v>1</v>
      </c>
      <c r="J1182">
        <v>130.65</v>
      </c>
      <c r="K1182">
        <v>130.65</v>
      </c>
      <c r="L1182" t="str">
        <v>Pedro Fonseca</v>
      </c>
      <c r="M1182" t="str">
        <v>1A5</v>
      </c>
    </row>
    <row r="1183" spans="1:13" x14ac:dyDescent="0.25">
      <c r="A1183">
        <v>211111991</v>
      </c>
      <c r="B1183" t="str">
        <v>Talho Sérgio Santos Unip.Lda</v>
      </c>
      <c r="C1183" t="str">
        <v>FA</v>
      </c>
      <c r="D1183" s="5" t="str">
        <v>2025A</v>
      </c>
      <c r="E1183">
        <v>9190</v>
      </c>
      <c r="F1183" t="str">
        <v>RPR</v>
      </c>
      <c r="G1183" vm="95">
        <v>45851</v>
      </c>
      <c r="H1183" vm="19">
        <v>45821</v>
      </c>
      <c r="I1183">
        <v>-1</v>
      </c>
      <c r="J1183">
        <v>72.070000000000007</v>
      </c>
      <c r="K1183">
        <v>72.070000000000007</v>
      </c>
      <c r="L1183" t="str">
        <v>Pedro Fonseca</v>
      </c>
      <c r="M1183" t="str">
        <v>A VENCER</v>
      </c>
    </row>
    <row r="1184" spans="1:13" x14ac:dyDescent="0.25">
      <c r="A1184">
        <v>211111991</v>
      </c>
      <c r="B1184" t="str">
        <v>Talho Sérgio Santos Unip.Lda</v>
      </c>
      <c r="C1184" t="str">
        <v>FA</v>
      </c>
      <c r="D1184" s="5" t="str">
        <v>2025A</v>
      </c>
      <c r="E1184">
        <v>9389</v>
      </c>
      <c r="F1184" t="str">
        <v>RPR</v>
      </c>
      <c r="G1184" vm="97">
        <v>45856</v>
      </c>
      <c r="H1184" vm="22">
        <v>45826</v>
      </c>
      <c r="I1184">
        <v>-6</v>
      </c>
      <c r="J1184">
        <v>213.09</v>
      </c>
      <c r="K1184">
        <v>213.09</v>
      </c>
      <c r="L1184" t="str">
        <v>Pedro Fonseca</v>
      </c>
      <c r="M1184" t="str">
        <v>A VENCER</v>
      </c>
    </row>
    <row r="1185" spans="1:13" x14ac:dyDescent="0.25">
      <c r="A1185">
        <v>211111991</v>
      </c>
      <c r="B1185" t="str">
        <v>Talho Sérgio Santos Unip.Lda</v>
      </c>
      <c r="C1185" t="str">
        <v>NC</v>
      </c>
      <c r="D1185" s="5">
        <v>2025</v>
      </c>
      <c r="E1185">
        <v>588</v>
      </c>
      <c r="F1185" t="str">
        <v>RPR</v>
      </c>
      <c r="G1185" vm="101">
        <v>45863</v>
      </c>
      <c r="H1185" vm="26">
        <v>45833</v>
      </c>
      <c r="I1185">
        <v>-13</v>
      </c>
      <c r="J1185">
        <v>-33.160000000000004</v>
      </c>
      <c r="K1185">
        <v>-33.160000000000004</v>
      </c>
      <c r="L1185" t="str">
        <v>Pedro Fonseca</v>
      </c>
      <c r="M1185" t="str">
        <v>A VENCER</v>
      </c>
    </row>
    <row r="1186" spans="1:13" x14ac:dyDescent="0.25">
      <c r="A1186">
        <v>211111991</v>
      </c>
      <c r="B1186" t="str">
        <v>Talho Sérgio Santos Unip.Lda</v>
      </c>
      <c r="C1186" t="str">
        <v>FA</v>
      </c>
      <c r="D1186" s="5" t="str">
        <v>2025A</v>
      </c>
      <c r="E1186">
        <v>9663</v>
      </c>
      <c r="F1186" t="str">
        <v>RPR</v>
      </c>
      <c r="G1186" vm="101">
        <v>45863</v>
      </c>
      <c r="H1186" vm="26">
        <v>45833</v>
      </c>
      <c r="I1186">
        <v>-13</v>
      </c>
      <c r="J1186">
        <v>160.67000000000002</v>
      </c>
      <c r="K1186">
        <v>160.67000000000002</v>
      </c>
      <c r="L1186" t="str">
        <v>Pedro Fonseca</v>
      </c>
      <c r="M1186" t="str">
        <v>A VENCER</v>
      </c>
    </row>
    <row r="1187" spans="1:13" x14ac:dyDescent="0.25">
      <c r="A1187">
        <v>211111991</v>
      </c>
      <c r="B1187" t="str">
        <v>Talho Sérgio Santos Unip.Lda</v>
      </c>
      <c r="C1187" t="str">
        <v>FA</v>
      </c>
      <c r="D1187" s="5" t="str">
        <v>2025A</v>
      </c>
      <c r="E1187">
        <v>9960</v>
      </c>
      <c r="F1187" t="str">
        <v>PEN</v>
      </c>
      <c r="G1187" vm="105">
        <v>45870</v>
      </c>
      <c r="H1187" vm="31">
        <v>45840</v>
      </c>
      <c r="I1187">
        <v>-20</v>
      </c>
      <c r="J1187">
        <v>141.92000000000002</v>
      </c>
      <c r="K1187">
        <v>141.92000000000002</v>
      </c>
      <c r="L1187" t="str">
        <v>Pedro Fonseca</v>
      </c>
      <c r="M1187" t="str">
        <v>A VENCER</v>
      </c>
    </row>
    <row r="1188" spans="1:13" x14ac:dyDescent="0.25">
      <c r="A1188">
        <v>211111991</v>
      </c>
      <c r="B1188" t="str">
        <v>Talho Sérgio Santos Unip.Lda</v>
      </c>
      <c r="C1188" t="str">
        <v>FA</v>
      </c>
      <c r="D1188" s="5" t="str">
        <v>2025A</v>
      </c>
      <c r="E1188">
        <v>10302</v>
      </c>
      <c r="F1188" t="str">
        <v>PEN</v>
      </c>
      <c r="G1188" vm="108">
        <v>45877</v>
      </c>
      <c r="H1188" vm="8">
        <v>45847</v>
      </c>
      <c r="I1188">
        <v>-27</v>
      </c>
      <c r="J1188">
        <v>130.29</v>
      </c>
      <c r="K1188">
        <v>130.29</v>
      </c>
      <c r="L1188" t="str">
        <v>Pedro Fonseca</v>
      </c>
      <c r="M1188" t="str">
        <v>A VENCER</v>
      </c>
    </row>
    <row r="1189" spans="1:13" x14ac:dyDescent="0.25">
      <c r="A1189">
        <v>211111992</v>
      </c>
      <c r="B1189" t="str">
        <v>Talho Santo António, Lda</v>
      </c>
      <c r="C1189" t="str">
        <v>FA</v>
      </c>
      <c r="D1189" s="5" t="str">
        <v>2025A</v>
      </c>
      <c r="E1189">
        <v>8163</v>
      </c>
      <c r="F1189" t="str">
        <v>PEN</v>
      </c>
      <c r="G1189" vm="24">
        <v>45828</v>
      </c>
      <c r="H1189" vm="153">
        <v>45798</v>
      </c>
      <c r="I1189">
        <v>22</v>
      </c>
      <c r="J1189">
        <v>83.11</v>
      </c>
      <c r="K1189">
        <v>70.850000000000009</v>
      </c>
      <c r="L1189" t="str">
        <v>Ricardo G.Silva</v>
      </c>
      <c r="M1189" t="str">
        <v>6A30</v>
      </c>
    </row>
    <row r="1190" spans="1:13" x14ac:dyDescent="0.25">
      <c r="A1190">
        <v>211111992</v>
      </c>
      <c r="B1190" t="str">
        <v>Talho Santo António, Lda</v>
      </c>
      <c r="C1190" t="str">
        <v>FA</v>
      </c>
      <c r="D1190" s="5" t="str">
        <v>2025A</v>
      </c>
      <c r="E1190">
        <v>8543</v>
      </c>
      <c r="F1190" t="str">
        <v>PEN</v>
      </c>
      <c r="G1190" vm="28">
        <v>45835</v>
      </c>
      <c r="H1190" vm="148">
        <v>45805</v>
      </c>
      <c r="I1190">
        <v>15</v>
      </c>
      <c r="J1190">
        <v>116.45</v>
      </c>
      <c r="K1190">
        <v>116.45</v>
      </c>
      <c r="L1190" t="str">
        <v>Ricardo G.Silva</v>
      </c>
      <c r="M1190" t="str">
        <v>6A30</v>
      </c>
    </row>
    <row r="1191" spans="1:13" x14ac:dyDescent="0.25">
      <c r="A1191">
        <v>211111992</v>
      </c>
      <c r="B1191" t="str">
        <v>Talho Santo António, Lda</v>
      </c>
      <c r="C1191" t="str">
        <v>NC</v>
      </c>
      <c r="D1191" s="5">
        <v>2025</v>
      </c>
      <c r="E1191">
        <v>531</v>
      </c>
      <c r="F1191" t="str">
        <v>PEN</v>
      </c>
      <c r="G1191" vm="34">
        <v>45843</v>
      </c>
      <c r="H1191" vm="138">
        <v>45813</v>
      </c>
      <c r="I1191">
        <v>7</v>
      </c>
      <c r="J1191">
        <v>-238.66</v>
      </c>
      <c r="K1191">
        <v>-238.66</v>
      </c>
      <c r="L1191" t="str">
        <v>Ricardo G.Silva</v>
      </c>
      <c r="M1191" t="str">
        <v>6A30</v>
      </c>
    </row>
    <row r="1192" spans="1:13" x14ac:dyDescent="0.25">
      <c r="A1192">
        <v>211111992</v>
      </c>
      <c r="B1192" t="str">
        <v>Talho Santo António, Lda</v>
      </c>
      <c r="C1192" t="str">
        <v>FA</v>
      </c>
      <c r="D1192" s="5" t="str">
        <v>2025A</v>
      </c>
      <c r="E1192">
        <v>8927</v>
      </c>
      <c r="F1192" t="str">
        <v>PEN</v>
      </c>
      <c r="G1192" vm="34">
        <v>45843</v>
      </c>
      <c r="H1192" vm="138">
        <v>45813</v>
      </c>
      <c r="I1192">
        <v>7</v>
      </c>
      <c r="J1192">
        <v>363.07</v>
      </c>
      <c r="K1192">
        <v>363.07</v>
      </c>
      <c r="L1192" t="str">
        <v>Ricardo G.Silva</v>
      </c>
      <c r="M1192" t="str">
        <v>6A30</v>
      </c>
    </row>
    <row r="1193" spans="1:13" x14ac:dyDescent="0.25">
      <c r="A1193">
        <v>211111992</v>
      </c>
      <c r="B1193" t="str">
        <v>Talho Santo António, Lda</v>
      </c>
      <c r="C1193" t="str">
        <v>FA</v>
      </c>
      <c r="D1193" s="5" t="str">
        <v>2025A</v>
      </c>
      <c r="E1193">
        <v>9168</v>
      </c>
      <c r="F1193" t="str">
        <v>PEN</v>
      </c>
      <c r="G1193" vm="165">
        <v>45850</v>
      </c>
      <c r="H1193" vm="122">
        <v>45820</v>
      </c>
      <c r="I1193">
        <v>0</v>
      </c>
      <c r="J1193">
        <v>248.46</v>
      </c>
      <c r="K1193">
        <v>248.46</v>
      </c>
      <c r="L1193" t="str">
        <v>Ricardo G.Silva</v>
      </c>
      <c r="M1193" t="str">
        <v>A VENCER</v>
      </c>
    </row>
    <row r="1194" spans="1:13" x14ac:dyDescent="0.25">
      <c r="A1194">
        <v>211111992</v>
      </c>
      <c r="B1194" t="str">
        <v>Talho Santo António, Lda</v>
      </c>
      <c r="C1194" t="str">
        <v>FA</v>
      </c>
      <c r="D1194" s="5" t="str">
        <v>2025A</v>
      </c>
      <c r="E1194">
        <v>9636</v>
      </c>
      <c r="F1194" t="str">
        <v>PEN</v>
      </c>
      <c r="G1194" vm="99">
        <v>45861</v>
      </c>
      <c r="H1194" vm="100">
        <v>45831</v>
      </c>
      <c r="I1194">
        <v>-11</v>
      </c>
      <c r="J1194">
        <v>249.89000000000001</v>
      </c>
      <c r="K1194">
        <v>249.89000000000001</v>
      </c>
      <c r="L1194" t="str">
        <v>Ricardo G.Silva</v>
      </c>
      <c r="M1194" t="str">
        <v>A VENCER</v>
      </c>
    </row>
    <row r="1195" spans="1:13" x14ac:dyDescent="0.25">
      <c r="A1195">
        <v>211111992</v>
      </c>
      <c r="B1195" t="str">
        <v>Talho Santo António, Lda</v>
      </c>
      <c r="C1195" t="str">
        <v>FA</v>
      </c>
      <c r="D1195" s="5" t="str">
        <v>2025A</v>
      </c>
      <c r="E1195">
        <v>10284</v>
      </c>
      <c r="F1195" t="str">
        <v>PEN</v>
      </c>
      <c r="G1195" vm="116">
        <v>45876</v>
      </c>
      <c r="H1195" vm="73">
        <v>45846</v>
      </c>
      <c r="I1195">
        <v>-26</v>
      </c>
      <c r="J1195">
        <v>192.77</v>
      </c>
      <c r="K1195">
        <v>192.77</v>
      </c>
      <c r="L1195" t="str">
        <v>Ricardo G.Silva</v>
      </c>
      <c r="M1195" t="str">
        <v>A VENCER</v>
      </c>
    </row>
    <row r="1196" spans="1:13" x14ac:dyDescent="0.25">
      <c r="A1196">
        <v>211111998</v>
      </c>
      <c r="B1196" t="str">
        <v>José Pereira &amp; Cunha, Lda</v>
      </c>
      <c r="C1196" t="str">
        <v>FA</v>
      </c>
      <c r="D1196" s="5" t="str">
        <v>2025A</v>
      </c>
      <c r="E1196">
        <v>7890</v>
      </c>
      <c r="F1196" t="str">
        <v>PEN</v>
      </c>
      <c r="G1196" vm="21">
        <v>45823</v>
      </c>
      <c r="H1196" vm="88">
        <v>45793</v>
      </c>
      <c r="I1196">
        <v>27</v>
      </c>
      <c r="J1196">
        <v>144.37</v>
      </c>
      <c r="K1196">
        <v>144.37</v>
      </c>
      <c r="L1196" t="str">
        <v>Manuel Miranda</v>
      </c>
      <c r="M1196" t="str">
        <v>6A30</v>
      </c>
    </row>
    <row r="1197" spans="1:13" x14ac:dyDescent="0.25">
      <c r="A1197">
        <v>211111998</v>
      </c>
      <c r="B1197" t="str">
        <v>José Pereira &amp; Cunha, Lda</v>
      </c>
      <c r="C1197" t="str">
        <v>FA</v>
      </c>
      <c r="D1197" s="5" t="str">
        <v>2025A</v>
      </c>
      <c r="E1197">
        <v>8247</v>
      </c>
      <c r="F1197" t="str">
        <v>PEN</v>
      </c>
      <c r="G1197" vm="25">
        <v>45830</v>
      </c>
      <c r="H1197" vm="75">
        <v>45800</v>
      </c>
      <c r="I1197">
        <v>20</v>
      </c>
      <c r="J1197">
        <v>83.22</v>
      </c>
      <c r="K1197">
        <v>83.22</v>
      </c>
      <c r="L1197" t="str">
        <v>Manuel Miranda</v>
      </c>
      <c r="M1197" t="str">
        <v>6A30</v>
      </c>
    </row>
    <row r="1198" spans="1:13" x14ac:dyDescent="0.25">
      <c r="A1198">
        <v>211111998</v>
      </c>
      <c r="B1198" t="str">
        <v>José Pereira &amp; Cunha, Lda</v>
      </c>
      <c r="C1198" t="str">
        <v>FA</v>
      </c>
      <c r="D1198" s="5" t="str">
        <v>2025A</v>
      </c>
      <c r="E1198">
        <v>8631</v>
      </c>
      <c r="F1198" t="str">
        <v>PEN</v>
      </c>
      <c r="G1198" vm="30">
        <v>45837</v>
      </c>
      <c r="H1198" vm="10">
        <v>45807</v>
      </c>
      <c r="I1198">
        <v>13</v>
      </c>
      <c r="J1198">
        <v>83.03</v>
      </c>
      <c r="K1198">
        <v>83.03</v>
      </c>
      <c r="L1198" t="str">
        <v>Manuel Miranda</v>
      </c>
      <c r="M1198" t="str">
        <v>6A30</v>
      </c>
    </row>
    <row r="1199" spans="1:13" x14ac:dyDescent="0.25">
      <c r="A1199">
        <v>211111998</v>
      </c>
      <c r="B1199" t="str">
        <v>José Pereira &amp; Cunha, Lda</v>
      </c>
      <c r="C1199" t="str">
        <v>FA</v>
      </c>
      <c r="D1199" s="5">
        <v>2025</v>
      </c>
      <c r="E1199">
        <v>35</v>
      </c>
      <c r="F1199" t="str">
        <v>PEN</v>
      </c>
      <c r="G1199" vm="35">
        <v>45844</v>
      </c>
      <c r="H1199" vm="13">
        <v>45814</v>
      </c>
      <c r="I1199">
        <v>6</v>
      </c>
      <c r="J1199">
        <v>78.33</v>
      </c>
      <c r="K1199">
        <v>78.33</v>
      </c>
      <c r="L1199" t="str">
        <v>Manuel Miranda</v>
      </c>
      <c r="M1199" t="str">
        <v>6A30</v>
      </c>
    </row>
    <row r="1200" spans="1:13" x14ac:dyDescent="0.25">
      <c r="A1200">
        <v>211111998</v>
      </c>
      <c r="B1200" t="str">
        <v>José Pereira &amp; Cunha, Lda</v>
      </c>
      <c r="C1200" t="str">
        <v>FA</v>
      </c>
      <c r="D1200" s="5" t="str">
        <v>2025A</v>
      </c>
      <c r="E1200">
        <v>9223</v>
      </c>
      <c r="F1200" t="str">
        <v>PEN</v>
      </c>
      <c r="G1200" vm="95">
        <v>45851</v>
      </c>
      <c r="H1200" vm="19">
        <v>45821</v>
      </c>
      <c r="I1200">
        <v>-1</v>
      </c>
      <c r="J1200">
        <v>165.25</v>
      </c>
      <c r="K1200">
        <v>165.25</v>
      </c>
      <c r="L1200" t="str">
        <v>Manuel Miranda</v>
      </c>
      <c r="M1200" t="str">
        <v>A VENCER</v>
      </c>
    </row>
    <row r="1201" spans="1:13" x14ac:dyDescent="0.25">
      <c r="A1201">
        <v>211111998</v>
      </c>
      <c r="B1201" t="str">
        <v>José Pereira &amp; Cunha, Lda</v>
      </c>
      <c r="C1201" t="str">
        <v>FA</v>
      </c>
      <c r="D1201" s="5" t="str">
        <v>2025A</v>
      </c>
      <c r="E1201">
        <v>9372</v>
      </c>
      <c r="F1201" t="str">
        <v>PEN</v>
      </c>
      <c r="G1201" vm="177">
        <v>45855</v>
      </c>
      <c r="H1201" vm="178">
        <v>45825</v>
      </c>
      <c r="I1201">
        <v>-5</v>
      </c>
      <c r="J1201">
        <v>57.99</v>
      </c>
      <c r="K1201">
        <v>57.99</v>
      </c>
      <c r="L1201" t="str">
        <v>Manuel Miranda</v>
      </c>
      <c r="M1201" t="str">
        <v>A VENCER</v>
      </c>
    </row>
    <row r="1202" spans="1:13" x14ac:dyDescent="0.25">
      <c r="A1202">
        <v>211111998</v>
      </c>
      <c r="B1202" t="str">
        <v>José Pereira &amp; Cunha, Lda</v>
      </c>
      <c r="C1202" t="str">
        <v>FA</v>
      </c>
      <c r="D1202" s="5" t="str">
        <v>2025A</v>
      </c>
      <c r="E1202">
        <v>9829</v>
      </c>
      <c r="F1202" t="str">
        <v>PEN</v>
      </c>
      <c r="G1202" vm="102">
        <v>45865</v>
      </c>
      <c r="H1202" vm="28">
        <v>45835</v>
      </c>
      <c r="I1202">
        <v>-15</v>
      </c>
      <c r="J1202">
        <v>166.96</v>
      </c>
      <c r="K1202">
        <v>166.96</v>
      </c>
      <c r="L1202" t="str">
        <v>Manuel Miranda</v>
      </c>
      <c r="M1202" t="str">
        <v>A VENCER</v>
      </c>
    </row>
    <row r="1203" spans="1:13" x14ac:dyDescent="0.25">
      <c r="A1203">
        <v>211111998</v>
      </c>
      <c r="B1203" t="str">
        <v>José Pereira &amp; Cunha, Lda</v>
      </c>
      <c r="C1203" t="str">
        <v>FA</v>
      </c>
      <c r="D1203" s="5" t="str">
        <v>2025A</v>
      </c>
      <c r="E1203">
        <v>10159</v>
      </c>
      <c r="F1203" t="str">
        <v>PEN</v>
      </c>
      <c r="G1203" vm="106">
        <v>45872</v>
      </c>
      <c r="H1203" vm="33">
        <v>45842</v>
      </c>
      <c r="I1203">
        <v>-22</v>
      </c>
      <c r="J1203">
        <v>75.31</v>
      </c>
      <c r="K1203">
        <v>75.31</v>
      </c>
      <c r="L1203" t="str">
        <v>Manuel Miranda</v>
      </c>
      <c r="M1203" t="str">
        <v>A VENCER</v>
      </c>
    </row>
    <row r="1204" spans="1:13" x14ac:dyDescent="0.25">
      <c r="A1204">
        <v>211111998</v>
      </c>
      <c r="B1204" t="str">
        <v>José Pereira &amp; Cunha, Lda</v>
      </c>
      <c r="C1204" t="str">
        <v>FA</v>
      </c>
      <c r="D1204" s="5" t="str">
        <v>2025A</v>
      </c>
      <c r="E1204">
        <v>10479</v>
      </c>
      <c r="F1204" t="str">
        <v>PEN</v>
      </c>
      <c r="G1204" vm="109">
        <v>45879</v>
      </c>
      <c r="H1204" vm="9">
        <v>45849</v>
      </c>
      <c r="I1204">
        <v>-29</v>
      </c>
      <c r="J1204">
        <v>57.51</v>
      </c>
      <c r="K1204">
        <v>57.51</v>
      </c>
      <c r="L1204" t="str">
        <v>Manuel Miranda</v>
      </c>
      <c r="M1204" t="str">
        <v>A VENCER</v>
      </c>
    </row>
    <row r="1205" spans="1:13" x14ac:dyDescent="0.25">
      <c r="A1205">
        <v>211112004</v>
      </c>
      <c r="B1205" t="str">
        <v>Interviana-Supermercados,Lda</v>
      </c>
      <c r="C1205" t="str">
        <v>FA</v>
      </c>
      <c r="D1205" s="5" t="str">
        <v>2025A</v>
      </c>
      <c r="E1205">
        <v>9445</v>
      </c>
      <c r="F1205" t="str">
        <v>PEN</v>
      </c>
      <c r="G1205" vm="97">
        <v>45856</v>
      </c>
      <c r="H1205" vm="22">
        <v>45826</v>
      </c>
      <c r="I1205">
        <v>-6</v>
      </c>
      <c r="J1205">
        <v>264.78000000000003</v>
      </c>
      <c r="K1205">
        <v>264.78000000000003</v>
      </c>
      <c r="L1205" t="str">
        <v>Paulo Costa</v>
      </c>
      <c r="M1205" t="str">
        <v>A VENCER</v>
      </c>
    </row>
    <row r="1206" spans="1:13" x14ac:dyDescent="0.25">
      <c r="A1206">
        <v>211112004</v>
      </c>
      <c r="B1206" t="str">
        <v>Interviana-Supermercados,Lda</v>
      </c>
      <c r="C1206" t="str">
        <v>FA</v>
      </c>
      <c r="D1206" s="5" t="str">
        <v>2025A</v>
      </c>
      <c r="E1206">
        <v>10431</v>
      </c>
      <c r="F1206" t="str">
        <v>PEN</v>
      </c>
      <c r="G1206" vm="142">
        <v>45878</v>
      </c>
      <c r="H1206" vm="74">
        <v>45848</v>
      </c>
      <c r="I1206">
        <v>-28</v>
      </c>
      <c r="J1206">
        <v>414.76</v>
      </c>
      <c r="K1206">
        <v>414.76</v>
      </c>
      <c r="L1206" t="str">
        <v>Paulo Costa</v>
      </c>
      <c r="M1206" t="str">
        <v>A VENCER</v>
      </c>
    </row>
    <row r="1207" spans="1:13" x14ac:dyDescent="0.25">
      <c r="A1207">
        <v>211112008</v>
      </c>
      <c r="B1207" t="str">
        <v>António De Sousa Ferreira 2</v>
      </c>
      <c r="C1207" t="str">
        <v>FA</v>
      </c>
      <c r="D1207" s="5" t="str">
        <v>2025A</v>
      </c>
      <c r="E1207">
        <v>9978</v>
      </c>
      <c r="F1207" t="str">
        <v>PEN</v>
      </c>
      <c r="G1207" vm="105">
        <v>45870</v>
      </c>
      <c r="H1207" vm="31">
        <v>45840</v>
      </c>
      <c r="I1207">
        <v>-20</v>
      </c>
      <c r="J1207">
        <v>351.94</v>
      </c>
      <c r="K1207">
        <v>351.94</v>
      </c>
      <c r="L1207" t="str">
        <v>Pedro Fonseca</v>
      </c>
      <c r="M1207" t="str">
        <v>A VENCER</v>
      </c>
    </row>
    <row r="1208" spans="1:13" x14ac:dyDescent="0.25">
      <c r="A1208">
        <v>211112008</v>
      </c>
      <c r="B1208" t="str">
        <v>António De Sousa Ferreira 2</v>
      </c>
      <c r="C1208" t="str">
        <v>FA</v>
      </c>
      <c r="D1208" s="5" t="str">
        <v>2025A</v>
      </c>
      <c r="E1208">
        <v>10142</v>
      </c>
      <c r="F1208" t="str">
        <v>PEN</v>
      </c>
      <c r="G1208" vm="106">
        <v>45872</v>
      </c>
      <c r="H1208" vm="33">
        <v>45842</v>
      </c>
      <c r="I1208">
        <v>-22</v>
      </c>
      <c r="J1208">
        <v>235.89000000000001</v>
      </c>
      <c r="K1208">
        <v>235.89000000000001</v>
      </c>
      <c r="L1208" t="str">
        <v>Pedro Fonseca</v>
      </c>
      <c r="M1208" t="str">
        <v>A VENCER</v>
      </c>
    </row>
    <row r="1209" spans="1:13" x14ac:dyDescent="0.25">
      <c r="A1209">
        <v>211112008</v>
      </c>
      <c r="B1209" t="str">
        <v>António De Sousa Ferreira 2</v>
      </c>
      <c r="C1209" t="str">
        <v>FA</v>
      </c>
      <c r="D1209" s="5" t="str">
        <v>2025A</v>
      </c>
      <c r="E1209">
        <v>10305</v>
      </c>
      <c r="F1209" t="str">
        <v>PEN</v>
      </c>
      <c r="G1209" vm="108">
        <v>45877</v>
      </c>
      <c r="H1209" vm="8">
        <v>45847</v>
      </c>
      <c r="I1209">
        <v>-27</v>
      </c>
      <c r="J1209">
        <v>163.61000000000001</v>
      </c>
      <c r="K1209">
        <v>163.61000000000001</v>
      </c>
      <c r="L1209" t="str">
        <v>Pedro Fonseca</v>
      </c>
      <c r="M1209" t="str">
        <v>A VENCER</v>
      </c>
    </row>
    <row r="1210" spans="1:13" x14ac:dyDescent="0.25">
      <c r="A1210">
        <v>211112009</v>
      </c>
      <c r="B1210" t="str">
        <v>António Jorge Tavares Da Cruz</v>
      </c>
      <c r="C1210" t="str">
        <v>FA</v>
      </c>
      <c r="D1210" s="5" t="str">
        <v>2025A</v>
      </c>
      <c r="E1210">
        <v>9971</v>
      </c>
      <c r="F1210" t="str">
        <v>RPR</v>
      </c>
      <c r="G1210" vm="105">
        <v>45870</v>
      </c>
      <c r="H1210" vm="31">
        <v>45840</v>
      </c>
      <c r="I1210">
        <v>-20</v>
      </c>
      <c r="J1210">
        <v>126.31</v>
      </c>
      <c r="K1210">
        <v>126.31</v>
      </c>
      <c r="L1210" t="str">
        <v>Bruno Brito</v>
      </c>
      <c r="M1210" t="str">
        <v>A VENCER</v>
      </c>
    </row>
    <row r="1211" spans="1:13" x14ac:dyDescent="0.25">
      <c r="A1211">
        <v>211112009</v>
      </c>
      <c r="B1211" t="str">
        <v>António Jorge Tavares Da Cruz</v>
      </c>
      <c r="C1211" t="str">
        <v>FA</v>
      </c>
      <c r="D1211" s="5" t="str">
        <v>2025A</v>
      </c>
      <c r="E1211">
        <v>10145</v>
      </c>
      <c r="F1211" t="str">
        <v>PEN</v>
      </c>
      <c r="G1211" vm="106">
        <v>45872</v>
      </c>
      <c r="H1211" vm="33">
        <v>45842</v>
      </c>
      <c r="I1211">
        <v>-22</v>
      </c>
      <c r="J1211">
        <v>93.28</v>
      </c>
      <c r="K1211">
        <v>93.28</v>
      </c>
      <c r="L1211" t="str">
        <v>Bruno Brito</v>
      </c>
      <c r="M1211" t="str">
        <v>A VENCER</v>
      </c>
    </row>
    <row r="1212" spans="1:13" x14ac:dyDescent="0.25">
      <c r="A1212">
        <v>211112010</v>
      </c>
      <c r="B1212" t="str">
        <v>Maria Teresa Pacheco Morais</v>
      </c>
      <c r="C1212" t="str">
        <v>FA</v>
      </c>
      <c r="D1212" s="5" t="str">
        <v>2025A</v>
      </c>
      <c r="E1212">
        <v>4368</v>
      </c>
      <c r="F1212" t="str">
        <v>PEN</v>
      </c>
      <c r="G1212" vm="41">
        <v>45758</v>
      </c>
      <c r="H1212" vm="268">
        <v>45728</v>
      </c>
      <c r="I1212">
        <v>92</v>
      </c>
      <c r="J1212">
        <v>166.52</v>
      </c>
      <c r="K1212">
        <v>19.080000000000002</v>
      </c>
      <c r="L1212" t="str">
        <v>Pedro Fonseca</v>
      </c>
      <c r="M1212" t="str">
        <v>91A120</v>
      </c>
    </row>
    <row r="1213" spans="1:13" x14ac:dyDescent="0.25">
      <c r="A1213">
        <v>211112010</v>
      </c>
      <c r="B1213" t="str">
        <v>Maria Teresa Pacheco Morais</v>
      </c>
      <c r="C1213" t="str">
        <v>FA</v>
      </c>
      <c r="D1213" s="5" t="str">
        <v>2025A</v>
      </c>
      <c r="E1213">
        <v>10310</v>
      </c>
      <c r="F1213" t="str">
        <v>PEN</v>
      </c>
      <c r="G1213" vm="108">
        <v>45877</v>
      </c>
      <c r="H1213" vm="8">
        <v>45847</v>
      </c>
      <c r="I1213">
        <v>-27</v>
      </c>
      <c r="J1213">
        <v>229.42000000000002</v>
      </c>
      <c r="K1213">
        <v>229.42000000000002</v>
      </c>
      <c r="L1213" t="str">
        <v>Pedro Fonseca</v>
      </c>
      <c r="M1213" t="str">
        <v>A VENCER</v>
      </c>
    </row>
    <row r="1214" spans="1:13" x14ac:dyDescent="0.25">
      <c r="A1214">
        <v>211112011</v>
      </c>
      <c r="B1214" t="str">
        <v>Pedro Jorge M. M. Unipessoal, Lda</v>
      </c>
      <c r="C1214" t="str">
        <v>FA</v>
      </c>
      <c r="D1214" s="5" t="str">
        <v>2024A</v>
      </c>
      <c r="E1214">
        <v>7053</v>
      </c>
      <c r="F1214" t="str">
        <v>PEN</v>
      </c>
      <c r="G1214" vm="327">
        <v>45605</v>
      </c>
      <c r="H1214" vm="243">
        <v>45575</v>
      </c>
      <c r="I1214">
        <v>245</v>
      </c>
      <c r="J1214">
        <v>613.58000000000004</v>
      </c>
      <c r="K1214">
        <v>613.58000000000004</v>
      </c>
      <c r="L1214" t="str">
        <v>Ricardo G.Silva</v>
      </c>
      <c r="M1214" t="str">
        <v>M120</v>
      </c>
    </row>
    <row r="1215" spans="1:13" x14ac:dyDescent="0.25">
      <c r="A1215">
        <v>211112011</v>
      </c>
      <c r="B1215" t="str">
        <v>Pedro Jorge M. M. Unipessoal, Lda</v>
      </c>
      <c r="C1215" t="str">
        <v>NC</v>
      </c>
      <c r="D1215" s="5" t="str">
        <v>2025A</v>
      </c>
      <c r="E1215">
        <v>207</v>
      </c>
      <c r="F1215" t="str">
        <v>PEN</v>
      </c>
      <c r="G1215" vm="70">
        <v>45731</v>
      </c>
      <c r="H1215" vm="247">
        <v>45701</v>
      </c>
      <c r="I1215">
        <v>119</v>
      </c>
      <c r="J1215">
        <v>-15.05</v>
      </c>
      <c r="K1215">
        <v>-0.32</v>
      </c>
      <c r="L1215" t="str">
        <v>Ricardo G.Silva</v>
      </c>
      <c r="M1215" t="str">
        <v>91A120</v>
      </c>
    </row>
    <row r="1216" spans="1:13" x14ac:dyDescent="0.25">
      <c r="A1216">
        <v>211112011</v>
      </c>
      <c r="B1216" t="str">
        <v>Pedro Jorge M. M. Unipessoal, Lda</v>
      </c>
      <c r="C1216" t="str">
        <v>NC</v>
      </c>
      <c r="D1216" s="5">
        <v>2025</v>
      </c>
      <c r="E1216">
        <v>153</v>
      </c>
      <c r="F1216" t="str">
        <v>PEN</v>
      </c>
      <c r="G1216" vm="208">
        <v>45749</v>
      </c>
      <c r="H1216" vm="226">
        <v>45719</v>
      </c>
      <c r="I1216">
        <v>101</v>
      </c>
      <c r="J1216">
        <v>-22.5</v>
      </c>
      <c r="K1216">
        <v>-10.8</v>
      </c>
      <c r="L1216" t="str">
        <v>Ricardo G.Silva</v>
      </c>
      <c r="M1216" t="str">
        <v>91A120</v>
      </c>
    </row>
    <row r="1217" spans="1:13" x14ac:dyDescent="0.25">
      <c r="A1217">
        <v>211112011</v>
      </c>
      <c r="B1217" t="str">
        <v>Pedro Jorge M. M. Unipessoal, Lda</v>
      </c>
      <c r="C1217" t="str">
        <v>NC</v>
      </c>
      <c r="D1217" s="5" t="str">
        <v>2025A</v>
      </c>
      <c r="E1217">
        <v>295</v>
      </c>
      <c r="F1217" t="str">
        <v>PEN</v>
      </c>
      <c r="G1217" vm="179">
        <v>45765</v>
      </c>
      <c r="H1217" vm="328">
        <v>45735</v>
      </c>
      <c r="I1217">
        <v>85</v>
      </c>
      <c r="J1217">
        <v>-11.72</v>
      </c>
      <c r="K1217">
        <v>-11.72</v>
      </c>
      <c r="L1217" t="str">
        <v>Ricardo G.Silva</v>
      </c>
      <c r="M1217" t="str">
        <v>61A90</v>
      </c>
    </row>
    <row r="1218" spans="1:13" x14ac:dyDescent="0.25">
      <c r="A1218">
        <v>211112011</v>
      </c>
      <c r="B1218" t="str">
        <v>Pedro Jorge M. M. Unipessoal, Lda</v>
      </c>
      <c r="C1218" t="str">
        <v>NC</v>
      </c>
      <c r="D1218" s="5">
        <v>2025</v>
      </c>
      <c r="E1218">
        <v>333</v>
      </c>
      <c r="F1218" t="str">
        <v>PEN</v>
      </c>
      <c r="G1218" vm="206">
        <v>45786</v>
      </c>
      <c r="H1218" vm="207">
        <v>45756</v>
      </c>
      <c r="I1218">
        <v>64</v>
      </c>
      <c r="J1218">
        <v>-5.7700000000000005</v>
      </c>
      <c r="K1218">
        <v>-4.7700000000000005</v>
      </c>
      <c r="L1218" t="str">
        <v>Ricardo G.Silva</v>
      </c>
      <c r="M1218" t="str">
        <v>61A90</v>
      </c>
    </row>
    <row r="1219" spans="1:13" x14ac:dyDescent="0.25">
      <c r="A1219">
        <v>211112011</v>
      </c>
      <c r="B1219" t="str">
        <v>Pedro Jorge M. M. Unipessoal, Lda</v>
      </c>
      <c r="C1219" t="str">
        <v>FA</v>
      </c>
      <c r="D1219" s="5" t="str">
        <v>2025A</v>
      </c>
      <c r="E1219">
        <v>10214</v>
      </c>
      <c r="F1219" t="str">
        <v>PEN</v>
      </c>
      <c r="G1219" vm="107">
        <v>45875</v>
      </c>
      <c r="H1219" vm="72">
        <v>45845</v>
      </c>
      <c r="I1219">
        <v>-25</v>
      </c>
      <c r="J1219">
        <v>555.95000000000005</v>
      </c>
      <c r="K1219">
        <v>555.95000000000005</v>
      </c>
      <c r="L1219" t="str">
        <v>Ricardo G.Silva</v>
      </c>
      <c r="M1219" t="str">
        <v>A VENCER</v>
      </c>
    </row>
    <row r="1220" spans="1:13" x14ac:dyDescent="0.25">
      <c r="A1220">
        <v>211112011</v>
      </c>
      <c r="B1220" t="str">
        <v>Pedro Jorge M. M. Unipessoal, Lda</v>
      </c>
      <c r="C1220" t="str">
        <v>FA</v>
      </c>
      <c r="D1220" s="5" t="str">
        <v>2025A</v>
      </c>
      <c r="E1220">
        <v>10424</v>
      </c>
      <c r="F1220" t="str">
        <v>PEN</v>
      </c>
      <c r="G1220" vm="142">
        <v>45878</v>
      </c>
      <c r="H1220" vm="74">
        <v>45848</v>
      </c>
      <c r="I1220">
        <v>-28</v>
      </c>
      <c r="J1220">
        <v>577.54</v>
      </c>
      <c r="K1220">
        <v>577.54</v>
      </c>
      <c r="L1220" t="str">
        <v>Ricardo G.Silva</v>
      </c>
      <c r="M1220" t="str">
        <v>A VENCER</v>
      </c>
    </row>
    <row r="1221" spans="1:13" x14ac:dyDescent="0.25">
      <c r="A1221">
        <v>211112022</v>
      </c>
      <c r="B1221" t="str">
        <v>José Pereira</v>
      </c>
      <c r="C1221" t="str">
        <v>FA</v>
      </c>
      <c r="D1221" s="5" t="str">
        <v>2025A</v>
      </c>
      <c r="E1221">
        <v>8218</v>
      </c>
      <c r="F1221" t="str">
        <v>PEN</v>
      </c>
      <c r="G1221" vm="159">
        <v>45799</v>
      </c>
      <c r="H1221" vm="159">
        <v>45799</v>
      </c>
      <c r="I1221">
        <v>51</v>
      </c>
      <c r="J1221">
        <v>326.48</v>
      </c>
      <c r="K1221">
        <v>326.48</v>
      </c>
      <c r="L1221" t="str">
        <v>Paulo Costa</v>
      </c>
      <c r="M1221" t="str">
        <v>31A60</v>
      </c>
    </row>
    <row r="1222" spans="1:13" x14ac:dyDescent="0.25">
      <c r="A1222">
        <v>211112022</v>
      </c>
      <c r="B1222" t="str">
        <v>José Pereira</v>
      </c>
      <c r="C1222" t="str">
        <v>FA</v>
      </c>
      <c r="D1222" s="5" t="str">
        <v>2025A</v>
      </c>
      <c r="E1222">
        <v>9992</v>
      </c>
      <c r="F1222" t="str">
        <v>PEN</v>
      </c>
      <c r="G1222" vm="31">
        <v>45840</v>
      </c>
      <c r="H1222" vm="31">
        <v>45840</v>
      </c>
      <c r="I1222">
        <v>10</v>
      </c>
      <c r="J1222">
        <v>326.48</v>
      </c>
      <c r="K1222">
        <v>326.48</v>
      </c>
      <c r="L1222" t="str">
        <v>Paulo Costa</v>
      </c>
      <c r="M1222" t="str">
        <v>6A30</v>
      </c>
    </row>
    <row r="1223" spans="1:13" x14ac:dyDescent="0.25">
      <c r="A1223">
        <v>211112024</v>
      </c>
      <c r="B1223" t="str">
        <v>Frutas Duarte, Lda</v>
      </c>
      <c r="C1223" t="str">
        <v>NC</v>
      </c>
      <c r="D1223" s="5">
        <v>2025</v>
      </c>
      <c r="E1223">
        <v>405</v>
      </c>
      <c r="F1223" t="str">
        <v>PEN</v>
      </c>
      <c r="G1223" vm="10">
        <v>45807</v>
      </c>
      <c r="H1223" vm="78">
        <v>45777</v>
      </c>
      <c r="I1223">
        <v>43</v>
      </c>
      <c r="J1223">
        <v>-37.14</v>
      </c>
      <c r="K1223">
        <v>-37.14</v>
      </c>
      <c r="L1223" t="str">
        <v>Pedro Fonseca</v>
      </c>
      <c r="M1223" t="str">
        <v>31A60</v>
      </c>
    </row>
    <row r="1224" spans="1:13" x14ac:dyDescent="0.25">
      <c r="A1224">
        <v>211112024</v>
      </c>
      <c r="B1224" t="str">
        <v>Frutas Duarte, Lda</v>
      </c>
      <c r="C1224" t="str">
        <v>FA</v>
      </c>
      <c r="D1224" s="5" t="str">
        <v>2025A</v>
      </c>
      <c r="E1224">
        <v>7352</v>
      </c>
      <c r="F1224" t="str">
        <v>PEN</v>
      </c>
      <c r="G1224" vm="13">
        <v>45814</v>
      </c>
      <c r="H1224" vm="185">
        <v>45784</v>
      </c>
      <c r="I1224">
        <v>36</v>
      </c>
      <c r="J1224">
        <v>50.93</v>
      </c>
      <c r="K1224">
        <v>50.93</v>
      </c>
      <c r="L1224" t="str">
        <v>Pedro Fonseca</v>
      </c>
      <c r="M1224" t="str">
        <v>31A60</v>
      </c>
    </row>
    <row r="1225" spans="1:13" x14ac:dyDescent="0.25">
      <c r="A1225">
        <v>211112024</v>
      </c>
      <c r="B1225" t="str">
        <v>Frutas Duarte, Lda</v>
      </c>
      <c r="C1225" t="str">
        <v>NC</v>
      </c>
      <c r="D1225" s="5">
        <v>2025</v>
      </c>
      <c r="E1225">
        <v>552</v>
      </c>
      <c r="F1225" t="str">
        <v>PEN</v>
      </c>
      <c r="G1225" vm="165">
        <v>45850</v>
      </c>
      <c r="H1225" vm="122">
        <v>45820</v>
      </c>
      <c r="I1225">
        <v>0</v>
      </c>
      <c r="J1225">
        <v>-107.53</v>
      </c>
      <c r="K1225">
        <v>-107.53</v>
      </c>
      <c r="L1225" t="str">
        <v>Pedro Fonseca</v>
      </c>
      <c r="M1225" t="str">
        <v>A VENCER</v>
      </c>
    </row>
    <row r="1226" spans="1:13" x14ac:dyDescent="0.25">
      <c r="A1226">
        <v>211112024</v>
      </c>
      <c r="B1226" t="str">
        <v>Frutas Duarte, Lda</v>
      </c>
      <c r="C1226" t="str">
        <v>FA</v>
      </c>
      <c r="D1226" s="5" t="str">
        <v>2025A</v>
      </c>
      <c r="E1226">
        <v>10245</v>
      </c>
      <c r="F1226" t="str">
        <v>PEN</v>
      </c>
      <c r="G1226" vm="116">
        <v>45876</v>
      </c>
      <c r="H1226" vm="73">
        <v>45846</v>
      </c>
      <c r="I1226">
        <v>-26</v>
      </c>
      <c r="J1226">
        <v>297.5</v>
      </c>
      <c r="K1226">
        <v>297.5</v>
      </c>
      <c r="L1226" t="str">
        <v>Pedro Fonseca</v>
      </c>
      <c r="M1226" t="str">
        <v>A VENCER</v>
      </c>
    </row>
    <row r="1227" spans="1:13" x14ac:dyDescent="0.25">
      <c r="A1227">
        <v>211112026</v>
      </c>
      <c r="B1227" t="str">
        <v>Talho Origens Do Antuã, Unip. Lda</v>
      </c>
      <c r="C1227" t="str">
        <v>FA</v>
      </c>
      <c r="D1227" s="5" t="str">
        <v>2025A</v>
      </c>
      <c r="E1227">
        <v>10404</v>
      </c>
      <c r="F1227" t="str">
        <v>PEN</v>
      </c>
      <c r="G1227" vm="140">
        <v>45869</v>
      </c>
      <c r="H1227" vm="74">
        <v>45848</v>
      </c>
      <c r="I1227">
        <v>-19</v>
      </c>
      <c r="J1227">
        <v>118.29</v>
      </c>
      <c r="K1227">
        <v>118.29</v>
      </c>
      <c r="L1227" t="str">
        <v>Bruno Brito</v>
      </c>
      <c r="M1227" t="str">
        <v>A VENCER</v>
      </c>
    </row>
    <row r="1228" spans="1:13" x14ac:dyDescent="0.25">
      <c r="A1228">
        <v>211112028</v>
      </c>
      <c r="B1228" t="str">
        <v>Salgado &amp; Lopes, Lda</v>
      </c>
      <c r="C1228" t="str">
        <v>FA</v>
      </c>
      <c r="D1228" s="5" t="str">
        <v>2025A</v>
      </c>
      <c r="E1228">
        <v>9442</v>
      </c>
      <c r="F1228" t="str">
        <v>PEN</v>
      </c>
      <c r="G1228" vm="97">
        <v>45856</v>
      </c>
      <c r="H1228" vm="22">
        <v>45826</v>
      </c>
      <c r="I1228">
        <v>-6</v>
      </c>
      <c r="J1228">
        <v>282.56</v>
      </c>
      <c r="K1228">
        <v>282.56</v>
      </c>
      <c r="L1228" t="str">
        <v>Ricardo G.Silva</v>
      </c>
      <c r="M1228" t="str">
        <v>A VENCER</v>
      </c>
    </row>
    <row r="1229" spans="1:13" x14ac:dyDescent="0.25">
      <c r="A1229">
        <v>211112028</v>
      </c>
      <c r="B1229" t="str">
        <v>Salgado &amp; Lopes, Lda</v>
      </c>
      <c r="C1229" t="str">
        <v>FA</v>
      </c>
      <c r="D1229" s="5" t="str">
        <v>2025A</v>
      </c>
      <c r="E1229">
        <v>9787</v>
      </c>
      <c r="F1229" t="str">
        <v>PEN</v>
      </c>
      <c r="G1229" vm="139">
        <v>45864</v>
      </c>
      <c r="H1229" vm="27">
        <v>45834</v>
      </c>
      <c r="I1229">
        <v>-14</v>
      </c>
      <c r="J1229">
        <v>287.97000000000003</v>
      </c>
      <c r="K1229">
        <v>287.97000000000003</v>
      </c>
      <c r="L1229" t="str">
        <v>Ricardo G.Silva</v>
      </c>
      <c r="M1229" t="str">
        <v>A VENCER</v>
      </c>
    </row>
    <row r="1230" spans="1:13" x14ac:dyDescent="0.25">
      <c r="A1230">
        <v>211112034</v>
      </c>
      <c r="B1230" t="str">
        <v>Famaves - Comércio De Carnes, Lda</v>
      </c>
      <c r="C1230" t="str">
        <v>FA</v>
      </c>
      <c r="D1230" s="5" t="str">
        <v>2025A</v>
      </c>
      <c r="E1230">
        <v>8885</v>
      </c>
      <c r="F1230" t="str">
        <v>PEN</v>
      </c>
      <c r="G1230" vm="33">
        <v>45842</v>
      </c>
      <c r="H1230" vm="12">
        <v>45812</v>
      </c>
      <c r="I1230">
        <v>8</v>
      </c>
      <c r="J1230">
        <v>107.42</v>
      </c>
      <c r="K1230">
        <v>107.42</v>
      </c>
      <c r="L1230" t="str">
        <v>Paulo Costa</v>
      </c>
      <c r="M1230" t="str">
        <v>6A30</v>
      </c>
    </row>
    <row r="1231" spans="1:13" x14ac:dyDescent="0.25">
      <c r="A1231">
        <v>211112034</v>
      </c>
      <c r="B1231" t="str">
        <v>Famaves - Comércio De Carnes, Lda</v>
      </c>
      <c r="C1231" t="str">
        <v>FA</v>
      </c>
      <c r="D1231" s="5" t="str">
        <v>2025A</v>
      </c>
      <c r="E1231">
        <v>8909</v>
      </c>
      <c r="F1231" t="str">
        <v>PEN</v>
      </c>
      <c r="G1231" vm="34">
        <v>45843</v>
      </c>
      <c r="H1231" vm="138">
        <v>45813</v>
      </c>
      <c r="I1231">
        <v>7</v>
      </c>
      <c r="J1231">
        <v>35.68</v>
      </c>
      <c r="K1231">
        <v>35.68</v>
      </c>
      <c r="L1231" t="str">
        <v>Paulo Costa</v>
      </c>
      <c r="M1231" t="str">
        <v>6A30</v>
      </c>
    </row>
    <row r="1232" spans="1:13" x14ac:dyDescent="0.25">
      <c r="A1232">
        <v>211112034</v>
      </c>
      <c r="B1232" t="str">
        <v>Famaves - Comércio De Carnes, Lda</v>
      </c>
      <c r="C1232" t="str">
        <v>FA</v>
      </c>
      <c r="D1232" s="5" t="str">
        <v>2025A</v>
      </c>
      <c r="E1232">
        <v>9161</v>
      </c>
      <c r="F1232" t="str">
        <v>PEN</v>
      </c>
      <c r="G1232" vm="165">
        <v>45850</v>
      </c>
      <c r="H1232" vm="122">
        <v>45820</v>
      </c>
      <c r="I1232">
        <v>0</v>
      </c>
      <c r="J1232">
        <v>225.66</v>
      </c>
      <c r="K1232">
        <v>225.66</v>
      </c>
      <c r="L1232" t="str">
        <v>Paulo Costa</v>
      </c>
      <c r="M1232" t="str">
        <v>A VENCER</v>
      </c>
    </row>
    <row r="1233" spans="1:13" x14ac:dyDescent="0.25">
      <c r="A1233">
        <v>211112034</v>
      </c>
      <c r="B1233" t="str">
        <v>Famaves - Comércio De Carnes, Lda</v>
      </c>
      <c r="C1233" t="str">
        <v>FA</v>
      </c>
      <c r="D1233" s="5" t="str">
        <v>2025A</v>
      </c>
      <c r="E1233">
        <v>9696</v>
      </c>
      <c r="F1233" t="str">
        <v>PEN</v>
      </c>
      <c r="G1233" vm="101">
        <v>45863</v>
      </c>
      <c r="H1233" vm="26">
        <v>45833</v>
      </c>
      <c r="I1233">
        <v>-13</v>
      </c>
      <c r="J1233">
        <v>239.78</v>
      </c>
      <c r="K1233">
        <v>239.78</v>
      </c>
      <c r="L1233" t="str">
        <v>Paulo Costa</v>
      </c>
      <c r="M1233" t="str">
        <v>A VENCER</v>
      </c>
    </row>
    <row r="1234" spans="1:13" x14ac:dyDescent="0.25">
      <c r="A1234">
        <v>211112034</v>
      </c>
      <c r="B1234" t="str">
        <v>Famaves - Comércio De Carnes, Lda</v>
      </c>
      <c r="C1234" t="str">
        <v>FA</v>
      </c>
      <c r="D1234" s="5" t="str">
        <v>2025A</v>
      </c>
      <c r="E1234">
        <v>9998</v>
      </c>
      <c r="F1234" t="str">
        <v>PEN</v>
      </c>
      <c r="G1234" vm="105">
        <v>45870</v>
      </c>
      <c r="H1234" vm="31">
        <v>45840</v>
      </c>
      <c r="I1234">
        <v>-20</v>
      </c>
      <c r="J1234">
        <v>161.81</v>
      </c>
      <c r="K1234">
        <v>161.81</v>
      </c>
      <c r="L1234" t="str">
        <v>Paulo Costa</v>
      </c>
      <c r="M1234" t="str">
        <v>A VENCER</v>
      </c>
    </row>
    <row r="1235" spans="1:13" x14ac:dyDescent="0.25">
      <c r="A1235">
        <v>211112034</v>
      </c>
      <c r="B1235" t="str">
        <v>Famaves - Comércio De Carnes, Lda</v>
      </c>
      <c r="C1235" t="str">
        <v>FA</v>
      </c>
      <c r="D1235" s="5" t="str">
        <v>2025A</v>
      </c>
      <c r="E1235">
        <v>10048</v>
      </c>
      <c r="F1235" t="str">
        <v>PEN</v>
      </c>
      <c r="G1235" vm="118">
        <v>45871</v>
      </c>
      <c r="H1235" vm="32">
        <v>45841</v>
      </c>
      <c r="I1235">
        <v>-21</v>
      </c>
      <c r="J1235">
        <v>71.540000000000006</v>
      </c>
      <c r="K1235">
        <v>71.540000000000006</v>
      </c>
      <c r="L1235" t="str">
        <v>Paulo Costa</v>
      </c>
      <c r="M1235" t="str">
        <v>A VENCER</v>
      </c>
    </row>
    <row r="1236" spans="1:13" x14ac:dyDescent="0.25">
      <c r="A1236">
        <v>211112034</v>
      </c>
      <c r="B1236" t="str">
        <v>Famaves - Comércio De Carnes, Lda</v>
      </c>
      <c r="C1236" t="str">
        <v>FA</v>
      </c>
      <c r="D1236" s="5" t="str">
        <v>2025A</v>
      </c>
      <c r="E1236">
        <v>10279</v>
      </c>
      <c r="F1236" t="str">
        <v>PEN</v>
      </c>
      <c r="G1236" vm="116">
        <v>45876</v>
      </c>
      <c r="H1236" vm="73">
        <v>45846</v>
      </c>
      <c r="I1236">
        <v>-26</v>
      </c>
      <c r="J1236">
        <v>243.53</v>
      </c>
      <c r="K1236">
        <v>243.53</v>
      </c>
      <c r="L1236" t="str">
        <v>Paulo Costa</v>
      </c>
      <c r="M1236" t="str">
        <v>A VENCER</v>
      </c>
    </row>
    <row r="1237" spans="1:13" x14ac:dyDescent="0.25">
      <c r="A1237">
        <v>211112043</v>
      </c>
      <c r="B1237" t="str">
        <v>Speedyfood Service Lda.</v>
      </c>
      <c r="C1237" t="str">
        <v>FA</v>
      </c>
      <c r="D1237" s="5" t="str">
        <v>2025A</v>
      </c>
      <c r="E1237">
        <v>6325</v>
      </c>
      <c r="F1237" t="str">
        <v>PEN</v>
      </c>
      <c r="G1237" vm="88">
        <v>45793</v>
      </c>
      <c r="H1237" vm="209">
        <v>45763</v>
      </c>
      <c r="I1237">
        <v>57</v>
      </c>
      <c r="J1237">
        <v>713.34</v>
      </c>
      <c r="K1237">
        <v>713.34</v>
      </c>
      <c r="L1237" t="str">
        <v>Vânia Silva</v>
      </c>
      <c r="M1237" t="str">
        <v>31A60</v>
      </c>
    </row>
    <row r="1238" spans="1:13" x14ac:dyDescent="0.25">
      <c r="A1238">
        <v>211112045</v>
      </c>
      <c r="B1238" t="str">
        <v>Léguas Suculentas - Unipessoal Lda.</v>
      </c>
      <c r="C1238" t="str">
        <v>FA</v>
      </c>
      <c r="D1238" s="5" t="str">
        <v>2025A</v>
      </c>
      <c r="E1238">
        <v>9332</v>
      </c>
      <c r="F1238" t="str">
        <v>PEN</v>
      </c>
      <c r="G1238" vm="177">
        <v>45855</v>
      </c>
      <c r="H1238" vm="178">
        <v>45825</v>
      </c>
      <c r="I1238">
        <v>-5</v>
      </c>
      <c r="J1238">
        <v>417.24</v>
      </c>
      <c r="K1238">
        <v>417.24</v>
      </c>
      <c r="L1238" t="str">
        <v>Bruno Brito</v>
      </c>
      <c r="M1238" t="str">
        <v>A VENCER</v>
      </c>
    </row>
    <row r="1239" spans="1:13" x14ac:dyDescent="0.25">
      <c r="A1239">
        <v>211112045</v>
      </c>
      <c r="B1239" t="str">
        <v>Léguas Suculentas - Unipessoal Lda.</v>
      </c>
      <c r="C1239" t="str">
        <v>FA</v>
      </c>
      <c r="D1239" s="5" t="str">
        <v>2025A</v>
      </c>
      <c r="E1239">
        <v>9695</v>
      </c>
      <c r="F1239" t="str">
        <v>PEN</v>
      </c>
      <c r="G1239" vm="101">
        <v>45863</v>
      </c>
      <c r="H1239" vm="26">
        <v>45833</v>
      </c>
      <c r="I1239">
        <v>-13</v>
      </c>
      <c r="J1239">
        <v>213.59</v>
      </c>
      <c r="K1239">
        <v>213.59</v>
      </c>
      <c r="L1239" t="str">
        <v>Bruno Brito</v>
      </c>
      <c r="M1239" t="str">
        <v>A VENCER</v>
      </c>
    </row>
    <row r="1240" spans="1:13" x14ac:dyDescent="0.25">
      <c r="A1240">
        <v>211112045</v>
      </c>
      <c r="B1240" t="str">
        <v>Léguas Suculentas - Unipessoal Lda.</v>
      </c>
      <c r="C1240" t="str">
        <v>FA</v>
      </c>
      <c r="D1240" s="5" t="str">
        <v>2025A</v>
      </c>
      <c r="E1240">
        <v>9951</v>
      </c>
      <c r="F1240" t="str">
        <v>PEN</v>
      </c>
      <c r="G1240" vm="105">
        <v>45870</v>
      </c>
      <c r="H1240" vm="31">
        <v>45840</v>
      </c>
      <c r="I1240">
        <v>-20</v>
      </c>
      <c r="J1240">
        <v>119.42</v>
      </c>
      <c r="K1240">
        <v>119.42</v>
      </c>
      <c r="L1240" t="str">
        <v>Bruno Brito</v>
      </c>
      <c r="M1240" t="str">
        <v>A VENCER</v>
      </c>
    </row>
    <row r="1241" spans="1:13" x14ac:dyDescent="0.25">
      <c r="A1241">
        <v>211112045</v>
      </c>
      <c r="B1241" t="str">
        <v>Léguas Suculentas - Unipessoal Lda.</v>
      </c>
      <c r="C1241" t="str">
        <v>FA</v>
      </c>
      <c r="D1241" s="5" t="str">
        <v>2025A</v>
      </c>
      <c r="E1241">
        <v>10346</v>
      </c>
      <c r="F1241" t="str">
        <v>PEN</v>
      </c>
      <c r="G1241" vm="108">
        <v>45877</v>
      </c>
      <c r="H1241" vm="8">
        <v>45847</v>
      </c>
      <c r="I1241">
        <v>-27</v>
      </c>
      <c r="J1241">
        <v>295.14</v>
      </c>
      <c r="K1241">
        <v>295.14</v>
      </c>
      <c r="L1241" t="str">
        <v>Bruno Brito</v>
      </c>
      <c r="M1241" t="str">
        <v>A VENCER</v>
      </c>
    </row>
    <row r="1242" spans="1:13" x14ac:dyDescent="0.25">
      <c r="A1242">
        <v>211112050</v>
      </c>
      <c r="B1242" t="str">
        <v>Alimentar Desafios-Comércio De</v>
      </c>
      <c r="C1242" t="str">
        <v>NC</v>
      </c>
      <c r="D1242" s="5" t="str">
        <v>2025A</v>
      </c>
      <c r="E1242">
        <v>326</v>
      </c>
      <c r="F1242" t="str">
        <v>PEN</v>
      </c>
      <c r="G1242" vm="78">
        <v>45777</v>
      </c>
      <c r="H1242" vm="288">
        <v>45747</v>
      </c>
      <c r="I1242">
        <v>73</v>
      </c>
      <c r="J1242">
        <v>-22</v>
      </c>
      <c r="K1242">
        <v>-22</v>
      </c>
      <c r="L1242" t="str">
        <v>Manuel Miranda</v>
      </c>
      <c r="M1242" t="str">
        <v>61A90</v>
      </c>
    </row>
    <row r="1243" spans="1:13" x14ac:dyDescent="0.25">
      <c r="A1243">
        <v>211112050</v>
      </c>
      <c r="B1243" t="str">
        <v>Alimentar Desafios-Comércio De</v>
      </c>
      <c r="C1243" t="str">
        <v>NC</v>
      </c>
      <c r="D1243" s="5" t="str">
        <v>2025A</v>
      </c>
      <c r="E1243">
        <v>327</v>
      </c>
      <c r="F1243" t="str">
        <v>PEN</v>
      </c>
      <c r="G1243" vm="78">
        <v>45777</v>
      </c>
      <c r="H1243" vm="288">
        <v>45747</v>
      </c>
      <c r="I1243">
        <v>73</v>
      </c>
      <c r="J1243">
        <v>-27.45</v>
      </c>
      <c r="K1243">
        <v>-27.45</v>
      </c>
      <c r="L1243" t="str">
        <v>Manuel Miranda</v>
      </c>
      <c r="M1243" t="str">
        <v>61A90</v>
      </c>
    </row>
    <row r="1244" spans="1:13" x14ac:dyDescent="0.25">
      <c r="A1244">
        <v>211112050</v>
      </c>
      <c r="B1244" t="str">
        <v>Alimentar Desafios-Comércio De</v>
      </c>
      <c r="C1244" t="str">
        <v>NC</v>
      </c>
      <c r="D1244" s="5" t="str">
        <v>2025A</v>
      </c>
      <c r="E1244">
        <v>328</v>
      </c>
      <c r="F1244" t="str">
        <v>PEN</v>
      </c>
      <c r="G1244" vm="78">
        <v>45777</v>
      </c>
      <c r="H1244" vm="288">
        <v>45747</v>
      </c>
      <c r="I1244">
        <v>73</v>
      </c>
      <c r="J1244">
        <v>-5.73</v>
      </c>
      <c r="K1244">
        <v>-5.73</v>
      </c>
      <c r="L1244" t="str">
        <v>Manuel Miranda</v>
      </c>
      <c r="M1244" t="str">
        <v>61A90</v>
      </c>
    </row>
    <row r="1245" spans="1:13" x14ac:dyDescent="0.25">
      <c r="A1245">
        <v>211112052</v>
      </c>
      <c r="B1245" t="str">
        <v>Mtz, Lda</v>
      </c>
      <c r="C1245" t="str">
        <v>NCPR</v>
      </c>
      <c r="D1245" s="5">
        <v>2025</v>
      </c>
      <c r="E1245">
        <v>87</v>
      </c>
      <c r="F1245" t="str">
        <v>PEN</v>
      </c>
      <c r="G1245" vm="35">
        <v>45844</v>
      </c>
      <c r="H1245" vm="185">
        <v>45784</v>
      </c>
      <c r="I1245">
        <v>6</v>
      </c>
      <c r="J1245">
        <v>-35.94</v>
      </c>
      <c r="K1245">
        <v>-35.94</v>
      </c>
      <c r="L1245" t="str">
        <v>Ricardo G.Silva</v>
      </c>
      <c r="M1245" t="str">
        <v>6A30</v>
      </c>
    </row>
    <row r="1246" spans="1:13" x14ac:dyDescent="0.25">
      <c r="A1246">
        <v>211112052</v>
      </c>
      <c r="B1246" t="str">
        <v>Mtz, Lda</v>
      </c>
      <c r="C1246" t="str">
        <v>FA</v>
      </c>
      <c r="D1246" s="5" t="str">
        <v>2025A</v>
      </c>
      <c r="E1246">
        <v>7446</v>
      </c>
      <c r="F1246" t="str">
        <v>PEN</v>
      </c>
      <c r="G1246" vm="73">
        <v>45846</v>
      </c>
      <c r="H1246" vm="206">
        <v>45786</v>
      </c>
      <c r="I1246">
        <v>4</v>
      </c>
      <c r="J1246">
        <v>890.88</v>
      </c>
      <c r="K1246">
        <v>890.88</v>
      </c>
      <c r="L1246" t="str">
        <v>Ricardo G.Silva</v>
      </c>
      <c r="M1246" t="str">
        <v>1A5</v>
      </c>
    </row>
    <row r="1247" spans="1:13" x14ac:dyDescent="0.25">
      <c r="A1247">
        <v>211112052</v>
      </c>
      <c r="B1247" t="str">
        <v>Mtz, Lda</v>
      </c>
      <c r="C1247" t="str">
        <v>NC</v>
      </c>
      <c r="D1247" s="5">
        <v>2025</v>
      </c>
      <c r="E1247">
        <v>546</v>
      </c>
      <c r="F1247" t="str">
        <v>PEN</v>
      </c>
      <c r="G1247" vm="109">
        <v>45879</v>
      </c>
      <c r="H1247" vm="16">
        <v>45819</v>
      </c>
      <c r="I1247">
        <v>-29</v>
      </c>
      <c r="J1247">
        <v>-680.83</v>
      </c>
      <c r="K1247">
        <v>-680.83</v>
      </c>
      <c r="L1247" t="str">
        <v>Ricardo G.Silva</v>
      </c>
      <c r="M1247" t="str">
        <v>A VENCER</v>
      </c>
    </row>
    <row r="1248" spans="1:13" x14ac:dyDescent="0.25">
      <c r="A1248">
        <v>211112052</v>
      </c>
      <c r="B1248" t="str">
        <v>Mtz, Lda</v>
      </c>
      <c r="C1248" t="str">
        <v>FA</v>
      </c>
      <c r="D1248" s="5" t="str">
        <v>2025A</v>
      </c>
      <c r="E1248">
        <v>9182</v>
      </c>
      <c r="F1248" t="str">
        <v>PEN</v>
      </c>
      <c r="G1248" vm="123">
        <v>45881</v>
      </c>
      <c r="H1248" vm="19">
        <v>45821</v>
      </c>
      <c r="I1248">
        <v>-31</v>
      </c>
      <c r="J1248">
        <v>968.26</v>
      </c>
      <c r="K1248">
        <v>968.26</v>
      </c>
      <c r="L1248" t="str">
        <v>Ricardo G.Silva</v>
      </c>
      <c r="M1248" t="str">
        <v>A VENCER</v>
      </c>
    </row>
    <row r="1249" spans="1:13" x14ac:dyDescent="0.25">
      <c r="A1249">
        <v>211112052</v>
      </c>
      <c r="B1249" t="str">
        <v>Mtz, Lda</v>
      </c>
      <c r="C1249" t="str">
        <v>NC</v>
      </c>
      <c r="D1249" s="5">
        <v>2025</v>
      </c>
      <c r="E1249">
        <v>569</v>
      </c>
      <c r="F1249" t="str">
        <v>PEN</v>
      </c>
      <c r="G1249" vm="143">
        <v>45885</v>
      </c>
      <c r="H1249" vm="178">
        <v>45825</v>
      </c>
      <c r="I1249">
        <v>-35</v>
      </c>
      <c r="J1249">
        <v>-69.09</v>
      </c>
      <c r="K1249">
        <v>-69.09</v>
      </c>
      <c r="L1249" t="str">
        <v>Ricardo G.Silva</v>
      </c>
      <c r="M1249" t="str">
        <v>A VENCER</v>
      </c>
    </row>
    <row r="1250" spans="1:13" x14ac:dyDescent="0.25">
      <c r="A1250">
        <v>211112052</v>
      </c>
      <c r="B1250" t="str">
        <v>Mtz, Lda</v>
      </c>
      <c r="C1250" t="str">
        <v>FA</v>
      </c>
      <c r="D1250" s="5" t="str">
        <v>2025A</v>
      </c>
      <c r="E1250">
        <v>9796</v>
      </c>
      <c r="F1250" t="str">
        <v>PEN</v>
      </c>
      <c r="G1250" vm="129">
        <v>45894</v>
      </c>
      <c r="H1250" vm="27">
        <v>45834</v>
      </c>
      <c r="I1250">
        <v>-44</v>
      </c>
      <c r="J1250">
        <v>107.37</v>
      </c>
      <c r="K1250">
        <v>107.37</v>
      </c>
      <c r="L1250" t="str">
        <v>Ricardo G.Silva</v>
      </c>
      <c r="M1250" t="str">
        <v>A VENCER</v>
      </c>
    </row>
    <row r="1251" spans="1:13" x14ac:dyDescent="0.25">
      <c r="A1251">
        <v>211112052</v>
      </c>
      <c r="B1251" t="str">
        <v>Mtz, Lda</v>
      </c>
      <c r="C1251" t="str">
        <v>FA</v>
      </c>
      <c r="D1251" s="5" t="str">
        <v>2025A</v>
      </c>
      <c r="E1251">
        <v>10369</v>
      </c>
      <c r="F1251" t="str">
        <v>PEN</v>
      </c>
      <c r="G1251" vm="136">
        <v>45908</v>
      </c>
      <c r="H1251" vm="74">
        <v>45848</v>
      </c>
      <c r="I1251">
        <v>-58</v>
      </c>
      <c r="J1251">
        <v>1512.89</v>
      </c>
      <c r="K1251">
        <v>1512.89</v>
      </c>
      <c r="L1251" t="str">
        <v>Ricardo G.Silva</v>
      </c>
      <c r="M1251" t="str">
        <v>A VENCER</v>
      </c>
    </row>
    <row r="1252" spans="1:13" x14ac:dyDescent="0.25">
      <c r="A1252">
        <v>211112053</v>
      </c>
      <c r="B1252" t="str">
        <v>Maria Celeste Ferreira &amp; Ferreira, Lda.</v>
      </c>
      <c r="C1252" t="str">
        <v>FA</v>
      </c>
      <c r="D1252" s="5" t="str">
        <v>2025A</v>
      </c>
      <c r="E1252">
        <v>8407</v>
      </c>
      <c r="F1252" t="str">
        <v>RPR</v>
      </c>
      <c r="G1252" vm="27">
        <v>45834</v>
      </c>
      <c r="H1252" vm="176">
        <v>45804</v>
      </c>
      <c r="I1252">
        <v>16</v>
      </c>
      <c r="J1252">
        <v>669.77</v>
      </c>
      <c r="K1252">
        <v>669.77</v>
      </c>
      <c r="L1252" t="str">
        <v>Bruno Brito</v>
      </c>
      <c r="M1252" t="str">
        <v>6A30</v>
      </c>
    </row>
    <row r="1253" spans="1:13" x14ac:dyDescent="0.25">
      <c r="A1253">
        <v>211112053</v>
      </c>
      <c r="B1253" t="str">
        <v>Maria Celeste Ferreira &amp; Ferreira, Lda.</v>
      </c>
      <c r="C1253" t="str">
        <v>FA</v>
      </c>
      <c r="D1253" s="5" t="str">
        <v>2025A</v>
      </c>
      <c r="E1253">
        <v>8907</v>
      </c>
      <c r="F1253" t="str">
        <v>RPR</v>
      </c>
      <c r="G1253" vm="34">
        <v>45843</v>
      </c>
      <c r="H1253" vm="138">
        <v>45813</v>
      </c>
      <c r="I1253">
        <v>7</v>
      </c>
      <c r="J1253">
        <v>837.69</v>
      </c>
      <c r="K1253">
        <v>837.69</v>
      </c>
      <c r="L1253" t="str">
        <v>Bruno Brito</v>
      </c>
      <c r="M1253" t="str">
        <v>6A30</v>
      </c>
    </row>
    <row r="1254" spans="1:13" x14ac:dyDescent="0.25">
      <c r="A1254">
        <v>211112053</v>
      </c>
      <c r="B1254" t="str">
        <v>Maria Celeste Ferreira &amp; Ferreira, Lda.</v>
      </c>
      <c r="C1254" t="str">
        <v>FA</v>
      </c>
      <c r="D1254" s="5" t="str">
        <v>2025A</v>
      </c>
      <c r="E1254">
        <v>9334</v>
      </c>
      <c r="F1254" t="str">
        <v>PEN</v>
      </c>
      <c r="G1254" vm="177">
        <v>45855</v>
      </c>
      <c r="H1254" vm="178">
        <v>45825</v>
      </c>
      <c r="I1254">
        <v>-5</v>
      </c>
      <c r="J1254">
        <v>545.36</v>
      </c>
      <c r="K1254">
        <v>545.36</v>
      </c>
      <c r="L1254" t="str">
        <v>Bruno Brito</v>
      </c>
      <c r="M1254" t="str">
        <v>A VENCER</v>
      </c>
    </row>
    <row r="1255" spans="1:13" x14ac:dyDescent="0.25">
      <c r="A1255">
        <v>211112053</v>
      </c>
      <c r="B1255" t="str">
        <v>Maria Celeste Ferreira &amp; Ferreira, Lda.</v>
      </c>
      <c r="C1255" t="str">
        <v>FA</v>
      </c>
      <c r="D1255" s="5" t="str">
        <v>2025A</v>
      </c>
      <c r="E1255">
        <v>9916</v>
      </c>
      <c r="F1255" t="str">
        <v>PEN</v>
      </c>
      <c r="G1255" vm="140">
        <v>45869</v>
      </c>
      <c r="H1255" vm="141">
        <v>45839</v>
      </c>
      <c r="I1255">
        <v>-19</v>
      </c>
      <c r="J1255">
        <v>321.40000000000003</v>
      </c>
      <c r="K1255">
        <v>321.40000000000003</v>
      </c>
      <c r="L1255" t="str">
        <v>Bruno Brito</v>
      </c>
      <c r="M1255" t="str">
        <v>A VENCER</v>
      </c>
    </row>
    <row r="1256" spans="1:13" x14ac:dyDescent="0.25">
      <c r="A1256">
        <v>211112053</v>
      </c>
      <c r="B1256" t="str">
        <v>Maria Celeste Ferreira &amp; Ferreira, Lda.</v>
      </c>
      <c r="C1256" t="str">
        <v>FA</v>
      </c>
      <c r="D1256" s="5" t="str">
        <v>2025A</v>
      </c>
      <c r="E1256">
        <v>10244</v>
      </c>
      <c r="F1256" t="str">
        <v>PEN</v>
      </c>
      <c r="G1256" vm="116">
        <v>45876</v>
      </c>
      <c r="H1256" vm="73">
        <v>45846</v>
      </c>
      <c r="I1256">
        <v>-26</v>
      </c>
      <c r="J1256">
        <v>670.55000000000007</v>
      </c>
      <c r="K1256">
        <v>670.55000000000007</v>
      </c>
      <c r="L1256" t="str">
        <v>Bruno Brito</v>
      </c>
      <c r="M1256" t="str">
        <v>A VENCER</v>
      </c>
    </row>
    <row r="1257" spans="1:13" x14ac:dyDescent="0.25">
      <c r="A1257">
        <v>211112062</v>
      </c>
      <c r="B1257" t="str">
        <v>Talho Do Bessa-Unip. Lda</v>
      </c>
      <c r="C1257" t="str">
        <v>FA</v>
      </c>
      <c r="D1257" s="5" t="str">
        <v>2025A</v>
      </c>
      <c r="E1257">
        <v>10137</v>
      </c>
      <c r="F1257" t="str">
        <v>PEN</v>
      </c>
      <c r="G1257" vm="106">
        <v>45872</v>
      </c>
      <c r="H1257" vm="33">
        <v>45842</v>
      </c>
      <c r="I1257">
        <v>-22</v>
      </c>
      <c r="J1257">
        <v>95.14</v>
      </c>
      <c r="K1257">
        <v>95.14</v>
      </c>
      <c r="L1257" t="str">
        <v>Pedro Fonseca</v>
      </c>
      <c r="M1257" t="str">
        <v>A VENCER</v>
      </c>
    </row>
    <row r="1258" spans="1:13" x14ac:dyDescent="0.25">
      <c r="A1258">
        <v>211112062</v>
      </c>
      <c r="B1258" t="str">
        <v>Talho Do Bessa-Unip. Lda</v>
      </c>
      <c r="C1258" t="str">
        <v>FA</v>
      </c>
      <c r="D1258" s="5" t="str">
        <v>2025A</v>
      </c>
      <c r="E1258">
        <v>10316</v>
      </c>
      <c r="F1258" t="str">
        <v>PEN</v>
      </c>
      <c r="G1258" vm="108">
        <v>45877</v>
      </c>
      <c r="H1258" vm="8">
        <v>45847</v>
      </c>
      <c r="I1258">
        <v>-27</v>
      </c>
      <c r="J1258">
        <v>239.57</v>
      </c>
      <c r="K1258">
        <v>239.57</v>
      </c>
      <c r="L1258" t="str">
        <v>Pedro Fonseca</v>
      </c>
      <c r="M1258" t="str">
        <v>A VENCER</v>
      </c>
    </row>
    <row r="1259" spans="1:13" x14ac:dyDescent="0.25">
      <c r="A1259">
        <v>211112064</v>
      </c>
      <c r="B1259" t="str">
        <v>Traço Salgado Carnes Unipessoal,Lda</v>
      </c>
      <c r="C1259" t="str">
        <v>FA</v>
      </c>
      <c r="D1259" s="5" t="str">
        <v>2025A</v>
      </c>
      <c r="E1259">
        <v>9314</v>
      </c>
      <c r="F1259" t="str">
        <v>PEN</v>
      </c>
      <c r="G1259" vm="96">
        <v>45854</v>
      </c>
      <c r="H1259" vm="89">
        <v>45824</v>
      </c>
      <c r="I1259">
        <v>-4</v>
      </c>
      <c r="J1259">
        <v>77.350000000000009</v>
      </c>
      <c r="K1259">
        <v>77.350000000000009</v>
      </c>
      <c r="L1259" t="str">
        <v>Ricardo G.Silva</v>
      </c>
      <c r="M1259" t="str">
        <v>A VENCER</v>
      </c>
    </row>
    <row r="1260" spans="1:13" x14ac:dyDescent="0.25">
      <c r="A1260">
        <v>211112064</v>
      </c>
      <c r="B1260" t="str">
        <v>Traço Salgado Carnes Unipessoal,Lda</v>
      </c>
      <c r="C1260" t="str">
        <v>FA</v>
      </c>
      <c r="D1260" s="5" t="str">
        <v>2025A</v>
      </c>
      <c r="E1260">
        <v>9541</v>
      </c>
      <c r="F1260" t="str">
        <v>PEN</v>
      </c>
      <c r="G1260" vm="98">
        <v>45858</v>
      </c>
      <c r="H1260" vm="24">
        <v>45828</v>
      </c>
      <c r="I1260">
        <v>-8</v>
      </c>
      <c r="J1260">
        <v>105.8</v>
      </c>
      <c r="K1260">
        <v>105.8</v>
      </c>
      <c r="L1260" t="str">
        <v>Ricardo G.Silva</v>
      </c>
      <c r="M1260" t="str">
        <v>A VENCER</v>
      </c>
    </row>
    <row r="1261" spans="1:13" x14ac:dyDescent="0.25">
      <c r="A1261">
        <v>211112064</v>
      </c>
      <c r="B1261" t="str">
        <v>Traço Salgado Carnes Unipessoal,Lda</v>
      </c>
      <c r="C1261" t="str">
        <v>FA</v>
      </c>
      <c r="D1261" s="5" t="str">
        <v>2025A</v>
      </c>
      <c r="E1261">
        <v>9601</v>
      </c>
      <c r="F1261" t="str">
        <v>PEN</v>
      </c>
      <c r="G1261" vm="99">
        <v>45861</v>
      </c>
      <c r="H1261" vm="100">
        <v>45831</v>
      </c>
      <c r="I1261">
        <v>-11</v>
      </c>
      <c r="J1261">
        <v>90.34</v>
      </c>
      <c r="K1261">
        <v>90.34</v>
      </c>
      <c r="L1261" t="str">
        <v>Ricardo G.Silva</v>
      </c>
      <c r="M1261" t="str">
        <v>A VENCER</v>
      </c>
    </row>
    <row r="1262" spans="1:13" x14ac:dyDescent="0.25">
      <c r="A1262">
        <v>211112064</v>
      </c>
      <c r="B1262" t="str">
        <v>Traço Salgado Carnes Unipessoal,Lda</v>
      </c>
      <c r="C1262" t="str">
        <v>FA</v>
      </c>
      <c r="D1262" s="5" t="str">
        <v>2025A</v>
      </c>
      <c r="E1262">
        <v>9844</v>
      </c>
      <c r="F1262" t="str">
        <v>PEN</v>
      </c>
      <c r="G1262" vm="102">
        <v>45865</v>
      </c>
      <c r="H1262" vm="28">
        <v>45835</v>
      </c>
      <c r="I1262">
        <v>-15</v>
      </c>
      <c r="J1262">
        <v>118.34</v>
      </c>
      <c r="K1262">
        <v>118.34</v>
      </c>
      <c r="L1262" t="str">
        <v>Ricardo G.Silva</v>
      </c>
      <c r="M1262" t="str">
        <v>A VENCER</v>
      </c>
    </row>
    <row r="1263" spans="1:13" x14ac:dyDescent="0.25">
      <c r="A1263">
        <v>211112064</v>
      </c>
      <c r="B1263" t="str">
        <v>Traço Salgado Carnes Unipessoal,Lda</v>
      </c>
      <c r="C1263" t="str">
        <v>FA</v>
      </c>
      <c r="D1263" s="5" t="str">
        <v>2025A</v>
      </c>
      <c r="E1263">
        <v>9983</v>
      </c>
      <c r="F1263" t="str">
        <v>PEN</v>
      </c>
      <c r="G1263" vm="105">
        <v>45870</v>
      </c>
      <c r="H1263" vm="31">
        <v>45840</v>
      </c>
      <c r="I1263">
        <v>-20</v>
      </c>
      <c r="J1263">
        <v>44.81</v>
      </c>
      <c r="K1263">
        <v>44.81</v>
      </c>
      <c r="L1263" t="str">
        <v>Ricardo G.Silva</v>
      </c>
      <c r="M1263" t="str">
        <v>A VENCER</v>
      </c>
    </row>
    <row r="1264" spans="1:13" x14ac:dyDescent="0.25">
      <c r="A1264">
        <v>211112064</v>
      </c>
      <c r="B1264" t="str">
        <v>Traço Salgado Carnes Unipessoal,Lda</v>
      </c>
      <c r="C1264" t="str">
        <v>FA</v>
      </c>
      <c r="D1264" s="5" t="str">
        <v>2025A</v>
      </c>
      <c r="E1264">
        <v>10467</v>
      </c>
      <c r="F1264" t="str">
        <v>PEN</v>
      </c>
      <c r="G1264" vm="109">
        <v>45879</v>
      </c>
      <c r="H1264" vm="9">
        <v>45849</v>
      </c>
      <c r="I1264">
        <v>-29</v>
      </c>
      <c r="J1264">
        <v>172.37</v>
      </c>
      <c r="K1264">
        <v>172.37</v>
      </c>
      <c r="L1264" t="str">
        <v>Ricardo G.Silva</v>
      </c>
      <c r="M1264" t="str">
        <v>A VENCER</v>
      </c>
    </row>
    <row r="1265" spans="1:13" x14ac:dyDescent="0.25">
      <c r="A1265">
        <v>211112066</v>
      </c>
      <c r="B1265" t="str">
        <v>Pedro Miguel Meireles Ferreira</v>
      </c>
      <c r="C1265" t="str">
        <v>NC</v>
      </c>
      <c r="D1265" s="5">
        <v>2025</v>
      </c>
      <c r="E1265">
        <v>528</v>
      </c>
      <c r="F1265" t="str">
        <v>PEN</v>
      </c>
      <c r="G1265" vm="26">
        <v>45833</v>
      </c>
      <c r="H1265" vm="12">
        <v>45812</v>
      </c>
      <c r="I1265">
        <v>17</v>
      </c>
      <c r="J1265">
        <v>-25.46</v>
      </c>
      <c r="K1265">
        <v>-25.46</v>
      </c>
      <c r="L1265" t="str">
        <v>Bruno Brito</v>
      </c>
      <c r="M1265" t="str">
        <v>6A30</v>
      </c>
    </row>
    <row r="1266" spans="1:13" x14ac:dyDescent="0.25">
      <c r="A1266">
        <v>211112066</v>
      </c>
      <c r="B1266" t="str">
        <v>Pedro Miguel Meireles Ferreira</v>
      </c>
      <c r="C1266" t="str">
        <v>FA</v>
      </c>
      <c r="D1266" s="5" t="str">
        <v>2025A</v>
      </c>
      <c r="E1266">
        <v>9958</v>
      </c>
      <c r="F1266" t="str">
        <v>PEN</v>
      </c>
      <c r="G1266" vm="99">
        <v>45861</v>
      </c>
      <c r="H1266" vm="31">
        <v>45840</v>
      </c>
      <c r="I1266">
        <v>-11</v>
      </c>
      <c r="J1266">
        <v>145.83000000000001</v>
      </c>
      <c r="K1266">
        <v>145.83000000000001</v>
      </c>
      <c r="L1266" t="str">
        <v>Bruno Brito</v>
      </c>
      <c r="M1266" t="str">
        <v>A VENCER</v>
      </c>
    </row>
    <row r="1267" spans="1:13" x14ac:dyDescent="0.25">
      <c r="A1267">
        <v>211112066</v>
      </c>
      <c r="B1267" t="str">
        <v>Pedro Miguel Meireles Ferreira</v>
      </c>
      <c r="C1267" t="str">
        <v>FA</v>
      </c>
      <c r="D1267" s="5" t="str">
        <v>2025A</v>
      </c>
      <c r="E1267">
        <v>10135</v>
      </c>
      <c r="F1267" t="str">
        <v>PEN</v>
      </c>
      <c r="G1267" vm="101">
        <v>45863</v>
      </c>
      <c r="H1267" vm="33">
        <v>45842</v>
      </c>
      <c r="I1267">
        <v>-13</v>
      </c>
      <c r="J1267">
        <v>161.83000000000001</v>
      </c>
      <c r="K1267">
        <v>161.83000000000001</v>
      </c>
      <c r="L1267" t="str">
        <v>Bruno Brito</v>
      </c>
      <c r="M1267" t="str">
        <v>A VENCER</v>
      </c>
    </row>
    <row r="1268" spans="1:13" x14ac:dyDescent="0.25">
      <c r="A1268">
        <v>211112066</v>
      </c>
      <c r="B1268" t="str">
        <v>Pedro Miguel Meireles Ferreira</v>
      </c>
      <c r="C1268" t="str">
        <v>FA</v>
      </c>
      <c r="D1268" s="5" t="str">
        <v>2025A</v>
      </c>
      <c r="E1268">
        <v>10296</v>
      </c>
      <c r="F1268" t="str">
        <v>PEN</v>
      </c>
      <c r="G1268" vm="103">
        <v>45868</v>
      </c>
      <c r="H1268" vm="8">
        <v>45847</v>
      </c>
      <c r="I1268">
        <v>-18</v>
      </c>
      <c r="J1268">
        <v>131.35</v>
      </c>
      <c r="K1268">
        <v>131.35</v>
      </c>
      <c r="L1268" t="str">
        <v>Bruno Brito</v>
      </c>
      <c r="M1268" t="str">
        <v>A VENCER</v>
      </c>
    </row>
    <row r="1269" spans="1:13" x14ac:dyDescent="0.25">
      <c r="A1269">
        <v>211112066</v>
      </c>
      <c r="B1269" t="str">
        <v>Pedro Miguel Meireles Ferreira</v>
      </c>
      <c r="C1269" t="str">
        <v>FA</v>
      </c>
      <c r="D1269" s="5" t="str">
        <v>2025A</v>
      </c>
      <c r="E1269">
        <v>10448</v>
      </c>
      <c r="F1269" t="str">
        <v>PEN</v>
      </c>
      <c r="G1269" vm="105">
        <v>45870</v>
      </c>
      <c r="H1269" vm="9">
        <v>45849</v>
      </c>
      <c r="I1269">
        <v>-20</v>
      </c>
      <c r="J1269">
        <v>463.83</v>
      </c>
      <c r="K1269">
        <v>463.83</v>
      </c>
      <c r="L1269" t="str">
        <v>Bruno Brito</v>
      </c>
      <c r="M1269" t="str">
        <v>A VENCER</v>
      </c>
    </row>
    <row r="1270" spans="1:13" x14ac:dyDescent="0.25">
      <c r="A1270">
        <v>211112067</v>
      </c>
      <c r="B1270" t="str">
        <v>Paulo Jorge P. Nogueira, Unip.,Lda</v>
      </c>
      <c r="C1270" t="str">
        <v>FA</v>
      </c>
      <c r="D1270" s="5" t="str">
        <v>2025A</v>
      </c>
      <c r="E1270">
        <v>188</v>
      </c>
      <c r="F1270" t="str">
        <v>PEN</v>
      </c>
      <c r="G1270" vm="329">
        <v>45660</v>
      </c>
      <c r="H1270" vm="329">
        <v>45660</v>
      </c>
      <c r="I1270">
        <v>190</v>
      </c>
      <c r="J1270">
        <v>589.87</v>
      </c>
      <c r="K1270">
        <v>589.87</v>
      </c>
      <c r="L1270" t="str">
        <v>Ricardo G.Silva</v>
      </c>
      <c r="M1270" t="str">
        <v>M120</v>
      </c>
    </row>
    <row r="1271" spans="1:13" x14ac:dyDescent="0.25">
      <c r="A1271">
        <v>211112073</v>
      </c>
      <c r="B1271" t="str">
        <v>Talhos Heroísmo, Lda</v>
      </c>
      <c r="C1271" t="str">
        <v>FA</v>
      </c>
      <c r="D1271" s="5" t="str">
        <v>2025A</v>
      </c>
      <c r="E1271">
        <v>6515</v>
      </c>
      <c r="F1271" t="str">
        <v>PEN</v>
      </c>
      <c r="G1271" vm="69">
        <v>45795</v>
      </c>
      <c r="H1271" vm="179">
        <v>45765</v>
      </c>
      <c r="I1271">
        <v>55</v>
      </c>
      <c r="J1271">
        <v>119.33</v>
      </c>
      <c r="K1271">
        <v>119.33</v>
      </c>
      <c r="L1271" t="str">
        <v>Pedro Fonseca</v>
      </c>
      <c r="M1271" t="str">
        <v>31A60</v>
      </c>
    </row>
    <row r="1272" spans="1:13" x14ac:dyDescent="0.25">
      <c r="A1272">
        <v>211112073</v>
      </c>
      <c r="B1272" t="str">
        <v>Talhos Heroísmo, Lda</v>
      </c>
      <c r="C1272" t="str">
        <v>FA</v>
      </c>
      <c r="D1272" s="5" t="str">
        <v>2025A</v>
      </c>
      <c r="E1272">
        <v>7579</v>
      </c>
      <c r="F1272" t="str">
        <v>PEN</v>
      </c>
      <c r="G1272" vm="16">
        <v>45819</v>
      </c>
      <c r="H1272" vm="267">
        <v>45789</v>
      </c>
      <c r="I1272">
        <v>31</v>
      </c>
      <c r="J1272">
        <v>912.39</v>
      </c>
      <c r="K1272">
        <v>912.39</v>
      </c>
      <c r="L1272" t="str">
        <v>Pedro Fonseca</v>
      </c>
      <c r="M1272" t="str">
        <v>31A60</v>
      </c>
    </row>
    <row r="1273" spans="1:13" x14ac:dyDescent="0.25">
      <c r="A1273">
        <v>211112073</v>
      </c>
      <c r="B1273" t="str">
        <v>Talhos Heroísmo, Lda</v>
      </c>
      <c r="C1273" t="str">
        <v>FA</v>
      </c>
      <c r="D1273" s="5" t="str">
        <v>2025A</v>
      </c>
      <c r="E1273">
        <v>7856</v>
      </c>
      <c r="F1273" t="str">
        <v>PEN</v>
      </c>
      <c r="G1273" vm="21">
        <v>45823</v>
      </c>
      <c r="H1273" vm="88">
        <v>45793</v>
      </c>
      <c r="I1273">
        <v>27</v>
      </c>
      <c r="J1273">
        <v>1115.17</v>
      </c>
      <c r="K1273">
        <v>1115.17</v>
      </c>
      <c r="L1273" t="str">
        <v>Pedro Fonseca</v>
      </c>
      <c r="M1273" t="str">
        <v>6A30</v>
      </c>
    </row>
    <row r="1274" spans="1:13" x14ac:dyDescent="0.25">
      <c r="A1274">
        <v>211112073</v>
      </c>
      <c r="B1274" t="str">
        <v>Talhos Heroísmo, Lda</v>
      </c>
      <c r="C1274" t="str">
        <v>NC</v>
      </c>
      <c r="D1274" s="5">
        <v>2025</v>
      </c>
      <c r="E1274">
        <v>464</v>
      </c>
      <c r="F1274" t="str">
        <v>PEN</v>
      </c>
      <c r="G1274" vm="22">
        <v>45826</v>
      </c>
      <c r="H1274" vm="164">
        <v>45796</v>
      </c>
      <c r="I1274">
        <v>24</v>
      </c>
      <c r="J1274">
        <v>-81.25</v>
      </c>
      <c r="K1274">
        <v>-80.75</v>
      </c>
      <c r="L1274" t="str">
        <v>Pedro Fonseca</v>
      </c>
      <c r="M1274" t="str">
        <v>6A30</v>
      </c>
    </row>
    <row r="1275" spans="1:13" x14ac:dyDescent="0.25">
      <c r="A1275">
        <v>211112073</v>
      </c>
      <c r="B1275" t="str">
        <v>Talhos Heroísmo, Lda</v>
      </c>
      <c r="C1275" t="str">
        <v>FA</v>
      </c>
      <c r="D1275" s="5" t="str">
        <v>2025A</v>
      </c>
      <c r="E1275">
        <v>7978</v>
      </c>
      <c r="F1275" t="str">
        <v>PEN</v>
      </c>
      <c r="G1275" vm="22">
        <v>45826</v>
      </c>
      <c r="H1275" vm="164">
        <v>45796</v>
      </c>
      <c r="I1275">
        <v>24</v>
      </c>
      <c r="J1275">
        <v>904.75</v>
      </c>
      <c r="K1275">
        <v>904.75</v>
      </c>
      <c r="L1275" t="str">
        <v>Pedro Fonseca</v>
      </c>
      <c r="M1275" t="str">
        <v>6A30</v>
      </c>
    </row>
    <row r="1276" spans="1:13" x14ac:dyDescent="0.25">
      <c r="A1276">
        <v>211112073</v>
      </c>
      <c r="B1276" t="str">
        <v>Talhos Heroísmo, Lda</v>
      </c>
      <c r="C1276" t="str">
        <v>FA</v>
      </c>
      <c r="D1276" s="5" t="str">
        <v>2025A</v>
      </c>
      <c r="E1276">
        <v>8126</v>
      </c>
      <c r="F1276" t="str">
        <v>PEN</v>
      </c>
      <c r="G1276" vm="24">
        <v>45828</v>
      </c>
      <c r="H1276" vm="153">
        <v>45798</v>
      </c>
      <c r="I1276">
        <v>22</v>
      </c>
      <c r="J1276">
        <v>671.71</v>
      </c>
      <c r="K1276">
        <v>671.71</v>
      </c>
      <c r="L1276" t="str">
        <v>Pedro Fonseca</v>
      </c>
      <c r="M1276" t="str">
        <v>6A30</v>
      </c>
    </row>
    <row r="1277" spans="1:13" x14ac:dyDescent="0.25">
      <c r="A1277">
        <v>211112073</v>
      </c>
      <c r="B1277" t="str">
        <v>Talhos Heroísmo, Lda</v>
      </c>
      <c r="C1277" t="str">
        <v>FA</v>
      </c>
      <c r="D1277" s="5" t="str">
        <v>2025A</v>
      </c>
      <c r="E1277">
        <v>8369</v>
      </c>
      <c r="F1277" t="str">
        <v>PEN</v>
      </c>
      <c r="G1277" vm="26">
        <v>45833</v>
      </c>
      <c r="H1277" vm="147">
        <v>45803</v>
      </c>
      <c r="I1277">
        <v>17</v>
      </c>
      <c r="J1277">
        <v>889.93000000000006</v>
      </c>
      <c r="K1277">
        <v>889.93000000000006</v>
      </c>
      <c r="L1277" t="str">
        <v>Pedro Fonseca</v>
      </c>
      <c r="M1277" t="str">
        <v>6A30</v>
      </c>
    </row>
    <row r="1278" spans="1:13" x14ac:dyDescent="0.25">
      <c r="A1278">
        <v>211112073</v>
      </c>
      <c r="B1278" t="str">
        <v>Talhos Heroísmo, Lda</v>
      </c>
      <c r="C1278" t="str">
        <v>FA</v>
      </c>
      <c r="D1278" s="5" t="str">
        <v>2025A</v>
      </c>
      <c r="E1278">
        <v>8618</v>
      </c>
      <c r="F1278" t="str">
        <v>PEN</v>
      </c>
      <c r="G1278" vm="30">
        <v>45837</v>
      </c>
      <c r="H1278" vm="10">
        <v>45807</v>
      </c>
      <c r="I1278">
        <v>13</v>
      </c>
      <c r="J1278">
        <v>152.97999999999999</v>
      </c>
      <c r="K1278">
        <v>152.97999999999999</v>
      </c>
      <c r="L1278" t="str">
        <v>Pedro Fonseca</v>
      </c>
      <c r="M1278" t="str">
        <v>6A30</v>
      </c>
    </row>
    <row r="1279" spans="1:13" x14ac:dyDescent="0.25">
      <c r="A1279">
        <v>211112073</v>
      </c>
      <c r="B1279" t="str">
        <v>Talhos Heroísmo, Lda</v>
      </c>
      <c r="C1279" t="str">
        <v>FA</v>
      </c>
      <c r="D1279" s="5" t="str">
        <v>2025A</v>
      </c>
      <c r="E1279">
        <v>8734</v>
      </c>
      <c r="F1279" t="str">
        <v>PEN</v>
      </c>
      <c r="G1279" vm="31">
        <v>45840</v>
      </c>
      <c r="H1279" vm="94">
        <v>45810</v>
      </c>
      <c r="I1279">
        <v>10</v>
      </c>
      <c r="J1279">
        <v>774.41</v>
      </c>
      <c r="K1279">
        <v>774.41</v>
      </c>
      <c r="L1279" t="str">
        <v>Pedro Fonseca</v>
      </c>
      <c r="M1279" t="str">
        <v>6A30</v>
      </c>
    </row>
    <row r="1280" spans="1:13" x14ac:dyDescent="0.25">
      <c r="A1280">
        <v>211112073</v>
      </c>
      <c r="B1280" t="str">
        <v>Talhos Heroísmo, Lda</v>
      </c>
      <c r="C1280" t="str">
        <v>FA</v>
      </c>
      <c r="D1280" s="5" t="str">
        <v>2025A</v>
      </c>
      <c r="E1280">
        <v>8837</v>
      </c>
      <c r="F1280" t="str">
        <v>PEN</v>
      </c>
      <c r="G1280" vm="33">
        <v>45842</v>
      </c>
      <c r="H1280" vm="12">
        <v>45812</v>
      </c>
      <c r="I1280">
        <v>8</v>
      </c>
      <c r="J1280">
        <v>813.56000000000006</v>
      </c>
      <c r="K1280">
        <v>813.56000000000006</v>
      </c>
      <c r="L1280" t="str">
        <v>Pedro Fonseca</v>
      </c>
      <c r="M1280" t="str">
        <v>6A30</v>
      </c>
    </row>
    <row r="1281" spans="1:13" x14ac:dyDescent="0.25">
      <c r="A1281">
        <v>211112073</v>
      </c>
      <c r="B1281" t="str">
        <v>Talhos Heroísmo, Lda</v>
      </c>
      <c r="C1281" t="str">
        <v>NC</v>
      </c>
      <c r="D1281" s="5">
        <v>2025</v>
      </c>
      <c r="E1281">
        <v>541</v>
      </c>
      <c r="F1281" t="str">
        <v>PEN</v>
      </c>
      <c r="G1281" vm="8">
        <v>45847</v>
      </c>
      <c r="H1281" vm="77">
        <v>45817</v>
      </c>
      <c r="I1281">
        <v>3</v>
      </c>
      <c r="J1281">
        <v>-20.990000000000002</v>
      </c>
      <c r="K1281">
        <v>-20.990000000000002</v>
      </c>
      <c r="L1281" t="str">
        <v>Pedro Fonseca</v>
      </c>
      <c r="M1281" t="str">
        <v>1A5</v>
      </c>
    </row>
    <row r="1282" spans="1:13" x14ac:dyDescent="0.25">
      <c r="A1282">
        <v>211112073</v>
      </c>
      <c r="B1282" t="str">
        <v>Talhos Heroísmo, Lda</v>
      </c>
      <c r="C1282" t="str">
        <v>FA</v>
      </c>
      <c r="D1282" s="5" t="str">
        <v>2025A</v>
      </c>
      <c r="E1282">
        <v>8987</v>
      </c>
      <c r="F1282" t="str">
        <v>PEN</v>
      </c>
      <c r="G1282" vm="8">
        <v>45847</v>
      </c>
      <c r="H1282" vm="77">
        <v>45817</v>
      </c>
      <c r="I1282">
        <v>3</v>
      </c>
      <c r="J1282">
        <v>799.53</v>
      </c>
      <c r="K1282">
        <v>799.53</v>
      </c>
      <c r="L1282" t="str">
        <v>Pedro Fonseca</v>
      </c>
      <c r="M1282" t="str">
        <v>1A5</v>
      </c>
    </row>
    <row r="1283" spans="1:13" x14ac:dyDescent="0.25">
      <c r="A1283">
        <v>211112073</v>
      </c>
      <c r="B1283" t="str">
        <v>Talhos Heroísmo, Lda</v>
      </c>
      <c r="C1283" t="str">
        <v>FA</v>
      </c>
      <c r="D1283" s="5" t="str">
        <v>2025A</v>
      </c>
      <c r="E1283">
        <v>9085</v>
      </c>
      <c r="F1283" t="str">
        <v>PEN</v>
      </c>
      <c r="G1283" vm="9">
        <v>45849</v>
      </c>
      <c r="H1283" vm="16">
        <v>45819</v>
      </c>
      <c r="I1283">
        <v>1</v>
      </c>
      <c r="J1283">
        <v>886.28</v>
      </c>
      <c r="K1283">
        <v>886.28</v>
      </c>
      <c r="L1283" t="str">
        <v>Pedro Fonseca</v>
      </c>
      <c r="M1283" t="str">
        <v>1A5</v>
      </c>
    </row>
    <row r="1284" spans="1:13" x14ac:dyDescent="0.25">
      <c r="A1284">
        <v>211112073</v>
      </c>
      <c r="B1284" t="str">
        <v>Talhos Heroísmo, Lda</v>
      </c>
      <c r="C1284" t="str">
        <v>FA</v>
      </c>
      <c r="D1284" s="5" t="str">
        <v>2025A</v>
      </c>
      <c r="E1284">
        <v>9227</v>
      </c>
      <c r="F1284" t="str">
        <v>PEN</v>
      </c>
      <c r="G1284" vm="95">
        <v>45851</v>
      </c>
      <c r="H1284" vm="19">
        <v>45821</v>
      </c>
      <c r="I1284">
        <v>-1</v>
      </c>
      <c r="J1284">
        <v>586.05000000000007</v>
      </c>
      <c r="K1284">
        <v>586.05000000000007</v>
      </c>
      <c r="L1284" t="str">
        <v>Pedro Fonseca</v>
      </c>
      <c r="M1284" t="str">
        <v>A VENCER</v>
      </c>
    </row>
    <row r="1285" spans="1:13" x14ac:dyDescent="0.25">
      <c r="A1285">
        <v>211112073</v>
      </c>
      <c r="B1285" t="str">
        <v>Talhos Heroísmo, Lda</v>
      </c>
      <c r="C1285" t="str">
        <v>FA</v>
      </c>
      <c r="D1285" s="5" t="str">
        <v>2025A</v>
      </c>
      <c r="E1285">
        <v>9395</v>
      </c>
      <c r="F1285" t="str">
        <v>PEN</v>
      </c>
      <c r="G1285" vm="97">
        <v>45856</v>
      </c>
      <c r="H1285" vm="22">
        <v>45826</v>
      </c>
      <c r="I1285">
        <v>-6</v>
      </c>
      <c r="J1285">
        <v>350.3</v>
      </c>
      <c r="K1285">
        <v>350.3</v>
      </c>
      <c r="L1285" t="str">
        <v>Pedro Fonseca</v>
      </c>
      <c r="M1285" t="str">
        <v>A VENCER</v>
      </c>
    </row>
    <row r="1286" spans="1:13" x14ac:dyDescent="0.25">
      <c r="A1286">
        <v>211112073</v>
      </c>
      <c r="B1286" t="str">
        <v>Talhos Heroísmo, Lda</v>
      </c>
      <c r="C1286" t="str">
        <v>FA</v>
      </c>
      <c r="D1286" s="5" t="str">
        <v>2025A</v>
      </c>
      <c r="E1286">
        <v>9526</v>
      </c>
      <c r="F1286" t="str">
        <v>PEN</v>
      </c>
      <c r="G1286" vm="98">
        <v>45858</v>
      </c>
      <c r="H1286" vm="24">
        <v>45828</v>
      </c>
      <c r="I1286">
        <v>-8</v>
      </c>
      <c r="J1286">
        <v>984.59</v>
      </c>
      <c r="K1286">
        <v>984.59</v>
      </c>
      <c r="L1286" t="str">
        <v>Pedro Fonseca</v>
      </c>
      <c r="M1286" t="str">
        <v>A VENCER</v>
      </c>
    </row>
    <row r="1287" spans="1:13" x14ac:dyDescent="0.25">
      <c r="A1287">
        <v>211112073</v>
      </c>
      <c r="B1287" t="str">
        <v>Talhos Heroísmo, Lda</v>
      </c>
      <c r="C1287" t="str">
        <v>FA</v>
      </c>
      <c r="D1287" s="5" t="str">
        <v>2025A</v>
      </c>
      <c r="E1287">
        <v>9593</v>
      </c>
      <c r="F1287" t="str">
        <v>PEN</v>
      </c>
      <c r="G1287" vm="99">
        <v>45861</v>
      </c>
      <c r="H1287" vm="100">
        <v>45831</v>
      </c>
      <c r="I1287">
        <v>-11</v>
      </c>
      <c r="J1287">
        <v>987.85</v>
      </c>
      <c r="K1287">
        <v>987.85</v>
      </c>
      <c r="L1287" t="str">
        <v>Pedro Fonseca</v>
      </c>
      <c r="M1287" t="str">
        <v>A VENCER</v>
      </c>
    </row>
    <row r="1288" spans="1:13" x14ac:dyDescent="0.25">
      <c r="A1288">
        <v>211112073</v>
      </c>
      <c r="B1288" t="str">
        <v>Talhos Heroísmo, Lda</v>
      </c>
      <c r="C1288" t="str">
        <v>NC</v>
      </c>
      <c r="D1288" s="5">
        <v>2025</v>
      </c>
      <c r="E1288">
        <v>582</v>
      </c>
      <c r="F1288" t="str">
        <v>PEN</v>
      </c>
      <c r="G1288" vm="101">
        <v>45863</v>
      </c>
      <c r="H1288" vm="26">
        <v>45833</v>
      </c>
      <c r="I1288">
        <v>-13</v>
      </c>
      <c r="J1288">
        <v>-39.5</v>
      </c>
      <c r="K1288">
        <v>-39.5</v>
      </c>
      <c r="L1288" t="str">
        <v>Pedro Fonseca</v>
      </c>
      <c r="M1288" t="str">
        <v>A VENCER</v>
      </c>
    </row>
    <row r="1289" spans="1:13" x14ac:dyDescent="0.25">
      <c r="A1289">
        <v>211112073</v>
      </c>
      <c r="B1289" t="str">
        <v>Talhos Heroísmo, Lda</v>
      </c>
      <c r="C1289" t="str">
        <v>FA</v>
      </c>
      <c r="D1289" s="5" t="str">
        <v>2025A</v>
      </c>
      <c r="E1289">
        <v>9683</v>
      </c>
      <c r="F1289" t="str">
        <v>PEN</v>
      </c>
      <c r="G1289" vm="101">
        <v>45863</v>
      </c>
      <c r="H1289" vm="26">
        <v>45833</v>
      </c>
      <c r="I1289">
        <v>-13</v>
      </c>
      <c r="J1289">
        <v>798.18000000000006</v>
      </c>
      <c r="K1289">
        <v>798.18000000000006</v>
      </c>
      <c r="L1289" t="str">
        <v>Pedro Fonseca</v>
      </c>
      <c r="M1289" t="str">
        <v>A VENCER</v>
      </c>
    </row>
    <row r="1290" spans="1:13" x14ac:dyDescent="0.25">
      <c r="A1290">
        <v>211112073</v>
      </c>
      <c r="B1290" t="str">
        <v>Talhos Heroísmo, Lda</v>
      </c>
      <c r="C1290" t="str">
        <v>FA</v>
      </c>
      <c r="D1290" s="5" t="str">
        <v>2025A</v>
      </c>
      <c r="E1290">
        <v>9964</v>
      </c>
      <c r="F1290" t="str">
        <v>PEN</v>
      </c>
      <c r="G1290" vm="105">
        <v>45870</v>
      </c>
      <c r="H1290" vm="31">
        <v>45840</v>
      </c>
      <c r="I1290">
        <v>-20</v>
      </c>
      <c r="J1290">
        <v>830.9</v>
      </c>
      <c r="K1290">
        <v>830.9</v>
      </c>
      <c r="L1290" t="str">
        <v>Pedro Fonseca</v>
      </c>
      <c r="M1290" t="str">
        <v>A VENCER</v>
      </c>
    </row>
    <row r="1291" spans="1:13" x14ac:dyDescent="0.25">
      <c r="A1291">
        <v>211112073</v>
      </c>
      <c r="B1291" t="str">
        <v>Talhos Heroísmo, Lda</v>
      </c>
      <c r="C1291" t="str">
        <v>FA</v>
      </c>
      <c r="D1291" s="5" t="str">
        <v>2025A</v>
      </c>
      <c r="E1291">
        <v>10126</v>
      </c>
      <c r="F1291" t="str">
        <v>PEN</v>
      </c>
      <c r="G1291" vm="106">
        <v>45872</v>
      </c>
      <c r="H1291" vm="33">
        <v>45842</v>
      </c>
      <c r="I1291">
        <v>-22</v>
      </c>
      <c r="J1291">
        <v>857.26</v>
      </c>
      <c r="K1291">
        <v>857.26</v>
      </c>
      <c r="L1291" t="str">
        <v>Pedro Fonseca</v>
      </c>
      <c r="M1291" t="str">
        <v>A VENCER</v>
      </c>
    </row>
    <row r="1292" spans="1:13" x14ac:dyDescent="0.25">
      <c r="A1292">
        <v>211112073</v>
      </c>
      <c r="B1292" t="str">
        <v>Talhos Heroísmo, Lda</v>
      </c>
      <c r="C1292" t="str">
        <v>FA</v>
      </c>
      <c r="D1292" s="5" t="str">
        <v>2025A</v>
      </c>
      <c r="E1292">
        <v>10216</v>
      </c>
      <c r="F1292" t="str">
        <v>PEN</v>
      </c>
      <c r="G1292" vm="107">
        <v>45875</v>
      </c>
      <c r="H1292" vm="72">
        <v>45845</v>
      </c>
      <c r="I1292">
        <v>-25</v>
      </c>
      <c r="J1292">
        <v>998.21</v>
      </c>
      <c r="K1292">
        <v>998.21</v>
      </c>
      <c r="L1292" t="str">
        <v>Pedro Fonseca</v>
      </c>
      <c r="M1292" t="str">
        <v>A VENCER</v>
      </c>
    </row>
    <row r="1293" spans="1:13" x14ac:dyDescent="0.25">
      <c r="A1293">
        <v>211112073</v>
      </c>
      <c r="B1293" t="str">
        <v>Talhos Heroísmo, Lda</v>
      </c>
      <c r="C1293" t="str">
        <v>FA</v>
      </c>
      <c r="D1293" s="5" t="str">
        <v>2025A</v>
      </c>
      <c r="E1293">
        <v>10456</v>
      </c>
      <c r="F1293" t="str">
        <v>PEN</v>
      </c>
      <c r="G1293" vm="109">
        <v>45879</v>
      </c>
      <c r="H1293" vm="9">
        <v>45849</v>
      </c>
      <c r="I1293">
        <v>-29</v>
      </c>
      <c r="J1293">
        <v>642.09</v>
      </c>
      <c r="K1293">
        <v>642.09</v>
      </c>
      <c r="L1293" t="str">
        <v>Pedro Fonseca</v>
      </c>
      <c r="M1293" t="str">
        <v>A VENCER</v>
      </c>
    </row>
    <row r="1294" spans="1:13" x14ac:dyDescent="0.25">
      <c r="A1294">
        <v>211112074</v>
      </c>
      <c r="B1294" t="str">
        <v>Gosto Disciplinado - Talhos Lda</v>
      </c>
      <c r="C1294" t="str">
        <v>FA</v>
      </c>
      <c r="D1294" s="5" t="str">
        <v>2025A</v>
      </c>
      <c r="E1294">
        <v>9577</v>
      </c>
      <c r="F1294" t="str">
        <v>PEN</v>
      </c>
      <c r="G1294" vm="99">
        <v>45861</v>
      </c>
      <c r="H1294" vm="100">
        <v>45831</v>
      </c>
      <c r="I1294">
        <v>-11</v>
      </c>
      <c r="J1294">
        <v>78.72</v>
      </c>
      <c r="K1294">
        <v>78.72</v>
      </c>
      <c r="L1294" t="str">
        <v>Pedro Fonseca</v>
      </c>
      <c r="M1294" t="str">
        <v>A VENCER</v>
      </c>
    </row>
    <row r="1295" spans="1:13" x14ac:dyDescent="0.25">
      <c r="A1295">
        <v>211112074</v>
      </c>
      <c r="B1295" t="str">
        <v>Gosto Disciplinado - Talhos Lda</v>
      </c>
      <c r="C1295" t="str">
        <v>FA</v>
      </c>
      <c r="D1295" s="5" t="str">
        <v>2025A</v>
      </c>
      <c r="E1295">
        <v>10011</v>
      </c>
      <c r="F1295" t="str">
        <v>PEN</v>
      </c>
      <c r="G1295" vm="105">
        <v>45870</v>
      </c>
      <c r="H1295" vm="31">
        <v>45840</v>
      </c>
      <c r="I1295">
        <v>-20</v>
      </c>
      <c r="J1295">
        <v>197.67000000000002</v>
      </c>
      <c r="K1295">
        <v>197.67000000000002</v>
      </c>
      <c r="L1295" t="str">
        <v>Pedro Fonseca</v>
      </c>
      <c r="M1295" t="str">
        <v>A VENCER</v>
      </c>
    </row>
    <row r="1296" spans="1:13" x14ac:dyDescent="0.25">
      <c r="A1296">
        <v>211112074</v>
      </c>
      <c r="B1296" t="str">
        <v>Gosto Disciplinado - Talhos Lda</v>
      </c>
      <c r="C1296" t="str">
        <v>FA</v>
      </c>
      <c r="D1296" s="5" t="str">
        <v>2025A</v>
      </c>
      <c r="E1296">
        <v>10119</v>
      </c>
      <c r="F1296" t="str">
        <v>PEN</v>
      </c>
      <c r="G1296" vm="106">
        <v>45872</v>
      </c>
      <c r="H1296" vm="33">
        <v>45842</v>
      </c>
      <c r="I1296">
        <v>-22</v>
      </c>
      <c r="J1296">
        <v>132.11000000000001</v>
      </c>
      <c r="K1296">
        <v>132.11000000000001</v>
      </c>
      <c r="L1296" t="str">
        <v>Pedro Fonseca</v>
      </c>
      <c r="M1296" t="str">
        <v>A VENCER</v>
      </c>
    </row>
    <row r="1297" spans="1:13" x14ac:dyDescent="0.25">
      <c r="A1297">
        <v>211112074</v>
      </c>
      <c r="B1297" t="str">
        <v>Gosto Disciplinado - Talhos Lda</v>
      </c>
      <c r="C1297" t="str">
        <v>FA</v>
      </c>
      <c r="D1297" s="5" t="str">
        <v>2025A</v>
      </c>
      <c r="E1297">
        <v>10329</v>
      </c>
      <c r="F1297" t="str">
        <v>PEN</v>
      </c>
      <c r="G1297" vm="108">
        <v>45877</v>
      </c>
      <c r="H1297" vm="8">
        <v>45847</v>
      </c>
      <c r="I1297">
        <v>-27</v>
      </c>
      <c r="J1297">
        <v>191.97</v>
      </c>
      <c r="K1297">
        <v>191.97</v>
      </c>
      <c r="L1297" t="str">
        <v>Pedro Fonseca</v>
      </c>
      <c r="M1297" t="str">
        <v>A VENCER</v>
      </c>
    </row>
    <row r="1298" spans="1:13" x14ac:dyDescent="0.25">
      <c r="A1298">
        <v>211112076</v>
      </c>
      <c r="B1298" t="str">
        <v>Vitor Manuel De Oliveira Ferreira</v>
      </c>
      <c r="C1298" t="str">
        <v>FA</v>
      </c>
      <c r="D1298" s="5" t="str">
        <v>2025A</v>
      </c>
      <c r="E1298">
        <v>9995</v>
      </c>
      <c r="F1298" t="str">
        <v>PEN</v>
      </c>
      <c r="G1298" vm="105">
        <v>45870</v>
      </c>
      <c r="H1298" vm="31">
        <v>45840</v>
      </c>
      <c r="I1298">
        <v>-20</v>
      </c>
      <c r="J1298">
        <v>556.29</v>
      </c>
      <c r="K1298">
        <v>556.29</v>
      </c>
      <c r="L1298" t="str">
        <v>Pedro Fonseca</v>
      </c>
      <c r="M1298" t="str">
        <v>A VENCER</v>
      </c>
    </row>
    <row r="1299" spans="1:13" x14ac:dyDescent="0.25">
      <c r="A1299">
        <v>211112076</v>
      </c>
      <c r="B1299" t="str">
        <v>Vitor Manuel De Oliveira Ferreira</v>
      </c>
      <c r="C1299" t="str">
        <v>FA</v>
      </c>
      <c r="D1299" s="5" t="str">
        <v>2025A</v>
      </c>
      <c r="E1299">
        <v>10313</v>
      </c>
      <c r="F1299" t="str">
        <v>PEN</v>
      </c>
      <c r="G1299" vm="108">
        <v>45877</v>
      </c>
      <c r="H1299" vm="8">
        <v>45847</v>
      </c>
      <c r="I1299">
        <v>-27</v>
      </c>
      <c r="J1299">
        <v>306.94</v>
      </c>
      <c r="K1299">
        <v>306.94</v>
      </c>
      <c r="L1299" t="str">
        <v>Pedro Fonseca</v>
      </c>
      <c r="M1299" t="str">
        <v>A VENCER</v>
      </c>
    </row>
    <row r="1300" spans="1:13" x14ac:dyDescent="0.25">
      <c r="A1300">
        <v>211112076</v>
      </c>
      <c r="B1300" t="str">
        <v>Vitor Manuel De Oliveira Ferreira</v>
      </c>
      <c r="C1300" t="str">
        <v>FA</v>
      </c>
      <c r="D1300" s="5" t="str">
        <v>2025A</v>
      </c>
      <c r="E1300">
        <v>10322</v>
      </c>
      <c r="F1300" t="str">
        <v>PEN</v>
      </c>
      <c r="G1300" vm="108">
        <v>45877</v>
      </c>
      <c r="H1300" vm="8">
        <v>45847</v>
      </c>
      <c r="I1300">
        <v>-27</v>
      </c>
      <c r="J1300">
        <v>56.06</v>
      </c>
      <c r="K1300">
        <v>56.06</v>
      </c>
      <c r="L1300" t="str">
        <v>Pedro Fonseca</v>
      </c>
      <c r="M1300" t="str">
        <v>A VENCER</v>
      </c>
    </row>
    <row r="1301" spans="1:13" x14ac:dyDescent="0.25">
      <c r="A1301">
        <v>211112078</v>
      </c>
      <c r="B1301" t="str">
        <v>Supermercados J.C. Oliveira,</v>
      </c>
      <c r="C1301" t="str">
        <v>FA</v>
      </c>
      <c r="D1301" s="5" t="str">
        <v>2024A</v>
      </c>
      <c r="E1301">
        <v>1395</v>
      </c>
      <c r="F1301" t="str">
        <v>PEN</v>
      </c>
      <c r="G1301" vm="330">
        <v>45522</v>
      </c>
      <c r="H1301" vm="331">
        <v>45492</v>
      </c>
      <c r="I1301">
        <v>328</v>
      </c>
      <c r="J1301">
        <v>155.18</v>
      </c>
      <c r="K1301">
        <v>12.8</v>
      </c>
      <c r="L1301" t="str">
        <v>Manuel Miranda</v>
      </c>
      <c r="M1301" t="str">
        <v>M120</v>
      </c>
    </row>
    <row r="1302" spans="1:13" x14ac:dyDescent="0.25">
      <c r="A1302">
        <v>211112078</v>
      </c>
      <c r="B1302" t="str">
        <v>Supermercados J.C. Oliveira,</v>
      </c>
      <c r="C1302" t="str">
        <v>FA</v>
      </c>
      <c r="D1302" s="5" t="str">
        <v>2024A</v>
      </c>
      <c r="E1302">
        <v>4909</v>
      </c>
      <c r="F1302" t="str">
        <v>PEN</v>
      </c>
      <c r="G1302" vm="243">
        <v>45575</v>
      </c>
      <c r="H1302" vm="332">
        <v>45545</v>
      </c>
      <c r="I1302">
        <v>275</v>
      </c>
      <c r="J1302">
        <v>275.3</v>
      </c>
      <c r="K1302">
        <v>275.3</v>
      </c>
      <c r="L1302" t="str">
        <v>Manuel Miranda</v>
      </c>
      <c r="M1302" t="str">
        <v>M120</v>
      </c>
    </row>
    <row r="1303" spans="1:13" x14ac:dyDescent="0.25">
      <c r="A1303">
        <v>211112078</v>
      </c>
      <c r="B1303" t="str">
        <v>Supermercados J.C. Oliveira,</v>
      </c>
      <c r="C1303" t="str">
        <v>FA</v>
      </c>
      <c r="D1303" s="5" t="str">
        <v>2024A</v>
      </c>
      <c r="E1303">
        <v>8670</v>
      </c>
      <c r="F1303" t="str">
        <v>PEN</v>
      </c>
      <c r="G1303" vm="308">
        <v>45631</v>
      </c>
      <c r="H1303" vm="333">
        <v>45601</v>
      </c>
      <c r="I1303">
        <v>219</v>
      </c>
      <c r="J1303">
        <v>242.91</v>
      </c>
      <c r="K1303">
        <v>242.91</v>
      </c>
      <c r="L1303" t="str">
        <v>Manuel Miranda</v>
      </c>
      <c r="M1303" t="str">
        <v>M120</v>
      </c>
    </row>
    <row r="1304" spans="1:13" x14ac:dyDescent="0.25">
      <c r="A1304">
        <v>211112086</v>
      </c>
      <c r="B1304" t="str">
        <v>Manuel Ferreira Monteiro</v>
      </c>
      <c r="C1304" t="str">
        <v>FA</v>
      </c>
      <c r="D1304" s="5" t="str">
        <v>2025A</v>
      </c>
      <c r="E1304">
        <v>9484</v>
      </c>
      <c r="F1304" t="str">
        <v>PEN</v>
      </c>
      <c r="G1304" vm="98">
        <v>45858</v>
      </c>
      <c r="H1304" vm="24">
        <v>45828</v>
      </c>
      <c r="I1304">
        <v>-8</v>
      </c>
      <c r="J1304">
        <v>454.15000000000003</v>
      </c>
      <c r="K1304">
        <v>454.15000000000003</v>
      </c>
      <c r="L1304" t="str">
        <v>Ricardo G.Silva</v>
      </c>
      <c r="M1304" t="str">
        <v>A VENCER</v>
      </c>
    </row>
    <row r="1305" spans="1:13" x14ac:dyDescent="0.25">
      <c r="A1305">
        <v>211112086</v>
      </c>
      <c r="B1305" t="str">
        <v>Manuel Ferreira Monteiro</v>
      </c>
      <c r="C1305" t="str">
        <v>FA</v>
      </c>
      <c r="D1305" s="5" t="str">
        <v>2025A</v>
      </c>
      <c r="E1305">
        <v>9769</v>
      </c>
      <c r="F1305" t="str">
        <v>PEN</v>
      </c>
      <c r="G1305" vm="139">
        <v>45864</v>
      </c>
      <c r="H1305" vm="27">
        <v>45834</v>
      </c>
      <c r="I1305">
        <v>-14</v>
      </c>
      <c r="J1305">
        <v>738.56000000000006</v>
      </c>
      <c r="K1305">
        <v>738.56000000000006</v>
      </c>
      <c r="L1305" t="str">
        <v>Ricardo G.Silva</v>
      </c>
      <c r="M1305" t="str">
        <v>A VENCER</v>
      </c>
    </row>
    <row r="1306" spans="1:13" x14ac:dyDescent="0.25">
      <c r="A1306">
        <v>211112086</v>
      </c>
      <c r="B1306" t="str">
        <v>Manuel Ferreira Monteiro</v>
      </c>
      <c r="C1306" t="str">
        <v>FA</v>
      </c>
      <c r="D1306" s="5" t="str">
        <v>2025A</v>
      </c>
      <c r="E1306">
        <v>10026</v>
      </c>
      <c r="F1306" t="str">
        <v>PEN</v>
      </c>
      <c r="G1306" vm="118">
        <v>45871</v>
      </c>
      <c r="H1306" vm="32">
        <v>45841</v>
      </c>
      <c r="I1306">
        <v>-21</v>
      </c>
      <c r="J1306">
        <v>157.08000000000001</v>
      </c>
      <c r="K1306">
        <v>157.08000000000001</v>
      </c>
      <c r="L1306" t="str">
        <v>Ricardo G.Silva</v>
      </c>
      <c r="M1306" t="str">
        <v>A VENCER</v>
      </c>
    </row>
    <row r="1307" spans="1:13" x14ac:dyDescent="0.25">
      <c r="A1307">
        <v>211112086</v>
      </c>
      <c r="B1307" t="str">
        <v>Manuel Ferreira Monteiro</v>
      </c>
      <c r="C1307" t="str">
        <v>FA</v>
      </c>
      <c r="D1307" s="5" t="str">
        <v>2025A</v>
      </c>
      <c r="E1307">
        <v>10414</v>
      </c>
      <c r="F1307" t="str">
        <v>PEN</v>
      </c>
      <c r="G1307" vm="142">
        <v>45878</v>
      </c>
      <c r="H1307" vm="74">
        <v>45848</v>
      </c>
      <c r="I1307">
        <v>-28</v>
      </c>
      <c r="J1307">
        <v>181.28</v>
      </c>
      <c r="K1307">
        <v>181.28</v>
      </c>
      <c r="L1307" t="str">
        <v>Ricardo G.Silva</v>
      </c>
      <c r="M1307" t="str">
        <v>A VENCER</v>
      </c>
    </row>
    <row r="1308" spans="1:13" x14ac:dyDescent="0.25">
      <c r="A1308">
        <v>211112088</v>
      </c>
      <c r="B1308" t="str">
        <v>Servibarreiras-Comércio E Serviços</v>
      </c>
      <c r="C1308" t="str">
        <v>FAC</v>
      </c>
      <c r="D1308" s="5" t="str">
        <v>A</v>
      </c>
      <c r="E1308" t="str">
        <v>33-0265592</v>
      </c>
      <c r="F1308" t="str">
        <v>PEN</v>
      </c>
      <c r="G1308" vm="334">
        <v>45364</v>
      </c>
      <c r="H1308" vm="334">
        <v>45364</v>
      </c>
      <c r="I1308">
        <v>486</v>
      </c>
      <c r="J1308">
        <v>552.54</v>
      </c>
      <c r="K1308">
        <v>76.72</v>
      </c>
      <c r="L1308" t="str">
        <v>Contencioso</v>
      </c>
      <c r="M1308" t="str">
        <v>M120</v>
      </c>
    </row>
    <row r="1309" spans="1:13" x14ac:dyDescent="0.25">
      <c r="A1309">
        <v>211112088</v>
      </c>
      <c r="B1309" t="str">
        <v>Servibarreiras-Comércio E Serviços</v>
      </c>
      <c r="C1309" t="str">
        <v>FAC</v>
      </c>
      <c r="D1309" s="5" t="str">
        <v>A</v>
      </c>
      <c r="E1309" t="str">
        <v>33-0270299</v>
      </c>
      <c r="F1309" t="str">
        <v>PEN</v>
      </c>
      <c r="G1309" vm="335">
        <v>45429</v>
      </c>
      <c r="H1309" vm="335">
        <v>45429</v>
      </c>
      <c r="I1309">
        <v>421</v>
      </c>
      <c r="J1309">
        <v>504.83</v>
      </c>
      <c r="K1309">
        <v>504.83</v>
      </c>
      <c r="L1309" t="str">
        <v>Contencioso</v>
      </c>
      <c r="M1309" t="str">
        <v>M120</v>
      </c>
    </row>
    <row r="1310" spans="1:13" x14ac:dyDescent="0.25">
      <c r="A1310">
        <v>211112088</v>
      </c>
      <c r="B1310" t="str">
        <v>Servibarreiras-Comércio E Serviços</v>
      </c>
      <c r="C1310" t="str">
        <v>FAC</v>
      </c>
      <c r="D1310" s="5" t="str">
        <v>A</v>
      </c>
      <c r="E1310" t="str">
        <v>33-0271660</v>
      </c>
      <c r="F1310" t="str">
        <v>PEN</v>
      </c>
      <c r="G1310" vm="336">
        <v>45448</v>
      </c>
      <c r="H1310" vm="336">
        <v>45448</v>
      </c>
      <c r="I1310">
        <v>402</v>
      </c>
      <c r="J1310">
        <v>1039.74</v>
      </c>
      <c r="K1310">
        <v>1039.74</v>
      </c>
      <c r="L1310" t="str">
        <v>Contencioso</v>
      </c>
      <c r="M1310" t="str">
        <v>M120</v>
      </c>
    </row>
    <row r="1311" spans="1:13" x14ac:dyDescent="0.25">
      <c r="A1311">
        <v>211112088</v>
      </c>
      <c r="B1311" t="str">
        <v>Servibarreiras-Comércio E Serviços</v>
      </c>
      <c r="C1311" t="str">
        <v>FAC</v>
      </c>
      <c r="D1311" s="5" t="str">
        <v>A</v>
      </c>
      <c r="E1311" t="str">
        <v>33-0271888</v>
      </c>
      <c r="F1311" t="str">
        <v>PEN</v>
      </c>
      <c r="G1311" vm="337">
        <v>45450</v>
      </c>
      <c r="H1311" vm="337">
        <v>45450</v>
      </c>
      <c r="I1311">
        <v>400</v>
      </c>
      <c r="J1311">
        <v>739.42</v>
      </c>
      <c r="K1311">
        <v>739.42</v>
      </c>
      <c r="L1311" t="str">
        <v>Contencioso</v>
      </c>
      <c r="M1311" t="str">
        <v>M120</v>
      </c>
    </row>
    <row r="1312" spans="1:13" x14ac:dyDescent="0.25">
      <c r="A1312">
        <v>211112088</v>
      </c>
      <c r="B1312" t="str">
        <v>Servibarreiras-Comércio E Serviços</v>
      </c>
      <c r="C1312" t="str">
        <v>FAC</v>
      </c>
      <c r="D1312" s="5" t="str">
        <v>A</v>
      </c>
      <c r="E1312" t="str">
        <v>33-0272128</v>
      </c>
      <c r="F1312" t="str">
        <v>PEN</v>
      </c>
      <c r="G1312" vm="338">
        <v>45455</v>
      </c>
      <c r="H1312" vm="338">
        <v>45455</v>
      </c>
      <c r="I1312">
        <v>395</v>
      </c>
      <c r="J1312">
        <v>810.6</v>
      </c>
      <c r="K1312">
        <v>810.6</v>
      </c>
      <c r="L1312" t="str">
        <v>Contencioso</v>
      </c>
      <c r="M1312" t="str">
        <v>M120</v>
      </c>
    </row>
    <row r="1313" spans="1:13" x14ac:dyDescent="0.25">
      <c r="A1313">
        <v>211112088</v>
      </c>
      <c r="B1313" t="str">
        <v>Servibarreiras-Comércio E Serviços</v>
      </c>
      <c r="C1313" t="str">
        <v>FAC</v>
      </c>
      <c r="D1313" s="5" t="str">
        <v>A</v>
      </c>
      <c r="E1313" t="str">
        <v>33-0272715</v>
      </c>
      <c r="F1313" t="str">
        <v>PEN</v>
      </c>
      <c r="G1313" vm="339">
        <v>45462</v>
      </c>
      <c r="H1313" vm="339">
        <v>45462</v>
      </c>
      <c r="I1313">
        <v>388</v>
      </c>
      <c r="J1313">
        <v>858.71</v>
      </c>
      <c r="K1313">
        <v>858.71</v>
      </c>
      <c r="L1313" t="str">
        <v>Contencioso</v>
      </c>
      <c r="M1313" t="str">
        <v>M120</v>
      </c>
    </row>
    <row r="1314" spans="1:13" x14ac:dyDescent="0.25">
      <c r="A1314">
        <v>211112088</v>
      </c>
      <c r="B1314" t="str">
        <v>Servibarreiras-Comércio E Serviços</v>
      </c>
      <c r="C1314" t="str">
        <v>FAC</v>
      </c>
      <c r="D1314" s="5" t="str">
        <v>A</v>
      </c>
      <c r="E1314" t="str">
        <v>33-0272949</v>
      </c>
      <c r="F1314" t="str">
        <v>PEN</v>
      </c>
      <c r="G1314" vm="340">
        <v>45464</v>
      </c>
      <c r="H1314" vm="340">
        <v>45464</v>
      </c>
      <c r="I1314">
        <v>386</v>
      </c>
      <c r="J1314">
        <v>727.32</v>
      </c>
      <c r="K1314">
        <v>727.32</v>
      </c>
      <c r="L1314" t="str">
        <v>Contencioso</v>
      </c>
      <c r="M1314" t="str">
        <v>M120</v>
      </c>
    </row>
    <row r="1315" spans="1:13" x14ac:dyDescent="0.25">
      <c r="A1315">
        <v>211112088</v>
      </c>
      <c r="B1315" t="str">
        <v>Servibarreiras-Comércio E Serviços</v>
      </c>
      <c r="C1315" t="str">
        <v>FAC</v>
      </c>
      <c r="D1315" s="5" t="str">
        <v>A</v>
      </c>
      <c r="E1315" t="str">
        <v>33-0273212</v>
      </c>
      <c r="F1315" t="str">
        <v>PEN</v>
      </c>
      <c r="G1315" vm="341">
        <v>45469</v>
      </c>
      <c r="H1315" vm="341">
        <v>45469</v>
      </c>
      <c r="I1315">
        <v>381</v>
      </c>
      <c r="J1315">
        <v>40.74</v>
      </c>
      <c r="K1315">
        <v>40.74</v>
      </c>
      <c r="L1315" t="str">
        <v>Contencioso</v>
      </c>
      <c r="M1315" t="str">
        <v>M120</v>
      </c>
    </row>
    <row r="1316" spans="1:13" x14ac:dyDescent="0.25">
      <c r="A1316">
        <v>211112088</v>
      </c>
      <c r="B1316" t="str">
        <v>Servibarreiras-Comércio E Serviços</v>
      </c>
      <c r="C1316" t="str">
        <v>FAC</v>
      </c>
      <c r="D1316" s="5" t="str">
        <v>A</v>
      </c>
      <c r="E1316" t="str">
        <v>33-0273214</v>
      </c>
      <c r="F1316" t="str">
        <v>PEN</v>
      </c>
      <c r="G1316" vm="341">
        <v>45469</v>
      </c>
      <c r="H1316" vm="341">
        <v>45469</v>
      </c>
      <c r="I1316">
        <v>381</v>
      </c>
      <c r="J1316">
        <v>700.72</v>
      </c>
      <c r="K1316">
        <v>700.72</v>
      </c>
      <c r="L1316" t="str">
        <v>Contencioso</v>
      </c>
      <c r="M1316" t="str">
        <v>M120</v>
      </c>
    </row>
    <row r="1317" spans="1:13" x14ac:dyDescent="0.25">
      <c r="A1317">
        <v>211112088</v>
      </c>
      <c r="B1317" t="str">
        <v>Servibarreiras-Comércio E Serviços</v>
      </c>
      <c r="C1317" t="str">
        <v>FA</v>
      </c>
      <c r="D1317" s="5" t="str">
        <v>2024A</v>
      </c>
      <c r="E1317">
        <v>207</v>
      </c>
      <c r="F1317" t="str">
        <v>PEN</v>
      </c>
      <c r="G1317" vm="342">
        <v>45476</v>
      </c>
      <c r="H1317" vm="342">
        <v>45476</v>
      </c>
      <c r="I1317">
        <v>374</v>
      </c>
      <c r="J1317">
        <v>1101.82</v>
      </c>
      <c r="K1317">
        <v>1101.82</v>
      </c>
      <c r="L1317" t="str">
        <v>Contencioso</v>
      </c>
      <c r="M1317" t="str">
        <v>M120</v>
      </c>
    </row>
    <row r="1318" spans="1:13" x14ac:dyDescent="0.25">
      <c r="A1318">
        <v>211112088</v>
      </c>
      <c r="B1318" t="str">
        <v>Servibarreiras-Comércio E Serviços</v>
      </c>
      <c r="C1318" t="str">
        <v>FA</v>
      </c>
      <c r="D1318" s="5" t="str">
        <v>2024A</v>
      </c>
      <c r="E1318">
        <v>436</v>
      </c>
      <c r="F1318" t="str">
        <v>PEN</v>
      </c>
      <c r="G1318" vm="115">
        <v>45478</v>
      </c>
      <c r="H1318" vm="115">
        <v>45478</v>
      </c>
      <c r="I1318">
        <v>372</v>
      </c>
      <c r="J1318">
        <v>406.74</v>
      </c>
      <c r="K1318">
        <v>406.74</v>
      </c>
      <c r="L1318" t="str">
        <v>Contencioso</v>
      </c>
      <c r="M1318" t="str">
        <v>M120</v>
      </c>
    </row>
    <row r="1319" spans="1:13" x14ac:dyDescent="0.25">
      <c r="A1319">
        <v>211112088</v>
      </c>
      <c r="B1319" t="str">
        <v>Servibarreiras-Comércio E Serviços</v>
      </c>
      <c r="C1319" t="str">
        <v>FA</v>
      </c>
      <c r="D1319" s="5" t="str">
        <v>2024A</v>
      </c>
      <c r="E1319">
        <v>721</v>
      </c>
      <c r="F1319" t="str">
        <v>PEN</v>
      </c>
      <c r="G1319" vm="343">
        <v>45483</v>
      </c>
      <c r="H1319" vm="343">
        <v>45483</v>
      </c>
      <c r="I1319">
        <v>367</v>
      </c>
      <c r="J1319">
        <v>845.74</v>
      </c>
      <c r="K1319">
        <v>845.74</v>
      </c>
      <c r="L1319" t="str">
        <v>Contencioso</v>
      </c>
      <c r="M1319" t="str">
        <v>M120</v>
      </c>
    </row>
    <row r="1320" spans="1:13" x14ac:dyDescent="0.25">
      <c r="A1320">
        <v>211112088</v>
      </c>
      <c r="B1320" t="str">
        <v>Servibarreiras-Comércio E Serviços</v>
      </c>
      <c r="C1320" t="str">
        <v>FA</v>
      </c>
      <c r="D1320" s="5" t="str">
        <v>2024A</v>
      </c>
      <c r="E1320">
        <v>918</v>
      </c>
      <c r="F1320" t="str">
        <v>PEN</v>
      </c>
      <c r="G1320" vm="344">
        <v>45485</v>
      </c>
      <c r="H1320" vm="344">
        <v>45485</v>
      </c>
      <c r="I1320">
        <v>365</v>
      </c>
      <c r="J1320">
        <v>239.32</v>
      </c>
      <c r="K1320">
        <v>239.32</v>
      </c>
      <c r="L1320" t="str">
        <v>Contencioso</v>
      </c>
      <c r="M1320" t="str">
        <v>M120</v>
      </c>
    </row>
    <row r="1321" spans="1:13" x14ac:dyDescent="0.25">
      <c r="A1321">
        <v>211112088</v>
      </c>
      <c r="B1321" t="str">
        <v>Servibarreiras-Comércio E Serviços</v>
      </c>
      <c r="C1321" t="str">
        <v>FA</v>
      </c>
      <c r="D1321" s="5" t="str">
        <v>2024A</v>
      </c>
      <c r="E1321">
        <v>1196</v>
      </c>
      <c r="F1321" t="str">
        <v>PEN</v>
      </c>
      <c r="G1321" vm="345">
        <v>45520</v>
      </c>
      <c r="H1321" vm="346">
        <v>45490</v>
      </c>
      <c r="I1321">
        <v>330</v>
      </c>
      <c r="J1321">
        <v>999.6</v>
      </c>
      <c r="K1321">
        <v>999.6</v>
      </c>
      <c r="L1321" t="str">
        <v>Contencioso</v>
      </c>
      <c r="M1321" t="str">
        <v>M120</v>
      </c>
    </row>
    <row r="1322" spans="1:13" x14ac:dyDescent="0.25">
      <c r="A1322">
        <v>211112090</v>
      </c>
      <c r="B1322" t="str">
        <v>Época Emergente, Lda</v>
      </c>
      <c r="C1322" t="str">
        <v>FA</v>
      </c>
      <c r="D1322" s="5" t="str">
        <v>2025A</v>
      </c>
      <c r="E1322">
        <v>8628</v>
      </c>
      <c r="F1322" t="str">
        <v>PEN</v>
      </c>
      <c r="G1322" vm="30">
        <v>45837</v>
      </c>
      <c r="H1322" vm="10">
        <v>45807</v>
      </c>
      <c r="I1322">
        <v>13</v>
      </c>
      <c r="J1322">
        <v>224.63</v>
      </c>
      <c r="K1322">
        <v>224.63</v>
      </c>
      <c r="L1322" t="str">
        <v>Manuel Miranda</v>
      </c>
      <c r="M1322" t="str">
        <v>6A30</v>
      </c>
    </row>
    <row r="1323" spans="1:13" x14ac:dyDescent="0.25">
      <c r="A1323">
        <v>211112090</v>
      </c>
      <c r="B1323" t="str">
        <v>Época Emergente, Lda</v>
      </c>
      <c r="C1323" t="str">
        <v>NC</v>
      </c>
      <c r="D1323" s="5">
        <v>2025</v>
      </c>
      <c r="E1323">
        <v>556</v>
      </c>
      <c r="F1323" t="str">
        <v>PEN</v>
      </c>
      <c r="G1323" vm="95">
        <v>45851</v>
      </c>
      <c r="H1323" vm="19">
        <v>45821</v>
      </c>
      <c r="I1323">
        <v>-1</v>
      </c>
      <c r="J1323">
        <v>-42.78</v>
      </c>
      <c r="K1323">
        <v>-42.78</v>
      </c>
      <c r="L1323" t="str">
        <v>Manuel Miranda</v>
      </c>
      <c r="M1323" t="str">
        <v>A VENCER</v>
      </c>
    </row>
    <row r="1324" spans="1:13" x14ac:dyDescent="0.25">
      <c r="A1324">
        <v>211112090</v>
      </c>
      <c r="B1324" t="str">
        <v>Época Emergente, Lda</v>
      </c>
      <c r="C1324" t="str">
        <v>FA</v>
      </c>
      <c r="D1324" s="5" t="str">
        <v>2025A</v>
      </c>
      <c r="E1324">
        <v>9233</v>
      </c>
      <c r="F1324" t="str">
        <v>PEN</v>
      </c>
      <c r="G1324" vm="95">
        <v>45851</v>
      </c>
      <c r="H1324" vm="19">
        <v>45821</v>
      </c>
      <c r="I1324">
        <v>-1</v>
      </c>
      <c r="J1324">
        <v>176.17000000000002</v>
      </c>
      <c r="K1324">
        <v>176.17000000000002</v>
      </c>
      <c r="L1324" t="str">
        <v>Manuel Miranda</v>
      </c>
      <c r="M1324" t="str">
        <v>A VENCER</v>
      </c>
    </row>
    <row r="1325" spans="1:13" x14ac:dyDescent="0.25">
      <c r="A1325">
        <v>211112090</v>
      </c>
      <c r="B1325" t="str">
        <v>Época Emergente, Lda</v>
      </c>
      <c r="C1325" t="str">
        <v>NC</v>
      </c>
      <c r="D1325" s="5">
        <v>2025</v>
      </c>
      <c r="E1325">
        <v>566</v>
      </c>
      <c r="F1325" t="str">
        <v>PEN</v>
      </c>
      <c r="G1325" vm="177">
        <v>45855</v>
      </c>
      <c r="H1325" vm="178">
        <v>45825</v>
      </c>
      <c r="I1325">
        <v>-5</v>
      </c>
      <c r="J1325">
        <v>-42.99</v>
      </c>
      <c r="K1325">
        <v>-42.99</v>
      </c>
      <c r="L1325" t="str">
        <v>Manuel Miranda</v>
      </c>
      <c r="M1325" t="str">
        <v>A VENCER</v>
      </c>
    </row>
    <row r="1326" spans="1:13" x14ac:dyDescent="0.25">
      <c r="A1326">
        <v>211112090</v>
      </c>
      <c r="B1326" t="str">
        <v>Época Emergente, Lda</v>
      </c>
      <c r="C1326" t="str">
        <v>FA</v>
      </c>
      <c r="D1326" s="5" t="str">
        <v>2025A</v>
      </c>
      <c r="E1326">
        <v>10066</v>
      </c>
      <c r="F1326" t="str">
        <v>PEN</v>
      </c>
      <c r="G1326" vm="118">
        <v>45871</v>
      </c>
      <c r="H1326" vm="32">
        <v>45841</v>
      </c>
      <c r="I1326">
        <v>-21</v>
      </c>
      <c r="J1326">
        <v>288.85000000000002</v>
      </c>
      <c r="K1326">
        <v>288.85000000000002</v>
      </c>
      <c r="L1326" t="str">
        <v>Manuel Miranda</v>
      </c>
      <c r="M1326" t="str">
        <v>A VENCER</v>
      </c>
    </row>
    <row r="1327" spans="1:13" x14ac:dyDescent="0.25">
      <c r="A1327">
        <v>211112090</v>
      </c>
      <c r="B1327" t="str">
        <v>Época Emergente, Lda</v>
      </c>
      <c r="C1327" t="str">
        <v>FA</v>
      </c>
      <c r="D1327" s="5" t="str">
        <v>2025A</v>
      </c>
      <c r="E1327">
        <v>10206</v>
      </c>
      <c r="F1327" t="str">
        <v>PEN</v>
      </c>
      <c r="G1327" vm="107">
        <v>45875</v>
      </c>
      <c r="H1327" vm="72">
        <v>45845</v>
      </c>
      <c r="I1327">
        <v>-25</v>
      </c>
      <c r="J1327">
        <v>64.87</v>
      </c>
      <c r="K1327">
        <v>64.87</v>
      </c>
      <c r="L1327" t="str">
        <v>Manuel Miranda</v>
      </c>
      <c r="M1327" t="str">
        <v>A VENCER</v>
      </c>
    </row>
    <row r="1328" spans="1:13" x14ac:dyDescent="0.25">
      <c r="A1328">
        <v>211112090</v>
      </c>
      <c r="B1328" t="str">
        <v>Época Emergente, Lda</v>
      </c>
      <c r="C1328" t="str">
        <v>FA</v>
      </c>
      <c r="D1328" s="5" t="str">
        <v>2025A</v>
      </c>
      <c r="E1328">
        <v>10225</v>
      </c>
      <c r="F1328" t="str">
        <v>PEN</v>
      </c>
      <c r="G1328" vm="107">
        <v>45875</v>
      </c>
      <c r="H1328" vm="72">
        <v>45845</v>
      </c>
      <c r="I1328">
        <v>-25</v>
      </c>
      <c r="J1328">
        <v>158.67000000000002</v>
      </c>
      <c r="K1328">
        <v>158.67000000000002</v>
      </c>
      <c r="L1328" t="str">
        <v>Manuel Miranda</v>
      </c>
      <c r="M1328" t="str">
        <v>A VENCER</v>
      </c>
    </row>
    <row r="1329" spans="1:13" x14ac:dyDescent="0.25">
      <c r="A1329">
        <v>211112090</v>
      </c>
      <c r="B1329" t="str">
        <v>Época Emergente, Lda</v>
      </c>
      <c r="C1329" t="str">
        <v>FA</v>
      </c>
      <c r="D1329" s="5" t="str">
        <v>2025A</v>
      </c>
      <c r="E1329">
        <v>10455</v>
      </c>
      <c r="F1329" t="str">
        <v>PEN</v>
      </c>
      <c r="G1329" vm="109">
        <v>45879</v>
      </c>
      <c r="H1329" vm="9">
        <v>45849</v>
      </c>
      <c r="I1329">
        <v>-29</v>
      </c>
      <c r="J1329">
        <v>135.26</v>
      </c>
      <c r="K1329">
        <v>135.26</v>
      </c>
      <c r="L1329" t="str">
        <v>Manuel Miranda</v>
      </c>
      <c r="M1329" t="str">
        <v>A VENCER</v>
      </c>
    </row>
    <row r="1330" spans="1:13" x14ac:dyDescent="0.25">
      <c r="A1330">
        <v>211112091</v>
      </c>
      <c r="B1330" t="str">
        <v>Blocofrio Produtos Alimentares, Lda</v>
      </c>
      <c r="C1330" t="str">
        <v>FA</v>
      </c>
      <c r="D1330" s="5" t="str">
        <v>2025A</v>
      </c>
      <c r="E1330">
        <v>7448</v>
      </c>
      <c r="F1330" t="str">
        <v>PEN</v>
      </c>
      <c r="G1330" vm="73">
        <v>45846</v>
      </c>
      <c r="H1330" vm="206">
        <v>45786</v>
      </c>
      <c r="I1330">
        <v>4</v>
      </c>
      <c r="J1330">
        <v>516.66999999999996</v>
      </c>
      <c r="K1330">
        <v>516.66999999999996</v>
      </c>
      <c r="L1330" t="str">
        <v>Manuel Russo</v>
      </c>
      <c r="M1330" t="str">
        <v>1A5</v>
      </c>
    </row>
    <row r="1331" spans="1:13" x14ac:dyDescent="0.25">
      <c r="A1331">
        <v>211112091</v>
      </c>
      <c r="B1331" t="str">
        <v>Blocofrio Produtos Alimentares, Lda</v>
      </c>
      <c r="C1331" t="str">
        <v>NC</v>
      </c>
      <c r="D1331" s="5">
        <v>2025</v>
      </c>
      <c r="E1331">
        <v>458</v>
      </c>
      <c r="F1331" t="str">
        <v>PEN</v>
      </c>
      <c r="G1331" vm="184">
        <v>45852</v>
      </c>
      <c r="H1331" vm="152">
        <v>45792</v>
      </c>
      <c r="I1331">
        <v>-2</v>
      </c>
      <c r="J1331">
        <v>-6.45</v>
      </c>
      <c r="K1331">
        <v>-6.45</v>
      </c>
      <c r="L1331" t="str">
        <v>Manuel Russo</v>
      </c>
      <c r="M1331" t="str">
        <v>A VENCER</v>
      </c>
    </row>
    <row r="1332" spans="1:13" x14ac:dyDescent="0.25">
      <c r="A1332">
        <v>211112091</v>
      </c>
      <c r="B1332" t="str">
        <v>Blocofrio Produtos Alimentares, Lda</v>
      </c>
      <c r="C1332" t="str">
        <v>FA</v>
      </c>
      <c r="D1332" s="5" t="str">
        <v>2025A</v>
      </c>
      <c r="E1332">
        <v>7881</v>
      </c>
      <c r="F1332" t="str">
        <v>PEN</v>
      </c>
      <c r="G1332" vm="154">
        <v>45853</v>
      </c>
      <c r="H1332" vm="88">
        <v>45793</v>
      </c>
      <c r="I1332">
        <v>-3</v>
      </c>
      <c r="J1332">
        <v>898.08</v>
      </c>
      <c r="K1332">
        <v>898.08</v>
      </c>
      <c r="L1332" t="str">
        <v>Manuel Russo</v>
      </c>
      <c r="M1332" t="str">
        <v>A VENCER</v>
      </c>
    </row>
    <row r="1333" spans="1:13" x14ac:dyDescent="0.25">
      <c r="A1333">
        <v>211112091</v>
      </c>
      <c r="B1333" t="str">
        <v>Blocofrio Produtos Alimentares, Lda</v>
      </c>
      <c r="C1333" t="str">
        <v>FA</v>
      </c>
      <c r="D1333" s="5" t="str">
        <v>2025A</v>
      </c>
      <c r="E1333">
        <v>7898</v>
      </c>
      <c r="F1333" t="str">
        <v>PEN</v>
      </c>
      <c r="G1333" vm="154">
        <v>45853</v>
      </c>
      <c r="H1333" vm="88">
        <v>45793</v>
      </c>
      <c r="I1333">
        <v>-3</v>
      </c>
      <c r="J1333">
        <v>109.17</v>
      </c>
      <c r="K1333">
        <v>109.17</v>
      </c>
      <c r="L1333" t="str">
        <v>Manuel Russo</v>
      </c>
      <c r="M1333" t="str">
        <v>A VENCER</v>
      </c>
    </row>
    <row r="1334" spans="1:13" x14ac:dyDescent="0.25">
      <c r="A1334">
        <v>211112091</v>
      </c>
      <c r="B1334" t="str">
        <v>Blocofrio Produtos Alimentares, Lda</v>
      </c>
      <c r="C1334" t="str">
        <v>FA</v>
      </c>
      <c r="D1334" s="5" t="str">
        <v>2025A</v>
      </c>
      <c r="E1334">
        <v>8610</v>
      </c>
      <c r="F1334" t="str">
        <v>PEN</v>
      </c>
      <c r="G1334" vm="280">
        <v>45867</v>
      </c>
      <c r="H1334" vm="10">
        <v>45807</v>
      </c>
      <c r="I1334">
        <v>-17</v>
      </c>
      <c r="J1334">
        <v>194.72</v>
      </c>
      <c r="K1334">
        <v>194.72</v>
      </c>
      <c r="L1334" t="str">
        <v>Manuel Russo</v>
      </c>
      <c r="M1334" t="str">
        <v>A VENCER</v>
      </c>
    </row>
    <row r="1335" spans="1:13" x14ac:dyDescent="0.25">
      <c r="A1335">
        <v>211112091</v>
      </c>
      <c r="B1335" t="str">
        <v>Blocofrio Produtos Alimentares, Lda</v>
      </c>
      <c r="C1335" t="str">
        <v>FA</v>
      </c>
      <c r="D1335" s="5" t="str">
        <v>2025A</v>
      </c>
      <c r="E1335">
        <v>8611</v>
      </c>
      <c r="F1335" t="str">
        <v>PEN</v>
      </c>
      <c r="G1335" vm="280">
        <v>45867</v>
      </c>
      <c r="H1335" vm="10">
        <v>45807</v>
      </c>
      <c r="I1335">
        <v>-17</v>
      </c>
      <c r="J1335">
        <v>454.09000000000003</v>
      </c>
      <c r="K1335">
        <v>454.09000000000003</v>
      </c>
      <c r="L1335" t="str">
        <v>Manuel Russo</v>
      </c>
      <c r="M1335" t="str">
        <v>A VENCER</v>
      </c>
    </row>
    <row r="1336" spans="1:13" x14ac:dyDescent="0.25">
      <c r="A1336">
        <v>211112091</v>
      </c>
      <c r="B1336" t="str">
        <v>Blocofrio Produtos Alimentares, Lda</v>
      </c>
      <c r="C1336" t="str">
        <v>FA</v>
      </c>
      <c r="D1336" s="5" t="str">
        <v>2025A</v>
      </c>
      <c r="E1336">
        <v>8873</v>
      </c>
      <c r="F1336" t="str">
        <v>PEN</v>
      </c>
      <c r="G1336" vm="106">
        <v>45872</v>
      </c>
      <c r="H1336" vm="12">
        <v>45812</v>
      </c>
      <c r="I1336">
        <v>-22</v>
      </c>
      <c r="J1336">
        <v>743.06000000000006</v>
      </c>
      <c r="K1336">
        <v>743.06000000000006</v>
      </c>
      <c r="L1336" t="str">
        <v>Manuel Russo</v>
      </c>
      <c r="M1336" t="str">
        <v>A VENCER</v>
      </c>
    </row>
    <row r="1337" spans="1:13" x14ac:dyDescent="0.25">
      <c r="A1337">
        <v>211112091</v>
      </c>
      <c r="B1337" t="str">
        <v>Blocofrio Produtos Alimentares, Lda</v>
      </c>
      <c r="C1337" t="str">
        <v>FA</v>
      </c>
      <c r="D1337" s="5" t="str">
        <v>2025A</v>
      </c>
      <c r="E1337">
        <v>9409</v>
      </c>
      <c r="F1337" t="str">
        <v>PEN</v>
      </c>
      <c r="G1337" vm="125">
        <v>45886</v>
      </c>
      <c r="H1337" vm="22">
        <v>45826</v>
      </c>
      <c r="I1337">
        <v>-36</v>
      </c>
      <c r="J1337">
        <v>254.03</v>
      </c>
      <c r="K1337">
        <v>254.03</v>
      </c>
      <c r="L1337" t="str">
        <v>Manuel Russo</v>
      </c>
      <c r="M1337" t="str">
        <v>A VENCER</v>
      </c>
    </row>
    <row r="1338" spans="1:13" x14ac:dyDescent="0.25">
      <c r="A1338">
        <v>211112091</v>
      </c>
      <c r="B1338" t="str">
        <v>Blocofrio Produtos Alimentares, Lda</v>
      </c>
      <c r="C1338" t="str">
        <v>FA</v>
      </c>
      <c r="D1338" s="5" t="str">
        <v>2025A</v>
      </c>
      <c r="E1338">
        <v>9818</v>
      </c>
      <c r="F1338" t="str">
        <v>PEN</v>
      </c>
      <c r="G1338" vm="130">
        <v>45895</v>
      </c>
      <c r="H1338" vm="28">
        <v>45835</v>
      </c>
      <c r="I1338">
        <v>-45</v>
      </c>
      <c r="J1338">
        <v>1790.15</v>
      </c>
      <c r="K1338">
        <v>1790.15</v>
      </c>
      <c r="L1338" t="str">
        <v>Manuel Russo</v>
      </c>
      <c r="M1338" t="str">
        <v>A VENCER</v>
      </c>
    </row>
    <row r="1339" spans="1:13" x14ac:dyDescent="0.25">
      <c r="A1339">
        <v>211112091</v>
      </c>
      <c r="B1339" t="str">
        <v>Blocofrio Produtos Alimentares, Lda</v>
      </c>
      <c r="C1339" t="str">
        <v>FA</v>
      </c>
      <c r="D1339" s="5" t="str">
        <v>2025A</v>
      </c>
      <c r="E1339">
        <v>10148</v>
      </c>
      <c r="F1339" t="str">
        <v>PEN</v>
      </c>
      <c r="G1339" vm="133">
        <v>45902</v>
      </c>
      <c r="H1339" vm="33">
        <v>45842</v>
      </c>
      <c r="I1339">
        <v>-52</v>
      </c>
      <c r="J1339">
        <v>2322.61</v>
      </c>
      <c r="K1339">
        <v>2322.61</v>
      </c>
      <c r="L1339" t="str">
        <v>Manuel Russo</v>
      </c>
      <c r="M1339" t="str">
        <v>A VENCER</v>
      </c>
    </row>
    <row r="1340" spans="1:13" x14ac:dyDescent="0.25">
      <c r="A1340">
        <v>211112092</v>
      </c>
      <c r="B1340" t="str">
        <v>Mimos Frescos 3, Lda</v>
      </c>
      <c r="C1340" t="str">
        <v>FA</v>
      </c>
      <c r="D1340" s="5" t="str">
        <v>2025A</v>
      </c>
      <c r="E1340">
        <v>10168</v>
      </c>
      <c r="F1340" t="str">
        <v>PEN</v>
      </c>
      <c r="G1340" vm="106">
        <v>45872</v>
      </c>
      <c r="H1340" vm="33">
        <v>45842</v>
      </c>
      <c r="I1340">
        <v>-22</v>
      </c>
      <c r="J1340">
        <v>67.070000000000007</v>
      </c>
      <c r="K1340">
        <v>67.070000000000007</v>
      </c>
      <c r="L1340" t="str">
        <v>Manuel Miranda</v>
      </c>
      <c r="M1340" t="str">
        <v>A VENCER</v>
      </c>
    </row>
    <row r="1341" spans="1:13" x14ac:dyDescent="0.25">
      <c r="A1341">
        <v>211112092</v>
      </c>
      <c r="B1341" t="str">
        <v>Mimos Frescos 3, Lda</v>
      </c>
      <c r="C1341" t="str">
        <v>FA</v>
      </c>
      <c r="D1341" s="5" t="str">
        <v>2025A</v>
      </c>
      <c r="E1341">
        <v>10340</v>
      </c>
      <c r="F1341" t="str">
        <v>PEN</v>
      </c>
      <c r="G1341" vm="108">
        <v>45877</v>
      </c>
      <c r="H1341" vm="8">
        <v>45847</v>
      </c>
      <c r="I1341">
        <v>-27</v>
      </c>
      <c r="J1341">
        <v>41.75</v>
      </c>
      <c r="K1341">
        <v>41.75</v>
      </c>
      <c r="L1341" t="str">
        <v>Manuel Miranda</v>
      </c>
      <c r="M1341" t="str">
        <v>A VENCER</v>
      </c>
    </row>
    <row r="1342" spans="1:13" x14ac:dyDescent="0.25">
      <c r="A1342">
        <v>211112096</v>
      </c>
      <c r="B1342" t="str">
        <v>Pedro Miguel Da Silva Lamarão</v>
      </c>
      <c r="C1342" t="str">
        <v>FA</v>
      </c>
      <c r="D1342" s="5" t="str">
        <v>2025A</v>
      </c>
      <c r="E1342">
        <v>10050</v>
      </c>
      <c r="F1342" t="str">
        <v>PEN</v>
      </c>
      <c r="G1342" vm="118">
        <v>45871</v>
      </c>
      <c r="H1342" vm="32">
        <v>45841</v>
      </c>
      <c r="I1342">
        <v>-21</v>
      </c>
      <c r="J1342">
        <v>56.99</v>
      </c>
      <c r="K1342">
        <v>56.99</v>
      </c>
      <c r="L1342" t="str">
        <v>Bruno Brito</v>
      </c>
      <c r="M1342" t="str">
        <v>A VENCER</v>
      </c>
    </row>
    <row r="1343" spans="1:13" x14ac:dyDescent="0.25">
      <c r="A1343">
        <v>211112096</v>
      </c>
      <c r="B1343" t="str">
        <v>Pedro Miguel Da Silva Lamarão</v>
      </c>
      <c r="C1343" t="str">
        <v>FA</v>
      </c>
      <c r="D1343" s="5" t="str">
        <v>2025B</v>
      </c>
      <c r="E1343">
        <v>128</v>
      </c>
      <c r="F1343" t="str">
        <v>PEN</v>
      </c>
      <c r="G1343" vm="118">
        <v>45871</v>
      </c>
      <c r="H1343" vm="32">
        <v>45841</v>
      </c>
      <c r="I1343">
        <v>-21</v>
      </c>
      <c r="J1343">
        <v>349.96</v>
      </c>
      <c r="K1343">
        <v>349.96</v>
      </c>
      <c r="L1343" t="str">
        <v>Bruno Brito</v>
      </c>
      <c r="M1343" t="str">
        <v>A VENCER</v>
      </c>
    </row>
    <row r="1344" spans="1:13" x14ac:dyDescent="0.25">
      <c r="A1344">
        <v>211112098</v>
      </c>
      <c r="B1344" t="str">
        <v>Pankir-Indústria E Com.De Produtos</v>
      </c>
      <c r="C1344" t="str">
        <v>FA</v>
      </c>
      <c r="D1344" s="5" t="str">
        <v>2025A</v>
      </c>
      <c r="E1344">
        <v>8429</v>
      </c>
      <c r="F1344" t="str">
        <v>PEN</v>
      </c>
      <c r="G1344" vm="27">
        <v>45834</v>
      </c>
      <c r="H1344" vm="176">
        <v>45804</v>
      </c>
      <c r="I1344">
        <v>16</v>
      </c>
      <c r="J1344">
        <v>249.58</v>
      </c>
      <c r="K1344">
        <v>249.58</v>
      </c>
      <c r="L1344" t="str">
        <v>Ricardo G.Silva</v>
      </c>
      <c r="M1344" t="str">
        <v>6A30</v>
      </c>
    </row>
    <row r="1345" spans="1:13" x14ac:dyDescent="0.25">
      <c r="A1345">
        <v>211112098</v>
      </c>
      <c r="B1345" t="str">
        <v>Pankir-Indústria E Com.De Produtos</v>
      </c>
      <c r="C1345" t="str">
        <v>FA</v>
      </c>
      <c r="D1345" s="5" t="str">
        <v>2025A</v>
      </c>
      <c r="E1345">
        <v>9075</v>
      </c>
      <c r="F1345" t="str">
        <v>PEN</v>
      </c>
      <c r="G1345" vm="9">
        <v>45849</v>
      </c>
      <c r="H1345" vm="16">
        <v>45819</v>
      </c>
      <c r="I1345">
        <v>1</v>
      </c>
      <c r="J1345">
        <v>702.51</v>
      </c>
      <c r="K1345">
        <v>702.51</v>
      </c>
      <c r="L1345" t="str">
        <v>Ricardo G.Silva</v>
      </c>
      <c r="M1345" t="str">
        <v>1A5</v>
      </c>
    </row>
    <row r="1346" spans="1:13" x14ac:dyDescent="0.25">
      <c r="A1346">
        <v>211112098</v>
      </c>
      <c r="B1346" t="str">
        <v>Pankir-Indústria E Com.De Produtos</v>
      </c>
      <c r="C1346" t="str">
        <v>FA</v>
      </c>
      <c r="D1346" s="5" t="str">
        <v>2025A</v>
      </c>
      <c r="E1346">
        <v>9872</v>
      </c>
      <c r="F1346" t="str">
        <v>PEN</v>
      </c>
      <c r="G1346" vm="102">
        <v>45865</v>
      </c>
      <c r="H1346" vm="28">
        <v>45835</v>
      </c>
      <c r="I1346">
        <v>-15</v>
      </c>
      <c r="J1346">
        <v>135.68</v>
      </c>
      <c r="K1346">
        <v>135.68</v>
      </c>
      <c r="L1346" t="str">
        <v>Ricardo G.Silva</v>
      </c>
      <c r="M1346" t="str">
        <v>A VENCER</v>
      </c>
    </row>
    <row r="1347" spans="1:13" x14ac:dyDescent="0.25">
      <c r="A1347">
        <v>211112098</v>
      </c>
      <c r="B1347" t="str">
        <v>Pankir-Indústria E Com.De Produtos</v>
      </c>
      <c r="C1347" t="str">
        <v>NC</v>
      </c>
      <c r="D1347" s="5" t="str">
        <v>2025A</v>
      </c>
      <c r="E1347">
        <v>503</v>
      </c>
      <c r="F1347" t="str">
        <v>PEN</v>
      </c>
      <c r="G1347" vm="140">
        <v>45869</v>
      </c>
      <c r="H1347" vm="141">
        <v>45839</v>
      </c>
      <c r="I1347">
        <v>-19</v>
      </c>
      <c r="J1347">
        <v>-119.36</v>
      </c>
      <c r="K1347">
        <v>-119.36</v>
      </c>
      <c r="L1347" t="str">
        <v>Ricardo G.Silva</v>
      </c>
      <c r="M1347" t="str">
        <v>A VENCER</v>
      </c>
    </row>
    <row r="1348" spans="1:13" x14ac:dyDescent="0.25">
      <c r="A1348">
        <v>211112098</v>
      </c>
      <c r="B1348" t="str">
        <v>Pankir-Indústria E Com.De Produtos</v>
      </c>
      <c r="C1348" t="str">
        <v>FA</v>
      </c>
      <c r="D1348" s="5" t="str">
        <v>2025A</v>
      </c>
      <c r="E1348">
        <v>9943</v>
      </c>
      <c r="F1348" t="str">
        <v>PEN</v>
      </c>
      <c r="G1348" vm="140">
        <v>45869</v>
      </c>
      <c r="H1348" vm="141">
        <v>45839</v>
      </c>
      <c r="I1348">
        <v>-19</v>
      </c>
      <c r="J1348">
        <v>309.2</v>
      </c>
      <c r="K1348">
        <v>309.2</v>
      </c>
      <c r="L1348" t="str">
        <v>Ricardo G.Silva</v>
      </c>
      <c r="M1348" t="str">
        <v>A VENCER</v>
      </c>
    </row>
    <row r="1349" spans="1:13" x14ac:dyDescent="0.25">
      <c r="A1349">
        <v>211112098</v>
      </c>
      <c r="B1349" t="str">
        <v>Pankir-Indústria E Com.De Produtos</v>
      </c>
      <c r="C1349" t="str">
        <v>FA</v>
      </c>
      <c r="D1349" s="5" t="str">
        <v>2025A</v>
      </c>
      <c r="E1349">
        <v>10043</v>
      </c>
      <c r="F1349" t="str">
        <v>PEN</v>
      </c>
      <c r="G1349" vm="118">
        <v>45871</v>
      </c>
      <c r="H1349" vm="32">
        <v>45841</v>
      </c>
      <c r="I1349">
        <v>-21</v>
      </c>
      <c r="J1349">
        <v>1040.5999999999999</v>
      </c>
      <c r="K1349">
        <v>1040.5999999999999</v>
      </c>
      <c r="L1349" t="str">
        <v>Ricardo G.Silva</v>
      </c>
      <c r="M1349" t="str">
        <v>A VENCER</v>
      </c>
    </row>
    <row r="1350" spans="1:13" x14ac:dyDescent="0.25">
      <c r="A1350">
        <v>211112100</v>
      </c>
      <c r="B1350" t="str">
        <v>Pedro Cardoso Carneiro Unip.,Lda</v>
      </c>
      <c r="C1350" t="str">
        <v>FA</v>
      </c>
      <c r="D1350" s="5" t="str">
        <v>2025A</v>
      </c>
      <c r="E1350">
        <v>7782</v>
      </c>
      <c r="F1350" t="str">
        <v>PEN</v>
      </c>
      <c r="G1350" vm="20">
        <v>45822</v>
      </c>
      <c r="H1350" vm="152">
        <v>45792</v>
      </c>
      <c r="I1350">
        <v>28</v>
      </c>
      <c r="J1350">
        <v>101.82000000000001</v>
      </c>
      <c r="K1350">
        <v>101.82000000000001</v>
      </c>
      <c r="L1350" t="str">
        <v>Ricardo G.Silva</v>
      </c>
      <c r="M1350" t="str">
        <v>6A30</v>
      </c>
    </row>
    <row r="1351" spans="1:13" x14ac:dyDescent="0.25">
      <c r="A1351">
        <v>211112100</v>
      </c>
      <c r="B1351" t="str">
        <v>Pedro Cardoso Carneiro Unip.,Lda</v>
      </c>
      <c r="C1351" t="str">
        <v>FA</v>
      </c>
      <c r="D1351" s="5" t="str">
        <v>2025A</v>
      </c>
      <c r="E1351">
        <v>8182</v>
      </c>
      <c r="F1351" t="str">
        <v>PEN</v>
      </c>
      <c r="G1351" vm="79">
        <v>45829</v>
      </c>
      <c r="H1351" vm="159">
        <v>45799</v>
      </c>
      <c r="I1351">
        <v>21</v>
      </c>
      <c r="J1351">
        <v>36.53</v>
      </c>
      <c r="K1351">
        <v>36.53</v>
      </c>
      <c r="L1351" t="str">
        <v>Ricardo G.Silva</v>
      </c>
      <c r="M1351" t="str">
        <v>6A30</v>
      </c>
    </row>
    <row r="1352" spans="1:13" x14ac:dyDescent="0.25">
      <c r="A1352">
        <v>211112100</v>
      </c>
      <c r="B1352" t="str">
        <v>Pedro Cardoso Carneiro Unip.,Lda</v>
      </c>
      <c r="C1352" t="str">
        <v>FA</v>
      </c>
      <c r="D1352" s="5" t="str">
        <v>2025A</v>
      </c>
      <c r="E1352">
        <v>8487</v>
      </c>
      <c r="F1352" t="str">
        <v>PEN</v>
      </c>
      <c r="G1352" vm="28">
        <v>45835</v>
      </c>
      <c r="H1352" vm="148">
        <v>45805</v>
      </c>
      <c r="I1352">
        <v>15</v>
      </c>
      <c r="J1352">
        <v>306.20999999999998</v>
      </c>
      <c r="K1352">
        <v>306.20999999999998</v>
      </c>
      <c r="L1352" t="str">
        <v>Ricardo G.Silva</v>
      </c>
      <c r="M1352" t="str">
        <v>6A30</v>
      </c>
    </row>
    <row r="1353" spans="1:13" x14ac:dyDescent="0.25">
      <c r="A1353">
        <v>211112100</v>
      </c>
      <c r="B1353" t="str">
        <v>Pedro Cardoso Carneiro Unip.,Lda</v>
      </c>
      <c r="C1353" t="str">
        <v>FA</v>
      </c>
      <c r="D1353" s="5" t="str">
        <v>2025A</v>
      </c>
      <c r="E1353">
        <v>8877</v>
      </c>
      <c r="F1353" t="str">
        <v>PEN</v>
      </c>
      <c r="G1353" vm="33">
        <v>45842</v>
      </c>
      <c r="H1353" vm="12">
        <v>45812</v>
      </c>
      <c r="I1353">
        <v>8</v>
      </c>
      <c r="J1353">
        <v>205.67000000000002</v>
      </c>
      <c r="K1353">
        <v>205.67000000000002</v>
      </c>
      <c r="L1353" t="str">
        <v>Ricardo G.Silva</v>
      </c>
      <c r="M1353" t="str">
        <v>6A30</v>
      </c>
    </row>
    <row r="1354" spans="1:13" x14ac:dyDescent="0.25">
      <c r="A1354">
        <v>211112100</v>
      </c>
      <c r="B1354" t="str">
        <v>Pedro Cardoso Carneiro Unip.,Lda</v>
      </c>
      <c r="C1354" t="str">
        <v>FA</v>
      </c>
      <c r="D1354" s="5" t="str">
        <v>2025A</v>
      </c>
      <c r="E1354">
        <v>9171</v>
      </c>
      <c r="F1354" t="str">
        <v>PEN</v>
      </c>
      <c r="G1354" vm="165">
        <v>45850</v>
      </c>
      <c r="H1354" vm="122">
        <v>45820</v>
      </c>
      <c r="I1354">
        <v>0</v>
      </c>
      <c r="J1354">
        <v>189.42000000000002</v>
      </c>
      <c r="K1354">
        <v>189.42000000000002</v>
      </c>
      <c r="L1354" t="str">
        <v>Ricardo G.Silva</v>
      </c>
      <c r="M1354" t="str">
        <v>A VENCER</v>
      </c>
    </row>
    <row r="1355" spans="1:13" x14ac:dyDescent="0.25">
      <c r="A1355">
        <v>211112100</v>
      </c>
      <c r="B1355" t="str">
        <v>Pedro Cardoso Carneiro Unip.,Lda</v>
      </c>
      <c r="C1355" t="str">
        <v>FA</v>
      </c>
      <c r="D1355" s="5" t="str">
        <v>2025A</v>
      </c>
      <c r="E1355">
        <v>9705</v>
      </c>
      <c r="F1355" t="str">
        <v>PEN</v>
      </c>
      <c r="G1355" vm="101">
        <v>45863</v>
      </c>
      <c r="H1355" vm="26">
        <v>45833</v>
      </c>
      <c r="I1355">
        <v>-13</v>
      </c>
      <c r="J1355">
        <v>110.71000000000001</v>
      </c>
      <c r="K1355">
        <v>110.71000000000001</v>
      </c>
      <c r="L1355" t="str">
        <v>Ricardo G.Silva</v>
      </c>
      <c r="M1355" t="str">
        <v>A VENCER</v>
      </c>
    </row>
    <row r="1356" spans="1:13" x14ac:dyDescent="0.25">
      <c r="A1356">
        <v>211112100</v>
      </c>
      <c r="B1356" t="str">
        <v>Pedro Cardoso Carneiro Unip.,Lda</v>
      </c>
      <c r="C1356" t="str">
        <v>FA</v>
      </c>
      <c r="D1356" s="5" t="str">
        <v>2025A</v>
      </c>
      <c r="E1356">
        <v>10180</v>
      </c>
      <c r="F1356" t="str">
        <v>PEN</v>
      </c>
      <c r="G1356" vm="106">
        <v>45872</v>
      </c>
      <c r="H1356" vm="33">
        <v>45842</v>
      </c>
      <c r="I1356">
        <v>-22</v>
      </c>
      <c r="J1356">
        <v>151.81</v>
      </c>
      <c r="K1356">
        <v>151.81</v>
      </c>
      <c r="L1356" t="str">
        <v>Ricardo G.Silva</v>
      </c>
      <c r="M1356" t="str">
        <v>A VENCER</v>
      </c>
    </row>
    <row r="1357" spans="1:13" x14ac:dyDescent="0.25">
      <c r="A1357">
        <v>211111312</v>
      </c>
      <c r="B1357" t="str">
        <v>Carnes Meireles Do Minho, S.A.</v>
      </c>
      <c r="C1357" t="str">
        <v>FA</v>
      </c>
      <c r="D1357" s="5" t="str">
        <v>2025A</v>
      </c>
      <c r="E1357">
        <v>9010</v>
      </c>
      <c r="F1357" t="str">
        <v>PEN</v>
      </c>
      <c r="G1357" vm="8">
        <v>45847</v>
      </c>
      <c r="H1357" vm="77">
        <v>45817</v>
      </c>
      <c r="I1357">
        <v>3</v>
      </c>
      <c r="J1357">
        <v>283.92</v>
      </c>
      <c r="K1357">
        <v>283.92</v>
      </c>
      <c r="L1357" t="str">
        <v>Pedro Fonseca</v>
      </c>
      <c r="M1357" t="str">
        <v>1A5</v>
      </c>
    </row>
    <row r="1358" spans="1:13" x14ac:dyDescent="0.25">
      <c r="A1358">
        <v>211111312</v>
      </c>
      <c r="B1358" t="str">
        <v>Carnes Meireles Do Minho, S.A.</v>
      </c>
      <c r="C1358" t="str">
        <v>FA</v>
      </c>
      <c r="D1358" s="5" t="str">
        <v>2025A</v>
      </c>
      <c r="E1358">
        <v>9993</v>
      </c>
      <c r="F1358" t="str">
        <v>PEN</v>
      </c>
      <c r="G1358" vm="105">
        <v>45870</v>
      </c>
      <c r="H1358" vm="31">
        <v>45840</v>
      </c>
      <c r="I1358">
        <v>-20</v>
      </c>
      <c r="J1358">
        <v>411.15000000000003</v>
      </c>
      <c r="K1358">
        <v>411.15000000000003</v>
      </c>
      <c r="L1358" t="str">
        <v>Pedro Fonseca</v>
      </c>
      <c r="M1358" t="str">
        <v>A VENCER</v>
      </c>
    </row>
    <row r="1359" spans="1:13" x14ac:dyDescent="0.25">
      <c r="A1359">
        <v>211112114</v>
      </c>
      <c r="B1359" t="str">
        <v>Confiança Sustentavel, Lda.</v>
      </c>
      <c r="C1359" t="str">
        <v>FA</v>
      </c>
      <c r="D1359" s="5" t="str">
        <v>2025A</v>
      </c>
      <c r="E1359">
        <v>9422</v>
      </c>
      <c r="F1359" t="str">
        <v>PEN</v>
      </c>
      <c r="G1359" vm="97">
        <v>45856</v>
      </c>
      <c r="H1359" vm="22">
        <v>45826</v>
      </c>
      <c r="I1359">
        <v>-6</v>
      </c>
      <c r="J1359">
        <v>67.45</v>
      </c>
      <c r="K1359">
        <v>58.45</v>
      </c>
      <c r="L1359" t="str">
        <v>Bruno Brito</v>
      </c>
      <c r="M1359" t="str">
        <v>A VENCER</v>
      </c>
    </row>
    <row r="1360" spans="1:13" x14ac:dyDescent="0.25">
      <c r="A1360">
        <v>211112114</v>
      </c>
      <c r="B1360" t="str">
        <v>Confiança Sustentavel, Lda.</v>
      </c>
      <c r="C1360" t="str">
        <v>FA</v>
      </c>
      <c r="D1360" s="5" t="str">
        <v>2025A</v>
      </c>
      <c r="E1360">
        <v>9984</v>
      </c>
      <c r="F1360" t="str">
        <v>PEN</v>
      </c>
      <c r="G1360" vm="105">
        <v>45870</v>
      </c>
      <c r="H1360" vm="31">
        <v>45840</v>
      </c>
      <c r="I1360">
        <v>-20</v>
      </c>
      <c r="J1360">
        <v>204.73000000000002</v>
      </c>
      <c r="K1360">
        <v>204.73000000000002</v>
      </c>
      <c r="L1360" t="str">
        <v>Bruno Brito</v>
      </c>
      <c r="M1360" t="str">
        <v>A VENCER</v>
      </c>
    </row>
    <row r="1361" spans="1:13" x14ac:dyDescent="0.25">
      <c r="A1361">
        <v>211112114</v>
      </c>
      <c r="B1361" t="str">
        <v>Confiança Sustentavel, Lda.</v>
      </c>
      <c r="C1361" t="str">
        <v>FA</v>
      </c>
      <c r="D1361" s="5" t="str">
        <v>2025A</v>
      </c>
      <c r="E1361">
        <v>10353</v>
      </c>
      <c r="F1361" t="str">
        <v>PEN</v>
      </c>
      <c r="G1361" vm="108">
        <v>45877</v>
      </c>
      <c r="H1361" vm="8">
        <v>45847</v>
      </c>
      <c r="I1361">
        <v>-27</v>
      </c>
      <c r="J1361">
        <v>106.98</v>
      </c>
      <c r="K1361">
        <v>106.98</v>
      </c>
      <c r="L1361" t="str">
        <v>Bruno Brito</v>
      </c>
      <c r="M1361" t="str">
        <v>A VENCER</v>
      </c>
    </row>
    <row r="1362" spans="1:13" x14ac:dyDescent="0.25">
      <c r="A1362">
        <v>211112115</v>
      </c>
      <c r="B1362" t="str">
        <v>Aparencia Harmoniosa, Lda.</v>
      </c>
      <c r="C1362" t="str">
        <v>CCR</v>
      </c>
      <c r="D1362" s="5" t="str">
        <v>A</v>
      </c>
      <c r="E1362" t="str">
        <v>Transferência</v>
      </c>
      <c r="F1362" t="str">
        <v>PEN</v>
      </c>
      <c r="G1362" vm="347">
        <v>45778</v>
      </c>
      <c r="H1362" vm="348">
        <v>45748</v>
      </c>
      <c r="I1362">
        <v>72</v>
      </c>
      <c r="J1362">
        <v>-324.24</v>
      </c>
      <c r="K1362">
        <v>-70.290000000000006</v>
      </c>
      <c r="L1362" t="str">
        <v>Ricardo G.Silva</v>
      </c>
      <c r="M1362" t="str">
        <v>61A90</v>
      </c>
    </row>
    <row r="1363" spans="1:13" x14ac:dyDescent="0.25">
      <c r="A1363">
        <v>211112115</v>
      </c>
      <c r="B1363" t="str">
        <v>Aparencia Harmoniosa, Lda.</v>
      </c>
      <c r="C1363" t="str">
        <v>CCR</v>
      </c>
      <c r="D1363" s="5" t="str">
        <v>A</v>
      </c>
      <c r="E1363" t="str">
        <v>transferência</v>
      </c>
      <c r="F1363" t="str">
        <v>PEN</v>
      </c>
      <c r="G1363" vm="289">
        <v>45787</v>
      </c>
      <c r="H1363" vm="252">
        <v>45757</v>
      </c>
      <c r="I1363">
        <v>63</v>
      </c>
      <c r="J1363">
        <v>-3.5</v>
      </c>
      <c r="K1363">
        <v>-3.5</v>
      </c>
      <c r="L1363" t="str">
        <v>Ricardo G.Silva</v>
      </c>
      <c r="M1363" t="str">
        <v>61A90</v>
      </c>
    </row>
    <row r="1364" spans="1:13" x14ac:dyDescent="0.25">
      <c r="A1364">
        <v>211112115</v>
      </c>
      <c r="B1364" t="str">
        <v>Aparencia Harmoniosa, Lda.</v>
      </c>
      <c r="C1364" t="str">
        <v>CCR</v>
      </c>
      <c r="D1364" s="5" t="str">
        <v>A</v>
      </c>
      <c r="E1364" t="str">
        <v>Transferência</v>
      </c>
      <c r="F1364" t="str">
        <v>PEN</v>
      </c>
      <c r="G1364" vm="289">
        <v>45787</v>
      </c>
      <c r="H1364" vm="252">
        <v>45757</v>
      </c>
      <c r="I1364">
        <v>63</v>
      </c>
      <c r="J1364">
        <v>-219.06</v>
      </c>
      <c r="K1364">
        <v>-219.06</v>
      </c>
      <c r="L1364" t="str">
        <v>Ricardo G.Silva</v>
      </c>
      <c r="M1364" t="str">
        <v>61A90</v>
      </c>
    </row>
    <row r="1365" spans="1:13" x14ac:dyDescent="0.25">
      <c r="A1365">
        <v>211112115</v>
      </c>
      <c r="B1365" t="str">
        <v>Aparencia Harmoniosa, Lda.</v>
      </c>
      <c r="C1365" t="str">
        <v>CCR</v>
      </c>
      <c r="D1365" s="5" t="str">
        <v>A</v>
      </c>
      <c r="E1365" t="str">
        <v>Transferência</v>
      </c>
      <c r="F1365" t="str">
        <v>PEN</v>
      </c>
      <c r="G1365" vm="289">
        <v>45787</v>
      </c>
      <c r="H1365" vm="252">
        <v>45757</v>
      </c>
      <c r="I1365">
        <v>63</v>
      </c>
      <c r="J1365">
        <v>-31.27</v>
      </c>
      <c r="K1365">
        <v>-31.27</v>
      </c>
      <c r="L1365" t="str">
        <v>Ricardo G.Silva</v>
      </c>
      <c r="M1365" t="str">
        <v>61A90</v>
      </c>
    </row>
    <row r="1366" spans="1:13" x14ac:dyDescent="0.25">
      <c r="A1366">
        <v>211112115</v>
      </c>
      <c r="B1366" t="str">
        <v>Aparencia Harmoniosa, Lda.</v>
      </c>
      <c r="C1366" t="str">
        <v>CCR</v>
      </c>
      <c r="D1366" s="5" t="str">
        <v>A</v>
      </c>
      <c r="E1366" t="str">
        <v>Transferência</v>
      </c>
      <c r="F1366" t="str">
        <v>PEN</v>
      </c>
      <c r="G1366" vm="153">
        <v>45798</v>
      </c>
      <c r="H1366" vm="349">
        <v>45768</v>
      </c>
      <c r="I1366">
        <v>52</v>
      </c>
      <c r="J1366">
        <v>-259.07</v>
      </c>
      <c r="K1366">
        <v>-259.07</v>
      </c>
      <c r="L1366" t="str">
        <v>Ricardo G.Silva</v>
      </c>
      <c r="M1366" t="str">
        <v>31A60</v>
      </c>
    </row>
    <row r="1367" spans="1:13" x14ac:dyDescent="0.25">
      <c r="A1367">
        <v>211112119</v>
      </c>
      <c r="B1367" t="str">
        <v>Carnes Meireles Do Minho, Sa</v>
      </c>
      <c r="C1367" t="str">
        <v>FA</v>
      </c>
      <c r="D1367" s="5" t="str">
        <v>2025A</v>
      </c>
      <c r="E1367">
        <v>8903</v>
      </c>
      <c r="F1367" t="str">
        <v>PEN</v>
      </c>
      <c r="G1367" vm="34">
        <v>45843</v>
      </c>
      <c r="H1367" vm="138">
        <v>45813</v>
      </c>
      <c r="I1367">
        <v>7</v>
      </c>
      <c r="J1367">
        <v>1504.08</v>
      </c>
      <c r="K1367">
        <v>1504.08</v>
      </c>
      <c r="L1367" t="str">
        <v>Pedro Fonseca</v>
      </c>
      <c r="M1367" t="str">
        <v>6A30</v>
      </c>
    </row>
    <row r="1368" spans="1:13" x14ac:dyDescent="0.25">
      <c r="A1368">
        <v>211112119</v>
      </c>
      <c r="B1368" t="str">
        <v>Carnes Meireles Do Minho, Sa</v>
      </c>
      <c r="C1368" t="str">
        <v>FA</v>
      </c>
      <c r="D1368" s="5">
        <v>2025</v>
      </c>
      <c r="E1368">
        <v>19</v>
      </c>
      <c r="F1368" t="str">
        <v>PEN</v>
      </c>
      <c r="G1368" vm="35">
        <v>45844</v>
      </c>
      <c r="H1368" vm="13">
        <v>45814</v>
      </c>
      <c r="I1368">
        <v>6</v>
      </c>
      <c r="J1368">
        <v>218.74</v>
      </c>
      <c r="K1368">
        <v>218.74</v>
      </c>
      <c r="L1368" t="str">
        <v>Pedro Fonseca</v>
      </c>
      <c r="M1368" t="str">
        <v>6A30</v>
      </c>
    </row>
    <row r="1369" spans="1:13" x14ac:dyDescent="0.25">
      <c r="A1369">
        <v>211112119</v>
      </c>
      <c r="B1369" t="str">
        <v>Carnes Meireles Do Minho, Sa</v>
      </c>
      <c r="C1369" t="str">
        <v>FA</v>
      </c>
      <c r="D1369" s="5" t="str">
        <v>2025A</v>
      </c>
      <c r="E1369">
        <v>9041</v>
      </c>
      <c r="F1369" t="str">
        <v>PEN</v>
      </c>
      <c r="G1369" vm="9">
        <v>45849</v>
      </c>
      <c r="H1369" vm="16">
        <v>45819</v>
      </c>
      <c r="I1369">
        <v>1</v>
      </c>
      <c r="J1369">
        <v>1729.6100000000001</v>
      </c>
      <c r="K1369">
        <v>1729.6100000000001</v>
      </c>
      <c r="L1369" t="str">
        <v>Pedro Fonseca</v>
      </c>
      <c r="M1369" t="str">
        <v>1A5</v>
      </c>
    </row>
    <row r="1370" spans="1:13" x14ac:dyDescent="0.25">
      <c r="A1370">
        <v>211112119</v>
      </c>
      <c r="B1370" t="str">
        <v>Carnes Meireles Do Minho, Sa</v>
      </c>
      <c r="C1370" t="str">
        <v>FA</v>
      </c>
      <c r="D1370" s="5" t="str">
        <v>2025A</v>
      </c>
      <c r="E1370">
        <v>9192</v>
      </c>
      <c r="F1370" t="str">
        <v>PEN</v>
      </c>
      <c r="G1370" vm="95">
        <v>45851</v>
      </c>
      <c r="H1370" vm="19">
        <v>45821</v>
      </c>
      <c r="I1370">
        <v>-1</v>
      </c>
      <c r="J1370">
        <v>361.61</v>
      </c>
      <c r="K1370">
        <v>361.61</v>
      </c>
      <c r="L1370" t="str">
        <v>Pedro Fonseca</v>
      </c>
      <c r="M1370" t="str">
        <v>A VENCER</v>
      </c>
    </row>
    <row r="1371" spans="1:13" x14ac:dyDescent="0.25">
      <c r="A1371">
        <v>211112119</v>
      </c>
      <c r="B1371" t="str">
        <v>Carnes Meireles Do Minho, Sa</v>
      </c>
      <c r="C1371" t="str">
        <v>FA</v>
      </c>
      <c r="D1371" s="5" t="str">
        <v>2025A</v>
      </c>
      <c r="E1371">
        <v>9228</v>
      </c>
      <c r="F1371" t="str">
        <v>PEN</v>
      </c>
      <c r="G1371" vm="95">
        <v>45851</v>
      </c>
      <c r="H1371" vm="19">
        <v>45821</v>
      </c>
      <c r="I1371">
        <v>-1</v>
      </c>
      <c r="J1371">
        <v>2482.61</v>
      </c>
      <c r="K1371">
        <v>2482.61</v>
      </c>
      <c r="L1371" t="str">
        <v>Pedro Fonseca</v>
      </c>
      <c r="M1371" t="str">
        <v>A VENCER</v>
      </c>
    </row>
    <row r="1372" spans="1:13" x14ac:dyDescent="0.25">
      <c r="A1372">
        <v>211112119</v>
      </c>
      <c r="B1372" t="str">
        <v>Carnes Meireles Do Minho, Sa</v>
      </c>
      <c r="C1372" t="str">
        <v>FA</v>
      </c>
      <c r="D1372" s="5" t="str">
        <v>2025A</v>
      </c>
      <c r="E1372">
        <v>9293</v>
      </c>
      <c r="F1372" t="str">
        <v>PEN</v>
      </c>
      <c r="G1372" vm="96">
        <v>45854</v>
      </c>
      <c r="H1372" vm="89">
        <v>45824</v>
      </c>
      <c r="I1372">
        <v>-4</v>
      </c>
      <c r="J1372">
        <v>1488.39</v>
      </c>
      <c r="K1372">
        <v>1488.39</v>
      </c>
      <c r="L1372" t="str">
        <v>Pedro Fonseca</v>
      </c>
      <c r="M1372" t="str">
        <v>A VENCER</v>
      </c>
    </row>
    <row r="1373" spans="1:13" x14ac:dyDescent="0.25">
      <c r="A1373">
        <v>211112119</v>
      </c>
      <c r="B1373" t="str">
        <v>Carnes Meireles Do Minho, Sa</v>
      </c>
      <c r="C1373" t="str">
        <v>FA</v>
      </c>
      <c r="D1373" s="5" t="str">
        <v>2025A</v>
      </c>
      <c r="E1373">
        <v>9449</v>
      </c>
      <c r="F1373" t="str">
        <v>PEN</v>
      </c>
      <c r="G1373" vm="97">
        <v>45856</v>
      </c>
      <c r="H1373" vm="22">
        <v>45826</v>
      </c>
      <c r="I1373">
        <v>-6</v>
      </c>
      <c r="J1373">
        <v>134.44</v>
      </c>
      <c r="K1373">
        <v>134.44</v>
      </c>
      <c r="L1373" t="str">
        <v>Pedro Fonseca</v>
      </c>
      <c r="M1373" t="str">
        <v>A VENCER</v>
      </c>
    </row>
    <row r="1374" spans="1:13" x14ac:dyDescent="0.25">
      <c r="A1374">
        <v>211112119</v>
      </c>
      <c r="B1374" t="str">
        <v>Carnes Meireles Do Minho, Sa</v>
      </c>
      <c r="C1374" t="str">
        <v>FA</v>
      </c>
      <c r="D1374" s="5" t="str">
        <v>2025A</v>
      </c>
      <c r="E1374">
        <v>9557</v>
      </c>
      <c r="F1374" t="str">
        <v>PEN</v>
      </c>
      <c r="G1374" vm="98">
        <v>45858</v>
      </c>
      <c r="H1374" vm="24">
        <v>45828</v>
      </c>
      <c r="I1374">
        <v>-8</v>
      </c>
      <c r="J1374">
        <v>44.52</v>
      </c>
      <c r="K1374">
        <v>44.52</v>
      </c>
      <c r="L1374" t="str">
        <v>Pedro Fonseca</v>
      </c>
      <c r="M1374" t="str">
        <v>A VENCER</v>
      </c>
    </row>
    <row r="1375" spans="1:13" x14ac:dyDescent="0.25">
      <c r="A1375">
        <v>211112119</v>
      </c>
      <c r="B1375" t="str">
        <v>Carnes Meireles Do Minho, Sa</v>
      </c>
      <c r="C1375" t="str">
        <v>FA</v>
      </c>
      <c r="D1375" s="5" t="str">
        <v>2025A</v>
      </c>
      <c r="E1375">
        <v>9945</v>
      </c>
      <c r="F1375" t="str">
        <v>PEN</v>
      </c>
      <c r="G1375" vm="140">
        <v>45869</v>
      </c>
      <c r="H1375" vm="141">
        <v>45839</v>
      </c>
      <c r="I1375">
        <v>-19</v>
      </c>
      <c r="J1375">
        <v>586.06000000000006</v>
      </c>
      <c r="K1375">
        <v>586.06000000000006</v>
      </c>
      <c r="L1375" t="str">
        <v>Pedro Fonseca</v>
      </c>
      <c r="M1375" t="str">
        <v>A VENCER</v>
      </c>
    </row>
    <row r="1376" spans="1:13" x14ac:dyDescent="0.25">
      <c r="A1376">
        <v>211112119</v>
      </c>
      <c r="B1376" t="str">
        <v>Carnes Meireles Do Minho, Sa</v>
      </c>
      <c r="C1376" t="str">
        <v>FA</v>
      </c>
      <c r="D1376" s="5" t="str">
        <v>2025A</v>
      </c>
      <c r="E1376">
        <v>10115</v>
      </c>
      <c r="F1376" t="str">
        <v>PEN</v>
      </c>
      <c r="G1376" vm="106">
        <v>45872</v>
      </c>
      <c r="H1376" vm="33">
        <v>45842</v>
      </c>
      <c r="I1376">
        <v>-22</v>
      </c>
      <c r="J1376">
        <v>253.12</v>
      </c>
      <c r="K1376">
        <v>253.12</v>
      </c>
      <c r="L1376" t="str">
        <v>Pedro Fonseca</v>
      </c>
      <c r="M1376" t="str">
        <v>A VENCER</v>
      </c>
    </row>
    <row r="1377" spans="1:13" x14ac:dyDescent="0.25">
      <c r="A1377">
        <v>211112119</v>
      </c>
      <c r="B1377" t="str">
        <v>Carnes Meireles Do Minho, Sa</v>
      </c>
      <c r="C1377" t="str">
        <v>FA</v>
      </c>
      <c r="D1377" s="5" t="str">
        <v>2025A</v>
      </c>
      <c r="E1377">
        <v>10438</v>
      </c>
      <c r="F1377" t="str">
        <v>PEN</v>
      </c>
      <c r="G1377" vm="109">
        <v>45879</v>
      </c>
      <c r="H1377" vm="9">
        <v>45849</v>
      </c>
      <c r="I1377">
        <v>-29</v>
      </c>
      <c r="J1377">
        <v>509.63</v>
      </c>
      <c r="K1377">
        <v>509.63</v>
      </c>
      <c r="L1377" t="str">
        <v>Pedro Fonseca</v>
      </c>
      <c r="M1377" t="str">
        <v>A VENCER</v>
      </c>
    </row>
    <row r="1378" spans="1:13" x14ac:dyDescent="0.25">
      <c r="A1378">
        <v>211112121</v>
      </c>
      <c r="B1378" t="str">
        <v>Carnes Da Rendeira, Lda</v>
      </c>
      <c r="C1378" t="str">
        <v>CCR</v>
      </c>
      <c r="D1378" s="5" t="str">
        <v>A</v>
      </c>
      <c r="E1378" t="str">
        <v>Transferência</v>
      </c>
      <c r="F1378" t="str">
        <v>PEN</v>
      </c>
      <c r="G1378" vm="220">
        <v>45773</v>
      </c>
      <c r="H1378" vm="221">
        <v>45743</v>
      </c>
      <c r="I1378">
        <v>77</v>
      </c>
      <c r="J1378">
        <v>-712.9</v>
      </c>
      <c r="K1378">
        <v>-71.320000000000007</v>
      </c>
      <c r="L1378" t="str">
        <v>Pedro Fonseca</v>
      </c>
      <c r="M1378" t="str">
        <v>61A90</v>
      </c>
    </row>
    <row r="1379" spans="1:13" x14ac:dyDescent="0.25">
      <c r="A1379">
        <v>211112123</v>
      </c>
      <c r="B1379" t="str">
        <v>César Manuel Leite Saldanha</v>
      </c>
      <c r="C1379" t="str">
        <v>FA</v>
      </c>
      <c r="D1379" s="5" t="str">
        <v>2025A</v>
      </c>
      <c r="E1379">
        <v>9899</v>
      </c>
      <c r="F1379" t="str">
        <v>PEN</v>
      </c>
      <c r="G1379" vm="103">
        <v>45868</v>
      </c>
      <c r="H1379" vm="104">
        <v>45838</v>
      </c>
      <c r="I1379">
        <v>-18</v>
      </c>
      <c r="J1379">
        <v>89.25</v>
      </c>
      <c r="K1379">
        <v>89.25</v>
      </c>
      <c r="L1379" t="str">
        <v>Pedro Fonseca</v>
      </c>
      <c r="M1379" t="str">
        <v>A VENCER</v>
      </c>
    </row>
    <row r="1380" spans="1:13" x14ac:dyDescent="0.25">
      <c r="A1380">
        <v>211112123</v>
      </c>
      <c r="B1380" t="str">
        <v>César Manuel Leite Saldanha</v>
      </c>
      <c r="C1380" t="str">
        <v>FA</v>
      </c>
      <c r="D1380" s="5" t="str">
        <v>2025A</v>
      </c>
      <c r="E1380">
        <v>10028</v>
      </c>
      <c r="F1380" t="str">
        <v>PEN</v>
      </c>
      <c r="G1380" vm="118">
        <v>45871</v>
      </c>
      <c r="H1380" vm="32">
        <v>45841</v>
      </c>
      <c r="I1380">
        <v>-21</v>
      </c>
      <c r="J1380">
        <v>92.9</v>
      </c>
      <c r="K1380">
        <v>92.9</v>
      </c>
      <c r="L1380" t="str">
        <v>Pedro Fonseca</v>
      </c>
      <c r="M1380" t="str">
        <v>A VENCER</v>
      </c>
    </row>
    <row r="1381" spans="1:13" x14ac:dyDescent="0.25">
      <c r="A1381">
        <v>211112124</v>
      </c>
      <c r="B1381" t="str">
        <v>Luis Manuel Monteiro Tomé Pata</v>
      </c>
      <c r="C1381" t="str">
        <v>FA</v>
      </c>
      <c r="D1381" s="5" t="str">
        <v>2025A</v>
      </c>
      <c r="E1381">
        <v>10218</v>
      </c>
      <c r="F1381" t="str">
        <v>PEN</v>
      </c>
      <c r="G1381" vm="107">
        <v>45875</v>
      </c>
      <c r="H1381" vm="72">
        <v>45845</v>
      </c>
      <c r="I1381">
        <v>-25</v>
      </c>
      <c r="J1381">
        <v>86.86</v>
      </c>
      <c r="K1381">
        <v>86.86</v>
      </c>
      <c r="L1381" t="str">
        <v>Pedro Fonseca</v>
      </c>
      <c r="M1381" t="str">
        <v>A VENCER</v>
      </c>
    </row>
    <row r="1382" spans="1:13" x14ac:dyDescent="0.25">
      <c r="A1382">
        <v>211112124</v>
      </c>
      <c r="B1382" t="str">
        <v>Luis Manuel Monteiro Tomé Pata</v>
      </c>
      <c r="C1382" t="str">
        <v>FA</v>
      </c>
      <c r="D1382" s="5" t="str">
        <v>2025A</v>
      </c>
      <c r="E1382">
        <v>10450</v>
      </c>
      <c r="F1382" t="str">
        <v>PEN</v>
      </c>
      <c r="G1382" vm="109">
        <v>45879</v>
      </c>
      <c r="H1382" vm="9">
        <v>45849</v>
      </c>
      <c r="I1382">
        <v>-29</v>
      </c>
      <c r="J1382">
        <v>54.14</v>
      </c>
      <c r="K1382">
        <v>54.14</v>
      </c>
      <c r="L1382" t="str">
        <v>Pedro Fonseca</v>
      </c>
      <c r="M1382" t="str">
        <v>A VENCER</v>
      </c>
    </row>
    <row r="1383" spans="1:13" x14ac:dyDescent="0.25">
      <c r="A1383">
        <v>211112125</v>
      </c>
      <c r="B1383" t="str">
        <v>Heróis E Foliões - Unipessoal Lda</v>
      </c>
      <c r="C1383" t="str">
        <v>PRE</v>
      </c>
      <c r="D1383" s="5">
        <v>2025</v>
      </c>
      <c r="E1383">
        <v>117</v>
      </c>
      <c r="F1383" t="str">
        <v>PEN</v>
      </c>
      <c r="G1383" vm="96">
        <v>45854</v>
      </c>
      <c r="H1383" vm="8">
        <v>45847</v>
      </c>
      <c r="I1383">
        <v>-4</v>
      </c>
      <c r="J1383">
        <v>1215.54</v>
      </c>
      <c r="K1383">
        <v>1215.54</v>
      </c>
      <c r="L1383" t="str">
        <v>Pedro Fonseca</v>
      </c>
      <c r="M1383" t="str">
        <v>A VENCER</v>
      </c>
    </row>
    <row r="1384" spans="1:13" x14ac:dyDescent="0.25">
      <c r="A1384">
        <v>211112125</v>
      </c>
      <c r="B1384" t="str">
        <v>Heróis E Foliões - Unipessoal Lda</v>
      </c>
      <c r="C1384" t="str">
        <v>FA</v>
      </c>
      <c r="D1384" s="5" t="str">
        <v>2025A</v>
      </c>
      <c r="E1384">
        <v>10111</v>
      </c>
      <c r="F1384" t="str">
        <v>PEN</v>
      </c>
      <c r="G1384" vm="106">
        <v>45872</v>
      </c>
      <c r="H1384" vm="33">
        <v>45842</v>
      </c>
      <c r="I1384">
        <v>-22</v>
      </c>
      <c r="J1384">
        <v>47.99</v>
      </c>
      <c r="K1384">
        <v>47.99</v>
      </c>
      <c r="L1384" t="str">
        <v>Pedro Fonseca</v>
      </c>
      <c r="M1384" t="str">
        <v>A VENCER</v>
      </c>
    </row>
    <row r="1385" spans="1:13" x14ac:dyDescent="0.25">
      <c r="A1385">
        <v>211112125</v>
      </c>
      <c r="B1385" t="str">
        <v>Heróis E Foliões - Unipessoal Lda</v>
      </c>
      <c r="C1385" t="str">
        <v>FA</v>
      </c>
      <c r="D1385" s="5" t="str">
        <v>2025A</v>
      </c>
      <c r="E1385">
        <v>10128</v>
      </c>
      <c r="F1385" t="str">
        <v>PEN</v>
      </c>
      <c r="G1385" vm="106">
        <v>45872</v>
      </c>
      <c r="H1385" vm="33">
        <v>45842</v>
      </c>
      <c r="I1385">
        <v>-22</v>
      </c>
      <c r="J1385">
        <v>406.79</v>
      </c>
      <c r="K1385">
        <v>406.79</v>
      </c>
      <c r="L1385" t="str">
        <v>Pedro Fonseca</v>
      </c>
      <c r="M1385" t="str">
        <v>A VENCER</v>
      </c>
    </row>
    <row r="1386" spans="1:13" x14ac:dyDescent="0.25">
      <c r="A1386">
        <v>211112125</v>
      </c>
      <c r="B1386" t="str">
        <v>Heróis E Foliões - Unipessoal Lda</v>
      </c>
      <c r="C1386" t="str">
        <v>FA</v>
      </c>
      <c r="D1386" s="5" t="str">
        <v>2025A</v>
      </c>
      <c r="E1386">
        <v>10441</v>
      </c>
      <c r="F1386" t="str">
        <v>PEN</v>
      </c>
      <c r="G1386" vm="109">
        <v>45879</v>
      </c>
      <c r="H1386" vm="9">
        <v>45849</v>
      </c>
      <c r="I1386">
        <v>-29</v>
      </c>
      <c r="J1386">
        <v>265.05</v>
      </c>
      <c r="K1386">
        <v>265.05</v>
      </c>
      <c r="L1386" t="str">
        <v>Pedro Fonseca</v>
      </c>
      <c r="M1386" t="str">
        <v>A VENCER</v>
      </c>
    </row>
    <row r="1387" spans="1:13" x14ac:dyDescent="0.25">
      <c r="A1387">
        <v>211112132</v>
      </c>
      <c r="B1387" t="str">
        <v>Paulo Jorge Magalhães Miranda</v>
      </c>
      <c r="C1387" t="str">
        <v>FA</v>
      </c>
      <c r="D1387" s="5" t="str">
        <v>2025A</v>
      </c>
      <c r="E1387">
        <v>6221</v>
      </c>
      <c r="F1387" t="str">
        <v>PEN</v>
      </c>
      <c r="G1387" vm="181">
        <v>45791</v>
      </c>
      <c r="H1387" vm="350">
        <v>45761</v>
      </c>
      <c r="I1387">
        <v>59</v>
      </c>
      <c r="J1387">
        <v>315.56</v>
      </c>
      <c r="K1387">
        <v>315.56</v>
      </c>
      <c r="L1387" t="str">
        <v>Ricardo G.Silva</v>
      </c>
      <c r="M1387" t="str">
        <v>31A60</v>
      </c>
    </row>
    <row r="1388" spans="1:13" x14ac:dyDescent="0.25">
      <c r="A1388">
        <v>211112132</v>
      </c>
      <c r="B1388" t="str">
        <v>Paulo Jorge Magalhães Miranda</v>
      </c>
      <c r="C1388" t="str">
        <v>FA</v>
      </c>
      <c r="D1388" s="5" t="str">
        <v>2025A</v>
      </c>
      <c r="E1388">
        <v>6466</v>
      </c>
      <c r="F1388" t="str">
        <v>PEN</v>
      </c>
      <c r="G1388" vm="351">
        <v>45794</v>
      </c>
      <c r="H1388" vm="312">
        <v>45764</v>
      </c>
      <c r="I1388">
        <v>56</v>
      </c>
      <c r="J1388">
        <v>367.25</v>
      </c>
      <c r="K1388">
        <v>367.25</v>
      </c>
      <c r="L1388" t="str">
        <v>Ricardo G.Silva</v>
      </c>
      <c r="M1388" t="str">
        <v>31A60</v>
      </c>
    </row>
    <row r="1389" spans="1:13" x14ac:dyDescent="0.25">
      <c r="A1389">
        <v>211112132</v>
      </c>
      <c r="B1389" t="str">
        <v>Paulo Jorge Magalhães Miranda</v>
      </c>
      <c r="C1389" t="str">
        <v>FA</v>
      </c>
      <c r="D1389" s="5" t="str">
        <v>2025A</v>
      </c>
      <c r="E1389">
        <v>7062</v>
      </c>
      <c r="F1389" t="str">
        <v>PEN</v>
      </c>
      <c r="G1389" vm="11">
        <v>45809</v>
      </c>
      <c r="H1389" vm="150">
        <v>45779</v>
      </c>
      <c r="I1389">
        <v>41</v>
      </c>
      <c r="J1389">
        <v>151.74</v>
      </c>
      <c r="K1389">
        <v>151.74</v>
      </c>
      <c r="L1389" t="str">
        <v>Ricardo G.Silva</v>
      </c>
      <c r="M1389" t="str">
        <v>31A60</v>
      </c>
    </row>
    <row r="1390" spans="1:13" x14ac:dyDescent="0.25">
      <c r="A1390">
        <v>211112132</v>
      </c>
      <c r="B1390" t="str">
        <v>Paulo Jorge Magalhães Miranda</v>
      </c>
      <c r="C1390" t="str">
        <v>FA</v>
      </c>
      <c r="D1390" s="5" t="str">
        <v>2025A</v>
      </c>
      <c r="E1390">
        <v>7136</v>
      </c>
      <c r="F1390" t="str">
        <v>PEN</v>
      </c>
      <c r="G1390" vm="12">
        <v>45812</v>
      </c>
      <c r="H1390" vm="161">
        <v>45782</v>
      </c>
      <c r="I1390">
        <v>38</v>
      </c>
      <c r="J1390">
        <v>344.23</v>
      </c>
      <c r="K1390">
        <v>344.23</v>
      </c>
      <c r="L1390" t="str">
        <v>Ricardo G.Silva</v>
      </c>
      <c r="M1390" t="str">
        <v>31A60</v>
      </c>
    </row>
    <row r="1391" spans="1:13" x14ac:dyDescent="0.25">
      <c r="A1391">
        <v>211112132</v>
      </c>
      <c r="B1391" t="str">
        <v>Paulo Jorge Magalhães Miranda</v>
      </c>
      <c r="C1391" t="str">
        <v>FA</v>
      </c>
      <c r="D1391" s="5" t="str">
        <v>2025A</v>
      </c>
      <c r="E1391">
        <v>7418</v>
      </c>
      <c r="F1391" t="str">
        <v>PEN</v>
      </c>
      <c r="G1391" vm="14">
        <v>45815</v>
      </c>
      <c r="H1391" vm="151">
        <v>45785</v>
      </c>
      <c r="I1391">
        <v>35</v>
      </c>
      <c r="J1391">
        <v>254.37</v>
      </c>
      <c r="K1391">
        <v>254.37</v>
      </c>
      <c r="L1391" t="str">
        <v>Ricardo G.Silva</v>
      </c>
      <c r="M1391" t="str">
        <v>31A60</v>
      </c>
    </row>
    <row r="1392" spans="1:13" x14ac:dyDescent="0.25">
      <c r="A1392">
        <v>211112132</v>
      </c>
      <c r="B1392" t="str">
        <v>Paulo Jorge Magalhães Miranda</v>
      </c>
      <c r="C1392" t="str">
        <v>FA</v>
      </c>
      <c r="D1392" s="5" t="str">
        <v>2025A</v>
      </c>
      <c r="E1392">
        <v>7564</v>
      </c>
      <c r="F1392" t="str">
        <v>PEN</v>
      </c>
      <c r="G1392" vm="16">
        <v>45819</v>
      </c>
      <c r="H1392" vm="267">
        <v>45789</v>
      </c>
      <c r="I1392">
        <v>31</v>
      </c>
      <c r="J1392">
        <v>279.14</v>
      </c>
      <c r="K1392">
        <v>279.14</v>
      </c>
      <c r="L1392" t="str">
        <v>Ricardo G.Silva</v>
      </c>
      <c r="M1392" t="str">
        <v>31A60</v>
      </c>
    </row>
    <row r="1393" spans="1:13" x14ac:dyDescent="0.25">
      <c r="A1393">
        <v>211112132</v>
      </c>
      <c r="B1393" t="str">
        <v>Paulo Jorge Magalhães Miranda</v>
      </c>
      <c r="C1393" t="str">
        <v>NC</v>
      </c>
      <c r="D1393" s="5">
        <v>2025</v>
      </c>
      <c r="E1393">
        <v>460</v>
      </c>
      <c r="F1393" t="str">
        <v>PEN</v>
      </c>
      <c r="G1393" vm="22">
        <v>45826</v>
      </c>
      <c r="H1393" vm="164">
        <v>45796</v>
      </c>
      <c r="I1393">
        <v>24</v>
      </c>
      <c r="J1393">
        <v>-3.42</v>
      </c>
      <c r="K1393">
        <v>-3.42</v>
      </c>
      <c r="L1393" t="str">
        <v>Ricardo G.Silva</v>
      </c>
      <c r="M1393" t="str">
        <v>6A30</v>
      </c>
    </row>
    <row r="1394" spans="1:13" x14ac:dyDescent="0.25">
      <c r="A1394">
        <v>211112132</v>
      </c>
      <c r="B1394" t="str">
        <v>Paulo Jorge Magalhães Miranda</v>
      </c>
      <c r="C1394" t="str">
        <v>FA</v>
      </c>
      <c r="D1394" s="5" t="str">
        <v>2025A</v>
      </c>
      <c r="E1394">
        <v>7964</v>
      </c>
      <c r="F1394" t="str">
        <v>PEN</v>
      </c>
      <c r="G1394" vm="22">
        <v>45826</v>
      </c>
      <c r="H1394" vm="164">
        <v>45796</v>
      </c>
      <c r="I1394">
        <v>24</v>
      </c>
      <c r="J1394">
        <v>461.47</v>
      </c>
      <c r="K1394">
        <v>461.47</v>
      </c>
      <c r="L1394" t="str">
        <v>Ricardo G.Silva</v>
      </c>
      <c r="M1394" t="str">
        <v>6A30</v>
      </c>
    </row>
    <row r="1395" spans="1:13" x14ac:dyDescent="0.25">
      <c r="A1395">
        <v>211112132</v>
      </c>
      <c r="B1395" t="str">
        <v>Paulo Jorge Magalhães Miranda</v>
      </c>
      <c r="C1395" t="str">
        <v>FA</v>
      </c>
      <c r="D1395" s="5" t="str">
        <v>2025A</v>
      </c>
      <c r="E1395">
        <v>8206</v>
      </c>
      <c r="F1395" t="str">
        <v>PEN</v>
      </c>
      <c r="G1395" vm="79">
        <v>45829</v>
      </c>
      <c r="H1395" vm="159">
        <v>45799</v>
      </c>
      <c r="I1395">
        <v>21</v>
      </c>
      <c r="J1395">
        <v>28.57</v>
      </c>
      <c r="K1395">
        <v>28.57</v>
      </c>
      <c r="L1395" t="str">
        <v>Ricardo G.Silva</v>
      </c>
      <c r="M1395" t="str">
        <v>6A30</v>
      </c>
    </row>
    <row r="1396" spans="1:13" x14ac:dyDescent="0.25">
      <c r="A1396">
        <v>211112132</v>
      </c>
      <c r="B1396" t="str">
        <v>Paulo Jorge Magalhães Miranda</v>
      </c>
      <c r="C1396" t="str">
        <v>FA</v>
      </c>
      <c r="D1396" s="5" t="str">
        <v>2025A</v>
      </c>
      <c r="E1396">
        <v>8309</v>
      </c>
      <c r="F1396" t="str">
        <v>PEN</v>
      </c>
      <c r="G1396" vm="25">
        <v>45830</v>
      </c>
      <c r="H1396" vm="75">
        <v>45800</v>
      </c>
      <c r="I1396">
        <v>20</v>
      </c>
      <c r="J1396">
        <v>91.08</v>
      </c>
      <c r="K1396">
        <v>91.08</v>
      </c>
      <c r="L1396" t="str">
        <v>Ricardo G.Silva</v>
      </c>
      <c r="M1396" t="str">
        <v>6A30</v>
      </c>
    </row>
    <row r="1397" spans="1:13" x14ac:dyDescent="0.25">
      <c r="A1397">
        <v>211112132</v>
      </c>
      <c r="B1397" t="str">
        <v>Paulo Jorge Magalhães Miranda</v>
      </c>
      <c r="C1397" t="str">
        <v>FA</v>
      </c>
      <c r="D1397" s="5" t="str">
        <v>2025A</v>
      </c>
      <c r="E1397">
        <v>8361</v>
      </c>
      <c r="F1397" t="str">
        <v>PEN</v>
      </c>
      <c r="G1397" vm="26">
        <v>45833</v>
      </c>
      <c r="H1397" vm="147">
        <v>45803</v>
      </c>
      <c r="I1397">
        <v>17</v>
      </c>
      <c r="J1397">
        <v>46.85</v>
      </c>
      <c r="K1397">
        <v>46.85</v>
      </c>
      <c r="L1397" t="str">
        <v>Ricardo G.Silva</v>
      </c>
      <c r="M1397" t="str">
        <v>6A30</v>
      </c>
    </row>
    <row r="1398" spans="1:13" x14ac:dyDescent="0.25">
      <c r="A1398">
        <v>211112132</v>
      </c>
      <c r="B1398" t="str">
        <v>Paulo Jorge Magalhães Miranda</v>
      </c>
      <c r="C1398" t="str">
        <v>FA</v>
      </c>
      <c r="D1398" s="5" t="str">
        <v>2025A</v>
      </c>
      <c r="E1398">
        <v>8932</v>
      </c>
      <c r="F1398" t="str">
        <v>PEN</v>
      </c>
      <c r="G1398" vm="34">
        <v>45843</v>
      </c>
      <c r="H1398" vm="138">
        <v>45813</v>
      </c>
      <c r="I1398">
        <v>7</v>
      </c>
      <c r="J1398">
        <v>116.69</v>
      </c>
      <c r="K1398">
        <v>116.69</v>
      </c>
      <c r="L1398" t="str">
        <v>Ricardo G.Silva</v>
      </c>
      <c r="M1398" t="str">
        <v>6A30</v>
      </c>
    </row>
    <row r="1399" spans="1:13" x14ac:dyDescent="0.25">
      <c r="A1399">
        <v>211112132</v>
      </c>
      <c r="B1399" t="str">
        <v>Paulo Jorge Magalhães Miranda</v>
      </c>
      <c r="C1399" t="str">
        <v>FA</v>
      </c>
      <c r="D1399" s="5" t="str">
        <v>2025A</v>
      </c>
      <c r="E1399">
        <v>8997</v>
      </c>
      <c r="F1399" t="str">
        <v>PEN</v>
      </c>
      <c r="G1399" vm="8">
        <v>45847</v>
      </c>
      <c r="H1399" vm="77">
        <v>45817</v>
      </c>
      <c r="I1399">
        <v>3</v>
      </c>
      <c r="J1399">
        <v>147.05000000000001</v>
      </c>
      <c r="K1399">
        <v>147.05000000000001</v>
      </c>
      <c r="L1399" t="str">
        <v>Ricardo G.Silva</v>
      </c>
      <c r="M1399" t="str">
        <v>1A5</v>
      </c>
    </row>
    <row r="1400" spans="1:13" x14ac:dyDescent="0.25">
      <c r="A1400">
        <v>211112132</v>
      </c>
      <c r="B1400" t="str">
        <v>Paulo Jorge Magalhães Miranda</v>
      </c>
      <c r="C1400" t="str">
        <v>FA</v>
      </c>
      <c r="D1400" s="5" t="str">
        <v>2025A</v>
      </c>
      <c r="E1400">
        <v>9150</v>
      </c>
      <c r="F1400" t="str">
        <v>PEN</v>
      </c>
      <c r="G1400" vm="165">
        <v>45850</v>
      </c>
      <c r="H1400" vm="122">
        <v>45820</v>
      </c>
      <c r="I1400">
        <v>0</v>
      </c>
      <c r="J1400">
        <v>118.11</v>
      </c>
      <c r="K1400">
        <v>118.11</v>
      </c>
      <c r="L1400" t="str">
        <v>Ricardo G.Silva</v>
      </c>
      <c r="M1400" t="str">
        <v>A VENCER</v>
      </c>
    </row>
    <row r="1401" spans="1:13" x14ac:dyDescent="0.25">
      <c r="A1401">
        <v>211112132</v>
      </c>
      <c r="B1401" t="str">
        <v>Paulo Jorge Magalhães Miranda</v>
      </c>
      <c r="C1401" t="str">
        <v>FA</v>
      </c>
      <c r="D1401" s="5" t="str">
        <v>2025A</v>
      </c>
      <c r="E1401">
        <v>9487</v>
      </c>
      <c r="F1401" t="str">
        <v>PEN</v>
      </c>
      <c r="G1401" vm="98">
        <v>45858</v>
      </c>
      <c r="H1401" vm="24">
        <v>45828</v>
      </c>
      <c r="I1401">
        <v>-8</v>
      </c>
      <c r="J1401">
        <v>455.89</v>
      </c>
      <c r="K1401">
        <v>455.89</v>
      </c>
      <c r="L1401" t="str">
        <v>Ricardo G.Silva</v>
      </c>
      <c r="M1401" t="str">
        <v>A VENCER</v>
      </c>
    </row>
    <row r="1402" spans="1:13" x14ac:dyDescent="0.25">
      <c r="A1402">
        <v>211112132</v>
      </c>
      <c r="B1402" t="str">
        <v>Paulo Jorge Magalhães Miranda</v>
      </c>
      <c r="C1402" t="str">
        <v>FA</v>
      </c>
      <c r="D1402" s="5" t="str">
        <v>2025A</v>
      </c>
      <c r="E1402">
        <v>9607</v>
      </c>
      <c r="F1402" t="str">
        <v>PEN</v>
      </c>
      <c r="G1402" vm="99">
        <v>45861</v>
      </c>
      <c r="H1402" vm="100">
        <v>45831</v>
      </c>
      <c r="I1402">
        <v>-11</v>
      </c>
      <c r="J1402">
        <v>203.45000000000002</v>
      </c>
      <c r="K1402">
        <v>203.45000000000002</v>
      </c>
      <c r="L1402" t="str">
        <v>Ricardo G.Silva</v>
      </c>
      <c r="M1402" t="str">
        <v>A VENCER</v>
      </c>
    </row>
    <row r="1403" spans="1:13" x14ac:dyDescent="0.25">
      <c r="A1403">
        <v>211112132</v>
      </c>
      <c r="B1403" t="str">
        <v>Paulo Jorge Magalhães Miranda</v>
      </c>
      <c r="C1403" t="str">
        <v>FA</v>
      </c>
      <c r="D1403" s="5" t="str">
        <v>2025A</v>
      </c>
      <c r="E1403">
        <v>10196</v>
      </c>
      <c r="F1403" t="str">
        <v>PEN</v>
      </c>
      <c r="G1403" vm="107">
        <v>45875</v>
      </c>
      <c r="H1403" vm="72">
        <v>45845</v>
      </c>
      <c r="I1403">
        <v>-25</v>
      </c>
      <c r="J1403">
        <v>225.16</v>
      </c>
      <c r="K1403">
        <v>225.16</v>
      </c>
      <c r="L1403" t="str">
        <v>Ricardo G.Silva</v>
      </c>
      <c r="M1403" t="str">
        <v>A VENCER</v>
      </c>
    </row>
    <row r="1404" spans="1:13" x14ac:dyDescent="0.25">
      <c r="A1404">
        <v>211112145</v>
      </c>
      <c r="B1404" t="str">
        <v>Aroma Pomposo Unipessoal, Lda.</v>
      </c>
      <c r="C1404" t="str">
        <v>FA</v>
      </c>
      <c r="D1404" s="5" t="str">
        <v>2025A</v>
      </c>
      <c r="E1404">
        <v>2192</v>
      </c>
      <c r="F1404" t="str">
        <v>PEN</v>
      </c>
      <c r="G1404" vm="352">
        <v>45722</v>
      </c>
      <c r="H1404" vm="353">
        <v>45692</v>
      </c>
      <c r="I1404">
        <v>128</v>
      </c>
      <c r="J1404">
        <v>331.56</v>
      </c>
      <c r="K1404">
        <v>331.56</v>
      </c>
      <c r="L1404" t="str">
        <v>Manuel Miranda</v>
      </c>
      <c r="M1404" t="str">
        <v>M120</v>
      </c>
    </row>
    <row r="1405" spans="1:13" x14ac:dyDescent="0.25">
      <c r="A1405">
        <v>211112145</v>
      </c>
      <c r="B1405" t="str">
        <v>Aroma Pomposo Unipessoal, Lda.</v>
      </c>
      <c r="C1405" t="str">
        <v>FA</v>
      </c>
      <c r="D1405" s="5" t="str">
        <v>2025A</v>
      </c>
      <c r="E1405">
        <v>2904</v>
      </c>
      <c r="F1405" t="str">
        <v>PEN</v>
      </c>
      <c r="G1405" vm="354">
        <v>45732</v>
      </c>
      <c r="H1405" vm="355">
        <v>45702</v>
      </c>
      <c r="I1405">
        <v>118</v>
      </c>
      <c r="J1405">
        <v>113.95</v>
      </c>
      <c r="K1405">
        <v>113.95</v>
      </c>
      <c r="L1405" t="str">
        <v>Manuel Miranda</v>
      </c>
      <c r="M1405" t="str">
        <v>91A120</v>
      </c>
    </row>
    <row r="1406" spans="1:13" x14ac:dyDescent="0.25">
      <c r="A1406">
        <v>211112145</v>
      </c>
      <c r="B1406" t="str">
        <v>Aroma Pomposo Unipessoal, Lda.</v>
      </c>
      <c r="C1406" t="str">
        <v>FA</v>
      </c>
      <c r="D1406" s="5" t="str">
        <v>2025A</v>
      </c>
      <c r="E1406">
        <v>3061</v>
      </c>
      <c r="F1406" t="str">
        <v>PEN</v>
      </c>
      <c r="G1406" vm="219">
        <v>45736</v>
      </c>
      <c r="H1406" vm="356">
        <v>45706</v>
      </c>
      <c r="I1406">
        <v>114</v>
      </c>
      <c r="J1406">
        <v>270.94</v>
      </c>
      <c r="K1406">
        <v>270.94</v>
      </c>
      <c r="L1406" t="str">
        <v>Manuel Miranda</v>
      </c>
      <c r="M1406" t="str">
        <v>91A120</v>
      </c>
    </row>
    <row r="1407" spans="1:13" x14ac:dyDescent="0.25">
      <c r="A1407">
        <v>211112145</v>
      </c>
      <c r="B1407" t="str">
        <v>Aroma Pomposo Unipessoal, Lda.</v>
      </c>
      <c r="C1407" t="str">
        <v>FA</v>
      </c>
      <c r="D1407" s="5" t="str">
        <v>2025B</v>
      </c>
      <c r="E1407">
        <v>46</v>
      </c>
      <c r="F1407" t="str">
        <v>PEN</v>
      </c>
      <c r="G1407" vm="219">
        <v>45736</v>
      </c>
      <c r="H1407" vm="356">
        <v>45706</v>
      </c>
      <c r="I1407">
        <v>114</v>
      </c>
      <c r="J1407">
        <v>1034.3900000000001</v>
      </c>
      <c r="K1407">
        <v>1034.3900000000001</v>
      </c>
      <c r="L1407" t="str">
        <v>Manuel Miranda</v>
      </c>
      <c r="M1407" t="str">
        <v>91A120</v>
      </c>
    </row>
    <row r="1408" spans="1:13" x14ac:dyDescent="0.25">
      <c r="A1408">
        <v>211112147</v>
      </c>
      <c r="B1408" t="str">
        <v>Futuro Combativo Unipessoal, Lda.</v>
      </c>
      <c r="C1408" t="str">
        <v>FA</v>
      </c>
      <c r="D1408" s="5" t="str">
        <v>2025A</v>
      </c>
      <c r="E1408">
        <v>8307</v>
      </c>
      <c r="F1408" t="str">
        <v>PEN</v>
      </c>
      <c r="G1408" vm="25">
        <v>45830</v>
      </c>
      <c r="H1408" vm="75">
        <v>45800</v>
      </c>
      <c r="I1408">
        <v>20</v>
      </c>
      <c r="J1408">
        <v>574.70000000000005</v>
      </c>
      <c r="K1408">
        <v>556.9</v>
      </c>
      <c r="L1408" t="str">
        <v>Manuel Miranda</v>
      </c>
      <c r="M1408" t="str">
        <v>6A30</v>
      </c>
    </row>
    <row r="1409" spans="1:13" x14ac:dyDescent="0.25">
      <c r="A1409">
        <v>211112147</v>
      </c>
      <c r="B1409" t="str">
        <v>Futuro Combativo Unipessoal, Lda.</v>
      </c>
      <c r="C1409" t="str">
        <v>FA</v>
      </c>
      <c r="D1409" s="5" t="str">
        <v>2025A</v>
      </c>
      <c r="E1409">
        <v>8367</v>
      </c>
      <c r="F1409" t="str">
        <v>PEN</v>
      </c>
      <c r="G1409" vm="26">
        <v>45833</v>
      </c>
      <c r="H1409" vm="147">
        <v>45803</v>
      </c>
      <c r="I1409">
        <v>17</v>
      </c>
      <c r="J1409">
        <v>434.27</v>
      </c>
      <c r="K1409">
        <v>434.27</v>
      </c>
      <c r="L1409" t="str">
        <v>Manuel Miranda</v>
      </c>
      <c r="M1409" t="str">
        <v>6A30</v>
      </c>
    </row>
    <row r="1410" spans="1:13" x14ac:dyDescent="0.25">
      <c r="A1410">
        <v>211112147</v>
      </c>
      <c r="B1410" t="str">
        <v>Futuro Combativo Unipessoal, Lda.</v>
      </c>
      <c r="C1410" t="str">
        <v>FA</v>
      </c>
      <c r="D1410" s="5" t="str">
        <v>2025A</v>
      </c>
      <c r="E1410">
        <v>8500</v>
      </c>
      <c r="F1410" t="str">
        <v>PEN</v>
      </c>
      <c r="G1410" vm="28">
        <v>45835</v>
      </c>
      <c r="H1410" vm="148">
        <v>45805</v>
      </c>
      <c r="I1410">
        <v>15</v>
      </c>
      <c r="J1410">
        <v>242.8</v>
      </c>
      <c r="K1410">
        <v>242.8</v>
      </c>
      <c r="L1410" t="str">
        <v>Manuel Miranda</v>
      </c>
      <c r="M1410" t="str">
        <v>6A30</v>
      </c>
    </row>
    <row r="1411" spans="1:13" x14ac:dyDescent="0.25">
      <c r="A1411">
        <v>211112147</v>
      </c>
      <c r="B1411" t="str">
        <v>Futuro Combativo Unipessoal, Lda.</v>
      </c>
      <c r="C1411" t="str">
        <v>FA</v>
      </c>
      <c r="D1411" s="5" t="str">
        <v>2025A</v>
      </c>
      <c r="E1411">
        <v>8530</v>
      </c>
      <c r="F1411" t="str">
        <v>PEN</v>
      </c>
      <c r="G1411" vm="28">
        <v>45835</v>
      </c>
      <c r="H1411" vm="148">
        <v>45805</v>
      </c>
      <c r="I1411">
        <v>15</v>
      </c>
      <c r="J1411">
        <v>361.40000000000003</v>
      </c>
      <c r="K1411">
        <v>361.40000000000003</v>
      </c>
      <c r="L1411" t="str">
        <v>Manuel Miranda</v>
      </c>
      <c r="M1411" t="str">
        <v>6A30</v>
      </c>
    </row>
    <row r="1412" spans="1:13" x14ac:dyDescent="0.25">
      <c r="A1412">
        <v>211112147</v>
      </c>
      <c r="B1412" t="str">
        <v>Futuro Combativo Unipessoal, Lda.</v>
      </c>
      <c r="C1412" t="str">
        <v>FA</v>
      </c>
      <c r="D1412" s="5" t="str">
        <v>2025A</v>
      </c>
      <c r="E1412">
        <v>8593</v>
      </c>
      <c r="F1412" t="str">
        <v>PEN</v>
      </c>
      <c r="G1412" vm="29">
        <v>45836</v>
      </c>
      <c r="H1412" vm="182">
        <v>45806</v>
      </c>
      <c r="I1412">
        <v>14</v>
      </c>
      <c r="J1412">
        <v>12.72</v>
      </c>
      <c r="K1412">
        <v>12.72</v>
      </c>
      <c r="L1412" t="str">
        <v>Manuel Miranda</v>
      </c>
      <c r="M1412" t="str">
        <v>6A30</v>
      </c>
    </row>
    <row r="1413" spans="1:13" x14ac:dyDescent="0.25">
      <c r="A1413">
        <v>211112147</v>
      </c>
      <c r="B1413" t="str">
        <v>Futuro Combativo Unipessoal, Lda.</v>
      </c>
      <c r="C1413" t="str">
        <v>FA</v>
      </c>
      <c r="D1413" s="5" t="str">
        <v>2025A</v>
      </c>
      <c r="E1413">
        <v>8673</v>
      </c>
      <c r="F1413" t="str">
        <v>PEN</v>
      </c>
      <c r="G1413" vm="30">
        <v>45837</v>
      </c>
      <c r="H1413" vm="10">
        <v>45807</v>
      </c>
      <c r="I1413">
        <v>13</v>
      </c>
      <c r="J1413">
        <v>419.36</v>
      </c>
      <c r="K1413">
        <v>419.36</v>
      </c>
      <c r="L1413" t="str">
        <v>Manuel Miranda</v>
      </c>
      <c r="M1413" t="str">
        <v>6A30</v>
      </c>
    </row>
    <row r="1414" spans="1:13" x14ac:dyDescent="0.25">
      <c r="A1414">
        <v>211112147</v>
      </c>
      <c r="B1414" t="str">
        <v>Futuro Combativo Unipessoal, Lda.</v>
      </c>
      <c r="C1414" t="str">
        <v>FA</v>
      </c>
      <c r="D1414" s="5" t="str">
        <v>2025A</v>
      </c>
      <c r="E1414">
        <v>8823</v>
      </c>
      <c r="F1414" t="str">
        <v>PEN</v>
      </c>
      <c r="G1414" vm="33">
        <v>45842</v>
      </c>
      <c r="H1414" vm="12">
        <v>45812</v>
      </c>
      <c r="I1414">
        <v>8</v>
      </c>
      <c r="J1414">
        <v>307.54000000000002</v>
      </c>
      <c r="K1414">
        <v>307.54000000000002</v>
      </c>
      <c r="L1414" t="str">
        <v>Manuel Miranda</v>
      </c>
      <c r="M1414" t="str">
        <v>6A30</v>
      </c>
    </row>
    <row r="1415" spans="1:13" x14ac:dyDescent="0.25">
      <c r="A1415">
        <v>211112147</v>
      </c>
      <c r="B1415" t="str">
        <v>Futuro Combativo Unipessoal, Lda.</v>
      </c>
      <c r="C1415" t="str">
        <v>FA</v>
      </c>
      <c r="D1415" s="5">
        <v>2025</v>
      </c>
      <c r="E1415">
        <v>44</v>
      </c>
      <c r="F1415" t="str">
        <v>PEN</v>
      </c>
      <c r="G1415" vm="35">
        <v>45844</v>
      </c>
      <c r="H1415" vm="13">
        <v>45814</v>
      </c>
      <c r="I1415">
        <v>6</v>
      </c>
      <c r="J1415">
        <v>611.59</v>
      </c>
      <c r="K1415">
        <v>611.59</v>
      </c>
      <c r="L1415" t="str">
        <v>Manuel Miranda</v>
      </c>
      <c r="M1415" t="str">
        <v>6A30</v>
      </c>
    </row>
    <row r="1416" spans="1:13" x14ac:dyDescent="0.25">
      <c r="A1416">
        <v>211112147</v>
      </c>
      <c r="B1416" t="str">
        <v>Futuro Combativo Unipessoal, Lda.</v>
      </c>
      <c r="C1416" t="str">
        <v>FA</v>
      </c>
      <c r="D1416" s="5" t="str">
        <v>2025A</v>
      </c>
      <c r="E1416">
        <v>9082</v>
      </c>
      <c r="F1416" t="str">
        <v>PEN</v>
      </c>
      <c r="G1416" vm="9">
        <v>45849</v>
      </c>
      <c r="H1416" vm="16">
        <v>45819</v>
      </c>
      <c r="I1416">
        <v>1</v>
      </c>
      <c r="J1416">
        <v>339.25</v>
      </c>
      <c r="K1416">
        <v>339.25</v>
      </c>
      <c r="L1416" t="str">
        <v>Manuel Miranda</v>
      </c>
      <c r="M1416" t="str">
        <v>1A5</v>
      </c>
    </row>
    <row r="1417" spans="1:13" x14ac:dyDescent="0.25">
      <c r="A1417">
        <v>211112147</v>
      </c>
      <c r="B1417" t="str">
        <v>Futuro Combativo Unipessoal, Lda.</v>
      </c>
      <c r="C1417" t="str">
        <v>FA</v>
      </c>
      <c r="D1417" s="5" t="str">
        <v>2025A</v>
      </c>
      <c r="E1417">
        <v>9250</v>
      </c>
      <c r="F1417" t="str">
        <v>PEN</v>
      </c>
      <c r="G1417" vm="95">
        <v>45851</v>
      </c>
      <c r="H1417" vm="19">
        <v>45821</v>
      </c>
      <c r="I1417">
        <v>-1</v>
      </c>
      <c r="J1417">
        <v>1068.04</v>
      </c>
      <c r="K1417">
        <v>1068.04</v>
      </c>
      <c r="L1417" t="str">
        <v>Manuel Miranda</v>
      </c>
      <c r="M1417" t="str">
        <v>A VENCER</v>
      </c>
    </row>
    <row r="1418" spans="1:13" x14ac:dyDescent="0.25">
      <c r="A1418">
        <v>211112147</v>
      </c>
      <c r="B1418" t="str">
        <v>Futuro Combativo Unipessoal, Lda.</v>
      </c>
      <c r="C1418" t="str">
        <v>FA</v>
      </c>
      <c r="D1418" s="5" t="str">
        <v>2025A</v>
      </c>
      <c r="E1418">
        <v>9313</v>
      </c>
      <c r="F1418" t="str">
        <v>PEN</v>
      </c>
      <c r="G1418" vm="96">
        <v>45854</v>
      </c>
      <c r="H1418" vm="89">
        <v>45824</v>
      </c>
      <c r="I1418">
        <v>-4</v>
      </c>
      <c r="J1418">
        <v>365.1</v>
      </c>
      <c r="K1418">
        <v>365.1</v>
      </c>
      <c r="L1418" t="str">
        <v>Manuel Miranda</v>
      </c>
      <c r="M1418" t="str">
        <v>A VENCER</v>
      </c>
    </row>
    <row r="1419" spans="1:13" x14ac:dyDescent="0.25">
      <c r="A1419">
        <v>211112147</v>
      </c>
      <c r="B1419" t="str">
        <v>Futuro Combativo Unipessoal, Lda.</v>
      </c>
      <c r="C1419" t="str">
        <v>FA</v>
      </c>
      <c r="D1419" s="5" t="str">
        <v>2025A</v>
      </c>
      <c r="E1419">
        <v>9552</v>
      </c>
      <c r="F1419" t="str">
        <v>PEN</v>
      </c>
      <c r="G1419" vm="98">
        <v>45858</v>
      </c>
      <c r="H1419" vm="24">
        <v>45828</v>
      </c>
      <c r="I1419">
        <v>-8</v>
      </c>
      <c r="J1419">
        <v>234.37</v>
      </c>
      <c r="K1419">
        <v>234.37</v>
      </c>
      <c r="L1419" t="str">
        <v>Manuel Miranda</v>
      </c>
      <c r="M1419" t="str">
        <v>A VENCER</v>
      </c>
    </row>
    <row r="1420" spans="1:13" x14ac:dyDescent="0.25">
      <c r="A1420">
        <v>211112147</v>
      </c>
      <c r="B1420" t="str">
        <v>Futuro Combativo Unipessoal, Lda.</v>
      </c>
      <c r="C1420" t="str">
        <v>FA</v>
      </c>
      <c r="D1420" s="5" t="str">
        <v>2025A</v>
      </c>
      <c r="E1420">
        <v>9553</v>
      </c>
      <c r="F1420" t="str">
        <v>PEN</v>
      </c>
      <c r="G1420" vm="98">
        <v>45858</v>
      </c>
      <c r="H1420" vm="24">
        <v>45828</v>
      </c>
      <c r="I1420">
        <v>-8</v>
      </c>
      <c r="J1420">
        <v>533.76</v>
      </c>
      <c r="K1420">
        <v>533.76</v>
      </c>
      <c r="L1420" t="str">
        <v>Manuel Miranda</v>
      </c>
      <c r="M1420" t="str">
        <v>A VENCER</v>
      </c>
    </row>
    <row r="1421" spans="1:13" x14ac:dyDescent="0.25">
      <c r="A1421">
        <v>211112147</v>
      </c>
      <c r="B1421" t="str">
        <v>Futuro Combativo Unipessoal, Lda.</v>
      </c>
      <c r="C1421" t="str">
        <v>FA</v>
      </c>
      <c r="D1421" s="5" t="str">
        <v>2025A</v>
      </c>
      <c r="E1421">
        <v>9596</v>
      </c>
      <c r="F1421" t="str">
        <v>PEN</v>
      </c>
      <c r="G1421" vm="99">
        <v>45861</v>
      </c>
      <c r="H1421" vm="100">
        <v>45831</v>
      </c>
      <c r="I1421">
        <v>-11</v>
      </c>
      <c r="J1421">
        <v>187.76</v>
      </c>
      <c r="K1421">
        <v>187.76</v>
      </c>
      <c r="L1421" t="str">
        <v>Manuel Miranda</v>
      </c>
      <c r="M1421" t="str">
        <v>A VENCER</v>
      </c>
    </row>
    <row r="1422" spans="1:13" x14ac:dyDescent="0.25">
      <c r="A1422">
        <v>211112147</v>
      </c>
      <c r="B1422" t="str">
        <v>Futuro Combativo Unipessoal, Lda.</v>
      </c>
      <c r="C1422" t="str">
        <v>FA</v>
      </c>
      <c r="D1422" s="5" t="str">
        <v>2025A</v>
      </c>
      <c r="E1422">
        <v>9702</v>
      </c>
      <c r="F1422" t="str">
        <v>PEN</v>
      </c>
      <c r="G1422" vm="101">
        <v>45863</v>
      </c>
      <c r="H1422" vm="26">
        <v>45833</v>
      </c>
      <c r="I1422">
        <v>-13</v>
      </c>
      <c r="J1422">
        <v>625.55000000000007</v>
      </c>
      <c r="K1422">
        <v>625.55000000000007</v>
      </c>
      <c r="L1422" t="str">
        <v>Manuel Miranda</v>
      </c>
      <c r="M1422" t="str">
        <v>A VENCER</v>
      </c>
    </row>
    <row r="1423" spans="1:13" x14ac:dyDescent="0.25">
      <c r="A1423">
        <v>211112147</v>
      </c>
      <c r="B1423" t="str">
        <v>Futuro Combativo Unipessoal, Lda.</v>
      </c>
      <c r="C1423" t="str">
        <v>FA</v>
      </c>
      <c r="D1423" s="5" t="str">
        <v>2025A</v>
      </c>
      <c r="E1423">
        <v>9817</v>
      </c>
      <c r="F1423" t="str">
        <v>PEN</v>
      </c>
      <c r="G1423" vm="102">
        <v>45865</v>
      </c>
      <c r="H1423" vm="28">
        <v>45835</v>
      </c>
      <c r="I1423">
        <v>-15</v>
      </c>
      <c r="J1423">
        <v>491.36</v>
      </c>
      <c r="K1423">
        <v>491.36</v>
      </c>
      <c r="L1423" t="str">
        <v>Manuel Miranda</v>
      </c>
      <c r="M1423" t="str">
        <v>A VENCER</v>
      </c>
    </row>
    <row r="1424" spans="1:13" x14ac:dyDescent="0.25">
      <c r="A1424">
        <v>211112147</v>
      </c>
      <c r="B1424" t="str">
        <v>Futuro Combativo Unipessoal, Lda.</v>
      </c>
      <c r="C1424" t="str">
        <v>FA</v>
      </c>
      <c r="D1424" s="5" t="str">
        <v>2025A</v>
      </c>
      <c r="E1424">
        <v>9868</v>
      </c>
      <c r="F1424" t="str">
        <v>PEN</v>
      </c>
      <c r="G1424" vm="102">
        <v>45865</v>
      </c>
      <c r="H1424" vm="28">
        <v>45835</v>
      </c>
      <c r="I1424">
        <v>-15</v>
      </c>
      <c r="J1424">
        <v>209.52</v>
      </c>
      <c r="K1424">
        <v>209.52</v>
      </c>
      <c r="L1424" t="str">
        <v>Manuel Miranda</v>
      </c>
      <c r="M1424" t="str">
        <v>A VENCER</v>
      </c>
    </row>
    <row r="1425" spans="1:13" x14ac:dyDescent="0.25">
      <c r="A1425">
        <v>211112147</v>
      </c>
      <c r="B1425" t="str">
        <v>Futuro Combativo Unipessoal, Lda.</v>
      </c>
      <c r="C1425" t="str">
        <v>FA</v>
      </c>
      <c r="D1425" s="5" t="str">
        <v>2025A</v>
      </c>
      <c r="E1425">
        <v>9988</v>
      </c>
      <c r="F1425" t="str">
        <v>PEN</v>
      </c>
      <c r="G1425" vm="105">
        <v>45870</v>
      </c>
      <c r="H1425" vm="31">
        <v>45840</v>
      </c>
      <c r="I1425">
        <v>-20</v>
      </c>
      <c r="J1425">
        <v>723.61</v>
      </c>
      <c r="K1425">
        <v>723.61</v>
      </c>
      <c r="L1425" t="str">
        <v>Manuel Miranda</v>
      </c>
      <c r="M1425" t="str">
        <v>A VENCER</v>
      </c>
    </row>
    <row r="1426" spans="1:13" x14ac:dyDescent="0.25">
      <c r="A1426">
        <v>211112147</v>
      </c>
      <c r="B1426" t="str">
        <v>Futuro Combativo Unipessoal, Lda.</v>
      </c>
      <c r="C1426" t="str">
        <v>FA</v>
      </c>
      <c r="D1426" s="5" t="str">
        <v>2025A</v>
      </c>
      <c r="E1426">
        <v>10172</v>
      </c>
      <c r="F1426" t="str">
        <v>PEN</v>
      </c>
      <c r="G1426" vm="106">
        <v>45872</v>
      </c>
      <c r="H1426" vm="33">
        <v>45842</v>
      </c>
      <c r="I1426">
        <v>-22</v>
      </c>
      <c r="J1426">
        <v>959.48</v>
      </c>
      <c r="K1426">
        <v>959.48</v>
      </c>
      <c r="L1426" t="str">
        <v>Manuel Miranda</v>
      </c>
      <c r="M1426" t="str">
        <v>A VENCER</v>
      </c>
    </row>
    <row r="1427" spans="1:13" x14ac:dyDescent="0.25">
      <c r="A1427">
        <v>211112147</v>
      </c>
      <c r="B1427" t="str">
        <v>Futuro Combativo Unipessoal, Lda.</v>
      </c>
      <c r="C1427" t="str">
        <v>FA</v>
      </c>
      <c r="D1427" s="5" t="str">
        <v>2025A</v>
      </c>
      <c r="E1427">
        <v>10177</v>
      </c>
      <c r="F1427" t="str">
        <v>PEN</v>
      </c>
      <c r="G1427" vm="106">
        <v>45872</v>
      </c>
      <c r="H1427" vm="33">
        <v>45842</v>
      </c>
      <c r="I1427">
        <v>-22</v>
      </c>
      <c r="J1427">
        <v>17</v>
      </c>
      <c r="K1427">
        <v>17</v>
      </c>
      <c r="L1427" t="str">
        <v>Manuel Miranda</v>
      </c>
      <c r="M1427" t="str">
        <v>A VENCER</v>
      </c>
    </row>
    <row r="1428" spans="1:13" x14ac:dyDescent="0.25">
      <c r="A1428">
        <v>211112147</v>
      </c>
      <c r="B1428" t="str">
        <v>Futuro Combativo Unipessoal, Lda.</v>
      </c>
      <c r="C1428" t="str">
        <v>FA</v>
      </c>
      <c r="D1428" s="5" t="str">
        <v>2025A</v>
      </c>
      <c r="E1428">
        <v>10470</v>
      </c>
      <c r="F1428" t="str">
        <v>PEN</v>
      </c>
      <c r="G1428" vm="109">
        <v>45879</v>
      </c>
      <c r="H1428" vm="9">
        <v>45849</v>
      </c>
      <c r="I1428">
        <v>-29</v>
      </c>
      <c r="J1428">
        <v>1181.72</v>
      </c>
      <c r="K1428">
        <v>1181.72</v>
      </c>
      <c r="L1428" t="str">
        <v>Manuel Miranda</v>
      </c>
      <c r="M1428" t="str">
        <v>A VENCER</v>
      </c>
    </row>
    <row r="1429" spans="1:13" x14ac:dyDescent="0.25">
      <c r="A1429">
        <v>211112151</v>
      </c>
      <c r="B1429" t="str">
        <v>Glacialis Soc.Unipessoal,Lda</v>
      </c>
      <c r="C1429" t="str">
        <v>NC</v>
      </c>
      <c r="D1429" s="5" t="str">
        <v>2024B</v>
      </c>
      <c r="E1429">
        <v>14</v>
      </c>
      <c r="F1429" t="str">
        <v>PEN</v>
      </c>
      <c r="G1429" vm="251">
        <v>45627</v>
      </c>
      <c r="H1429" vm="357">
        <v>45567</v>
      </c>
      <c r="I1429">
        <v>223</v>
      </c>
      <c r="J1429">
        <v>-463.01</v>
      </c>
      <c r="K1429">
        <v>-459.04</v>
      </c>
      <c r="L1429" t="str">
        <v>Vânia Silva</v>
      </c>
      <c r="M1429" t="str">
        <v>M120</v>
      </c>
    </row>
    <row r="1430" spans="1:13" x14ac:dyDescent="0.25">
      <c r="A1430">
        <v>211112151</v>
      </c>
      <c r="B1430" t="str">
        <v>Glacialis Soc.Unipessoal,Lda</v>
      </c>
      <c r="C1430" t="str">
        <v>CCR</v>
      </c>
      <c r="D1430" s="5" t="str">
        <v>A</v>
      </c>
      <c r="E1430" t="str">
        <v>eurofactor</v>
      </c>
      <c r="F1430" t="str">
        <v>PEN</v>
      </c>
      <c r="G1430" vm="358">
        <v>45629</v>
      </c>
      <c r="H1430" vm="295">
        <v>45569</v>
      </c>
      <c r="I1430">
        <v>221</v>
      </c>
      <c r="J1430">
        <v>-39741.590000000004</v>
      </c>
      <c r="K1430">
        <v>-2522.2600000000002</v>
      </c>
      <c r="L1430" t="str">
        <v>Vânia Silva</v>
      </c>
      <c r="M1430" t="str">
        <v>M120</v>
      </c>
    </row>
    <row r="1431" spans="1:13" x14ac:dyDescent="0.25">
      <c r="A1431">
        <v>211112151</v>
      </c>
      <c r="B1431" t="str">
        <v>Glacialis Soc.Unipessoal,Lda</v>
      </c>
      <c r="C1431" t="str">
        <v>NC</v>
      </c>
      <c r="D1431" s="5">
        <v>2025</v>
      </c>
      <c r="E1431">
        <v>331</v>
      </c>
      <c r="F1431" t="str">
        <v>PEN</v>
      </c>
      <c r="G1431" vm="15">
        <v>45816</v>
      </c>
      <c r="H1431" vm="207">
        <v>45756</v>
      </c>
      <c r="I1431">
        <v>34</v>
      </c>
      <c r="J1431">
        <v>-2377.96</v>
      </c>
      <c r="K1431">
        <v>-2377.96</v>
      </c>
      <c r="L1431" t="str">
        <v>Vânia Silva</v>
      </c>
      <c r="M1431" t="str">
        <v>31A60</v>
      </c>
    </row>
    <row r="1432" spans="1:13" x14ac:dyDescent="0.25">
      <c r="A1432">
        <v>211112151</v>
      </c>
      <c r="B1432" t="str">
        <v>Glacialis Soc.Unipessoal,Lda</v>
      </c>
      <c r="C1432" t="str">
        <v>NC</v>
      </c>
      <c r="D1432" s="5">
        <v>2025</v>
      </c>
      <c r="E1432">
        <v>332</v>
      </c>
      <c r="F1432" t="str">
        <v>PEN</v>
      </c>
      <c r="G1432" vm="15">
        <v>45816</v>
      </c>
      <c r="H1432" vm="207">
        <v>45756</v>
      </c>
      <c r="I1432">
        <v>34</v>
      </c>
      <c r="J1432">
        <v>-1248.79</v>
      </c>
      <c r="K1432">
        <v>-1248.79</v>
      </c>
      <c r="L1432" t="str">
        <v>Vânia Silva</v>
      </c>
      <c r="M1432" t="str">
        <v>31A60</v>
      </c>
    </row>
    <row r="1433" spans="1:13" x14ac:dyDescent="0.25">
      <c r="A1433">
        <v>211112151</v>
      </c>
      <c r="B1433" t="str">
        <v>Glacialis Soc.Unipessoal,Lda</v>
      </c>
      <c r="C1433" t="str">
        <v>FA</v>
      </c>
      <c r="D1433" s="5" t="str">
        <v>2025A</v>
      </c>
      <c r="E1433">
        <v>8893</v>
      </c>
      <c r="F1433" t="str">
        <v>PEN</v>
      </c>
      <c r="G1433" vm="282">
        <v>45873</v>
      </c>
      <c r="H1433" vm="138">
        <v>45813</v>
      </c>
      <c r="I1433">
        <v>-23</v>
      </c>
      <c r="J1433">
        <v>3413.67</v>
      </c>
      <c r="K1433">
        <v>3413.67</v>
      </c>
      <c r="L1433" t="str">
        <v>Vânia Silva</v>
      </c>
      <c r="M1433" t="str">
        <v>A VENCER</v>
      </c>
    </row>
    <row r="1434" spans="1:13" x14ac:dyDescent="0.25">
      <c r="A1434">
        <v>211112151</v>
      </c>
      <c r="B1434" t="str">
        <v>Glacialis Soc.Unipessoal,Lda</v>
      </c>
      <c r="C1434" t="str">
        <v>FA</v>
      </c>
      <c r="D1434" s="5" t="str">
        <v>2025A</v>
      </c>
      <c r="E1434">
        <v>8894</v>
      </c>
      <c r="F1434" t="str">
        <v>PEN</v>
      </c>
      <c r="G1434" vm="282">
        <v>45873</v>
      </c>
      <c r="H1434" vm="138">
        <v>45813</v>
      </c>
      <c r="I1434">
        <v>-23</v>
      </c>
      <c r="J1434">
        <v>2973.26</v>
      </c>
      <c r="K1434">
        <v>2973.26</v>
      </c>
      <c r="L1434" t="str">
        <v>Vânia Silva</v>
      </c>
      <c r="M1434" t="str">
        <v>A VENCER</v>
      </c>
    </row>
    <row r="1435" spans="1:13" x14ac:dyDescent="0.25">
      <c r="A1435">
        <v>211112151</v>
      </c>
      <c r="B1435" t="str">
        <v>Glacialis Soc.Unipessoal,Lda</v>
      </c>
      <c r="C1435" t="str">
        <v>FA</v>
      </c>
      <c r="D1435" s="5" t="str">
        <v>2025A</v>
      </c>
      <c r="E1435">
        <v>9177</v>
      </c>
      <c r="F1435" t="str">
        <v>PEN</v>
      </c>
      <c r="G1435" vm="121">
        <v>45880</v>
      </c>
      <c r="H1435" vm="122">
        <v>45820</v>
      </c>
      <c r="I1435">
        <v>-30</v>
      </c>
      <c r="J1435">
        <v>3277.76</v>
      </c>
      <c r="K1435">
        <v>3277.76</v>
      </c>
      <c r="L1435" t="str">
        <v>Vânia Silva</v>
      </c>
      <c r="M1435" t="str">
        <v>A VENCER</v>
      </c>
    </row>
    <row r="1436" spans="1:13" x14ac:dyDescent="0.25">
      <c r="A1436">
        <v>211112151</v>
      </c>
      <c r="B1436" t="str">
        <v>Glacialis Soc.Unipessoal,Lda</v>
      </c>
      <c r="C1436" t="str">
        <v>FA</v>
      </c>
      <c r="D1436" s="5" t="str">
        <v>2025A</v>
      </c>
      <c r="E1436">
        <v>9560</v>
      </c>
      <c r="F1436" t="str">
        <v>PEN</v>
      </c>
      <c r="G1436" vm="126">
        <v>45888</v>
      </c>
      <c r="H1436" vm="24">
        <v>45828</v>
      </c>
      <c r="I1436">
        <v>-38</v>
      </c>
      <c r="J1436">
        <v>2976.7400000000002</v>
      </c>
      <c r="K1436">
        <v>2976.7400000000002</v>
      </c>
      <c r="L1436" t="str">
        <v>Vânia Silva</v>
      </c>
      <c r="M1436" t="str">
        <v>A VENCER</v>
      </c>
    </row>
    <row r="1437" spans="1:13" x14ac:dyDescent="0.25">
      <c r="A1437">
        <v>211112151</v>
      </c>
      <c r="B1437" t="str">
        <v>Glacialis Soc.Unipessoal,Lda</v>
      </c>
      <c r="C1437" t="str">
        <v>FA</v>
      </c>
      <c r="D1437" s="5" t="str">
        <v>2025B</v>
      </c>
      <c r="E1437">
        <v>123</v>
      </c>
      <c r="F1437" t="str">
        <v>PEN</v>
      </c>
      <c r="G1437" vm="126">
        <v>45888</v>
      </c>
      <c r="H1437" vm="24">
        <v>45828</v>
      </c>
      <c r="I1437">
        <v>-38</v>
      </c>
      <c r="J1437">
        <v>1721.02</v>
      </c>
      <c r="K1437">
        <v>1721.02</v>
      </c>
      <c r="L1437" t="str">
        <v>Vânia Silva</v>
      </c>
      <c r="M1437" t="str">
        <v>A VENCER</v>
      </c>
    </row>
    <row r="1438" spans="1:13" x14ac:dyDescent="0.25">
      <c r="A1438">
        <v>211112151</v>
      </c>
      <c r="B1438" t="str">
        <v>Glacialis Soc.Unipessoal,Lda</v>
      </c>
      <c r="C1438" t="str">
        <v>FA</v>
      </c>
      <c r="D1438" s="5" t="str">
        <v>2025A</v>
      </c>
      <c r="E1438">
        <v>9800</v>
      </c>
      <c r="F1438" t="str">
        <v>PEN</v>
      </c>
      <c r="G1438" vm="129">
        <v>45894</v>
      </c>
      <c r="H1438" vm="27">
        <v>45834</v>
      </c>
      <c r="I1438">
        <v>-44</v>
      </c>
      <c r="J1438">
        <v>617.68000000000006</v>
      </c>
      <c r="K1438">
        <v>617.68000000000006</v>
      </c>
      <c r="L1438" t="str">
        <v>Vânia Silva</v>
      </c>
      <c r="M1438" t="str">
        <v>A VENCER</v>
      </c>
    </row>
    <row r="1439" spans="1:13" x14ac:dyDescent="0.25">
      <c r="A1439">
        <v>211112151</v>
      </c>
      <c r="B1439" t="str">
        <v>Glacialis Soc.Unipessoal,Lda</v>
      </c>
      <c r="C1439" t="str">
        <v>FA</v>
      </c>
      <c r="D1439" s="5" t="str">
        <v>2025A</v>
      </c>
      <c r="E1439">
        <v>9801</v>
      </c>
      <c r="F1439" t="str">
        <v>PEN</v>
      </c>
      <c r="G1439" vm="129">
        <v>45894</v>
      </c>
      <c r="H1439" vm="27">
        <v>45834</v>
      </c>
      <c r="I1439">
        <v>-44</v>
      </c>
      <c r="J1439">
        <v>1272.99</v>
      </c>
      <c r="K1439">
        <v>1272.99</v>
      </c>
      <c r="L1439" t="str">
        <v>Vânia Silva</v>
      </c>
      <c r="M1439" t="str">
        <v>A VENCER</v>
      </c>
    </row>
    <row r="1440" spans="1:13" x14ac:dyDescent="0.25">
      <c r="A1440">
        <v>211112151</v>
      </c>
      <c r="B1440" t="str">
        <v>Glacialis Soc.Unipessoal,Lda</v>
      </c>
      <c r="C1440" t="str">
        <v>FA</v>
      </c>
      <c r="D1440" s="5" t="str">
        <v>2025A</v>
      </c>
      <c r="E1440">
        <v>9911</v>
      </c>
      <c r="F1440" t="str">
        <v>PEN</v>
      </c>
      <c r="G1440" vm="359">
        <v>45898</v>
      </c>
      <c r="H1440" vm="104">
        <v>45838</v>
      </c>
      <c r="I1440">
        <v>-48</v>
      </c>
      <c r="J1440">
        <v>2730.67</v>
      </c>
      <c r="K1440">
        <v>2730.67</v>
      </c>
      <c r="L1440" t="str">
        <v>Vânia Silva</v>
      </c>
      <c r="M1440" t="str">
        <v>A VENCER</v>
      </c>
    </row>
    <row r="1441" spans="1:13" x14ac:dyDescent="0.25">
      <c r="A1441">
        <v>211112151</v>
      </c>
      <c r="B1441" t="str">
        <v>Glacialis Soc.Unipessoal,Lda</v>
      </c>
      <c r="C1441" t="str">
        <v>FA</v>
      </c>
      <c r="D1441" s="5" t="str">
        <v>2025A</v>
      </c>
      <c r="E1441">
        <v>10234</v>
      </c>
      <c r="F1441" t="str">
        <v>PEN</v>
      </c>
      <c r="G1441" vm="134">
        <v>45905</v>
      </c>
      <c r="H1441" vm="72">
        <v>45845</v>
      </c>
      <c r="I1441">
        <v>-55</v>
      </c>
      <c r="J1441">
        <v>2189.11</v>
      </c>
      <c r="K1441">
        <v>2189.11</v>
      </c>
      <c r="L1441" t="str">
        <v>Vânia Silva</v>
      </c>
      <c r="M1441" t="str">
        <v>A VENCER</v>
      </c>
    </row>
    <row r="1442" spans="1:13" x14ac:dyDescent="0.25">
      <c r="A1442">
        <v>211112165</v>
      </c>
      <c r="B1442" t="str">
        <v>Gostosalvorada - Lda</v>
      </c>
      <c r="C1442" t="str">
        <v>FA</v>
      </c>
      <c r="D1442" s="5" t="str">
        <v>2025A</v>
      </c>
      <c r="E1442">
        <v>9826</v>
      </c>
      <c r="F1442" t="str">
        <v>PEN</v>
      </c>
      <c r="G1442" vm="165">
        <v>45850</v>
      </c>
      <c r="H1442" vm="28">
        <v>45835</v>
      </c>
      <c r="I1442">
        <v>0</v>
      </c>
      <c r="J1442">
        <v>161.15</v>
      </c>
      <c r="K1442">
        <v>161.15</v>
      </c>
      <c r="L1442" t="str">
        <v>Manuel Miranda</v>
      </c>
      <c r="M1442" t="str">
        <v>A VENCER</v>
      </c>
    </row>
    <row r="1443" spans="1:13" x14ac:dyDescent="0.25">
      <c r="A1443">
        <v>211112166</v>
      </c>
      <c r="B1443" t="str">
        <v>Beiragel-Produtos Alimentares</v>
      </c>
      <c r="C1443" t="str">
        <v>FA</v>
      </c>
      <c r="D1443" s="5" t="str">
        <v>2025A</v>
      </c>
      <c r="E1443">
        <v>7829</v>
      </c>
      <c r="F1443" t="str">
        <v>PEN</v>
      </c>
      <c r="G1443" vm="184">
        <v>45852</v>
      </c>
      <c r="H1443" vm="152">
        <v>45792</v>
      </c>
      <c r="I1443">
        <v>-2</v>
      </c>
      <c r="J1443">
        <v>1804.88</v>
      </c>
      <c r="K1443">
        <v>1804.88</v>
      </c>
      <c r="L1443" t="str">
        <v>Vânia Silva</v>
      </c>
      <c r="M1443" t="str">
        <v>A VENCER</v>
      </c>
    </row>
    <row r="1444" spans="1:13" x14ac:dyDescent="0.25">
      <c r="A1444">
        <v>211112176</v>
      </c>
      <c r="B1444" t="str">
        <v>Diogo &amp; Vinha, Lda</v>
      </c>
      <c r="C1444" t="str">
        <v>FA</v>
      </c>
      <c r="D1444" s="5" t="str">
        <v>2025A</v>
      </c>
      <c r="E1444">
        <v>10224</v>
      </c>
      <c r="F1444" t="str">
        <v>PEN</v>
      </c>
      <c r="G1444" vm="107">
        <v>45875</v>
      </c>
      <c r="H1444" vm="72">
        <v>45845</v>
      </c>
      <c r="I1444">
        <v>-25</v>
      </c>
      <c r="J1444">
        <v>73.38</v>
      </c>
      <c r="K1444">
        <v>73.38</v>
      </c>
      <c r="L1444" t="str">
        <v>Manuel Miranda</v>
      </c>
      <c r="M1444" t="str">
        <v>A VENCER</v>
      </c>
    </row>
    <row r="1445" spans="1:13" x14ac:dyDescent="0.25">
      <c r="A1445">
        <v>211112177</v>
      </c>
      <c r="B1445" t="str">
        <v>Sabordanimação -  Enchidos</v>
      </c>
      <c r="C1445" t="str">
        <v>FA</v>
      </c>
      <c r="D1445" s="5" t="str">
        <v>2025A</v>
      </c>
      <c r="E1445">
        <v>1652</v>
      </c>
      <c r="F1445" t="str">
        <v>PEN</v>
      </c>
      <c r="G1445" vm="360">
        <v>45714</v>
      </c>
      <c r="H1445" vm="64">
        <v>45684</v>
      </c>
      <c r="I1445">
        <v>136</v>
      </c>
      <c r="J1445">
        <v>3027.42</v>
      </c>
      <c r="K1445">
        <v>3027.42</v>
      </c>
      <c r="L1445" t="str">
        <v>Ricardo G.Silva</v>
      </c>
      <c r="M1445" t="str">
        <v>M120</v>
      </c>
    </row>
    <row r="1446" spans="1:13" x14ac:dyDescent="0.25">
      <c r="A1446">
        <v>211112177</v>
      </c>
      <c r="B1446" t="str">
        <v>Sabordanimação -  Enchidos</v>
      </c>
      <c r="C1446" t="str">
        <v>FA</v>
      </c>
      <c r="D1446" s="5" t="str">
        <v>2025A</v>
      </c>
      <c r="E1446">
        <v>1766</v>
      </c>
      <c r="F1446" t="str">
        <v>PEN</v>
      </c>
      <c r="G1446" vm="204">
        <v>45715</v>
      </c>
      <c r="H1446" vm="361">
        <v>45685</v>
      </c>
      <c r="I1446">
        <v>135</v>
      </c>
      <c r="J1446">
        <v>3239.9</v>
      </c>
      <c r="K1446">
        <v>3239.9</v>
      </c>
      <c r="L1446" t="str">
        <v>Ricardo G.Silva</v>
      </c>
      <c r="M1446" t="str">
        <v>M120</v>
      </c>
    </row>
    <row r="1447" spans="1:13" x14ac:dyDescent="0.25">
      <c r="A1447">
        <v>211112177</v>
      </c>
      <c r="B1447" t="str">
        <v>Sabordanimação -  Enchidos</v>
      </c>
      <c r="C1447" t="str">
        <v>FA</v>
      </c>
      <c r="D1447" s="5" t="str">
        <v>2025A</v>
      </c>
      <c r="E1447">
        <v>1872</v>
      </c>
      <c r="F1447" t="str">
        <v>PEN</v>
      </c>
      <c r="G1447" vm="205">
        <v>45716</v>
      </c>
      <c r="H1447" vm="172">
        <v>45686</v>
      </c>
      <c r="I1447">
        <v>134</v>
      </c>
      <c r="J1447">
        <v>2005.4</v>
      </c>
      <c r="K1447">
        <v>2005.4</v>
      </c>
      <c r="L1447" t="str">
        <v>Ricardo G.Silva</v>
      </c>
      <c r="M1447" t="str">
        <v>M120</v>
      </c>
    </row>
    <row r="1448" spans="1:13" x14ac:dyDescent="0.25">
      <c r="A1448">
        <v>211112180</v>
      </c>
      <c r="B1448" t="str">
        <v>Rui Manuel Sousa Unip.,Lda</v>
      </c>
      <c r="C1448" t="str">
        <v>FAC</v>
      </c>
      <c r="D1448" s="5" t="str">
        <v>A</v>
      </c>
      <c r="E1448" t="str">
        <v>33-0266152</v>
      </c>
      <c r="F1448" t="str">
        <v>PEN</v>
      </c>
      <c r="G1448" vm="362">
        <v>45402</v>
      </c>
      <c r="H1448" vm="363">
        <v>45372</v>
      </c>
      <c r="I1448">
        <v>448</v>
      </c>
      <c r="J1448">
        <v>491.84000000000003</v>
      </c>
      <c r="K1448">
        <v>384.93</v>
      </c>
      <c r="L1448" t="str">
        <v>Contencioso</v>
      </c>
      <c r="M1448" t="str">
        <v>M120</v>
      </c>
    </row>
    <row r="1449" spans="1:13" x14ac:dyDescent="0.25">
      <c r="A1449">
        <v>211112180</v>
      </c>
      <c r="B1449" t="str">
        <v>Rui Manuel Sousa Unip.,Lda</v>
      </c>
      <c r="C1449" t="str">
        <v>FAC</v>
      </c>
      <c r="D1449" s="5" t="str">
        <v>A</v>
      </c>
      <c r="E1449" t="str">
        <v>33-0266475</v>
      </c>
      <c r="F1449" t="str">
        <v>PEN</v>
      </c>
      <c r="G1449" vm="364">
        <v>45407</v>
      </c>
      <c r="H1449" vm="365">
        <v>45377</v>
      </c>
      <c r="I1449">
        <v>443</v>
      </c>
      <c r="J1449">
        <v>1352.23</v>
      </c>
      <c r="K1449">
        <v>1352.23</v>
      </c>
      <c r="L1449" t="str">
        <v>Contencioso</v>
      </c>
      <c r="M1449" t="str">
        <v>M120</v>
      </c>
    </row>
    <row r="1450" spans="1:13" x14ac:dyDescent="0.25">
      <c r="A1450">
        <v>211112180</v>
      </c>
      <c r="B1450" t="str">
        <v>Rui Manuel Sousa Unip.,Lda</v>
      </c>
      <c r="C1450" t="str">
        <v>CCR</v>
      </c>
      <c r="D1450" s="5" t="str">
        <v>A</v>
      </c>
      <c r="E1450" t="str">
        <v>39-0000782</v>
      </c>
      <c r="F1450" t="str">
        <v>PEN</v>
      </c>
      <c r="G1450" vm="364">
        <v>45407</v>
      </c>
      <c r="H1450" vm="365">
        <v>45377</v>
      </c>
      <c r="I1450">
        <v>443</v>
      </c>
      <c r="J1450">
        <v>-23.64</v>
      </c>
      <c r="K1450">
        <v>-23.64</v>
      </c>
      <c r="L1450" t="str">
        <v>Contencioso</v>
      </c>
      <c r="M1450" t="str">
        <v>M120</v>
      </c>
    </row>
    <row r="1451" spans="1:13" x14ac:dyDescent="0.25">
      <c r="A1451">
        <v>211112180</v>
      </c>
      <c r="B1451" t="str">
        <v>Rui Manuel Sousa Unip.,Lda</v>
      </c>
      <c r="C1451" t="str">
        <v>FAC</v>
      </c>
      <c r="D1451" s="5" t="str">
        <v>A</v>
      </c>
      <c r="E1451" t="str">
        <v>33-0266671</v>
      </c>
      <c r="F1451" t="str">
        <v>PEN</v>
      </c>
      <c r="G1451" vm="366">
        <v>45409</v>
      </c>
      <c r="H1451" vm="367">
        <v>45379</v>
      </c>
      <c r="I1451">
        <v>441</v>
      </c>
      <c r="J1451">
        <v>320.7</v>
      </c>
      <c r="K1451">
        <v>320.7</v>
      </c>
      <c r="L1451" t="str">
        <v>Contencioso</v>
      </c>
      <c r="M1451" t="str">
        <v>M120</v>
      </c>
    </row>
    <row r="1452" spans="1:13" x14ac:dyDescent="0.25">
      <c r="A1452">
        <v>211112180</v>
      </c>
      <c r="B1452" t="str">
        <v>Rui Manuel Sousa Unip.,Lda</v>
      </c>
      <c r="C1452" t="str">
        <v>FAC</v>
      </c>
      <c r="D1452" s="5" t="str">
        <v>A</v>
      </c>
      <c r="E1452" t="str">
        <v>33-0266739</v>
      </c>
      <c r="F1452" t="str">
        <v>PEN</v>
      </c>
      <c r="G1452" vm="368">
        <v>45410</v>
      </c>
      <c r="H1452" vm="324">
        <v>45380</v>
      </c>
      <c r="I1452">
        <v>440</v>
      </c>
      <c r="J1452">
        <v>317.35000000000002</v>
      </c>
      <c r="K1452">
        <v>317.35000000000002</v>
      </c>
      <c r="L1452" t="str">
        <v>Contencioso</v>
      </c>
      <c r="M1452" t="str">
        <v>M120</v>
      </c>
    </row>
    <row r="1453" spans="1:13" x14ac:dyDescent="0.25">
      <c r="A1453">
        <v>211112180</v>
      </c>
      <c r="B1453" t="str">
        <v>Rui Manuel Sousa Unip.,Lda</v>
      </c>
      <c r="C1453" t="str">
        <v>FAC</v>
      </c>
      <c r="D1453" s="5" t="str">
        <v>A</v>
      </c>
      <c r="E1453" t="str">
        <v>33-0266859</v>
      </c>
      <c r="F1453" t="str">
        <v>PEN</v>
      </c>
      <c r="G1453" vm="369">
        <v>45414</v>
      </c>
      <c r="H1453" vm="370">
        <v>45384</v>
      </c>
      <c r="I1453">
        <v>436</v>
      </c>
      <c r="J1453">
        <v>393.14</v>
      </c>
      <c r="K1453">
        <v>393.14</v>
      </c>
      <c r="L1453" t="str">
        <v>Contencioso</v>
      </c>
      <c r="M1453" t="str">
        <v>M120</v>
      </c>
    </row>
    <row r="1454" spans="1:13" x14ac:dyDescent="0.25">
      <c r="A1454">
        <v>211112180</v>
      </c>
      <c r="B1454" t="str">
        <v>Rui Manuel Sousa Unip.,Lda</v>
      </c>
      <c r="C1454" t="str">
        <v>FAC</v>
      </c>
      <c r="D1454" s="5" t="str">
        <v>A</v>
      </c>
      <c r="E1454" t="str">
        <v>33-0266860</v>
      </c>
      <c r="F1454" t="str">
        <v>PEN</v>
      </c>
      <c r="G1454" vm="369">
        <v>45414</v>
      </c>
      <c r="H1454" vm="370">
        <v>45384</v>
      </c>
      <c r="I1454">
        <v>436</v>
      </c>
      <c r="J1454">
        <v>987.06000000000006</v>
      </c>
      <c r="K1454">
        <v>987.06000000000006</v>
      </c>
      <c r="L1454" t="str">
        <v>Contencioso</v>
      </c>
      <c r="M1454" t="str">
        <v>M120</v>
      </c>
    </row>
    <row r="1455" spans="1:13" x14ac:dyDescent="0.25">
      <c r="A1455">
        <v>211112180</v>
      </c>
      <c r="B1455" t="str">
        <v>Rui Manuel Sousa Unip.,Lda</v>
      </c>
      <c r="C1455" t="str">
        <v>FAC</v>
      </c>
      <c r="D1455" s="5" t="str">
        <v>A</v>
      </c>
      <c r="E1455" t="str">
        <v>33-0267052</v>
      </c>
      <c r="F1455" t="str">
        <v>PEN</v>
      </c>
      <c r="G1455" vm="371">
        <v>45416</v>
      </c>
      <c r="H1455" vm="372">
        <v>45386</v>
      </c>
      <c r="I1455">
        <v>434</v>
      </c>
      <c r="J1455">
        <v>492.79</v>
      </c>
      <c r="K1455">
        <v>492.79</v>
      </c>
      <c r="L1455" t="str">
        <v>Contencioso</v>
      </c>
      <c r="M1455" t="str">
        <v>M120</v>
      </c>
    </row>
    <row r="1456" spans="1:13" x14ac:dyDescent="0.25">
      <c r="A1456">
        <v>211112180</v>
      </c>
      <c r="B1456" t="str">
        <v>Rui Manuel Sousa Unip.,Lda</v>
      </c>
      <c r="C1456" t="str">
        <v>CCR</v>
      </c>
      <c r="D1456" s="5" t="str">
        <v>A</v>
      </c>
      <c r="E1456" t="str">
        <v>39-0000845</v>
      </c>
      <c r="F1456" t="str">
        <v>PEN</v>
      </c>
      <c r="G1456" vm="371">
        <v>45416</v>
      </c>
      <c r="H1456" vm="372">
        <v>45386</v>
      </c>
      <c r="I1456">
        <v>434</v>
      </c>
      <c r="J1456">
        <v>-6.76</v>
      </c>
      <c r="K1456">
        <v>-6.76</v>
      </c>
      <c r="L1456" t="str">
        <v>Contencioso</v>
      </c>
      <c r="M1456" t="str">
        <v>M120</v>
      </c>
    </row>
    <row r="1457" spans="1:13" x14ac:dyDescent="0.25">
      <c r="A1457">
        <v>211112180</v>
      </c>
      <c r="B1457" t="str">
        <v>Rui Manuel Sousa Unip.,Lda</v>
      </c>
      <c r="C1457" t="str">
        <v>FAC</v>
      </c>
      <c r="D1457" s="5" t="str">
        <v>A</v>
      </c>
      <c r="E1457" t="str">
        <v>33-0267175</v>
      </c>
      <c r="F1457" t="str">
        <v>PEN</v>
      </c>
      <c r="G1457" vm="373">
        <v>45417</v>
      </c>
      <c r="H1457" vm="235">
        <v>45387</v>
      </c>
      <c r="I1457">
        <v>433</v>
      </c>
      <c r="J1457">
        <v>369.55</v>
      </c>
      <c r="K1457">
        <v>369.55</v>
      </c>
      <c r="L1457" t="str">
        <v>Contencioso</v>
      </c>
      <c r="M1457" t="str">
        <v>M120</v>
      </c>
    </row>
    <row r="1458" spans="1:13" x14ac:dyDescent="0.25">
      <c r="A1458">
        <v>211112180</v>
      </c>
      <c r="B1458" t="str">
        <v>Rui Manuel Sousa Unip.,Lda</v>
      </c>
      <c r="C1458" t="str">
        <v>FAC</v>
      </c>
      <c r="D1458" s="5" t="str">
        <v>A</v>
      </c>
      <c r="E1458" t="str">
        <v>33-0267482</v>
      </c>
      <c r="F1458" t="str">
        <v>PEN</v>
      </c>
      <c r="G1458" vm="374">
        <v>45422</v>
      </c>
      <c r="H1458" vm="375">
        <v>45392</v>
      </c>
      <c r="I1458">
        <v>428</v>
      </c>
      <c r="J1458">
        <v>416.22</v>
      </c>
      <c r="K1458">
        <v>416.22</v>
      </c>
      <c r="L1458" t="str">
        <v>Contencioso</v>
      </c>
      <c r="M1458" t="str">
        <v>M120</v>
      </c>
    </row>
    <row r="1459" spans="1:13" x14ac:dyDescent="0.25">
      <c r="A1459">
        <v>211112180</v>
      </c>
      <c r="B1459" t="str">
        <v>Rui Manuel Sousa Unip.,Lda</v>
      </c>
      <c r="C1459" t="str">
        <v>FAC</v>
      </c>
      <c r="D1459" s="5" t="str">
        <v>A</v>
      </c>
      <c r="E1459" t="str">
        <v>33-0267758</v>
      </c>
      <c r="F1459" t="str">
        <v>PEN</v>
      </c>
      <c r="G1459" vm="376">
        <v>45424</v>
      </c>
      <c r="H1459" vm="377">
        <v>45394</v>
      </c>
      <c r="I1459">
        <v>426</v>
      </c>
      <c r="J1459">
        <v>732.56000000000006</v>
      </c>
      <c r="K1459">
        <v>732.56000000000006</v>
      </c>
      <c r="L1459" t="str">
        <v>Contencioso</v>
      </c>
      <c r="M1459" t="str">
        <v>M120</v>
      </c>
    </row>
    <row r="1460" spans="1:13" x14ac:dyDescent="0.25">
      <c r="A1460">
        <v>211112180</v>
      </c>
      <c r="B1460" t="str">
        <v>Rui Manuel Sousa Unip.,Lda</v>
      </c>
      <c r="C1460" t="str">
        <v>FAC</v>
      </c>
      <c r="D1460" s="5" t="str">
        <v>A</v>
      </c>
      <c r="E1460" t="str">
        <v>33-0268020</v>
      </c>
      <c r="F1460" t="str">
        <v>PEN</v>
      </c>
      <c r="G1460" vm="335">
        <v>45429</v>
      </c>
      <c r="H1460" vm="378">
        <v>45399</v>
      </c>
      <c r="I1460">
        <v>421</v>
      </c>
      <c r="J1460">
        <v>339.5</v>
      </c>
      <c r="K1460">
        <v>339.5</v>
      </c>
      <c r="L1460" t="str">
        <v>Contencioso</v>
      </c>
      <c r="M1460" t="str">
        <v>M120</v>
      </c>
    </row>
    <row r="1461" spans="1:13" x14ac:dyDescent="0.25">
      <c r="A1461">
        <v>211112180</v>
      </c>
      <c r="B1461" t="str">
        <v>Rui Manuel Sousa Unip.,Lda</v>
      </c>
      <c r="C1461" t="str">
        <v>FAC</v>
      </c>
      <c r="D1461" s="5" t="str">
        <v>A</v>
      </c>
      <c r="E1461" t="str">
        <v>33-0268551</v>
      </c>
      <c r="F1461" t="str">
        <v>PEN</v>
      </c>
      <c r="G1461" vm="379">
        <v>45436</v>
      </c>
      <c r="H1461" vm="80">
        <v>45406</v>
      </c>
      <c r="I1461">
        <v>414</v>
      </c>
      <c r="J1461">
        <v>148.75</v>
      </c>
      <c r="K1461">
        <v>148.75</v>
      </c>
      <c r="L1461" t="str">
        <v>Contencioso</v>
      </c>
      <c r="M1461" t="str">
        <v>M120</v>
      </c>
    </row>
    <row r="1462" spans="1:13" x14ac:dyDescent="0.25">
      <c r="A1462">
        <v>211112183</v>
      </c>
      <c r="B1462" t="str">
        <v>Alexandrino P. &amp; Silva Pereira, Lda</v>
      </c>
      <c r="C1462" t="str">
        <v>NC</v>
      </c>
      <c r="D1462" s="5">
        <v>2025</v>
      </c>
      <c r="E1462">
        <v>14</v>
      </c>
      <c r="F1462" t="str">
        <v>PEN</v>
      </c>
      <c r="G1462" vm="271">
        <v>45693</v>
      </c>
      <c r="H1462" vm="380">
        <v>45663</v>
      </c>
      <c r="I1462">
        <v>157</v>
      </c>
      <c r="J1462">
        <v>-4385.22</v>
      </c>
      <c r="K1462">
        <v>-782.21</v>
      </c>
      <c r="L1462" t="str">
        <v>Vânia Silva</v>
      </c>
      <c r="M1462" t="str">
        <v>M120</v>
      </c>
    </row>
    <row r="1463" spans="1:13" x14ac:dyDescent="0.25">
      <c r="A1463">
        <v>211112184</v>
      </c>
      <c r="B1463" t="str">
        <v>Pastelaria E Pão Quente Miminho,Lda</v>
      </c>
      <c r="C1463" t="str">
        <v>FA</v>
      </c>
      <c r="D1463" s="5" t="str">
        <v>2025A</v>
      </c>
      <c r="E1463">
        <v>9658</v>
      </c>
      <c r="F1463" t="str">
        <v>PEN</v>
      </c>
      <c r="G1463" vm="26">
        <v>45833</v>
      </c>
      <c r="H1463" vm="26">
        <v>45833</v>
      </c>
      <c r="I1463">
        <v>17</v>
      </c>
      <c r="J1463">
        <v>102.66</v>
      </c>
      <c r="K1463">
        <v>102.66</v>
      </c>
      <c r="L1463" t="str">
        <v>Paulo Costa</v>
      </c>
      <c r="M1463" t="str">
        <v>6A30</v>
      </c>
    </row>
    <row r="1464" spans="1:13" x14ac:dyDescent="0.25">
      <c r="A1464">
        <v>211112191</v>
      </c>
      <c r="B1464" t="str">
        <v>Ramos &amp; Prata, Lda</v>
      </c>
      <c r="C1464" t="str">
        <v>NC</v>
      </c>
      <c r="D1464" s="5">
        <v>2025</v>
      </c>
      <c r="E1464">
        <v>533</v>
      </c>
      <c r="F1464" t="str">
        <v>PEN</v>
      </c>
      <c r="G1464" vm="34">
        <v>45843</v>
      </c>
      <c r="H1464" vm="138">
        <v>45813</v>
      </c>
      <c r="I1464">
        <v>7</v>
      </c>
      <c r="J1464">
        <v>-734.18000000000006</v>
      </c>
      <c r="K1464">
        <v>-734.18000000000006</v>
      </c>
      <c r="L1464" t="str">
        <v>Pedro Fonseca</v>
      </c>
      <c r="M1464" t="str">
        <v>6A30</v>
      </c>
    </row>
    <row r="1465" spans="1:13" x14ac:dyDescent="0.25">
      <c r="A1465">
        <v>211112191</v>
      </c>
      <c r="B1465" t="str">
        <v>Ramos &amp; Prata, Lda</v>
      </c>
      <c r="C1465" t="str">
        <v>FA</v>
      </c>
      <c r="D1465" s="5" t="str">
        <v>2025A</v>
      </c>
      <c r="E1465">
        <v>8913</v>
      </c>
      <c r="F1465" t="str">
        <v>PEN</v>
      </c>
      <c r="G1465" vm="34">
        <v>45843</v>
      </c>
      <c r="H1465" vm="138">
        <v>45813</v>
      </c>
      <c r="I1465">
        <v>7</v>
      </c>
      <c r="J1465">
        <v>1984.14</v>
      </c>
      <c r="K1465">
        <v>1984.14</v>
      </c>
      <c r="L1465" t="str">
        <v>Pedro Fonseca</v>
      </c>
      <c r="M1465" t="str">
        <v>6A30</v>
      </c>
    </row>
    <row r="1466" spans="1:13" x14ac:dyDescent="0.25">
      <c r="A1466">
        <v>211112191</v>
      </c>
      <c r="B1466" t="str">
        <v>Ramos &amp; Prata, Lda</v>
      </c>
      <c r="C1466" t="str">
        <v>FA</v>
      </c>
      <c r="D1466" s="5" t="str">
        <v>2025A</v>
      </c>
      <c r="E1466">
        <v>9776</v>
      </c>
      <c r="F1466" t="str">
        <v>PEN</v>
      </c>
      <c r="G1466" vm="139">
        <v>45864</v>
      </c>
      <c r="H1466" vm="27">
        <v>45834</v>
      </c>
      <c r="I1466">
        <v>-14</v>
      </c>
      <c r="J1466">
        <v>336.92</v>
      </c>
      <c r="K1466">
        <v>336.92</v>
      </c>
      <c r="L1466" t="str">
        <v>Pedro Fonseca</v>
      </c>
      <c r="M1466" t="str">
        <v>A VENCER</v>
      </c>
    </row>
    <row r="1467" spans="1:13" x14ac:dyDescent="0.25">
      <c r="A1467">
        <v>211112191</v>
      </c>
      <c r="B1467" t="str">
        <v>Ramos &amp; Prata, Lda</v>
      </c>
      <c r="C1467" t="str">
        <v>FA</v>
      </c>
      <c r="D1467" s="5" t="str">
        <v>2025A</v>
      </c>
      <c r="E1467">
        <v>10069</v>
      </c>
      <c r="F1467" t="str">
        <v>PEN</v>
      </c>
      <c r="G1467" vm="118">
        <v>45871</v>
      </c>
      <c r="H1467" vm="32">
        <v>45841</v>
      </c>
      <c r="I1467">
        <v>-21</v>
      </c>
      <c r="J1467">
        <v>444.66</v>
      </c>
      <c r="K1467">
        <v>444.66</v>
      </c>
      <c r="L1467" t="str">
        <v>Pedro Fonseca</v>
      </c>
      <c r="M1467" t="str">
        <v>A VENCER</v>
      </c>
    </row>
    <row r="1468" spans="1:13" x14ac:dyDescent="0.25">
      <c r="A1468">
        <v>211112191</v>
      </c>
      <c r="B1468" t="str">
        <v>Ramos &amp; Prata, Lda</v>
      </c>
      <c r="C1468" t="str">
        <v>FA</v>
      </c>
      <c r="D1468" s="5" t="str">
        <v>2025A</v>
      </c>
      <c r="E1468">
        <v>10257</v>
      </c>
      <c r="F1468" t="str">
        <v>PEN</v>
      </c>
      <c r="G1468" vm="116">
        <v>45876</v>
      </c>
      <c r="H1468" vm="73">
        <v>45846</v>
      </c>
      <c r="I1468">
        <v>-26</v>
      </c>
      <c r="J1468">
        <v>172.99</v>
      </c>
      <c r="K1468">
        <v>172.99</v>
      </c>
      <c r="L1468" t="str">
        <v>Pedro Fonseca</v>
      </c>
      <c r="M1468" t="str">
        <v>A VENCER</v>
      </c>
    </row>
    <row r="1469" spans="1:13" x14ac:dyDescent="0.25">
      <c r="A1469">
        <v>211112191</v>
      </c>
      <c r="B1469" t="str">
        <v>Ramos &amp; Prata, Lda</v>
      </c>
      <c r="C1469" t="str">
        <v>FA</v>
      </c>
      <c r="D1469" s="5" t="str">
        <v>2025A</v>
      </c>
      <c r="E1469">
        <v>10272</v>
      </c>
      <c r="F1469" t="str">
        <v>PEN</v>
      </c>
      <c r="G1469" vm="116">
        <v>45876</v>
      </c>
      <c r="H1469" vm="73">
        <v>45846</v>
      </c>
      <c r="I1469">
        <v>-26</v>
      </c>
      <c r="J1469">
        <v>199.31</v>
      </c>
      <c r="K1469">
        <v>199.31</v>
      </c>
      <c r="L1469" t="str">
        <v>Pedro Fonseca</v>
      </c>
      <c r="M1469" t="str">
        <v>A VENCER</v>
      </c>
    </row>
    <row r="1470" spans="1:13" x14ac:dyDescent="0.25">
      <c r="A1470">
        <v>211112191</v>
      </c>
      <c r="B1470" t="str">
        <v>Ramos &amp; Prata, Lda</v>
      </c>
      <c r="C1470" t="str">
        <v>FA</v>
      </c>
      <c r="D1470" s="5" t="str">
        <v>2025A</v>
      </c>
      <c r="E1470">
        <v>10393</v>
      </c>
      <c r="F1470" t="str">
        <v>PEN</v>
      </c>
      <c r="G1470" vm="142">
        <v>45878</v>
      </c>
      <c r="H1470" vm="74">
        <v>45848</v>
      </c>
      <c r="I1470">
        <v>-28</v>
      </c>
      <c r="J1470">
        <v>593.08000000000004</v>
      </c>
      <c r="K1470">
        <v>593.08000000000004</v>
      </c>
      <c r="L1470" t="str">
        <v>Pedro Fonseca</v>
      </c>
      <c r="M1470" t="str">
        <v>A VENCER</v>
      </c>
    </row>
    <row r="1471" spans="1:13" x14ac:dyDescent="0.25">
      <c r="A1471">
        <v>211112191</v>
      </c>
      <c r="B1471" t="str">
        <v>Ramos &amp; Prata, Lda</v>
      </c>
      <c r="C1471" t="str">
        <v>FA</v>
      </c>
      <c r="D1471" s="5" t="str">
        <v>2025A</v>
      </c>
      <c r="E1471">
        <v>10400</v>
      </c>
      <c r="F1471" t="str">
        <v>PEN</v>
      </c>
      <c r="G1471" vm="142">
        <v>45878</v>
      </c>
      <c r="H1471" vm="74">
        <v>45848</v>
      </c>
      <c r="I1471">
        <v>-28</v>
      </c>
      <c r="J1471">
        <v>48.77</v>
      </c>
      <c r="K1471">
        <v>48.77</v>
      </c>
      <c r="L1471" t="str">
        <v>Pedro Fonseca</v>
      </c>
      <c r="M1471" t="str">
        <v>A VENCER</v>
      </c>
    </row>
    <row r="1472" spans="1:13" x14ac:dyDescent="0.25">
      <c r="A1472">
        <v>211112191</v>
      </c>
      <c r="B1472" t="str">
        <v>Ramos &amp; Prata, Lda</v>
      </c>
      <c r="C1472" t="str">
        <v>FA</v>
      </c>
      <c r="D1472" s="5" t="str">
        <v>2025A</v>
      </c>
      <c r="E1472">
        <v>10463</v>
      </c>
      <c r="F1472" t="str">
        <v>PEN</v>
      </c>
      <c r="G1472" vm="109">
        <v>45879</v>
      </c>
      <c r="H1472" vm="9">
        <v>45849</v>
      </c>
      <c r="I1472">
        <v>-29</v>
      </c>
      <c r="J1472">
        <v>345.14</v>
      </c>
      <c r="K1472">
        <v>345.14</v>
      </c>
      <c r="L1472" t="str">
        <v>Pedro Fonseca</v>
      </c>
      <c r="M1472" t="str">
        <v>A VENCER</v>
      </c>
    </row>
    <row r="1473" spans="1:13" x14ac:dyDescent="0.25">
      <c r="A1473">
        <v>211112193</v>
      </c>
      <c r="B1473" t="str">
        <v>Nutrimeat S.A.</v>
      </c>
      <c r="C1473" t="str">
        <v>FA</v>
      </c>
      <c r="D1473" s="5" t="str">
        <v>2025A</v>
      </c>
      <c r="E1473">
        <v>7996</v>
      </c>
      <c r="F1473" t="str">
        <v>PEN</v>
      </c>
      <c r="G1473" vm="22">
        <v>45826</v>
      </c>
      <c r="H1473" vm="164">
        <v>45796</v>
      </c>
      <c r="I1473">
        <v>24</v>
      </c>
      <c r="J1473">
        <v>25.04</v>
      </c>
      <c r="K1473">
        <v>25.04</v>
      </c>
      <c r="L1473" t="str">
        <v>Pedro Fonseca</v>
      </c>
      <c r="M1473" t="str">
        <v>6A30</v>
      </c>
    </row>
    <row r="1474" spans="1:13" x14ac:dyDescent="0.25">
      <c r="A1474">
        <v>211112193</v>
      </c>
      <c r="B1474" t="str">
        <v>Nutrimeat S.A.</v>
      </c>
      <c r="C1474" t="str">
        <v>FA</v>
      </c>
      <c r="D1474" s="5" t="str">
        <v>2025A</v>
      </c>
      <c r="E1474">
        <v>8305</v>
      </c>
      <c r="F1474" t="str">
        <v>PEN</v>
      </c>
      <c r="G1474" vm="25">
        <v>45830</v>
      </c>
      <c r="H1474" vm="75">
        <v>45800</v>
      </c>
      <c r="I1474">
        <v>20</v>
      </c>
      <c r="J1474">
        <v>20.330000000000002</v>
      </c>
      <c r="K1474">
        <v>20.330000000000002</v>
      </c>
      <c r="L1474" t="str">
        <v>Pedro Fonseca</v>
      </c>
      <c r="M1474" t="str">
        <v>6A30</v>
      </c>
    </row>
    <row r="1475" spans="1:13" x14ac:dyDescent="0.25">
      <c r="A1475">
        <v>211112193</v>
      </c>
      <c r="B1475" t="str">
        <v>Nutrimeat S.A.</v>
      </c>
      <c r="C1475" t="str">
        <v>FA</v>
      </c>
      <c r="D1475" s="5" t="str">
        <v>2025A</v>
      </c>
      <c r="E1475">
        <v>8456</v>
      </c>
      <c r="F1475" t="str">
        <v>PEN</v>
      </c>
      <c r="G1475" vm="27">
        <v>45834</v>
      </c>
      <c r="H1475" vm="176">
        <v>45804</v>
      </c>
      <c r="I1475">
        <v>16</v>
      </c>
      <c r="J1475">
        <v>8.26</v>
      </c>
      <c r="K1475">
        <v>8.26</v>
      </c>
      <c r="L1475" t="str">
        <v>Pedro Fonseca</v>
      </c>
      <c r="M1475" t="str">
        <v>6A30</v>
      </c>
    </row>
    <row r="1476" spans="1:13" x14ac:dyDescent="0.25">
      <c r="A1476">
        <v>211112193</v>
      </c>
      <c r="B1476" t="str">
        <v>Nutrimeat S.A.</v>
      </c>
      <c r="C1476" t="str">
        <v>FA</v>
      </c>
      <c r="D1476" s="5" t="str">
        <v>2025A</v>
      </c>
      <c r="E1476">
        <v>8547</v>
      </c>
      <c r="F1476" t="str">
        <v>PEN</v>
      </c>
      <c r="G1476" vm="28">
        <v>45835</v>
      </c>
      <c r="H1476" vm="148">
        <v>45805</v>
      </c>
      <c r="I1476">
        <v>15</v>
      </c>
      <c r="J1476">
        <v>23.88</v>
      </c>
      <c r="K1476">
        <v>23.88</v>
      </c>
      <c r="L1476" t="str">
        <v>Pedro Fonseca</v>
      </c>
      <c r="M1476" t="str">
        <v>6A30</v>
      </c>
    </row>
    <row r="1477" spans="1:13" x14ac:dyDescent="0.25">
      <c r="A1477">
        <v>211112193</v>
      </c>
      <c r="B1477" t="str">
        <v>Nutrimeat S.A.</v>
      </c>
      <c r="C1477" t="str">
        <v>FA</v>
      </c>
      <c r="D1477" s="5" t="str">
        <v>2025A</v>
      </c>
      <c r="E1477">
        <v>8682</v>
      </c>
      <c r="F1477" t="str">
        <v>PEN</v>
      </c>
      <c r="G1477" vm="30">
        <v>45837</v>
      </c>
      <c r="H1477" vm="10">
        <v>45807</v>
      </c>
      <c r="I1477">
        <v>13</v>
      </c>
      <c r="J1477">
        <v>25.26</v>
      </c>
      <c r="K1477">
        <v>25.26</v>
      </c>
      <c r="L1477" t="str">
        <v>Pedro Fonseca</v>
      </c>
      <c r="M1477" t="str">
        <v>6A30</v>
      </c>
    </row>
    <row r="1478" spans="1:13" x14ac:dyDescent="0.25">
      <c r="A1478">
        <v>211112193</v>
      </c>
      <c r="B1478" t="str">
        <v>Nutrimeat S.A.</v>
      </c>
      <c r="C1478" t="str">
        <v>FA</v>
      </c>
      <c r="D1478" s="5" t="str">
        <v>2025A</v>
      </c>
      <c r="E1478">
        <v>8942</v>
      </c>
      <c r="F1478" t="str">
        <v>PEN</v>
      </c>
      <c r="G1478" vm="34">
        <v>45843</v>
      </c>
      <c r="H1478" vm="138">
        <v>45813</v>
      </c>
      <c r="I1478">
        <v>7</v>
      </c>
      <c r="J1478">
        <v>32.630000000000003</v>
      </c>
      <c r="K1478">
        <v>32.630000000000003</v>
      </c>
      <c r="L1478" t="str">
        <v>Pedro Fonseca</v>
      </c>
      <c r="M1478" t="str">
        <v>6A30</v>
      </c>
    </row>
    <row r="1479" spans="1:13" x14ac:dyDescent="0.25">
      <c r="A1479">
        <v>211112193</v>
      </c>
      <c r="B1479" t="str">
        <v>Nutrimeat S.A.</v>
      </c>
      <c r="C1479" t="str">
        <v>FA</v>
      </c>
      <c r="D1479" s="5" t="str">
        <v>2025A</v>
      </c>
      <c r="E1479">
        <v>9106</v>
      </c>
      <c r="F1479" t="str">
        <v>PEN</v>
      </c>
      <c r="G1479" vm="9">
        <v>45849</v>
      </c>
      <c r="H1479" vm="16">
        <v>45819</v>
      </c>
      <c r="I1479">
        <v>1</v>
      </c>
      <c r="J1479">
        <v>61.77</v>
      </c>
      <c r="K1479">
        <v>61.77</v>
      </c>
      <c r="L1479" t="str">
        <v>Pedro Fonseca</v>
      </c>
      <c r="M1479" t="str">
        <v>1A5</v>
      </c>
    </row>
    <row r="1480" spans="1:13" x14ac:dyDescent="0.25">
      <c r="A1480">
        <v>211112193</v>
      </c>
      <c r="B1480" t="str">
        <v>Nutrimeat S.A.</v>
      </c>
      <c r="C1480" t="str">
        <v>FA</v>
      </c>
      <c r="D1480" s="5" t="str">
        <v>2025A</v>
      </c>
      <c r="E1480">
        <v>9260</v>
      </c>
      <c r="F1480" t="str">
        <v>PEN</v>
      </c>
      <c r="G1480" vm="95">
        <v>45851</v>
      </c>
      <c r="H1480" vm="19">
        <v>45821</v>
      </c>
      <c r="I1480">
        <v>-1</v>
      </c>
      <c r="J1480">
        <v>25.23</v>
      </c>
      <c r="K1480">
        <v>25.23</v>
      </c>
      <c r="L1480" t="str">
        <v>Pedro Fonseca</v>
      </c>
      <c r="M1480" t="str">
        <v>A VENCER</v>
      </c>
    </row>
    <row r="1481" spans="1:13" x14ac:dyDescent="0.25">
      <c r="A1481">
        <v>211112193</v>
      </c>
      <c r="B1481" t="str">
        <v>Nutrimeat S.A.</v>
      </c>
      <c r="C1481" t="str">
        <v>FA</v>
      </c>
      <c r="D1481" s="5" t="str">
        <v>2025A</v>
      </c>
      <c r="E1481">
        <v>9444</v>
      </c>
      <c r="F1481" t="str">
        <v>PEN</v>
      </c>
      <c r="G1481" vm="97">
        <v>45856</v>
      </c>
      <c r="H1481" vm="22">
        <v>45826</v>
      </c>
      <c r="I1481">
        <v>-6</v>
      </c>
      <c r="J1481">
        <v>6.4</v>
      </c>
      <c r="K1481">
        <v>6.4</v>
      </c>
      <c r="L1481" t="str">
        <v>Pedro Fonseca</v>
      </c>
      <c r="M1481" t="str">
        <v>A VENCER</v>
      </c>
    </row>
    <row r="1482" spans="1:13" x14ac:dyDescent="0.25">
      <c r="A1482">
        <v>211112193</v>
      </c>
      <c r="B1482" t="str">
        <v>Nutrimeat S.A.</v>
      </c>
      <c r="C1482" t="str">
        <v>FA</v>
      </c>
      <c r="D1482" s="5" t="str">
        <v>2025A</v>
      </c>
      <c r="E1482">
        <v>9556</v>
      </c>
      <c r="F1482" t="str">
        <v>PEN</v>
      </c>
      <c r="G1482" vm="98">
        <v>45858</v>
      </c>
      <c r="H1482" vm="24">
        <v>45828</v>
      </c>
      <c r="I1482">
        <v>-8</v>
      </c>
      <c r="J1482">
        <v>18.740000000000002</v>
      </c>
      <c r="K1482">
        <v>18.740000000000002</v>
      </c>
      <c r="L1482" t="str">
        <v>Pedro Fonseca</v>
      </c>
      <c r="M1482" t="str">
        <v>A VENCER</v>
      </c>
    </row>
    <row r="1483" spans="1:13" x14ac:dyDescent="0.25">
      <c r="A1483">
        <v>211112193</v>
      </c>
      <c r="B1483" t="str">
        <v>Nutrimeat S.A.</v>
      </c>
      <c r="C1483" t="str">
        <v>FA</v>
      </c>
      <c r="D1483" s="5" t="str">
        <v>2025A</v>
      </c>
      <c r="E1483">
        <v>9723</v>
      </c>
      <c r="F1483" t="str">
        <v>PEN</v>
      </c>
      <c r="G1483" vm="101">
        <v>45863</v>
      </c>
      <c r="H1483" vm="26">
        <v>45833</v>
      </c>
      <c r="I1483">
        <v>-13</v>
      </c>
      <c r="J1483">
        <v>21.48</v>
      </c>
      <c r="K1483">
        <v>21.48</v>
      </c>
      <c r="L1483" t="str">
        <v>Pedro Fonseca</v>
      </c>
      <c r="M1483" t="str">
        <v>A VENCER</v>
      </c>
    </row>
    <row r="1484" spans="1:13" x14ac:dyDescent="0.25">
      <c r="A1484">
        <v>211112193</v>
      </c>
      <c r="B1484" t="str">
        <v>Nutrimeat S.A.</v>
      </c>
      <c r="C1484" t="str">
        <v>FA</v>
      </c>
      <c r="D1484" s="5" t="str">
        <v>2025A</v>
      </c>
      <c r="E1484">
        <v>10077</v>
      </c>
      <c r="F1484" t="str">
        <v>PEN</v>
      </c>
      <c r="G1484" vm="118">
        <v>45871</v>
      </c>
      <c r="H1484" vm="32">
        <v>45841</v>
      </c>
      <c r="I1484">
        <v>-21</v>
      </c>
      <c r="J1484">
        <v>34.47</v>
      </c>
      <c r="K1484">
        <v>34.47</v>
      </c>
      <c r="L1484" t="str">
        <v>Pedro Fonseca</v>
      </c>
      <c r="M1484" t="str">
        <v>A VENCER</v>
      </c>
    </row>
    <row r="1485" spans="1:13" x14ac:dyDescent="0.25">
      <c r="A1485">
        <v>211112193</v>
      </c>
      <c r="B1485" t="str">
        <v>Nutrimeat S.A.</v>
      </c>
      <c r="C1485" t="str">
        <v>FA</v>
      </c>
      <c r="D1485" s="5" t="str">
        <v>2025A</v>
      </c>
      <c r="E1485">
        <v>10230</v>
      </c>
      <c r="F1485" t="str">
        <v>PEN</v>
      </c>
      <c r="G1485" vm="107">
        <v>45875</v>
      </c>
      <c r="H1485" vm="72">
        <v>45845</v>
      </c>
      <c r="I1485">
        <v>-25</v>
      </c>
      <c r="J1485">
        <v>22.09</v>
      </c>
      <c r="K1485">
        <v>22.09</v>
      </c>
      <c r="L1485" t="str">
        <v>Pedro Fonseca</v>
      </c>
      <c r="M1485" t="str">
        <v>A VENCER</v>
      </c>
    </row>
    <row r="1486" spans="1:13" x14ac:dyDescent="0.25">
      <c r="A1486">
        <v>211112198</v>
      </c>
      <c r="B1486" t="str">
        <v>O Chicheiro Unipessoal,Lda</v>
      </c>
      <c r="C1486" t="str">
        <v>FA</v>
      </c>
      <c r="D1486" s="5" t="str">
        <v>2025A</v>
      </c>
      <c r="E1486">
        <v>8999</v>
      </c>
      <c r="F1486" t="str">
        <v>PEN</v>
      </c>
      <c r="G1486" vm="8">
        <v>45847</v>
      </c>
      <c r="H1486" vm="77">
        <v>45817</v>
      </c>
      <c r="I1486">
        <v>3</v>
      </c>
      <c r="J1486">
        <v>340.13</v>
      </c>
      <c r="K1486">
        <v>340.13</v>
      </c>
      <c r="L1486" t="str">
        <v>Ricardo G.Silva</v>
      </c>
      <c r="M1486" t="str">
        <v>1A5</v>
      </c>
    </row>
    <row r="1487" spans="1:13" x14ac:dyDescent="0.25">
      <c r="A1487">
        <v>211112198</v>
      </c>
      <c r="B1487" t="str">
        <v>O Chicheiro Unipessoal,Lda</v>
      </c>
      <c r="C1487" t="str">
        <v>FA</v>
      </c>
      <c r="D1487" s="5" t="str">
        <v>2025A</v>
      </c>
      <c r="E1487">
        <v>10217</v>
      </c>
      <c r="F1487" t="str">
        <v>PEN</v>
      </c>
      <c r="G1487" vm="107">
        <v>45875</v>
      </c>
      <c r="H1487" vm="72">
        <v>45845</v>
      </c>
      <c r="I1487">
        <v>-25</v>
      </c>
      <c r="J1487">
        <v>187.19</v>
      </c>
      <c r="K1487">
        <v>187.19</v>
      </c>
      <c r="L1487" t="str">
        <v>Ricardo G.Silva</v>
      </c>
      <c r="M1487" t="str">
        <v>A VENCER</v>
      </c>
    </row>
    <row r="1488" spans="1:13" x14ac:dyDescent="0.25">
      <c r="A1488">
        <v>211112203</v>
      </c>
      <c r="B1488" t="str">
        <v>Americold Lisboa Transport,</v>
      </c>
      <c r="C1488" t="str">
        <v>FA</v>
      </c>
      <c r="D1488" s="5" t="str">
        <v>2024A</v>
      </c>
      <c r="E1488">
        <v>1866</v>
      </c>
      <c r="F1488" t="str">
        <v>PEN</v>
      </c>
      <c r="G1488" vm="381">
        <v>45498</v>
      </c>
      <c r="H1488" vm="381">
        <v>45498</v>
      </c>
      <c r="I1488">
        <v>352</v>
      </c>
      <c r="J1488">
        <v>1845</v>
      </c>
      <c r="K1488">
        <v>1845</v>
      </c>
      <c r="L1488" t="str">
        <v>Bracar</v>
      </c>
      <c r="M1488" t="str">
        <v>M120</v>
      </c>
    </row>
    <row r="1489" spans="1:13" x14ac:dyDescent="0.25">
      <c r="A1489">
        <v>211112203</v>
      </c>
      <c r="B1489" t="str">
        <v>Americold Lisboa Transport,</v>
      </c>
      <c r="C1489" t="str">
        <v>FA</v>
      </c>
      <c r="D1489" s="5" t="str">
        <v>2024A</v>
      </c>
      <c r="E1489">
        <v>7033</v>
      </c>
      <c r="F1489" t="str">
        <v>PEN</v>
      </c>
      <c r="G1489" vm="243">
        <v>45575</v>
      </c>
      <c r="H1489" vm="243">
        <v>45575</v>
      </c>
      <c r="I1489">
        <v>275</v>
      </c>
      <c r="J1489">
        <v>3519.2000000000003</v>
      </c>
      <c r="K1489">
        <v>3519.2000000000003</v>
      </c>
      <c r="L1489" t="str">
        <v>Bracar</v>
      </c>
      <c r="M1489" t="str">
        <v>M120</v>
      </c>
    </row>
    <row r="1490" spans="1:13" x14ac:dyDescent="0.25">
      <c r="A1490">
        <v>211112203</v>
      </c>
      <c r="B1490" t="str">
        <v>Americold Lisboa Transport,</v>
      </c>
      <c r="C1490" t="str">
        <v>FA</v>
      </c>
      <c r="D1490" s="5" t="str">
        <v>2024A</v>
      </c>
      <c r="E1490">
        <v>12142</v>
      </c>
      <c r="F1490" t="str">
        <v>PEN</v>
      </c>
      <c r="G1490" vm="382">
        <v>45653</v>
      </c>
      <c r="H1490" vm="382">
        <v>45653</v>
      </c>
      <c r="I1490">
        <v>197</v>
      </c>
      <c r="J1490">
        <v>947.1</v>
      </c>
      <c r="K1490">
        <v>947.1</v>
      </c>
      <c r="L1490" t="str">
        <v>Bracar</v>
      </c>
      <c r="M1490" t="str">
        <v>M120</v>
      </c>
    </row>
    <row r="1491" spans="1:13" x14ac:dyDescent="0.25">
      <c r="A1491">
        <v>211112216</v>
      </c>
      <c r="B1491" t="str">
        <v>Arcol, S.A.</v>
      </c>
      <c r="C1491" t="str">
        <v>NC</v>
      </c>
      <c r="D1491" s="5">
        <v>2025</v>
      </c>
      <c r="E1491">
        <v>436</v>
      </c>
      <c r="F1491" t="str">
        <v>PEN</v>
      </c>
      <c r="G1491" vm="15">
        <v>45816</v>
      </c>
      <c r="H1491" vm="206">
        <v>45786</v>
      </c>
      <c r="I1491">
        <v>34</v>
      </c>
      <c r="J1491">
        <v>-141.39000000000001</v>
      </c>
      <c r="K1491">
        <v>-119.69</v>
      </c>
      <c r="L1491" t="str">
        <v>Vânia Silva</v>
      </c>
      <c r="M1491" t="str">
        <v>31A60</v>
      </c>
    </row>
    <row r="1492" spans="1:13" x14ac:dyDescent="0.25">
      <c r="A1492">
        <v>211112216</v>
      </c>
      <c r="B1492" t="str">
        <v>Arcol, S.A.</v>
      </c>
      <c r="C1492" t="str">
        <v>FA</v>
      </c>
      <c r="D1492" s="5" t="str">
        <v>2025A</v>
      </c>
      <c r="E1492">
        <v>8763</v>
      </c>
      <c r="F1492" t="str">
        <v>PEN</v>
      </c>
      <c r="G1492" vm="32">
        <v>45841</v>
      </c>
      <c r="H1492" vm="119">
        <v>45811</v>
      </c>
      <c r="I1492">
        <v>9</v>
      </c>
      <c r="J1492">
        <v>808.13</v>
      </c>
      <c r="K1492">
        <v>808.13</v>
      </c>
      <c r="L1492" t="str">
        <v>Vânia Silva</v>
      </c>
      <c r="M1492" t="str">
        <v>6A30</v>
      </c>
    </row>
    <row r="1493" spans="1:13" x14ac:dyDescent="0.25">
      <c r="A1493">
        <v>211112216</v>
      </c>
      <c r="B1493" t="str">
        <v>Arcol, S.A.</v>
      </c>
      <c r="C1493" t="str">
        <v>FA</v>
      </c>
      <c r="D1493" s="5" t="str">
        <v>2025B</v>
      </c>
      <c r="E1493">
        <v>122</v>
      </c>
      <c r="F1493" t="str">
        <v>PEN</v>
      </c>
      <c r="G1493" vm="98">
        <v>45858</v>
      </c>
      <c r="H1493" vm="24">
        <v>45828</v>
      </c>
      <c r="I1493">
        <v>-8</v>
      </c>
      <c r="J1493">
        <v>675.35</v>
      </c>
      <c r="K1493">
        <v>675.35</v>
      </c>
      <c r="L1493" t="str">
        <v>Vânia Silva</v>
      </c>
      <c r="M1493" t="str">
        <v>A VENCER</v>
      </c>
    </row>
    <row r="1494" spans="1:13" x14ac:dyDescent="0.25">
      <c r="A1494">
        <v>211112216</v>
      </c>
      <c r="B1494" t="str">
        <v>Arcol, S.A.</v>
      </c>
      <c r="C1494" t="str">
        <v>FA</v>
      </c>
      <c r="D1494" s="5" t="str">
        <v>2025A</v>
      </c>
      <c r="E1494">
        <v>9924</v>
      </c>
      <c r="F1494" t="str">
        <v>PEN</v>
      </c>
      <c r="G1494" vm="140">
        <v>45869</v>
      </c>
      <c r="H1494" vm="141">
        <v>45839</v>
      </c>
      <c r="I1494">
        <v>-19</v>
      </c>
      <c r="J1494">
        <v>574.62</v>
      </c>
      <c r="K1494">
        <v>574.62</v>
      </c>
      <c r="L1494" t="str">
        <v>Vânia Silva</v>
      </c>
      <c r="M1494" t="str">
        <v>A VENCER</v>
      </c>
    </row>
    <row r="1495" spans="1:13" x14ac:dyDescent="0.25">
      <c r="A1495">
        <v>211112216</v>
      </c>
      <c r="B1495" t="str">
        <v>Arcol, S.A.</v>
      </c>
      <c r="C1495" t="str">
        <v>CCR</v>
      </c>
      <c r="D1495" s="5" t="str">
        <v>A</v>
      </c>
      <c r="E1495" t="str">
        <v>Transferência</v>
      </c>
      <c r="F1495" t="str">
        <v>PEN</v>
      </c>
      <c r="G1495" vm="116">
        <v>45876</v>
      </c>
      <c r="H1495" vm="73">
        <v>45846</v>
      </c>
      <c r="I1495">
        <v>-26</v>
      </c>
      <c r="J1495">
        <v>-544.9</v>
      </c>
      <c r="K1495">
        <v>-544.9</v>
      </c>
      <c r="L1495" t="str">
        <v>Vânia Silva</v>
      </c>
      <c r="M1495" t="str">
        <v>A VENCER</v>
      </c>
    </row>
    <row r="1496" spans="1:13" x14ac:dyDescent="0.25">
      <c r="A1496">
        <v>211112217</v>
      </c>
      <c r="B1496" t="str">
        <v>O Pradinho-Comércio De Gado, Lda</v>
      </c>
      <c r="C1496" t="str">
        <v>FA</v>
      </c>
      <c r="D1496" s="5" t="str">
        <v>2025A</v>
      </c>
      <c r="E1496">
        <v>10040</v>
      </c>
      <c r="F1496" t="str">
        <v>PEN</v>
      </c>
      <c r="G1496" vm="97">
        <v>45856</v>
      </c>
      <c r="H1496" vm="32">
        <v>45841</v>
      </c>
      <c r="I1496">
        <v>-6</v>
      </c>
      <c r="J1496">
        <v>279.45</v>
      </c>
      <c r="K1496">
        <v>279.45</v>
      </c>
      <c r="L1496" t="str">
        <v>Pedro Fonseca</v>
      </c>
      <c r="M1496" t="str">
        <v>A VENCER</v>
      </c>
    </row>
    <row r="1497" spans="1:13" x14ac:dyDescent="0.25">
      <c r="A1497">
        <v>211112217</v>
      </c>
      <c r="B1497" t="str">
        <v>O Pradinho-Comércio De Gado, Lda</v>
      </c>
      <c r="C1497" t="str">
        <v>FA</v>
      </c>
      <c r="D1497" s="5" t="str">
        <v>2025A</v>
      </c>
      <c r="E1497">
        <v>10320</v>
      </c>
      <c r="F1497" t="str">
        <v>PEN</v>
      </c>
      <c r="G1497" vm="250">
        <v>45862</v>
      </c>
      <c r="H1497" vm="8">
        <v>45847</v>
      </c>
      <c r="I1497">
        <v>-12</v>
      </c>
      <c r="J1497">
        <v>293.34000000000003</v>
      </c>
      <c r="K1497">
        <v>293.34000000000003</v>
      </c>
      <c r="L1497" t="str">
        <v>Pedro Fonseca</v>
      </c>
      <c r="M1497" t="str">
        <v>A VENCER</v>
      </c>
    </row>
    <row r="1498" spans="1:13" x14ac:dyDescent="0.25">
      <c r="A1498">
        <v>211112221</v>
      </c>
      <c r="B1498" t="str">
        <v>Armando Filipe De Sousa Barbosa</v>
      </c>
      <c r="C1498" t="str">
        <v>NC</v>
      </c>
      <c r="D1498" s="5">
        <v>2025</v>
      </c>
      <c r="E1498">
        <v>86</v>
      </c>
      <c r="F1498" t="str">
        <v>PEN</v>
      </c>
      <c r="G1498" vm="352">
        <v>45722</v>
      </c>
      <c r="H1498" vm="353">
        <v>45692</v>
      </c>
      <c r="I1498">
        <v>128</v>
      </c>
      <c r="J1498">
        <v>-15.51</v>
      </c>
      <c r="K1498">
        <v>-14.33</v>
      </c>
      <c r="L1498" t="str">
        <v>Bruno Brito</v>
      </c>
      <c r="M1498" t="str">
        <v>M120</v>
      </c>
    </row>
    <row r="1499" spans="1:13" x14ac:dyDescent="0.25">
      <c r="A1499">
        <v>211112221</v>
      </c>
      <c r="B1499" t="str">
        <v>Armando Filipe De Sousa Barbosa</v>
      </c>
      <c r="C1499" t="str">
        <v>NC</v>
      </c>
      <c r="D1499" s="5">
        <v>2025</v>
      </c>
      <c r="E1499">
        <v>529</v>
      </c>
      <c r="F1499" t="str">
        <v>PEN</v>
      </c>
      <c r="G1499" vm="33">
        <v>45842</v>
      </c>
      <c r="H1499" vm="12">
        <v>45812</v>
      </c>
      <c r="I1499">
        <v>8</v>
      </c>
      <c r="J1499">
        <v>-73.040000000000006</v>
      </c>
      <c r="K1499">
        <v>-0.6</v>
      </c>
      <c r="L1499" t="str">
        <v>Bruno Brito</v>
      </c>
      <c r="M1499" t="str">
        <v>6A30</v>
      </c>
    </row>
    <row r="1500" spans="1:13" x14ac:dyDescent="0.25">
      <c r="A1500">
        <v>211112221</v>
      </c>
      <c r="B1500" t="str">
        <v>Armando Filipe De Sousa Barbosa</v>
      </c>
      <c r="C1500" t="str">
        <v>NC</v>
      </c>
      <c r="D1500" s="5">
        <v>2025</v>
      </c>
      <c r="E1500">
        <v>549</v>
      </c>
      <c r="F1500" t="str">
        <v>PEN</v>
      </c>
      <c r="G1500" vm="9">
        <v>45849</v>
      </c>
      <c r="H1500" vm="16">
        <v>45819</v>
      </c>
      <c r="I1500">
        <v>1</v>
      </c>
      <c r="J1500">
        <v>-13.27</v>
      </c>
      <c r="K1500">
        <v>-13.27</v>
      </c>
      <c r="L1500" t="str">
        <v>Bruno Brito</v>
      </c>
      <c r="M1500" t="str">
        <v>1A5</v>
      </c>
    </row>
    <row r="1501" spans="1:13" x14ac:dyDescent="0.25">
      <c r="A1501">
        <v>211112221</v>
      </c>
      <c r="B1501" t="str">
        <v>Armando Filipe De Sousa Barbosa</v>
      </c>
      <c r="C1501" t="str">
        <v>FA</v>
      </c>
      <c r="D1501" s="5" t="str">
        <v>2025A</v>
      </c>
      <c r="E1501">
        <v>9036</v>
      </c>
      <c r="F1501" t="str">
        <v>PEN</v>
      </c>
      <c r="G1501" vm="9">
        <v>45849</v>
      </c>
      <c r="H1501" vm="16">
        <v>45819</v>
      </c>
      <c r="I1501">
        <v>1</v>
      </c>
      <c r="J1501">
        <v>276.01</v>
      </c>
      <c r="K1501">
        <v>276.01</v>
      </c>
      <c r="L1501" t="str">
        <v>Bruno Brito</v>
      </c>
      <c r="M1501" t="str">
        <v>1A5</v>
      </c>
    </row>
    <row r="1502" spans="1:13" x14ac:dyDescent="0.25">
      <c r="A1502">
        <v>211112221</v>
      </c>
      <c r="B1502" t="str">
        <v>Armando Filipe De Sousa Barbosa</v>
      </c>
      <c r="C1502" t="str">
        <v>FA</v>
      </c>
      <c r="D1502" s="5" t="str">
        <v>2025A</v>
      </c>
      <c r="E1502">
        <v>9407</v>
      </c>
      <c r="F1502" t="str">
        <v>PEN</v>
      </c>
      <c r="G1502" vm="97">
        <v>45856</v>
      </c>
      <c r="H1502" vm="22">
        <v>45826</v>
      </c>
      <c r="I1502">
        <v>-6</v>
      </c>
      <c r="J1502">
        <v>329.15000000000003</v>
      </c>
      <c r="K1502">
        <v>329.15000000000003</v>
      </c>
      <c r="L1502" t="str">
        <v>Bruno Brito</v>
      </c>
      <c r="M1502" t="str">
        <v>A VENCER</v>
      </c>
    </row>
    <row r="1503" spans="1:13" x14ac:dyDescent="0.25">
      <c r="A1503">
        <v>211112221</v>
      </c>
      <c r="B1503" t="str">
        <v>Armando Filipe De Sousa Barbosa</v>
      </c>
      <c r="C1503" t="str">
        <v>NC</v>
      </c>
      <c r="D1503" s="5">
        <v>2025</v>
      </c>
      <c r="E1503">
        <v>585</v>
      </c>
      <c r="F1503" t="str">
        <v>PEN</v>
      </c>
      <c r="G1503" vm="101">
        <v>45863</v>
      </c>
      <c r="H1503" vm="26">
        <v>45833</v>
      </c>
      <c r="I1503">
        <v>-13</v>
      </c>
      <c r="J1503">
        <v>-30.16</v>
      </c>
      <c r="K1503">
        <v>-30.16</v>
      </c>
      <c r="L1503" t="str">
        <v>Bruno Brito</v>
      </c>
      <c r="M1503" t="str">
        <v>A VENCER</v>
      </c>
    </row>
    <row r="1504" spans="1:13" x14ac:dyDescent="0.25">
      <c r="A1504">
        <v>211112221</v>
      </c>
      <c r="B1504" t="str">
        <v>Armando Filipe De Sousa Barbosa</v>
      </c>
      <c r="C1504" t="str">
        <v>FA</v>
      </c>
      <c r="D1504" s="5" t="str">
        <v>2025A</v>
      </c>
      <c r="E1504">
        <v>9662</v>
      </c>
      <c r="F1504" t="str">
        <v>PEN</v>
      </c>
      <c r="G1504" vm="101">
        <v>45863</v>
      </c>
      <c r="H1504" vm="26">
        <v>45833</v>
      </c>
      <c r="I1504">
        <v>-13</v>
      </c>
      <c r="J1504">
        <v>369.25</v>
      </c>
      <c r="K1504">
        <v>369.25</v>
      </c>
      <c r="L1504" t="str">
        <v>Bruno Brito</v>
      </c>
      <c r="M1504" t="str">
        <v>A VENCER</v>
      </c>
    </row>
    <row r="1505" spans="1:13" x14ac:dyDescent="0.25">
      <c r="A1505">
        <v>211112221</v>
      </c>
      <c r="B1505" t="str">
        <v>Armando Filipe De Sousa Barbosa</v>
      </c>
      <c r="C1505" t="str">
        <v>FA</v>
      </c>
      <c r="D1505" s="5" t="str">
        <v>2025A</v>
      </c>
      <c r="E1505">
        <v>9822</v>
      </c>
      <c r="F1505" t="str">
        <v>PEN</v>
      </c>
      <c r="G1505" vm="102">
        <v>45865</v>
      </c>
      <c r="H1505" vm="28">
        <v>45835</v>
      </c>
      <c r="I1505">
        <v>-15</v>
      </c>
      <c r="J1505">
        <v>76.900000000000006</v>
      </c>
      <c r="K1505">
        <v>76.900000000000006</v>
      </c>
      <c r="L1505" t="str">
        <v>Bruno Brito</v>
      </c>
      <c r="M1505" t="str">
        <v>A VENCER</v>
      </c>
    </row>
    <row r="1506" spans="1:13" x14ac:dyDescent="0.25">
      <c r="A1506">
        <v>211112221</v>
      </c>
      <c r="B1506" t="str">
        <v>Armando Filipe De Sousa Barbosa</v>
      </c>
      <c r="C1506" t="str">
        <v>FA</v>
      </c>
      <c r="D1506" s="5" t="str">
        <v>2025A</v>
      </c>
      <c r="E1506">
        <v>9946</v>
      </c>
      <c r="F1506" t="str">
        <v>PEN</v>
      </c>
      <c r="G1506" vm="105">
        <v>45870</v>
      </c>
      <c r="H1506" vm="31">
        <v>45840</v>
      </c>
      <c r="I1506">
        <v>-20</v>
      </c>
      <c r="J1506">
        <v>220.82</v>
      </c>
      <c r="K1506">
        <v>220.82</v>
      </c>
      <c r="L1506" t="str">
        <v>Bruno Brito</v>
      </c>
      <c r="M1506" t="str">
        <v>A VENCER</v>
      </c>
    </row>
    <row r="1507" spans="1:13" x14ac:dyDescent="0.25">
      <c r="A1507">
        <v>211112221</v>
      </c>
      <c r="B1507" t="str">
        <v>Armando Filipe De Sousa Barbosa</v>
      </c>
      <c r="C1507" t="str">
        <v>FA</v>
      </c>
      <c r="D1507" s="5" t="str">
        <v>2025A</v>
      </c>
      <c r="E1507">
        <v>10136</v>
      </c>
      <c r="F1507" t="str">
        <v>PEN</v>
      </c>
      <c r="G1507" vm="106">
        <v>45872</v>
      </c>
      <c r="H1507" vm="33">
        <v>45842</v>
      </c>
      <c r="I1507">
        <v>-22</v>
      </c>
      <c r="J1507">
        <v>61.75</v>
      </c>
      <c r="K1507">
        <v>61.75</v>
      </c>
      <c r="L1507" t="str">
        <v>Bruno Brito</v>
      </c>
      <c r="M1507" t="str">
        <v>A VENCER</v>
      </c>
    </row>
    <row r="1508" spans="1:13" x14ac:dyDescent="0.25">
      <c r="A1508">
        <v>211112221</v>
      </c>
      <c r="B1508" t="str">
        <v>Armando Filipe De Sousa Barbosa</v>
      </c>
      <c r="C1508" t="str">
        <v>FA</v>
      </c>
      <c r="D1508" s="5" t="str">
        <v>2025A</v>
      </c>
      <c r="E1508">
        <v>10298</v>
      </c>
      <c r="F1508" t="str">
        <v>PEN</v>
      </c>
      <c r="G1508" vm="108">
        <v>45877</v>
      </c>
      <c r="H1508" vm="8">
        <v>45847</v>
      </c>
      <c r="I1508">
        <v>-27</v>
      </c>
      <c r="J1508">
        <v>314.17</v>
      </c>
      <c r="K1508">
        <v>314.17</v>
      </c>
      <c r="L1508" t="str">
        <v>Bruno Brito</v>
      </c>
      <c r="M1508" t="str">
        <v>A VENCER</v>
      </c>
    </row>
    <row r="1509" spans="1:13" x14ac:dyDescent="0.25">
      <c r="A1509">
        <v>211112232</v>
      </c>
      <c r="B1509" t="str">
        <v>Carnes Gadira, Lda</v>
      </c>
      <c r="C1509" t="str">
        <v>FAC</v>
      </c>
      <c r="D1509" s="5" t="str">
        <v>A</v>
      </c>
      <c r="E1509" t="str">
        <v>33-0272819</v>
      </c>
      <c r="F1509" t="str">
        <v>PEN</v>
      </c>
      <c r="G1509" vm="283">
        <v>45493</v>
      </c>
      <c r="H1509" vm="284">
        <v>45463</v>
      </c>
      <c r="I1509">
        <v>357</v>
      </c>
      <c r="J1509">
        <v>557.08000000000004</v>
      </c>
      <c r="K1509">
        <v>557.08000000000004</v>
      </c>
      <c r="L1509" t="str">
        <v>Contencioso</v>
      </c>
      <c r="M1509" t="str">
        <v>M120</v>
      </c>
    </row>
    <row r="1510" spans="1:13" x14ac:dyDescent="0.25">
      <c r="A1510">
        <v>211112232</v>
      </c>
      <c r="B1510" t="str">
        <v>Carnes Gadira, Lda</v>
      </c>
      <c r="C1510" t="str">
        <v>FA</v>
      </c>
      <c r="D1510" s="5" t="str">
        <v>2024A</v>
      </c>
      <c r="E1510">
        <v>1792</v>
      </c>
      <c r="F1510" t="str">
        <v>PEN</v>
      </c>
      <c r="G1510" vm="383">
        <v>45528</v>
      </c>
      <c r="H1510" vm="381">
        <v>45498</v>
      </c>
      <c r="I1510">
        <v>322</v>
      </c>
      <c r="J1510">
        <v>368.73</v>
      </c>
      <c r="K1510">
        <v>368.73</v>
      </c>
      <c r="L1510" t="str">
        <v>Contencioso</v>
      </c>
      <c r="M1510" t="str">
        <v>M120</v>
      </c>
    </row>
    <row r="1511" spans="1:13" x14ac:dyDescent="0.25">
      <c r="A1511">
        <v>211112232</v>
      </c>
      <c r="B1511" t="str">
        <v>Carnes Gadira, Lda</v>
      </c>
      <c r="C1511" t="str">
        <v>FA</v>
      </c>
      <c r="D1511" s="5" t="str">
        <v>2024A</v>
      </c>
      <c r="E1511">
        <v>2762</v>
      </c>
      <c r="F1511" t="str">
        <v>PEN</v>
      </c>
      <c r="G1511" vm="384">
        <v>45542</v>
      </c>
      <c r="H1511" vm="385">
        <v>45512</v>
      </c>
      <c r="I1511">
        <v>308</v>
      </c>
      <c r="J1511">
        <v>325.09000000000003</v>
      </c>
      <c r="K1511">
        <v>325.09000000000003</v>
      </c>
      <c r="L1511" t="str">
        <v>Contencioso</v>
      </c>
      <c r="M1511" t="str">
        <v>M120</v>
      </c>
    </row>
    <row r="1512" spans="1:13" x14ac:dyDescent="0.25">
      <c r="A1512">
        <v>211112233</v>
      </c>
      <c r="B1512" t="str">
        <v>Gentilconteudo, Lda.</v>
      </c>
      <c r="C1512" t="str">
        <v>CCR</v>
      </c>
      <c r="D1512" s="5" t="str">
        <v>A</v>
      </c>
      <c r="E1512">
        <v>1359</v>
      </c>
      <c r="F1512" t="str">
        <v>PEN</v>
      </c>
      <c r="G1512" vm="332">
        <v>45545</v>
      </c>
      <c r="H1512" vm="332">
        <v>45545</v>
      </c>
      <c r="I1512">
        <v>305</v>
      </c>
      <c r="J1512">
        <v>-746.76</v>
      </c>
      <c r="K1512">
        <v>-97.87</v>
      </c>
      <c r="L1512" t="str">
        <v>Renato Ferreira</v>
      </c>
      <c r="M1512" t="str">
        <v>M120</v>
      </c>
    </row>
    <row r="1513" spans="1:13" x14ac:dyDescent="0.25">
      <c r="A1513">
        <v>211112234</v>
      </c>
      <c r="B1513" t="str">
        <v>Paulo Ricardo Miranda Moreira</v>
      </c>
      <c r="C1513" t="str">
        <v>FA</v>
      </c>
      <c r="D1513" s="5" t="str">
        <v>2025A</v>
      </c>
      <c r="E1513">
        <v>8202</v>
      </c>
      <c r="F1513" t="str">
        <v>PEN</v>
      </c>
      <c r="G1513" vm="79">
        <v>45829</v>
      </c>
      <c r="H1513" vm="159">
        <v>45799</v>
      </c>
      <c r="I1513">
        <v>21</v>
      </c>
      <c r="J1513">
        <v>257.5</v>
      </c>
      <c r="K1513">
        <v>257.5</v>
      </c>
      <c r="L1513" t="str">
        <v>Manuel Miranda</v>
      </c>
      <c r="M1513" t="str">
        <v>6A30</v>
      </c>
    </row>
    <row r="1514" spans="1:13" x14ac:dyDescent="0.25">
      <c r="A1514">
        <v>211112234</v>
      </c>
      <c r="B1514" t="str">
        <v>Paulo Ricardo Miranda Moreira</v>
      </c>
      <c r="C1514" t="str">
        <v>FA</v>
      </c>
      <c r="D1514" s="5" t="str">
        <v>2025A</v>
      </c>
      <c r="E1514">
        <v>8563</v>
      </c>
      <c r="F1514" t="str">
        <v>PEN</v>
      </c>
      <c r="G1514" vm="29">
        <v>45836</v>
      </c>
      <c r="H1514" vm="182">
        <v>45806</v>
      </c>
      <c r="I1514">
        <v>14</v>
      </c>
      <c r="J1514">
        <v>189.66</v>
      </c>
      <c r="K1514">
        <v>189.66</v>
      </c>
      <c r="L1514" t="str">
        <v>Manuel Miranda</v>
      </c>
      <c r="M1514" t="str">
        <v>6A30</v>
      </c>
    </row>
    <row r="1515" spans="1:13" x14ac:dyDescent="0.25">
      <c r="A1515">
        <v>211112234</v>
      </c>
      <c r="B1515" t="str">
        <v>Paulo Ricardo Miranda Moreira</v>
      </c>
      <c r="C1515" t="str">
        <v>FA</v>
      </c>
      <c r="D1515" s="5">
        <v>2025</v>
      </c>
      <c r="E1515">
        <v>47</v>
      </c>
      <c r="F1515" t="str">
        <v>PEN</v>
      </c>
      <c r="G1515" vm="35">
        <v>45844</v>
      </c>
      <c r="H1515" vm="13">
        <v>45814</v>
      </c>
      <c r="I1515">
        <v>6</v>
      </c>
      <c r="J1515">
        <v>112.60000000000001</v>
      </c>
      <c r="K1515">
        <v>112.60000000000001</v>
      </c>
      <c r="L1515" t="str">
        <v>Manuel Miranda</v>
      </c>
      <c r="M1515" t="str">
        <v>6A30</v>
      </c>
    </row>
    <row r="1516" spans="1:13" x14ac:dyDescent="0.25">
      <c r="A1516">
        <v>211112234</v>
      </c>
      <c r="B1516" t="str">
        <v>Paulo Ricardo Miranda Moreira</v>
      </c>
      <c r="C1516" t="str">
        <v>FA</v>
      </c>
      <c r="D1516" s="5" t="str">
        <v>2025A</v>
      </c>
      <c r="E1516">
        <v>8949</v>
      </c>
      <c r="F1516" t="str">
        <v>PEN</v>
      </c>
      <c r="G1516" vm="35">
        <v>45844</v>
      </c>
      <c r="H1516" vm="13">
        <v>45814</v>
      </c>
      <c r="I1516">
        <v>6</v>
      </c>
      <c r="J1516">
        <v>59.84</v>
      </c>
      <c r="K1516">
        <v>59.84</v>
      </c>
      <c r="L1516" t="str">
        <v>Manuel Miranda</v>
      </c>
      <c r="M1516" t="str">
        <v>6A30</v>
      </c>
    </row>
    <row r="1517" spans="1:13" x14ac:dyDescent="0.25">
      <c r="A1517">
        <v>211112234</v>
      </c>
      <c r="B1517" t="str">
        <v>Paulo Ricardo Miranda Moreira</v>
      </c>
      <c r="C1517" t="str">
        <v>FA</v>
      </c>
      <c r="D1517" s="5" t="str">
        <v>2025A</v>
      </c>
      <c r="E1517">
        <v>9149</v>
      </c>
      <c r="F1517" t="str">
        <v>PEN</v>
      </c>
      <c r="G1517" vm="165">
        <v>45850</v>
      </c>
      <c r="H1517" vm="122">
        <v>45820</v>
      </c>
      <c r="I1517">
        <v>0</v>
      </c>
      <c r="J1517">
        <v>232.75</v>
      </c>
      <c r="K1517">
        <v>232.75</v>
      </c>
      <c r="L1517" t="str">
        <v>Manuel Miranda</v>
      </c>
      <c r="M1517" t="str">
        <v>A VENCER</v>
      </c>
    </row>
    <row r="1518" spans="1:13" x14ac:dyDescent="0.25">
      <c r="A1518">
        <v>211112234</v>
      </c>
      <c r="B1518" t="str">
        <v>Paulo Ricardo Miranda Moreira</v>
      </c>
      <c r="C1518" t="str">
        <v>FA</v>
      </c>
      <c r="D1518" s="5" t="str">
        <v>2025A</v>
      </c>
      <c r="E1518">
        <v>9516</v>
      </c>
      <c r="F1518" t="str">
        <v>PEN</v>
      </c>
      <c r="G1518" vm="98">
        <v>45858</v>
      </c>
      <c r="H1518" vm="24">
        <v>45828</v>
      </c>
      <c r="I1518">
        <v>-8</v>
      </c>
      <c r="J1518">
        <v>250.03</v>
      </c>
      <c r="K1518">
        <v>250.03</v>
      </c>
      <c r="L1518" t="str">
        <v>Manuel Miranda</v>
      </c>
      <c r="M1518" t="str">
        <v>A VENCER</v>
      </c>
    </row>
    <row r="1519" spans="1:13" x14ac:dyDescent="0.25">
      <c r="A1519">
        <v>211112234</v>
      </c>
      <c r="B1519" t="str">
        <v>Paulo Ricardo Miranda Moreira</v>
      </c>
      <c r="C1519" t="str">
        <v>FA</v>
      </c>
      <c r="D1519" s="5" t="str">
        <v>2025A</v>
      </c>
      <c r="E1519">
        <v>9760</v>
      </c>
      <c r="F1519" t="str">
        <v>PEN</v>
      </c>
      <c r="G1519" vm="139">
        <v>45864</v>
      </c>
      <c r="H1519" vm="27">
        <v>45834</v>
      </c>
      <c r="I1519">
        <v>-14</v>
      </c>
      <c r="J1519">
        <v>212.56</v>
      </c>
      <c r="K1519">
        <v>212.56</v>
      </c>
      <c r="L1519" t="str">
        <v>Manuel Miranda</v>
      </c>
      <c r="M1519" t="str">
        <v>A VENCER</v>
      </c>
    </row>
    <row r="1520" spans="1:13" x14ac:dyDescent="0.25">
      <c r="A1520">
        <v>211112234</v>
      </c>
      <c r="B1520" t="str">
        <v>Paulo Ricardo Miranda Moreira</v>
      </c>
      <c r="C1520" t="str">
        <v>FA</v>
      </c>
      <c r="D1520" s="5" t="str">
        <v>2025A</v>
      </c>
      <c r="E1520">
        <v>10412</v>
      </c>
      <c r="F1520" t="str">
        <v>PEN</v>
      </c>
      <c r="G1520" vm="142">
        <v>45878</v>
      </c>
      <c r="H1520" vm="74">
        <v>45848</v>
      </c>
      <c r="I1520">
        <v>-28</v>
      </c>
      <c r="J1520">
        <v>99.05</v>
      </c>
      <c r="K1520">
        <v>99.05</v>
      </c>
      <c r="L1520" t="str">
        <v>Manuel Miranda</v>
      </c>
      <c r="M1520" t="str">
        <v>A VENCER</v>
      </c>
    </row>
    <row r="1521" spans="1:13" x14ac:dyDescent="0.25">
      <c r="A1521">
        <v>211112236</v>
      </c>
      <c r="B1521" t="str">
        <v>Utilidade Veloz Unipessoal,Lda</v>
      </c>
      <c r="C1521" t="str">
        <v>FAC</v>
      </c>
      <c r="D1521" s="5" t="str">
        <v>A</v>
      </c>
      <c r="E1521" t="str">
        <v>33-0272809</v>
      </c>
      <c r="F1521" t="str">
        <v>PEN</v>
      </c>
      <c r="G1521" vm="115">
        <v>45478</v>
      </c>
      <c r="H1521" vm="284">
        <v>45463</v>
      </c>
      <c r="I1521">
        <v>372</v>
      </c>
      <c r="J1521">
        <v>292.09000000000003</v>
      </c>
      <c r="K1521">
        <v>7.54</v>
      </c>
      <c r="L1521" t="str">
        <v>Manuel Miranda</v>
      </c>
      <c r="M1521" t="str">
        <v>M120</v>
      </c>
    </row>
    <row r="1522" spans="1:13" x14ac:dyDescent="0.25">
      <c r="A1522">
        <v>211112236</v>
      </c>
      <c r="B1522" t="str">
        <v>Utilidade Veloz Unipessoal,Lda</v>
      </c>
      <c r="C1522" t="str">
        <v>FA</v>
      </c>
      <c r="D1522" s="5" t="str">
        <v>2024A</v>
      </c>
      <c r="E1522">
        <v>298</v>
      </c>
      <c r="F1522" t="str">
        <v>PEN</v>
      </c>
      <c r="G1522" vm="331">
        <v>45492</v>
      </c>
      <c r="H1522" vm="386">
        <v>45477</v>
      </c>
      <c r="I1522">
        <v>358</v>
      </c>
      <c r="J1522">
        <v>255.89000000000001</v>
      </c>
      <c r="K1522">
        <v>4.92</v>
      </c>
      <c r="L1522" t="str">
        <v>Manuel Miranda</v>
      </c>
      <c r="M1522" t="str">
        <v>M120</v>
      </c>
    </row>
    <row r="1523" spans="1:13" x14ac:dyDescent="0.25">
      <c r="A1523">
        <v>211112236</v>
      </c>
      <c r="B1523" t="str">
        <v>Utilidade Veloz Unipessoal,Lda</v>
      </c>
      <c r="C1523" t="str">
        <v>FA</v>
      </c>
      <c r="D1523" s="5" t="str">
        <v>2024A</v>
      </c>
      <c r="E1523">
        <v>1295</v>
      </c>
      <c r="F1523" t="str">
        <v>PEN</v>
      </c>
      <c r="G1523" vm="387">
        <v>45521</v>
      </c>
      <c r="H1523" vm="388">
        <v>45491</v>
      </c>
      <c r="I1523">
        <v>329</v>
      </c>
      <c r="J1523">
        <v>166.20000000000002</v>
      </c>
      <c r="K1523">
        <v>166.20000000000002</v>
      </c>
      <c r="L1523" t="str">
        <v>Manuel Miranda</v>
      </c>
      <c r="M1523" t="str">
        <v>M120</v>
      </c>
    </row>
    <row r="1524" spans="1:13" x14ac:dyDescent="0.25">
      <c r="A1524">
        <v>211112236</v>
      </c>
      <c r="B1524" t="str">
        <v>Utilidade Veloz Unipessoal,Lda</v>
      </c>
      <c r="C1524" t="str">
        <v>FA</v>
      </c>
      <c r="D1524" s="5" t="str">
        <v>2024A</v>
      </c>
      <c r="E1524">
        <v>1816</v>
      </c>
      <c r="F1524" t="str">
        <v>PEN</v>
      </c>
      <c r="G1524" vm="383">
        <v>45528</v>
      </c>
      <c r="H1524" vm="381">
        <v>45498</v>
      </c>
      <c r="I1524">
        <v>322</v>
      </c>
      <c r="J1524">
        <v>258.7</v>
      </c>
      <c r="K1524">
        <v>258.7</v>
      </c>
      <c r="L1524" t="str">
        <v>Manuel Miranda</v>
      </c>
      <c r="M1524" t="str">
        <v>M120</v>
      </c>
    </row>
    <row r="1525" spans="1:13" x14ac:dyDescent="0.25">
      <c r="A1525">
        <v>211112236</v>
      </c>
      <c r="B1525" t="str">
        <v>Utilidade Veloz Unipessoal,Lda</v>
      </c>
      <c r="C1525" t="str">
        <v>FA</v>
      </c>
      <c r="D1525" s="5" t="str">
        <v>2024A</v>
      </c>
      <c r="E1525">
        <v>2291</v>
      </c>
      <c r="F1525" t="str">
        <v>PEN</v>
      </c>
      <c r="G1525" vm="389">
        <v>45535</v>
      </c>
      <c r="H1525" vm="110">
        <v>45505</v>
      </c>
      <c r="I1525">
        <v>315</v>
      </c>
      <c r="J1525">
        <v>222.71</v>
      </c>
      <c r="K1525">
        <v>222.71</v>
      </c>
      <c r="L1525" t="str">
        <v>Manuel Miranda</v>
      </c>
      <c r="M1525" t="str">
        <v>M120</v>
      </c>
    </row>
    <row r="1526" spans="1:13" x14ac:dyDescent="0.25">
      <c r="A1526">
        <v>211112236</v>
      </c>
      <c r="B1526" t="str">
        <v>Utilidade Veloz Unipessoal,Lda</v>
      </c>
      <c r="C1526" t="str">
        <v>FA</v>
      </c>
      <c r="D1526" s="5" t="str">
        <v>2024A</v>
      </c>
      <c r="E1526">
        <v>5579</v>
      </c>
      <c r="F1526" t="str">
        <v>PEN</v>
      </c>
      <c r="G1526" vm="42">
        <v>45584</v>
      </c>
      <c r="H1526" vm="188">
        <v>45554</v>
      </c>
      <c r="I1526">
        <v>266</v>
      </c>
      <c r="J1526">
        <v>230.23000000000002</v>
      </c>
      <c r="K1526">
        <v>230.23000000000002</v>
      </c>
      <c r="L1526" t="str">
        <v>Manuel Miranda</v>
      </c>
      <c r="M1526" t="str">
        <v>M120</v>
      </c>
    </row>
    <row r="1527" spans="1:13" x14ac:dyDescent="0.25">
      <c r="A1527">
        <v>211112236</v>
      </c>
      <c r="B1527" t="str">
        <v>Utilidade Veloz Unipessoal,Lda</v>
      </c>
      <c r="C1527" t="str">
        <v>FA</v>
      </c>
      <c r="D1527" s="5" t="str">
        <v>2024A</v>
      </c>
      <c r="E1527">
        <v>6041</v>
      </c>
      <c r="F1527" t="str">
        <v>PEN</v>
      </c>
      <c r="G1527" vm="45">
        <v>45591</v>
      </c>
      <c r="H1527" vm="292">
        <v>45561</v>
      </c>
      <c r="I1527">
        <v>259</v>
      </c>
      <c r="J1527">
        <v>138.11000000000001</v>
      </c>
      <c r="K1527">
        <v>138.11000000000001</v>
      </c>
      <c r="L1527" t="str">
        <v>Manuel Miranda</v>
      </c>
      <c r="M1527" t="str">
        <v>M120</v>
      </c>
    </row>
    <row r="1528" spans="1:13" x14ac:dyDescent="0.25">
      <c r="A1528">
        <v>211112237</v>
      </c>
      <c r="B1528" t="str">
        <v>Título Recheado - Talho, Lda</v>
      </c>
      <c r="C1528" t="str">
        <v>FAC</v>
      </c>
      <c r="D1528" s="5" t="str">
        <v>A</v>
      </c>
      <c r="E1528" t="str">
        <v>33-0267893</v>
      </c>
      <c r="F1528" t="str">
        <v>PEN</v>
      </c>
      <c r="G1528" vm="390">
        <v>45428</v>
      </c>
      <c r="H1528" vm="391">
        <v>45398</v>
      </c>
      <c r="I1528">
        <v>422</v>
      </c>
      <c r="J1528">
        <v>658.51</v>
      </c>
      <c r="K1528">
        <v>652.66</v>
      </c>
      <c r="L1528" t="str">
        <v>Contencioso</v>
      </c>
      <c r="M1528" t="str">
        <v>M120</v>
      </c>
    </row>
    <row r="1529" spans="1:13" x14ac:dyDescent="0.25">
      <c r="A1529">
        <v>211112237</v>
      </c>
      <c r="B1529" t="str">
        <v>Título Recheado - Talho, Lda</v>
      </c>
      <c r="C1529" t="str">
        <v>FAC</v>
      </c>
      <c r="D1529" s="5" t="str">
        <v>A</v>
      </c>
      <c r="E1529" t="str">
        <v>33-0270504</v>
      </c>
      <c r="F1529" t="str">
        <v>PEN</v>
      </c>
      <c r="G1529" vm="284">
        <v>45463</v>
      </c>
      <c r="H1529" vm="392">
        <v>45433</v>
      </c>
      <c r="I1529">
        <v>387</v>
      </c>
      <c r="J1529">
        <v>683.25</v>
      </c>
      <c r="K1529">
        <v>683.25</v>
      </c>
      <c r="L1529" t="str">
        <v>Contencioso</v>
      </c>
      <c r="M1529" t="str">
        <v>M120</v>
      </c>
    </row>
    <row r="1530" spans="1:13" x14ac:dyDescent="0.25">
      <c r="A1530">
        <v>211112237</v>
      </c>
      <c r="B1530" t="str">
        <v>Título Recheado - Talho, Lda</v>
      </c>
      <c r="C1530" t="str">
        <v>CCR</v>
      </c>
      <c r="D1530" s="5" t="str">
        <v>A</v>
      </c>
      <c r="E1530" t="str">
        <v>38-0000938</v>
      </c>
      <c r="F1530" t="str">
        <v>PEN</v>
      </c>
      <c r="G1530" vm="284">
        <v>45463</v>
      </c>
      <c r="H1530" vm="392">
        <v>45433</v>
      </c>
      <c r="I1530">
        <v>387</v>
      </c>
      <c r="J1530">
        <v>-29.48</v>
      </c>
      <c r="K1530">
        <v>-29.48</v>
      </c>
      <c r="L1530" t="str">
        <v>Contencioso</v>
      </c>
      <c r="M1530" t="str">
        <v>M120</v>
      </c>
    </row>
    <row r="1531" spans="1:13" x14ac:dyDescent="0.25">
      <c r="A1531">
        <v>211112237</v>
      </c>
      <c r="B1531" t="str">
        <v>Título Recheado - Talho, Lda</v>
      </c>
      <c r="C1531" t="str">
        <v>FAC</v>
      </c>
      <c r="D1531" s="5" t="str">
        <v>A</v>
      </c>
      <c r="E1531" t="str">
        <v>33-0270998</v>
      </c>
      <c r="F1531" t="str">
        <v>PEN</v>
      </c>
      <c r="G1531" vm="341">
        <v>45469</v>
      </c>
      <c r="H1531" vm="238">
        <v>45439</v>
      </c>
      <c r="I1531">
        <v>381</v>
      </c>
      <c r="J1531">
        <v>38.56</v>
      </c>
      <c r="K1531">
        <v>38.56</v>
      </c>
      <c r="L1531" t="str">
        <v>Contencioso</v>
      </c>
      <c r="M1531" t="str">
        <v>M120</v>
      </c>
    </row>
    <row r="1532" spans="1:13" x14ac:dyDescent="0.25">
      <c r="A1532">
        <v>211112237</v>
      </c>
      <c r="B1532" t="str">
        <v>Título Recheado - Talho, Lda</v>
      </c>
      <c r="C1532" t="str">
        <v>FAC</v>
      </c>
      <c r="D1532" s="5" t="str">
        <v>A</v>
      </c>
      <c r="E1532" t="str">
        <v>33-0271021</v>
      </c>
      <c r="F1532" t="str">
        <v>PEN</v>
      </c>
      <c r="G1532" vm="393">
        <v>45470</v>
      </c>
      <c r="H1532" vm="394">
        <v>45440</v>
      </c>
      <c r="I1532">
        <v>380</v>
      </c>
      <c r="J1532">
        <v>810.86</v>
      </c>
      <c r="K1532">
        <v>810.86</v>
      </c>
      <c r="L1532" t="str">
        <v>Contencioso</v>
      </c>
      <c r="M1532" t="str">
        <v>M120</v>
      </c>
    </row>
    <row r="1533" spans="1:13" x14ac:dyDescent="0.25">
      <c r="A1533">
        <v>211112237</v>
      </c>
      <c r="B1533" t="str">
        <v>Título Recheado - Talho, Lda</v>
      </c>
      <c r="C1533" t="str">
        <v>FAC</v>
      </c>
      <c r="D1533" s="5" t="str">
        <v>A</v>
      </c>
      <c r="E1533" t="str">
        <v>33-0271529</v>
      </c>
      <c r="F1533" t="str">
        <v>PEN</v>
      </c>
      <c r="G1533" vm="386">
        <v>45477</v>
      </c>
      <c r="H1533" vm="395">
        <v>45447</v>
      </c>
      <c r="I1533">
        <v>373</v>
      </c>
      <c r="J1533">
        <v>570.34</v>
      </c>
      <c r="K1533">
        <v>570.34</v>
      </c>
      <c r="L1533" t="str">
        <v>Contencioso</v>
      </c>
      <c r="M1533" t="str">
        <v>M120</v>
      </c>
    </row>
    <row r="1534" spans="1:13" x14ac:dyDescent="0.25">
      <c r="A1534">
        <v>211112237</v>
      </c>
      <c r="B1534" t="str">
        <v>Título Recheado - Talho, Lda</v>
      </c>
      <c r="C1534" t="str">
        <v>FAC</v>
      </c>
      <c r="D1534" s="5" t="str">
        <v>A</v>
      </c>
      <c r="E1534" t="str">
        <v>33-0271979</v>
      </c>
      <c r="F1534" t="str">
        <v>PEN</v>
      </c>
      <c r="G1534" vm="396">
        <v>45484</v>
      </c>
      <c r="H1534" vm="397">
        <v>45454</v>
      </c>
      <c r="I1534">
        <v>366</v>
      </c>
      <c r="J1534">
        <v>534.62</v>
      </c>
      <c r="K1534">
        <v>534.62</v>
      </c>
      <c r="L1534" t="str">
        <v>Contencioso</v>
      </c>
      <c r="M1534" t="str">
        <v>M120</v>
      </c>
    </row>
    <row r="1535" spans="1:13" x14ac:dyDescent="0.25">
      <c r="A1535">
        <v>211112237</v>
      </c>
      <c r="B1535" t="str">
        <v>Título Recheado - Talho, Lda</v>
      </c>
      <c r="C1535" t="str">
        <v>CCR</v>
      </c>
      <c r="D1535" s="5" t="str">
        <v>A</v>
      </c>
      <c r="E1535" t="str">
        <v>35-0011954</v>
      </c>
      <c r="F1535" t="str">
        <v>PEN</v>
      </c>
      <c r="G1535" vm="396">
        <v>45484</v>
      </c>
      <c r="H1535" vm="397">
        <v>45454</v>
      </c>
      <c r="I1535">
        <v>366</v>
      </c>
      <c r="J1535">
        <v>-7.98</v>
      </c>
      <c r="K1535">
        <v>-7.98</v>
      </c>
      <c r="L1535" t="str">
        <v>Contencioso</v>
      </c>
      <c r="M1535" t="str">
        <v>M120</v>
      </c>
    </row>
    <row r="1536" spans="1:13" x14ac:dyDescent="0.25">
      <c r="A1536">
        <v>211112237</v>
      </c>
      <c r="B1536" t="str">
        <v>Título Recheado - Talho, Lda</v>
      </c>
      <c r="C1536" t="str">
        <v>FAC</v>
      </c>
      <c r="D1536" s="5" t="str">
        <v>A</v>
      </c>
      <c r="E1536" t="str">
        <v>33-0272561</v>
      </c>
      <c r="F1536" t="str">
        <v>PEN</v>
      </c>
      <c r="G1536" vm="388">
        <v>45491</v>
      </c>
      <c r="H1536" vm="239">
        <v>45461</v>
      </c>
      <c r="I1536">
        <v>359</v>
      </c>
      <c r="J1536">
        <v>812.82</v>
      </c>
      <c r="K1536">
        <v>812.82</v>
      </c>
      <c r="L1536" t="str">
        <v>Contencioso</v>
      </c>
      <c r="M1536" t="str">
        <v>M120</v>
      </c>
    </row>
    <row r="1537" spans="1:13" x14ac:dyDescent="0.25">
      <c r="A1537">
        <v>211112237</v>
      </c>
      <c r="B1537" t="str">
        <v>Título Recheado - Talho, Lda</v>
      </c>
      <c r="C1537" t="str">
        <v>CCR</v>
      </c>
      <c r="D1537" s="5" t="str">
        <v>A</v>
      </c>
      <c r="E1537" t="str">
        <v>35-0012011</v>
      </c>
      <c r="F1537" t="str">
        <v>PEN</v>
      </c>
      <c r="G1537" vm="331">
        <v>45492</v>
      </c>
      <c r="H1537" vm="339">
        <v>45462</v>
      </c>
      <c r="I1537">
        <v>358</v>
      </c>
      <c r="J1537">
        <v>-24.580000000000002</v>
      </c>
      <c r="K1537">
        <v>-24.580000000000002</v>
      </c>
      <c r="L1537" t="str">
        <v>Contencioso</v>
      </c>
      <c r="M1537" t="str">
        <v>M120</v>
      </c>
    </row>
    <row r="1538" spans="1:13" x14ac:dyDescent="0.25">
      <c r="A1538">
        <v>211112237</v>
      </c>
      <c r="B1538" t="str">
        <v>Título Recheado - Talho, Lda</v>
      </c>
      <c r="C1538" t="str">
        <v>FAC</v>
      </c>
      <c r="D1538" s="5" t="str">
        <v>A</v>
      </c>
      <c r="E1538" t="str">
        <v>33-0273052</v>
      </c>
      <c r="F1538" t="str">
        <v>PEN</v>
      </c>
      <c r="G1538" vm="381">
        <v>45498</v>
      </c>
      <c r="H1538" vm="398">
        <v>45468</v>
      </c>
      <c r="I1538">
        <v>352</v>
      </c>
      <c r="J1538">
        <v>738.30000000000007</v>
      </c>
      <c r="K1538">
        <v>738.30000000000007</v>
      </c>
      <c r="L1538" t="str">
        <v>Contencioso</v>
      </c>
      <c r="M1538" t="str">
        <v>M120</v>
      </c>
    </row>
    <row r="1539" spans="1:13" x14ac:dyDescent="0.25">
      <c r="A1539">
        <v>211112237</v>
      </c>
      <c r="B1539" t="str">
        <v>Título Recheado - Talho, Lda</v>
      </c>
      <c r="C1539" t="str">
        <v>FAC</v>
      </c>
      <c r="D1539" s="5" t="str">
        <v>A</v>
      </c>
      <c r="E1539" t="str">
        <v>33-0273083</v>
      </c>
      <c r="F1539" t="str">
        <v>PEN</v>
      </c>
      <c r="G1539" vm="381">
        <v>45498</v>
      </c>
      <c r="H1539" vm="398">
        <v>45468</v>
      </c>
      <c r="I1539">
        <v>352</v>
      </c>
      <c r="J1539">
        <v>742.86</v>
      </c>
      <c r="K1539">
        <v>742.86</v>
      </c>
      <c r="L1539" t="str">
        <v>Contencioso</v>
      </c>
      <c r="M1539" t="str">
        <v>M120</v>
      </c>
    </row>
    <row r="1540" spans="1:13" x14ac:dyDescent="0.25">
      <c r="A1540">
        <v>211112237</v>
      </c>
      <c r="B1540" t="str">
        <v>Título Recheado - Talho, Lda</v>
      </c>
      <c r="C1540" t="str">
        <v>FA</v>
      </c>
      <c r="D1540" s="5" t="str">
        <v>2024A</v>
      </c>
      <c r="E1540">
        <v>92</v>
      </c>
      <c r="F1540" t="str">
        <v>PEN</v>
      </c>
      <c r="G1540" vm="110">
        <v>45505</v>
      </c>
      <c r="H1540" vm="111">
        <v>45475</v>
      </c>
      <c r="I1540">
        <v>345</v>
      </c>
      <c r="J1540">
        <v>522.28</v>
      </c>
      <c r="K1540">
        <v>522.28</v>
      </c>
      <c r="L1540" t="str">
        <v>Contencioso</v>
      </c>
      <c r="M1540" t="str">
        <v>M120</v>
      </c>
    </row>
    <row r="1541" spans="1:13" x14ac:dyDescent="0.25">
      <c r="A1541">
        <v>211112237</v>
      </c>
      <c r="B1541" t="str">
        <v>Título Recheado - Talho, Lda</v>
      </c>
      <c r="C1541" t="str">
        <v>FA</v>
      </c>
      <c r="D1541" s="5" t="str">
        <v>2024A</v>
      </c>
      <c r="E1541">
        <v>587</v>
      </c>
      <c r="F1541" t="str">
        <v>PEN</v>
      </c>
      <c r="G1541" vm="385">
        <v>45512</v>
      </c>
      <c r="H1541" vm="399">
        <v>45482</v>
      </c>
      <c r="I1541">
        <v>338</v>
      </c>
      <c r="J1541">
        <v>600.01</v>
      </c>
      <c r="K1541">
        <v>600.01</v>
      </c>
      <c r="L1541" t="str">
        <v>Contencioso</v>
      </c>
      <c r="M1541" t="str">
        <v>M120</v>
      </c>
    </row>
    <row r="1542" spans="1:13" x14ac:dyDescent="0.25">
      <c r="A1542">
        <v>211112237</v>
      </c>
      <c r="B1542" t="str">
        <v>Título Recheado - Talho, Lda</v>
      </c>
      <c r="C1542" t="str">
        <v>FA</v>
      </c>
      <c r="D1542" s="5" t="str">
        <v>2024A</v>
      </c>
      <c r="E1542">
        <v>1092</v>
      </c>
      <c r="F1542" t="str">
        <v>PEN</v>
      </c>
      <c r="G1542" vm="400">
        <v>45519</v>
      </c>
      <c r="H1542" vm="401">
        <v>45489</v>
      </c>
      <c r="I1542">
        <v>331</v>
      </c>
      <c r="J1542">
        <v>542.08000000000004</v>
      </c>
      <c r="K1542">
        <v>542.08000000000004</v>
      </c>
      <c r="L1542" t="str">
        <v>Contencioso</v>
      </c>
      <c r="M1542" t="str">
        <v>M120</v>
      </c>
    </row>
    <row r="1543" spans="1:13" x14ac:dyDescent="0.25">
      <c r="A1543">
        <v>211112237</v>
      </c>
      <c r="B1543" t="str">
        <v>Título Recheado - Talho, Lda</v>
      </c>
      <c r="C1543" t="str">
        <v>FA</v>
      </c>
      <c r="D1543" s="5" t="str">
        <v>2024A</v>
      </c>
      <c r="E1543">
        <v>1590</v>
      </c>
      <c r="F1543" t="str">
        <v>PEN</v>
      </c>
      <c r="G1543" vm="146">
        <v>45526</v>
      </c>
      <c r="H1543" vm="402">
        <v>45496</v>
      </c>
      <c r="I1543">
        <v>324</v>
      </c>
      <c r="J1543">
        <v>501.46000000000004</v>
      </c>
      <c r="K1543">
        <v>501.46000000000004</v>
      </c>
      <c r="L1543" t="str">
        <v>Contencioso</v>
      </c>
      <c r="M1543" t="str">
        <v>M120</v>
      </c>
    </row>
    <row r="1544" spans="1:13" x14ac:dyDescent="0.25">
      <c r="A1544">
        <v>211112237</v>
      </c>
      <c r="B1544" t="str">
        <v>Título Recheado - Talho, Lda</v>
      </c>
      <c r="C1544" t="str">
        <v>FA</v>
      </c>
      <c r="D1544" s="5" t="str">
        <v>2024A</v>
      </c>
      <c r="E1544">
        <v>2068</v>
      </c>
      <c r="F1544" t="str">
        <v>PEN</v>
      </c>
      <c r="G1544" vm="403">
        <v>45533</v>
      </c>
      <c r="H1544" vm="404">
        <v>45503</v>
      </c>
      <c r="I1544">
        <v>317</v>
      </c>
      <c r="J1544">
        <v>349.04</v>
      </c>
      <c r="K1544">
        <v>349.04</v>
      </c>
      <c r="L1544" t="str">
        <v>Contencioso</v>
      </c>
      <c r="M1544" t="str">
        <v>M120</v>
      </c>
    </row>
    <row r="1545" spans="1:13" x14ac:dyDescent="0.25">
      <c r="A1545">
        <v>211112237</v>
      </c>
      <c r="B1545" t="str">
        <v>Título Recheado - Talho, Lda</v>
      </c>
      <c r="C1545" t="str">
        <v>NC</v>
      </c>
      <c r="D1545" s="5" t="str">
        <v>2024A</v>
      </c>
      <c r="E1545">
        <v>227</v>
      </c>
      <c r="F1545" t="str">
        <v>PEN</v>
      </c>
      <c r="G1545" vm="389">
        <v>45535</v>
      </c>
      <c r="H1545" vm="110">
        <v>45505</v>
      </c>
      <c r="I1545">
        <v>315</v>
      </c>
      <c r="J1545">
        <v>-3</v>
      </c>
      <c r="K1545">
        <v>-3</v>
      </c>
      <c r="L1545" t="str">
        <v>Contencioso</v>
      </c>
      <c r="M1545" t="str">
        <v>M120</v>
      </c>
    </row>
    <row r="1546" spans="1:13" x14ac:dyDescent="0.25">
      <c r="A1546">
        <v>211112237</v>
      </c>
      <c r="B1546" t="str">
        <v>Título Recheado - Talho, Lda</v>
      </c>
      <c r="C1546" t="str">
        <v>FA</v>
      </c>
      <c r="D1546" s="5" t="str">
        <v>2024A</v>
      </c>
      <c r="E1546">
        <v>2276</v>
      </c>
      <c r="F1546" t="str">
        <v>PEN</v>
      </c>
      <c r="G1546" vm="389">
        <v>45535</v>
      </c>
      <c r="H1546" vm="110">
        <v>45505</v>
      </c>
      <c r="I1546">
        <v>315</v>
      </c>
      <c r="J1546">
        <v>293.86</v>
      </c>
      <c r="K1546">
        <v>293.86</v>
      </c>
      <c r="L1546" t="str">
        <v>Contencioso</v>
      </c>
      <c r="M1546" t="str">
        <v>M120</v>
      </c>
    </row>
    <row r="1547" spans="1:13" x14ac:dyDescent="0.25">
      <c r="A1547">
        <v>211112237</v>
      </c>
      <c r="B1547" t="str">
        <v>Título Recheado - Talho, Lda</v>
      </c>
      <c r="C1547" t="str">
        <v>FA</v>
      </c>
      <c r="D1547" s="5" t="str">
        <v>2024A</v>
      </c>
      <c r="E1547">
        <v>2556</v>
      </c>
      <c r="F1547" t="str">
        <v>PEN</v>
      </c>
      <c r="G1547" vm="405">
        <v>45540</v>
      </c>
      <c r="H1547" vm="240">
        <v>45510</v>
      </c>
      <c r="I1547">
        <v>310</v>
      </c>
      <c r="J1547">
        <v>641.37</v>
      </c>
      <c r="K1547">
        <v>641.37</v>
      </c>
      <c r="L1547" t="str">
        <v>Contencioso</v>
      </c>
      <c r="M1547" t="str">
        <v>M120</v>
      </c>
    </row>
    <row r="1548" spans="1:13" x14ac:dyDescent="0.25">
      <c r="A1548">
        <v>211112237</v>
      </c>
      <c r="B1548" t="str">
        <v>Título Recheado - Talho, Lda</v>
      </c>
      <c r="C1548" t="str">
        <v>FA</v>
      </c>
      <c r="D1548" s="5" t="str">
        <v>2024A</v>
      </c>
      <c r="E1548">
        <v>3050</v>
      </c>
      <c r="F1548" t="str">
        <v>PEN</v>
      </c>
      <c r="G1548" vm="406">
        <v>45547</v>
      </c>
      <c r="H1548" vm="407">
        <v>45517</v>
      </c>
      <c r="I1548">
        <v>303</v>
      </c>
      <c r="J1548">
        <v>704.85</v>
      </c>
      <c r="K1548">
        <v>704.85</v>
      </c>
      <c r="L1548" t="str">
        <v>Contencioso</v>
      </c>
      <c r="M1548" t="str">
        <v>M120</v>
      </c>
    </row>
    <row r="1549" spans="1:13" x14ac:dyDescent="0.25">
      <c r="A1549">
        <v>211112239</v>
      </c>
      <c r="B1549" t="str">
        <v>Sandro Rafael Pereira Maia Unip,Lda</v>
      </c>
      <c r="C1549" t="str">
        <v>FA</v>
      </c>
      <c r="D1549" s="5" t="str">
        <v>2024A</v>
      </c>
      <c r="E1549">
        <v>11565</v>
      </c>
      <c r="F1549" t="str">
        <v>RPR</v>
      </c>
      <c r="G1549" vm="83">
        <v>45674</v>
      </c>
      <c r="H1549" vm="408">
        <v>45644</v>
      </c>
      <c r="I1549">
        <v>176</v>
      </c>
      <c r="J1549">
        <v>1660.38</v>
      </c>
      <c r="K1549">
        <v>200</v>
      </c>
      <c r="L1549" t="str">
        <v>Bruno Brito</v>
      </c>
      <c r="M1549" t="str">
        <v>M120</v>
      </c>
    </row>
    <row r="1550" spans="1:13" x14ac:dyDescent="0.25">
      <c r="A1550">
        <v>211112239</v>
      </c>
      <c r="B1550" t="str">
        <v>Sandro Rafael Pereira Maia Unip,Lda</v>
      </c>
      <c r="C1550" t="str">
        <v>FA</v>
      </c>
      <c r="D1550" s="5" t="str">
        <v>2024A</v>
      </c>
      <c r="E1550">
        <v>11565</v>
      </c>
      <c r="F1550" t="str">
        <v>PEN</v>
      </c>
      <c r="G1550" vm="83">
        <v>45674</v>
      </c>
      <c r="H1550" vm="408">
        <v>45644</v>
      </c>
      <c r="I1550">
        <v>176</v>
      </c>
      <c r="J1550">
        <v>1660.38</v>
      </c>
      <c r="K1550">
        <v>520.52</v>
      </c>
      <c r="L1550" t="str">
        <v>Bruno Brito</v>
      </c>
      <c r="M1550" t="str">
        <v>M120</v>
      </c>
    </row>
    <row r="1551" spans="1:13" x14ac:dyDescent="0.25">
      <c r="A1551">
        <v>211112239</v>
      </c>
      <c r="B1551" t="str">
        <v>Sandro Rafael Pereira Maia Unip,Lda</v>
      </c>
      <c r="C1551" t="str">
        <v>FA</v>
      </c>
      <c r="D1551" s="5" t="str">
        <v>2024A</v>
      </c>
      <c r="E1551">
        <v>11728</v>
      </c>
      <c r="F1551" t="str">
        <v>PEN</v>
      </c>
      <c r="G1551" vm="409">
        <v>45676</v>
      </c>
      <c r="H1551" vm="410">
        <v>45646</v>
      </c>
      <c r="I1551">
        <v>174</v>
      </c>
      <c r="J1551">
        <v>77.16</v>
      </c>
      <c r="K1551">
        <v>77.16</v>
      </c>
      <c r="L1551" t="str">
        <v>Bruno Brito</v>
      </c>
      <c r="M1551" t="str">
        <v>M120</v>
      </c>
    </row>
    <row r="1552" spans="1:13" x14ac:dyDescent="0.25">
      <c r="A1552">
        <v>211112239</v>
      </c>
      <c r="B1552" t="str">
        <v>Sandro Rafael Pereira Maia Unip,Lda</v>
      </c>
      <c r="C1552" t="str">
        <v>FA</v>
      </c>
      <c r="D1552" s="5" t="str">
        <v>2024B</v>
      </c>
      <c r="E1552">
        <v>341</v>
      </c>
      <c r="F1552" t="str">
        <v>PEN</v>
      </c>
      <c r="G1552" vm="409">
        <v>45676</v>
      </c>
      <c r="H1552" vm="410">
        <v>45646</v>
      </c>
      <c r="I1552">
        <v>174</v>
      </c>
      <c r="J1552">
        <v>19.5</v>
      </c>
      <c r="K1552">
        <v>19.5</v>
      </c>
      <c r="L1552" t="str">
        <v>Bruno Brito</v>
      </c>
      <c r="M1552" t="str">
        <v>M120</v>
      </c>
    </row>
    <row r="1553" spans="1:13" x14ac:dyDescent="0.25">
      <c r="A1553">
        <v>211112239</v>
      </c>
      <c r="B1553" t="str">
        <v>Sandro Rafael Pereira Maia Unip,Lda</v>
      </c>
      <c r="C1553" t="str">
        <v>FA</v>
      </c>
      <c r="D1553" s="5" t="str">
        <v>2024A</v>
      </c>
      <c r="E1553">
        <v>11734</v>
      </c>
      <c r="F1553" t="str">
        <v>PEN</v>
      </c>
      <c r="G1553" vm="409">
        <v>45676</v>
      </c>
      <c r="H1553" vm="410">
        <v>45646</v>
      </c>
      <c r="I1553">
        <v>174</v>
      </c>
      <c r="J1553">
        <v>356.04</v>
      </c>
      <c r="K1553">
        <v>356.04</v>
      </c>
      <c r="L1553" t="str">
        <v>Bruno Brito</v>
      </c>
      <c r="M1553" t="str">
        <v>M120</v>
      </c>
    </row>
    <row r="1554" spans="1:13" x14ac:dyDescent="0.25">
      <c r="A1554">
        <v>211112239</v>
      </c>
      <c r="B1554" t="str">
        <v>Sandro Rafael Pereira Maia Unip,Lda</v>
      </c>
      <c r="C1554" t="str">
        <v>FA</v>
      </c>
      <c r="D1554" s="5" t="str">
        <v>2024A</v>
      </c>
      <c r="E1554">
        <v>11942</v>
      </c>
      <c r="F1554" t="str">
        <v>PEN</v>
      </c>
      <c r="G1554" vm="411">
        <v>45680</v>
      </c>
      <c r="H1554" vm="202">
        <v>45650</v>
      </c>
      <c r="I1554">
        <v>170</v>
      </c>
      <c r="J1554">
        <v>617.21</v>
      </c>
      <c r="K1554">
        <v>617.21</v>
      </c>
      <c r="L1554" t="str">
        <v>Bruno Brito</v>
      </c>
      <c r="M1554" t="str">
        <v>M120</v>
      </c>
    </row>
    <row r="1555" spans="1:13" x14ac:dyDescent="0.25">
      <c r="A1555">
        <v>211112239</v>
      </c>
      <c r="B1555" t="str">
        <v>Sandro Rafael Pereira Maia Unip,Lda</v>
      </c>
      <c r="C1555" t="str">
        <v>FA</v>
      </c>
      <c r="D1555" s="5" t="str">
        <v>2024A</v>
      </c>
      <c r="E1555">
        <v>11951</v>
      </c>
      <c r="F1555" t="str">
        <v>PEN</v>
      </c>
      <c r="G1555" vm="411">
        <v>45680</v>
      </c>
      <c r="H1555" vm="202">
        <v>45650</v>
      </c>
      <c r="I1555">
        <v>170</v>
      </c>
      <c r="J1555">
        <v>16.96</v>
      </c>
      <c r="K1555">
        <v>16.96</v>
      </c>
      <c r="L1555" t="str">
        <v>Bruno Brito</v>
      </c>
      <c r="M1555" t="str">
        <v>M120</v>
      </c>
    </row>
    <row r="1556" spans="1:13" x14ac:dyDescent="0.25">
      <c r="A1556">
        <v>211112239</v>
      </c>
      <c r="B1556" t="str">
        <v>Sandro Rafael Pereira Maia Unip,Lda</v>
      </c>
      <c r="C1556" t="str">
        <v>NC</v>
      </c>
      <c r="D1556" s="5" t="str">
        <v>2024A</v>
      </c>
      <c r="E1556">
        <v>639</v>
      </c>
      <c r="F1556" t="str">
        <v>PEN</v>
      </c>
      <c r="G1556" vm="412">
        <v>45683</v>
      </c>
      <c r="H1556" vm="382">
        <v>45653</v>
      </c>
      <c r="I1556">
        <v>167</v>
      </c>
      <c r="J1556">
        <v>-879.78</v>
      </c>
      <c r="K1556">
        <v>-879.78</v>
      </c>
      <c r="L1556" t="str">
        <v>Bruno Brito</v>
      </c>
      <c r="M1556" t="str">
        <v>M120</v>
      </c>
    </row>
    <row r="1557" spans="1:13" x14ac:dyDescent="0.25">
      <c r="A1557">
        <v>211112239</v>
      </c>
      <c r="B1557" t="str">
        <v>Sandro Rafael Pereira Maia Unip,Lda</v>
      </c>
      <c r="C1557" t="str">
        <v>FA</v>
      </c>
      <c r="D1557" s="5" t="str">
        <v>2024A</v>
      </c>
      <c r="E1557">
        <v>12097</v>
      </c>
      <c r="F1557" t="str">
        <v>PEN</v>
      </c>
      <c r="G1557" vm="412">
        <v>45683</v>
      </c>
      <c r="H1557" vm="382">
        <v>45653</v>
      </c>
      <c r="I1557">
        <v>167</v>
      </c>
      <c r="J1557">
        <v>1512.51</v>
      </c>
      <c r="K1557">
        <v>1512.51</v>
      </c>
      <c r="L1557" t="str">
        <v>Bruno Brito</v>
      </c>
      <c r="M1557" t="str">
        <v>M120</v>
      </c>
    </row>
    <row r="1558" spans="1:13" x14ac:dyDescent="0.25">
      <c r="A1558">
        <v>211112239</v>
      </c>
      <c r="B1558" t="str">
        <v>Sandro Rafael Pereira Maia Unip,Lda</v>
      </c>
      <c r="C1558" t="str">
        <v>FA</v>
      </c>
      <c r="D1558" s="5" t="str">
        <v>2024A</v>
      </c>
      <c r="E1558">
        <v>12168</v>
      </c>
      <c r="F1558" t="str">
        <v>PEN</v>
      </c>
      <c r="G1558" vm="412">
        <v>45683</v>
      </c>
      <c r="H1558" vm="382">
        <v>45653</v>
      </c>
      <c r="I1558">
        <v>167</v>
      </c>
      <c r="J1558">
        <v>821.08</v>
      </c>
      <c r="K1558">
        <v>821.08</v>
      </c>
      <c r="L1558" t="str">
        <v>Bruno Brito</v>
      </c>
      <c r="M1558" t="str">
        <v>M120</v>
      </c>
    </row>
    <row r="1559" spans="1:13" x14ac:dyDescent="0.25">
      <c r="A1559">
        <v>211112239</v>
      </c>
      <c r="B1559" t="str">
        <v>Sandro Rafael Pereira Maia Unip,Lda</v>
      </c>
      <c r="C1559" t="str">
        <v>FA</v>
      </c>
      <c r="D1559" s="5" t="str">
        <v>2025A</v>
      </c>
      <c r="E1559">
        <v>164</v>
      </c>
      <c r="F1559" t="str">
        <v>PEN</v>
      </c>
      <c r="G1559" vm="85">
        <v>45690</v>
      </c>
      <c r="H1559" vm="329">
        <v>45660</v>
      </c>
      <c r="I1559">
        <v>160</v>
      </c>
      <c r="J1559">
        <v>1012.74</v>
      </c>
      <c r="K1559">
        <v>1012.74</v>
      </c>
      <c r="L1559" t="str">
        <v>Bruno Brito</v>
      </c>
      <c r="M1559" t="str">
        <v>M120</v>
      </c>
    </row>
    <row r="1560" spans="1:13" x14ac:dyDescent="0.25">
      <c r="A1560">
        <v>211112239</v>
      </c>
      <c r="B1560" t="str">
        <v>Sandro Rafael Pereira Maia Unip,Lda</v>
      </c>
      <c r="C1560" t="str">
        <v>FA</v>
      </c>
      <c r="D1560" s="5" t="str">
        <v>2025A</v>
      </c>
      <c r="E1560">
        <v>448</v>
      </c>
      <c r="F1560" t="str">
        <v>PEN</v>
      </c>
      <c r="G1560" vm="86">
        <v>45695</v>
      </c>
      <c r="H1560" vm="168">
        <v>45665</v>
      </c>
      <c r="I1560">
        <v>155</v>
      </c>
      <c r="J1560">
        <v>683.67</v>
      </c>
      <c r="K1560">
        <v>561.69000000000005</v>
      </c>
      <c r="L1560" t="str">
        <v>Bruno Brito</v>
      </c>
      <c r="M1560" t="str">
        <v>M120</v>
      </c>
    </row>
    <row r="1561" spans="1:13" x14ac:dyDescent="0.25">
      <c r="A1561">
        <v>211112239</v>
      </c>
      <c r="B1561" t="str">
        <v>Sandro Rafael Pereira Maia Unip,Lda</v>
      </c>
      <c r="C1561" t="str">
        <v>FA</v>
      </c>
      <c r="D1561" s="5" t="str">
        <v>2025A</v>
      </c>
      <c r="E1561">
        <v>494</v>
      </c>
      <c r="F1561" t="str">
        <v>PEN</v>
      </c>
      <c r="G1561" vm="86">
        <v>45695</v>
      </c>
      <c r="H1561" vm="168">
        <v>45665</v>
      </c>
      <c r="I1561">
        <v>155</v>
      </c>
      <c r="J1561">
        <v>15.72</v>
      </c>
      <c r="K1561">
        <v>15.72</v>
      </c>
      <c r="L1561" t="str">
        <v>Bruno Brito</v>
      </c>
      <c r="M1561" t="str">
        <v>M120</v>
      </c>
    </row>
    <row r="1562" spans="1:13" x14ac:dyDescent="0.25">
      <c r="A1562">
        <v>211112239</v>
      </c>
      <c r="B1562" t="str">
        <v>Sandro Rafael Pereira Maia Unip,Lda</v>
      </c>
      <c r="C1562" t="str">
        <v>FA</v>
      </c>
      <c r="D1562" s="5" t="str">
        <v>2025A</v>
      </c>
      <c r="E1562">
        <v>589</v>
      </c>
      <c r="F1562" t="str">
        <v>PEN</v>
      </c>
      <c r="G1562" vm="87">
        <v>45697</v>
      </c>
      <c r="H1562" vm="60">
        <v>45667</v>
      </c>
      <c r="I1562">
        <v>153</v>
      </c>
      <c r="J1562">
        <v>863.99</v>
      </c>
      <c r="K1562">
        <v>863.99</v>
      </c>
      <c r="L1562" t="str">
        <v>Bruno Brito</v>
      </c>
      <c r="M1562" t="str">
        <v>M120</v>
      </c>
    </row>
    <row r="1563" spans="1:13" x14ac:dyDescent="0.25">
      <c r="A1563">
        <v>211112239</v>
      </c>
      <c r="B1563" t="str">
        <v>Sandro Rafael Pereira Maia Unip,Lda</v>
      </c>
      <c r="C1563" t="str">
        <v>FA</v>
      </c>
      <c r="D1563" s="5" t="str">
        <v>2025B</v>
      </c>
      <c r="E1563">
        <v>7</v>
      </c>
      <c r="F1563" t="str">
        <v>PEN</v>
      </c>
      <c r="G1563" vm="87">
        <v>45697</v>
      </c>
      <c r="H1563" vm="60">
        <v>45667</v>
      </c>
      <c r="I1563">
        <v>153</v>
      </c>
      <c r="J1563">
        <v>13.65</v>
      </c>
      <c r="K1563">
        <v>13.65</v>
      </c>
      <c r="L1563" t="str">
        <v>Bruno Brito</v>
      </c>
      <c r="M1563" t="str">
        <v>M120</v>
      </c>
    </row>
    <row r="1564" spans="1:13" x14ac:dyDescent="0.25">
      <c r="A1564">
        <v>211112239</v>
      </c>
      <c r="B1564" t="str">
        <v>Sandro Rafael Pereira Maia Unip,Lda</v>
      </c>
      <c r="C1564" t="str">
        <v>FA</v>
      </c>
      <c r="D1564" s="5" t="str">
        <v>2025A</v>
      </c>
      <c r="E1564">
        <v>861</v>
      </c>
      <c r="F1564" t="str">
        <v>PEN</v>
      </c>
      <c r="G1564" vm="355">
        <v>45702</v>
      </c>
      <c r="H1564" vm="413">
        <v>45672</v>
      </c>
      <c r="I1564">
        <v>148</v>
      </c>
      <c r="J1564">
        <v>528.26</v>
      </c>
      <c r="K1564">
        <v>528.26</v>
      </c>
      <c r="L1564" t="str">
        <v>Bruno Brito</v>
      </c>
      <c r="M1564" t="str">
        <v>M120</v>
      </c>
    </row>
    <row r="1565" spans="1:13" x14ac:dyDescent="0.25">
      <c r="A1565">
        <v>211112239</v>
      </c>
      <c r="B1565" t="str">
        <v>Sandro Rafael Pereira Maia Unip,Lda</v>
      </c>
      <c r="C1565" t="str">
        <v>FA</v>
      </c>
      <c r="D1565" s="5" t="str">
        <v>2025A</v>
      </c>
      <c r="E1565">
        <v>904</v>
      </c>
      <c r="F1565" t="str">
        <v>PEN</v>
      </c>
      <c r="G1565" vm="355">
        <v>45702</v>
      </c>
      <c r="H1565" vm="413">
        <v>45672</v>
      </c>
      <c r="I1565">
        <v>148</v>
      </c>
      <c r="J1565">
        <v>17.309999999999999</v>
      </c>
      <c r="K1565">
        <v>17.309999999999999</v>
      </c>
      <c r="L1565" t="str">
        <v>Bruno Brito</v>
      </c>
      <c r="M1565" t="str">
        <v>M120</v>
      </c>
    </row>
    <row r="1566" spans="1:13" x14ac:dyDescent="0.25">
      <c r="A1566">
        <v>211112239</v>
      </c>
      <c r="B1566" t="str">
        <v>Sandro Rafael Pereira Maia Unip,Lda</v>
      </c>
      <c r="C1566" t="str">
        <v>FA</v>
      </c>
      <c r="D1566" s="5" t="str">
        <v>2025A</v>
      </c>
      <c r="E1566">
        <v>1070</v>
      </c>
      <c r="F1566" t="str">
        <v>PEN</v>
      </c>
      <c r="G1566" vm="224">
        <v>45704</v>
      </c>
      <c r="H1566" vm="83">
        <v>45674</v>
      </c>
      <c r="I1566">
        <v>146</v>
      </c>
      <c r="J1566">
        <v>931.78</v>
      </c>
      <c r="K1566">
        <v>931.78</v>
      </c>
      <c r="L1566" t="str">
        <v>Bruno Brito</v>
      </c>
      <c r="M1566" t="str">
        <v>M120</v>
      </c>
    </row>
    <row r="1567" spans="1:13" x14ac:dyDescent="0.25">
      <c r="A1567">
        <v>211112239</v>
      </c>
      <c r="B1567" t="str">
        <v>Sandro Rafael Pereira Maia Unip,Lda</v>
      </c>
      <c r="C1567" t="str">
        <v>FA</v>
      </c>
      <c r="D1567" s="5" t="str">
        <v>2025A</v>
      </c>
      <c r="E1567">
        <v>1349</v>
      </c>
      <c r="F1567" t="str">
        <v>PEN</v>
      </c>
      <c r="G1567" vm="314">
        <v>45709</v>
      </c>
      <c r="H1567" vm="414">
        <v>45679</v>
      </c>
      <c r="I1567">
        <v>141</v>
      </c>
      <c r="J1567">
        <v>468.37</v>
      </c>
      <c r="K1567">
        <v>468.37</v>
      </c>
      <c r="L1567" t="str">
        <v>Bruno Brito</v>
      </c>
      <c r="M1567" t="str">
        <v>M120</v>
      </c>
    </row>
    <row r="1568" spans="1:13" x14ac:dyDescent="0.25">
      <c r="A1568">
        <v>211112239</v>
      </c>
      <c r="B1568" t="str">
        <v>Sandro Rafael Pereira Maia Unip,Lda</v>
      </c>
      <c r="C1568" t="str">
        <v>FA</v>
      </c>
      <c r="D1568" s="5" t="str">
        <v>2025A</v>
      </c>
      <c r="E1568">
        <v>1533</v>
      </c>
      <c r="F1568" t="str">
        <v>PEN</v>
      </c>
      <c r="G1568" vm="415">
        <v>45711</v>
      </c>
      <c r="H1568" vm="416">
        <v>45681</v>
      </c>
      <c r="I1568">
        <v>139</v>
      </c>
      <c r="J1568">
        <v>1078.33</v>
      </c>
      <c r="K1568">
        <v>1078.33</v>
      </c>
      <c r="L1568" t="str">
        <v>Bruno Brito</v>
      </c>
      <c r="M1568" t="str">
        <v>M120</v>
      </c>
    </row>
    <row r="1569" spans="1:13" x14ac:dyDescent="0.25">
      <c r="A1569">
        <v>211112239</v>
      </c>
      <c r="B1569" t="str">
        <v>Sandro Rafael Pereira Maia Unip,Lda</v>
      </c>
      <c r="C1569" t="str">
        <v>FA</v>
      </c>
      <c r="D1569" s="5" t="str">
        <v>2025A</v>
      </c>
      <c r="E1569">
        <v>1552</v>
      </c>
      <c r="F1569" t="str">
        <v>PEN</v>
      </c>
      <c r="G1569" vm="415">
        <v>45711</v>
      </c>
      <c r="H1569" vm="416">
        <v>45681</v>
      </c>
      <c r="I1569">
        <v>139</v>
      </c>
      <c r="J1569">
        <v>68.86</v>
      </c>
      <c r="K1569">
        <v>68.86</v>
      </c>
      <c r="L1569" t="str">
        <v>Bruno Brito</v>
      </c>
      <c r="M1569" t="str">
        <v>M120</v>
      </c>
    </row>
    <row r="1570" spans="1:13" x14ac:dyDescent="0.25">
      <c r="A1570">
        <v>211112239</v>
      </c>
      <c r="B1570" t="str">
        <v>Sandro Rafael Pereira Maia Unip,Lda</v>
      </c>
      <c r="C1570" t="str">
        <v>FA</v>
      </c>
      <c r="D1570" s="5" t="str">
        <v>2025B</v>
      </c>
      <c r="E1570">
        <v>24</v>
      </c>
      <c r="F1570" t="str">
        <v>PEN</v>
      </c>
      <c r="G1570" vm="415">
        <v>45711</v>
      </c>
      <c r="H1570" vm="416">
        <v>45681</v>
      </c>
      <c r="I1570">
        <v>139</v>
      </c>
      <c r="J1570">
        <v>19.5</v>
      </c>
      <c r="K1570">
        <v>19.5</v>
      </c>
      <c r="L1570" t="str">
        <v>Bruno Brito</v>
      </c>
      <c r="M1570" t="str">
        <v>M120</v>
      </c>
    </row>
    <row r="1571" spans="1:13" x14ac:dyDescent="0.25">
      <c r="A1571">
        <v>211112239</v>
      </c>
      <c r="B1571" t="str">
        <v>Sandro Rafael Pereira Maia Unip,Lda</v>
      </c>
      <c r="C1571" t="str">
        <v>FA</v>
      </c>
      <c r="D1571" s="5" t="str">
        <v>2025A</v>
      </c>
      <c r="E1571">
        <v>1807</v>
      </c>
      <c r="F1571" t="str">
        <v>PEN</v>
      </c>
      <c r="G1571" vm="205">
        <v>45716</v>
      </c>
      <c r="H1571" vm="172">
        <v>45686</v>
      </c>
      <c r="I1571">
        <v>134</v>
      </c>
      <c r="J1571">
        <v>509.69</v>
      </c>
      <c r="K1571">
        <v>509.69</v>
      </c>
      <c r="L1571" t="str">
        <v>Bruno Brito</v>
      </c>
      <c r="M1571" t="str">
        <v>M120</v>
      </c>
    </row>
    <row r="1572" spans="1:13" x14ac:dyDescent="0.25">
      <c r="A1572">
        <v>211112239</v>
      </c>
      <c r="B1572" t="str">
        <v>Sandro Rafael Pereira Maia Unip,Lda</v>
      </c>
      <c r="C1572" t="str">
        <v>FA</v>
      </c>
      <c r="D1572" s="5" t="str">
        <v>2025A</v>
      </c>
      <c r="E1572">
        <v>1989</v>
      </c>
      <c r="F1572" t="str">
        <v>PEN</v>
      </c>
      <c r="G1572" vm="417">
        <v>45718</v>
      </c>
      <c r="H1572" vm="418">
        <v>45688</v>
      </c>
      <c r="I1572">
        <v>132</v>
      </c>
      <c r="J1572">
        <v>749.22</v>
      </c>
      <c r="K1572">
        <v>749.22</v>
      </c>
      <c r="L1572" t="str">
        <v>Bruno Brito</v>
      </c>
      <c r="M1572" t="str">
        <v>M120</v>
      </c>
    </row>
    <row r="1573" spans="1:13" x14ac:dyDescent="0.25">
      <c r="A1573">
        <v>211112239</v>
      </c>
      <c r="B1573" t="str">
        <v>Sandro Rafael Pereira Maia Unip,Lda</v>
      </c>
      <c r="C1573" t="str">
        <v>FA</v>
      </c>
      <c r="D1573" s="5" t="str">
        <v>2025A</v>
      </c>
      <c r="E1573">
        <v>2224</v>
      </c>
      <c r="F1573" t="str">
        <v>PEN</v>
      </c>
      <c r="G1573" vm="270">
        <v>45723</v>
      </c>
      <c r="H1573" vm="271">
        <v>45693</v>
      </c>
      <c r="I1573">
        <v>127</v>
      </c>
      <c r="J1573">
        <v>481.54</v>
      </c>
      <c r="K1573">
        <v>481.54</v>
      </c>
      <c r="L1573" t="str">
        <v>Bruno Brito</v>
      </c>
      <c r="M1573" t="str">
        <v>M120</v>
      </c>
    </row>
    <row r="1574" spans="1:13" x14ac:dyDescent="0.25">
      <c r="A1574">
        <v>211112239</v>
      </c>
      <c r="B1574" t="str">
        <v>Sandro Rafael Pereira Maia Unip,Lda</v>
      </c>
      <c r="C1574" t="str">
        <v>FA</v>
      </c>
      <c r="D1574" s="5" t="str">
        <v>2025A</v>
      </c>
      <c r="E1574">
        <v>2402</v>
      </c>
      <c r="F1574" t="str">
        <v>PEN</v>
      </c>
      <c r="G1574" vm="419">
        <v>45725</v>
      </c>
      <c r="H1574" vm="86">
        <v>45695</v>
      </c>
      <c r="I1574">
        <v>125</v>
      </c>
      <c r="J1574">
        <v>782.67000000000007</v>
      </c>
      <c r="K1574">
        <v>782.67000000000007</v>
      </c>
      <c r="L1574" t="str">
        <v>Bruno Brito</v>
      </c>
      <c r="M1574" t="str">
        <v>M120</v>
      </c>
    </row>
    <row r="1575" spans="1:13" x14ac:dyDescent="0.25">
      <c r="A1575">
        <v>211112239</v>
      </c>
      <c r="B1575" t="str">
        <v>Sandro Rafael Pereira Maia Unip,Lda</v>
      </c>
      <c r="C1575" t="str">
        <v>FA</v>
      </c>
      <c r="D1575" s="5" t="str">
        <v>2025A</v>
      </c>
      <c r="E1575">
        <v>2693</v>
      </c>
      <c r="F1575" t="str">
        <v>PEN</v>
      </c>
      <c r="G1575" vm="158">
        <v>45730</v>
      </c>
      <c r="H1575" vm="67">
        <v>45700</v>
      </c>
      <c r="I1575">
        <v>120</v>
      </c>
      <c r="J1575">
        <v>694.57</v>
      </c>
      <c r="K1575">
        <v>694.57</v>
      </c>
      <c r="L1575" t="str">
        <v>Bruno Brito</v>
      </c>
      <c r="M1575" t="str">
        <v>91A120</v>
      </c>
    </row>
    <row r="1576" spans="1:13" x14ac:dyDescent="0.25">
      <c r="A1576">
        <v>211112239</v>
      </c>
      <c r="B1576" t="str">
        <v>Sandro Rafael Pereira Maia Unip,Lda</v>
      </c>
      <c r="C1576" t="str">
        <v>FA</v>
      </c>
      <c r="D1576" s="5" t="str">
        <v>2025B</v>
      </c>
      <c r="E1576">
        <v>37</v>
      </c>
      <c r="F1576" t="str">
        <v>PEN</v>
      </c>
      <c r="G1576" vm="158">
        <v>45730</v>
      </c>
      <c r="H1576" vm="67">
        <v>45700</v>
      </c>
      <c r="I1576">
        <v>120</v>
      </c>
      <c r="J1576">
        <v>19.5</v>
      </c>
      <c r="K1576">
        <v>19.5</v>
      </c>
      <c r="L1576" t="str">
        <v>Bruno Brito</v>
      </c>
      <c r="M1576" t="str">
        <v>91A120</v>
      </c>
    </row>
    <row r="1577" spans="1:13" x14ac:dyDescent="0.25">
      <c r="A1577">
        <v>211112239</v>
      </c>
      <c r="B1577" t="str">
        <v>Sandro Rafael Pereira Maia Unip,Lda</v>
      </c>
      <c r="C1577" t="str">
        <v>FA</v>
      </c>
      <c r="D1577" s="5" t="str">
        <v>2025A</v>
      </c>
      <c r="E1577">
        <v>2908</v>
      </c>
      <c r="F1577" t="str">
        <v>PEN</v>
      </c>
      <c r="G1577" vm="354">
        <v>45732</v>
      </c>
      <c r="H1577" vm="355">
        <v>45702</v>
      </c>
      <c r="I1577">
        <v>118</v>
      </c>
      <c r="J1577">
        <v>374.8</v>
      </c>
      <c r="K1577">
        <v>374.8</v>
      </c>
      <c r="L1577" t="str">
        <v>Bruno Brito</v>
      </c>
      <c r="M1577" t="str">
        <v>91A120</v>
      </c>
    </row>
    <row r="1578" spans="1:13" x14ac:dyDescent="0.25">
      <c r="A1578">
        <v>211112239</v>
      </c>
      <c r="B1578" t="str">
        <v>Sandro Rafael Pereira Maia Unip,Lda</v>
      </c>
      <c r="C1578" t="str">
        <v>FA</v>
      </c>
      <c r="D1578" s="5" t="str">
        <v>2025A</v>
      </c>
      <c r="E1578">
        <v>3144</v>
      </c>
      <c r="F1578" t="str">
        <v>PEN</v>
      </c>
      <c r="G1578" vm="36">
        <v>45737</v>
      </c>
      <c r="H1578" vm="420">
        <v>45707</v>
      </c>
      <c r="I1578">
        <v>113</v>
      </c>
      <c r="J1578">
        <v>405.93</v>
      </c>
      <c r="K1578">
        <v>405.93</v>
      </c>
      <c r="L1578" t="str">
        <v>Bruno Brito</v>
      </c>
      <c r="M1578" t="str">
        <v>91A120</v>
      </c>
    </row>
    <row r="1579" spans="1:13" x14ac:dyDescent="0.25">
      <c r="A1579">
        <v>211112239</v>
      </c>
      <c r="B1579" t="str">
        <v>Sandro Rafael Pereira Maia Unip,Lda</v>
      </c>
      <c r="C1579" t="str">
        <v>FA</v>
      </c>
      <c r="D1579" s="5" t="str">
        <v>2025A</v>
      </c>
      <c r="E1579">
        <v>3311</v>
      </c>
      <c r="F1579" t="str">
        <v>PEN</v>
      </c>
      <c r="G1579" vm="274">
        <v>45739</v>
      </c>
      <c r="H1579" vm="314">
        <v>45709</v>
      </c>
      <c r="I1579">
        <v>111</v>
      </c>
      <c r="J1579">
        <v>593.81000000000006</v>
      </c>
      <c r="K1579">
        <v>593.81000000000006</v>
      </c>
      <c r="L1579" t="str">
        <v>Bruno Brito</v>
      </c>
      <c r="M1579" t="str">
        <v>91A120</v>
      </c>
    </row>
    <row r="1580" spans="1:13" x14ac:dyDescent="0.25">
      <c r="A1580">
        <v>211112239</v>
      </c>
      <c r="B1580" t="str">
        <v>Sandro Rafael Pereira Maia Unip,Lda</v>
      </c>
      <c r="C1580" t="str">
        <v>FA</v>
      </c>
      <c r="D1580" s="5" t="str">
        <v>2025A</v>
      </c>
      <c r="E1580">
        <v>3804</v>
      </c>
      <c r="F1580" t="str">
        <v>PEN</v>
      </c>
      <c r="G1580" vm="39">
        <v>45746</v>
      </c>
      <c r="H1580" vm="205">
        <v>45716</v>
      </c>
      <c r="I1580">
        <v>104</v>
      </c>
      <c r="J1580">
        <v>760.12</v>
      </c>
      <c r="K1580">
        <v>760.12</v>
      </c>
      <c r="L1580" t="str">
        <v>Bruno Brito</v>
      </c>
      <c r="M1580" t="str">
        <v>91A120</v>
      </c>
    </row>
    <row r="1581" spans="1:13" x14ac:dyDescent="0.25">
      <c r="A1581">
        <v>211112239</v>
      </c>
      <c r="B1581" t="str">
        <v>Sandro Rafael Pereira Maia Unip,Lda</v>
      </c>
      <c r="C1581" t="str">
        <v>FA</v>
      </c>
      <c r="D1581" s="5" t="str">
        <v>2025A</v>
      </c>
      <c r="E1581">
        <v>4156</v>
      </c>
      <c r="F1581" t="str">
        <v>PEN</v>
      </c>
      <c r="G1581" vm="421">
        <v>45753</v>
      </c>
      <c r="H1581" vm="270">
        <v>45723</v>
      </c>
      <c r="I1581">
        <v>97</v>
      </c>
      <c r="J1581">
        <v>710.26</v>
      </c>
      <c r="K1581">
        <v>710.26</v>
      </c>
      <c r="L1581" t="str">
        <v>Bruno Brito</v>
      </c>
      <c r="M1581" t="str">
        <v>91A120</v>
      </c>
    </row>
    <row r="1582" spans="1:13" x14ac:dyDescent="0.25">
      <c r="A1582">
        <v>211112239</v>
      </c>
      <c r="B1582" t="str">
        <v>Sandro Rafael Pereira Maia Unip,Lda</v>
      </c>
      <c r="C1582" t="str">
        <v>FA</v>
      </c>
      <c r="D1582" s="5" t="str">
        <v>2025A</v>
      </c>
      <c r="E1582">
        <v>4360</v>
      </c>
      <c r="F1582" t="str">
        <v>PEN</v>
      </c>
      <c r="G1582" vm="41">
        <v>45758</v>
      </c>
      <c r="H1582" vm="268">
        <v>45728</v>
      </c>
      <c r="I1582">
        <v>92</v>
      </c>
      <c r="J1582">
        <v>203.08</v>
      </c>
      <c r="K1582">
        <v>203.08</v>
      </c>
      <c r="L1582" t="str">
        <v>Bruno Brito</v>
      </c>
      <c r="M1582" t="str">
        <v>91A120</v>
      </c>
    </row>
    <row r="1583" spans="1:13" x14ac:dyDescent="0.25">
      <c r="A1583">
        <v>211112239</v>
      </c>
      <c r="B1583" t="str">
        <v>Sandro Rafael Pereira Maia Unip,Lda</v>
      </c>
      <c r="C1583" t="str">
        <v>FA</v>
      </c>
      <c r="D1583" s="5" t="str">
        <v>2025A</v>
      </c>
      <c r="E1583">
        <v>4542</v>
      </c>
      <c r="F1583" t="str">
        <v>PEN</v>
      </c>
      <c r="G1583" vm="157">
        <v>45760</v>
      </c>
      <c r="H1583" vm="158">
        <v>45730</v>
      </c>
      <c r="I1583">
        <v>90</v>
      </c>
      <c r="J1583">
        <v>87.76</v>
      </c>
      <c r="K1583">
        <v>87.76</v>
      </c>
      <c r="L1583" t="str">
        <v>Bruno Brito</v>
      </c>
      <c r="M1583" t="str">
        <v>61A90</v>
      </c>
    </row>
    <row r="1584" spans="1:13" x14ac:dyDescent="0.25">
      <c r="A1584">
        <v>211112239</v>
      </c>
      <c r="B1584" t="str">
        <v>Sandro Rafael Pereira Maia Unip,Lda</v>
      </c>
      <c r="C1584" t="str">
        <v>DCC</v>
      </c>
      <c r="D1584" s="5" t="str">
        <v>A</v>
      </c>
      <c r="E1584" t="str">
        <v>Devolução de cheque</v>
      </c>
      <c r="F1584" t="str">
        <v>PEN</v>
      </c>
      <c r="G1584" vm="74">
        <v>45848</v>
      </c>
      <c r="H1584" vm="74">
        <v>45848</v>
      </c>
      <c r="I1584">
        <v>2</v>
      </c>
      <c r="J1584">
        <v>1000</v>
      </c>
      <c r="K1584">
        <v>1000</v>
      </c>
      <c r="L1584" t="str">
        <v>Bruno Brito</v>
      </c>
      <c r="M1584" t="str">
        <v>1A5</v>
      </c>
    </row>
    <row r="1585" spans="1:13" x14ac:dyDescent="0.25">
      <c r="A1585">
        <v>211112240</v>
      </c>
      <c r="B1585" t="str">
        <v>Carnes Pnr Unip., Lda</v>
      </c>
      <c r="C1585" t="str">
        <v>FA</v>
      </c>
      <c r="D1585" s="5" t="str">
        <v>2025A</v>
      </c>
      <c r="E1585">
        <v>2905</v>
      </c>
      <c r="F1585" t="str">
        <v>PEN</v>
      </c>
      <c r="G1585" vm="354">
        <v>45732</v>
      </c>
      <c r="H1585" vm="355">
        <v>45702</v>
      </c>
      <c r="I1585">
        <v>118</v>
      </c>
      <c r="J1585">
        <v>633.61</v>
      </c>
      <c r="K1585">
        <v>633.61</v>
      </c>
      <c r="L1585" t="str">
        <v>Bruno Brito</v>
      </c>
      <c r="M1585" t="str">
        <v>91A120</v>
      </c>
    </row>
    <row r="1586" spans="1:13" x14ac:dyDescent="0.25">
      <c r="A1586">
        <v>211112240</v>
      </c>
      <c r="B1586" t="str">
        <v>Carnes Pnr Unip., Lda</v>
      </c>
      <c r="C1586" t="str">
        <v>FA</v>
      </c>
      <c r="D1586" s="5" t="str">
        <v>2025A</v>
      </c>
      <c r="E1586">
        <v>3294</v>
      </c>
      <c r="F1586" t="str">
        <v>PEN</v>
      </c>
      <c r="G1586" vm="274">
        <v>45739</v>
      </c>
      <c r="H1586" vm="314">
        <v>45709</v>
      </c>
      <c r="I1586">
        <v>111</v>
      </c>
      <c r="J1586">
        <v>1306.02</v>
      </c>
      <c r="K1586">
        <v>1306.02</v>
      </c>
      <c r="L1586" t="str">
        <v>Bruno Brito</v>
      </c>
      <c r="M1586" t="str">
        <v>91A120</v>
      </c>
    </row>
    <row r="1587" spans="1:13" x14ac:dyDescent="0.25">
      <c r="A1587">
        <v>211112240</v>
      </c>
      <c r="B1587" t="str">
        <v>Carnes Pnr Unip., Lda</v>
      </c>
      <c r="C1587" t="str">
        <v>FA</v>
      </c>
      <c r="D1587" s="5" t="str">
        <v>2025A</v>
      </c>
      <c r="E1587">
        <v>3535</v>
      </c>
      <c r="F1587" t="str">
        <v>PEN</v>
      </c>
      <c r="G1587" vm="38">
        <v>45744</v>
      </c>
      <c r="H1587" vm="360">
        <v>45714</v>
      </c>
      <c r="I1587">
        <v>106</v>
      </c>
      <c r="J1587">
        <v>876.84</v>
      </c>
      <c r="K1587">
        <v>876.84</v>
      </c>
      <c r="L1587" t="str">
        <v>Bruno Brito</v>
      </c>
      <c r="M1587" t="str">
        <v>91A120</v>
      </c>
    </row>
    <row r="1588" spans="1:13" x14ac:dyDescent="0.25">
      <c r="A1588">
        <v>211112240</v>
      </c>
      <c r="B1588" t="str">
        <v>Carnes Pnr Unip., Lda</v>
      </c>
      <c r="C1588" t="str">
        <v>FA</v>
      </c>
      <c r="D1588" s="5" t="str">
        <v>2025A</v>
      </c>
      <c r="E1588">
        <v>3788</v>
      </c>
      <c r="F1588" t="str">
        <v>PEN</v>
      </c>
      <c r="G1588" vm="39">
        <v>45746</v>
      </c>
      <c r="H1588" vm="205">
        <v>45716</v>
      </c>
      <c r="I1588">
        <v>104</v>
      </c>
      <c r="J1588">
        <v>952.64</v>
      </c>
      <c r="K1588">
        <v>952.64</v>
      </c>
      <c r="L1588" t="str">
        <v>Bruno Brito</v>
      </c>
      <c r="M1588" t="str">
        <v>91A120</v>
      </c>
    </row>
    <row r="1589" spans="1:13" x14ac:dyDescent="0.25">
      <c r="A1589">
        <v>211112240</v>
      </c>
      <c r="B1589" t="str">
        <v>Carnes Pnr Unip., Lda</v>
      </c>
      <c r="C1589" t="str">
        <v>FA</v>
      </c>
      <c r="D1589" s="5" t="str">
        <v>2025A</v>
      </c>
      <c r="E1589">
        <v>4143</v>
      </c>
      <c r="F1589" t="str">
        <v>PEN</v>
      </c>
      <c r="G1589" vm="421">
        <v>45753</v>
      </c>
      <c r="H1589" vm="270">
        <v>45723</v>
      </c>
      <c r="I1589">
        <v>97</v>
      </c>
      <c r="J1589">
        <v>1264.6300000000001</v>
      </c>
      <c r="K1589">
        <v>1264.6300000000001</v>
      </c>
      <c r="L1589" t="str">
        <v>Bruno Brito</v>
      </c>
      <c r="M1589" t="str">
        <v>91A120</v>
      </c>
    </row>
    <row r="1590" spans="1:13" x14ac:dyDescent="0.25">
      <c r="A1590">
        <v>211112240</v>
      </c>
      <c r="B1590" t="str">
        <v>Carnes Pnr Unip., Lda</v>
      </c>
      <c r="C1590" t="str">
        <v>FA</v>
      </c>
      <c r="D1590" s="5" t="str">
        <v>2025A</v>
      </c>
      <c r="E1590">
        <v>4546</v>
      </c>
      <c r="F1590" t="str">
        <v>PEN</v>
      </c>
      <c r="G1590" vm="157">
        <v>45760</v>
      </c>
      <c r="H1590" vm="158">
        <v>45730</v>
      </c>
      <c r="I1590">
        <v>90</v>
      </c>
      <c r="J1590">
        <v>1142.43</v>
      </c>
      <c r="K1590">
        <v>1142.43</v>
      </c>
      <c r="L1590" t="str">
        <v>Bruno Brito</v>
      </c>
      <c r="M1590" t="str">
        <v>61A90</v>
      </c>
    </row>
    <row r="1591" spans="1:13" x14ac:dyDescent="0.25">
      <c r="A1591">
        <v>211112240</v>
      </c>
      <c r="B1591" t="str">
        <v>Carnes Pnr Unip., Lda</v>
      </c>
      <c r="C1591" t="str">
        <v>FA</v>
      </c>
      <c r="D1591" s="5" t="str">
        <v>2025A</v>
      </c>
      <c r="E1591">
        <v>4782</v>
      </c>
      <c r="F1591" t="str">
        <v>PEN</v>
      </c>
      <c r="G1591" vm="179">
        <v>45765</v>
      </c>
      <c r="H1591" vm="328">
        <v>45735</v>
      </c>
      <c r="I1591">
        <v>85</v>
      </c>
      <c r="J1591">
        <v>524.29999999999995</v>
      </c>
      <c r="K1591">
        <v>524.29999999999995</v>
      </c>
      <c r="L1591" t="str">
        <v>Bruno Brito</v>
      </c>
      <c r="M1591" t="str">
        <v>61A90</v>
      </c>
    </row>
    <row r="1592" spans="1:13" x14ac:dyDescent="0.25">
      <c r="A1592">
        <v>211112240</v>
      </c>
      <c r="B1592" t="str">
        <v>Carnes Pnr Unip., Lda</v>
      </c>
      <c r="C1592" t="str">
        <v>FA</v>
      </c>
      <c r="D1592" s="5" t="str">
        <v>2025A</v>
      </c>
      <c r="E1592">
        <v>4896</v>
      </c>
      <c r="F1592" t="str">
        <v>PEN</v>
      </c>
      <c r="G1592" vm="422">
        <v>45767</v>
      </c>
      <c r="H1592" vm="36">
        <v>45737</v>
      </c>
      <c r="I1592">
        <v>83</v>
      </c>
      <c r="J1592">
        <v>503.93</v>
      </c>
      <c r="K1592">
        <v>503.93</v>
      </c>
      <c r="L1592" t="str">
        <v>Bruno Brito</v>
      </c>
      <c r="M1592" t="str">
        <v>61A90</v>
      </c>
    </row>
    <row r="1593" spans="1:13" x14ac:dyDescent="0.25">
      <c r="A1593">
        <v>211112240</v>
      </c>
      <c r="B1593" t="str">
        <v>Carnes Pnr Unip., Lda</v>
      </c>
      <c r="C1593" t="str">
        <v>FA</v>
      </c>
      <c r="D1593" s="5" t="str">
        <v>2025A</v>
      </c>
      <c r="E1593">
        <v>5308</v>
      </c>
      <c r="F1593" t="str">
        <v>PEN</v>
      </c>
      <c r="G1593" vm="186">
        <v>45774</v>
      </c>
      <c r="H1593" vm="38">
        <v>45744</v>
      </c>
      <c r="I1593">
        <v>76</v>
      </c>
      <c r="J1593">
        <v>854.19</v>
      </c>
      <c r="K1593">
        <v>854.19</v>
      </c>
      <c r="L1593" t="str">
        <v>Bruno Brito</v>
      </c>
      <c r="M1593" t="str">
        <v>61A90</v>
      </c>
    </row>
    <row r="1594" spans="1:13" x14ac:dyDescent="0.25">
      <c r="A1594">
        <v>211112240</v>
      </c>
      <c r="B1594" t="str">
        <v>Carnes Pnr Unip., Lda</v>
      </c>
      <c r="C1594" t="str">
        <v>FA</v>
      </c>
      <c r="D1594" s="5" t="str">
        <v>2025A</v>
      </c>
      <c r="E1594">
        <v>5707</v>
      </c>
      <c r="F1594" t="str">
        <v>PEN</v>
      </c>
      <c r="G1594" vm="423">
        <v>45781</v>
      </c>
      <c r="H1594" vm="424">
        <v>45751</v>
      </c>
      <c r="I1594">
        <v>69</v>
      </c>
      <c r="J1594">
        <v>965.58</v>
      </c>
      <c r="K1594">
        <v>965.58</v>
      </c>
      <c r="L1594" t="str">
        <v>Bruno Brito</v>
      </c>
      <c r="M1594" t="str">
        <v>61A90</v>
      </c>
    </row>
    <row r="1595" spans="1:13" x14ac:dyDescent="0.25">
      <c r="A1595">
        <v>211112240</v>
      </c>
      <c r="B1595" t="str">
        <v>Carnes Pnr Unip., Lda</v>
      </c>
      <c r="C1595" t="str">
        <v>NC</v>
      </c>
      <c r="D1595" s="5" t="str">
        <v>2025A</v>
      </c>
      <c r="E1595">
        <v>371</v>
      </c>
      <c r="F1595" t="str">
        <v>PEN</v>
      </c>
      <c r="G1595" vm="151">
        <v>45785</v>
      </c>
      <c r="H1595" vm="425">
        <v>45755</v>
      </c>
      <c r="I1595">
        <v>65</v>
      </c>
      <c r="J1595">
        <v>-21.95</v>
      </c>
      <c r="K1595">
        <v>-21.95</v>
      </c>
      <c r="L1595" t="str">
        <v>Bruno Brito</v>
      </c>
      <c r="M1595" t="str">
        <v>61A90</v>
      </c>
    </row>
    <row r="1596" spans="1:13" x14ac:dyDescent="0.25">
      <c r="A1596">
        <v>211112240</v>
      </c>
      <c r="B1596" t="str">
        <v>Carnes Pnr Unip., Lda</v>
      </c>
      <c r="C1596" t="str">
        <v>FA</v>
      </c>
      <c r="D1596" s="5" t="str">
        <v>2025A</v>
      </c>
      <c r="E1596">
        <v>5989</v>
      </c>
      <c r="F1596" t="str">
        <v>PEN</v>
      </c>
      <c r="G1596" vm="206">
        <v>45786</v>
      </c>
      <c r="H1596" vm="207">
        <v>45756</v>
      </c>
      <c r="I1596">
        <v>64</v>
      </c>
      <c r="J1596">
        <v>661.05000000000007</v>
      </c>
      <c r="K1596">
        <v>661.05000000000007</v>
      </c>
      <c r="L1596" t="str">
        <v>Bruno Brito</v>
      </c>
      <c r="M1596" t="str">
        <v>61A90</v>
      </c>
    </row>
    <row r="1597" spans="1:13" x14ac:dyDescent="0.25">
      <c r="A1597">
        <v>211112240</v>
      </c>
      <c r="B1597" t="str">
        <v>Carnes Pnr Unip., Lda</v>
      </c>
      <c r="C1597" t="str">
        <v>FA</v>
      </c>
      <c r="D1597" s="5" t="str">
        <v>2025A</v>
      </c>
      <c r="E1597">
        <v>6013</v>
      </c>
      <c r="F1597" t="str">
        <v>PEN</v>
      </c>
      <c r="G1597" vm="206">
        <v>45786</v>
      </c>
      <c r="H1597" vm="207">
        <v>45756</v>
      </c>
      <c r="I1597">
        <v>64</v>
      </c>
      <c r="J1597">
        <v>455.28000000000003</v>
      </c>
      <c r="K1597">
        <v>455.28000000000003</v>
      </c>
      <c r="L1597" t="str">
        <v>Bruno Brito</v>
      </c>
      <c r="M1597" t="str">
        <v>61A90</v>
      </c>
    </row>
    <row r="1598" spans="1:13" x14ac:dyDescent="0.25">
      <c r="A1598">
        <v>211112240</v>
      </c>
      <c r="B1598" t="str">
        <v>Carnes Pnr Unip., Lda</v>
      </c>
      <c r="C1598" t="str">
        <v>NC</v>
      </c>
      <c r="D1598" s="5" t="str">
        <v>2025A</v>
      </c>
      <c r="E1598">
        <v>391</v>
      </c>
      <c r="F1598" t="str">
        <v>PEN</v>
      </c>
      <c r="G1598" vm="88">
        <v>45793</v>
      </c>
      <c r="H1598" vm="209">
        <v>45763</v>
      </c>
      <c r="I1598">
        <v>57</v>
      </c>
      <c r="J1598">
        <v>-43.28</v>
      </c>
      <c r="K1598">
        <v>-43.28</v>
      </c>
      <c r="L1598" t="str">
        <v>Bruno Brito</v>
      </c>
      <c r="M1598" t="str">
        <v>31A60</v>
      </c>
    </row>
    <row r="1599" spans="1:13" x14ac:dyDescent="0.25">
      <c r="A1599">
        <v>211112240</v>
      </c>
      <c r="B1599" t="str">
        <v>Carnes Pnr Unip., Lda</v>
      </c>
      <c r="C1599" t="str">
        <v>FA</v>
      </c>
      <c r="D1599" s="5" t="str">
        <v>2025A</v>
      </c>
      <c r="E1599">
        <v>6399</v>
      </c>
      <c r="F1599" t="str">
        <v>PEN</v>
      </c>
      <c r="G1599" vm="88">
        <v>45793</v>
      </c>
      <c r="H1599" vm="209">
        <v>45763</v>
      </c>
      <c r="I1599">
        <v>57</v>
      </c>
      <c r="J1599">
        <v>1254.4000000000001</v>
      </c>
      <c r="K1599">
        <v>1254.4000000000001</v>
      </c>
      <c r="L1599" t="str">
        <v>Bruno Brito</v>
      </c>
      <c r="M1599" t="str">
        <v>31A60</v>
      </c>
    </row>
    <row r="1600" spans="1:13" x14ac:dyDescent="0.25">
      <c r="A1600">
        <v>211112240</v>
      </c>
      <c r="B1600" t="str">
        <v>Carnes Pnr Unip., Lda</v>
      </c>
      <c r="C1600" t="str">
        <v>FA</v>
      </c>
      <c r="D1600" s="5" t="str">
        <v>2025A</v>
      </c>
      <c r="E1600">
        <v>6686</v>
      </c>
      <c r="F1600" t="str">
        <v>PEN</v>
      </c>
      <c r="G1600" vm="75">
        <v>45800</v>
      </c>
      <c r="H1600" vm="144">
        <v>45770</v>
      </c>
      <c r="I1600">
        <v>50</v>
      </c>
      <c r="J1600">
        <v>1004.34</v>
      </c>
      <c r="K1600">
        <v>1004.34</v>
      </c>
      <c r="L1600" t="str">
        <v>Bruno Brito</v>
      </c>
      <c r="M1600" t="str">
        <v>31A60</v>
      </c>
    </row>
    <row r="1601" spans="1:13" x14ac:dyDescent="0.25">
      <c r="A1601">
        <v>211112240</v>
      </c>
      <c r="B1601" t="str">
        <v>Carnes Pnr Unip., Lda</v>
      </c>
      <c r="C1601" t="str">
        <v>FA</v>
      </c>
      <c r="D1601" s="5" t="str">
        <v>2025A</v>
      </c>
      <c r="E1601">
        <v>6810</v>
      </c>
      <c r="F1601" t="str">
        <v>PEN</v>
      </c>
      <c r="G1601" vm="155">
        <v>45801</v>
      </c>
      <c r="H1601" vm="156">
        <v>45771</v>
      </c>
      <c r="I1601">
        <v>49</v>
      </c>
      <c r="J1601">
        <v>263.54000000000002</v>
      </c>
      <c r="K1601">
        <v>263.54000000000002</v>
      </c>
      <c r="L1601" t="str">
        <v>Bruno Brito</v>
      </c>
      <c r="M1601" t="str">
        <v>31A60</v>
      </c>
    </row>
    <row r="1602" spans="1:13" x14ac:dyDescent="0.25">
      <c r="A1602">
        <v>211112240</v>
      </c>
      <c r="B1602" t="str">
        <v>Carnes Pnr Unip., Lda</v>
      </c>
      <c r="C1602" t="str">
        <v>FA</v>
      </c>
      <c r="D1602" s="5" t="str">
        <v>2025A</v>
      </c>
      <c r="E1602">
        <v>6970</v>
      </c>
      <c r="F1602" t="str">
        <v>PEN</v>
      </c>
      <c r="G1602" vm="10">
        <v>45807</v>
      </c>
      <c r="H1602" vm="78">
        <v>45777</v>
      </c>
      <c r="I1602">
        <v>43</v>
      </c>
      <c r="J1602">
        <v>820.59</v>
      </c>
      <c r="K1602">
        <v>820.59</v>
      </c>
      <c r="L1602" t="str">
        <v>Bruno Brito</v>
      </c>
      <c r="M1602" t="str">
        <v>31A60</v>
      </c>
    </row>
    <row r="1603" spans="1:13" x14ac:dyDescent="0.25">
      <c r="A1603">
        <v>211112240</v>
      </c>
      <c r="B1603" t="str">
        <v>Carnes Pnr Unip., Lda</v>
      </c>
      <c r="C1603" t="str">
        <v>FA</v>
      </c>
      <c r="D1603" s="5" t="str">
        <v>2025A</v>
      </c>
      <c r="E1603">
        <v>7304</v>
      </c>
      <c r="F1603" t="str">
        <v>PEN</v>
      </c>
      <c r="G1603" vm="13">
        <v>45814</v>
      </c>
      <c r="H1603" vm="185">
        <v>45784</v>
      </c>
      <c r="I1603">
        <v>36</v>
      </c>
      <c r="J1603">
        <v>664.49</v>
      </c>
      <c r="K1603">
        <v>664.49</v>
      </c>
      <c r="L1603" t="str">
        <v>Bruno Brito</v>
      </c>
      <c r="M1603" t="str">
        <v>31A60</v>
      </c>
    </row>
    <row r="1604" spans="1:13" x14ac:dyDescent="0.25">
      <c r="A1604">
        <v>211112240</v>
      </c>
      <c r="B1604" t="str">
        <v>Carnes Pnr Unip., Lda</v>
      </c>
      <c r="C1604" t="str">
        <v>FA</v>
      </c>
      <c r="D1604" s="5" t="str">
        <v>2025A</v>
      </c>
      <c r="E1604">
        <v>7462</v>
      </c>
      <c r="F1604" t="str">
        <v>PEN</v>
      </c>
      <c r="G1604" vm="15">
        <v>45816</v>
      </c>
      <c r="H1604" vm="206">
        <v>45786</v>
      </c>
      <c r="I1604">
        <v>34</v>
      </c>
      <c r="J1604">
        <v>556.16</v>
      </c>
      <c r="K1604">
        <v>556.16</v>
      </c>
      <c r="L1604" t="str">
        <v>Bruno Brito</v>
      </c>
      <c r="M1604" t="str">
        <v>31A60</v>
      </c>
    </row>
    <row r="1605" spans="1:13" x14ac:dyDescent="0.25">
      <c r="A1605">
        <v>211112240</v>
      </c>
      <c r="B1605" t="str">
        <v>Carnes Pnr Unip., Lda</v>
      </c>
      <c r="C1605" t="str">
        <v>FA</v>
      </c>
      <c r="D1605" s="5" t="str">
        <v>2025A</v>
      </c>
      <c r="E1605">
        <v>7884</v>
      </c>
      <c r="F1605" t="str">
        <v>PEN</v>
      </c>
      <c r="G1605" vm="21">
        <v>45823</v>
      </c>
      <c r="H1605" vm="88">
        <v>45793</v>
      </c>
      <c r="I1605">
        <v>27</v>
      </c>
      <c r="J1605">
        <v>917.36</v>
      </c>
      <c r="K1605">
        <v>917.36</v>
      </c>
      <c r="L1605" t="str">
        <v>Bruno Brito</v>
      </c>
      <c r="M1605" t="str">
        <v>6A30</v>
      </c>
    </row>
    <row r="1606" spans="1:13" x14ac:dyDescent="0.25">
      <c r="A1606">
        <v>211112240</v>
      </c>
      <c r="B1606" t="str">
        <v>Carnes Pnr Unip., Lda</v>
      </c>
      <c r="C1606" t="str">
        <v>FA</v>
      </c>
      <c r="D1606" s="5" t="str">
        <v>2025A</v>
      </c>
      <c r="E1606">
        <v>8121</v>
      </c>
      <c r="F1606" t="str">
        <v>PEN</v>
      </c>
      <c r="G1606" vm="24">
        <v>45828</v>
      </c>
      <c r="H1606" vm="153">
        <v>45798</v>
      </c>
      <c r="I1606">
        <v>22</v>
      </c>
      <c r="J1606">
        <v>801.17000000000007</v>
      </c>
      <c r="K1606">
        <v>801.17000000000007</v>
      </c>
      <c r="L1606" t="str">
        <v>Bruno Brito</v>
      </c>
      <c r="M1606" t="str">
        <v>6A30</v>
      </c>
    </row>
    <row r="1607" spans="1:13" x14ac:dyDescent="0.25">
      <c r="A1607">
        <v>211112240</v>
      </c>
      <c r="B1607" t="str">
        <v>Carnes Pnr Unip., Lda</v>
      </c>
      <c r="C1607" t="str">
        <v>FA</v>
      </c>
      <c r="D1607" s="5" t="str">
        <v>2025A</v>
      </c>
      <c r="E1607">
        <v>8267</v>
      </c>
      <c r="F1607" t="str">
        <v>PEN</v>
      </c>
      <c r="G1607" vm="25">
        <v>45830</v>
      </c>
      <c r="H1607" vm="75">
        <v>45800</v>
      </c>
      <c r="I1607">
        <v>20</v>
      </c>
      <c r="J1607">
        <v>724.49</v>
      </c>
      <c r="K1607">
        <v>724.49</v>
      </c>
      <c r="L1607" t="str">
        <v>Bruno Brito</v>
      </c>
      <c r="M1607" t="str">
        <v>6A30</v>
      </c>
    </row>
    <row r="1608" spans="1:13" x14ac:dyDescent="0.25">
      <c r="A1608">
        <v>211112240</v>
      </c>
      <c r="B1608" t="str">
        <v>Carnes Pnr Unip., Lda</v>
      </c>
      <c r="C1608" t="str">
        <v>FA</v>
      </c>
      <c r="D1608" s="5" t="str">
        <v>2025A</v>
      </c>
      <c r="E1608">
        <v>8652</v>
      </c>
      <c r="F1608" t="str">
        <v>PEN</v>
      </c>
      <c r="G1608" vm="30">
        <v>45837</v>
      </c>
      <c r="H1608" vm="10">
        <v>45807</v>
      </c>
      <c r="I1608">
        <v>13</v>
      </c>
      <c r="J1608">
        <v>812.97</v>
      </c>
      <c r="K1608">
        <v>812.97</v>
      </c>
      <c r="L1608" t="str">
        <v>Bruno Brito</v>
      </c>
      <c r="M1608" t="str">
        <v>6A30</v>
      </c>
    </row>
    <row r="1609" spans="1:13" x14ac:dyDescent="0.25">
      <c r="A1609">
        <v>211112240</v>
      </c>
      <c r="B1609" t="str">
        <v>Carnes Pnr Unip., Lda</v>
      </c>
      <c r="C1609" t="str">
        <v>FA</v>
      </c>
      <c r="D1609" s="5">
        <v>2025</v>
      </c>
      <c r="E1609">
        <v>42</v>
      </c>
      <c r="F1609" t="str">
        <v>PEN</v>
      </c>
      <c r="G1609" vm="35">
        <v>45844</v>
      </c>
      <c r="H1609" vm="13">
        <v>45814</v>
      </c>
      <c r="I1609">
        <v>6</v>
      </c>
      <c r="J1609">
        <v>929.61</v>
      </c>
      <c r="K1609">
        <v>929.61</v>
      </c>
      <c r="L1609" t="str">
        <v>Bruno Brito</v>
      </c>
      <c r="M1609" t="str">
        <v>6A30</v>
      </c>
    </row>
    <row r="1610" spans="1:13" x14ac:dyDescent="0.25">
      <c r="A1610">
        <v>211112240</v>
      </c>
      <c r="B1610" t="str">
        <v>Carnes Pnr Unip., Lda</v>
      </c>
      <c r="C1610" t="str">
        <v>FA</v>
      </c>
      <c r="D1610" s="5" t="str">
        <v>2025A</v>
      </c>
      <c r="E1610">
        <v>9086</v>
      </c>
      <c r="F1610" t="str">
        <v>PEN</v>
      </c>
      <c r="G1610" vm="9">
        <v>45849</v>
      </c>
      <c r="H1610" vm="16">
        <v>45819</v>
      </c>
      <c r="I1610">
        <v>1</v>
      </c>
      <c r="J1610">
        <v>975.75</v>
      </c>
      <c r="K1610">
        <v>975.75</v>
      </c>
      <c r="L1610" t="str">
        <v>Bruno Brito</v>
      </c>
      <c r="M1610" t="str">
        <v>1A5</v>
      </c>
    </row>
    <row r="1611" spans="1:13" x14ac:dyDescent="0.25">
      <c r="A1611">
        <v>211112240</v>
      </c>
      <c r="B1611" t="str">
        <v>Carnes Pnr Unip., Lda</v>
      </c>
      <c r="C1611" t="str">
        <v>FA</v>
      </c>
      <c r="D1611" s="5" t="str">
        <v>2025A</v>
      </c>
      <c r="E1611">
        <v>9529</v>
      </c>
      <c r="F1611" t="str">
        <v>PEN</v>
      </c>
      <c r="G1611" vm="98">
        <v>45858</v>
      </c>
      <c r="H1611" vm="24">
        <v>45828</v>
      </c>
      <c r="I1611">
        <v>-8</v>
      </c>
      <c r="J1611">
        <v>1109.44</v>
      </c>
      <c r="K1611">
        <v>1109.44</v>
      </c>
      <c r="L1611" t="str">
        <v>Bruno Brito</v>
      </c>
      <c r="M1611" t="str">
        <v>A VENCER</v>
      </c>
    </row>
    <row r="1612" spans="1:13" x14ac:dyDescent="0.25">
      <c r="A1612">
        <v>211112240</v>
      </c>
      <c r="B1612" t="str">
        <v>Carnes Pnr Unip., Lda</v>
      </c>
      <c r="C1612" t="str">
        <v>FA</v>
      </c>
      <c r="D1612" s="5" t="str">
        <v>2025A</v>
      </c>
      <c r="E1612">
        <v>10465</v>
      </c>
      <c r="F1612" t="str">
        <v>PEN</v>
      </c>
      <c r="G1612" vm="109">
        <v>45879</v>
      </c>
      <c r="H1612" vm="9">
        <v>45849</v>
      </c>
      <c r="I1612">
        <v>-29</v>
      </c>
      <c r="J1612">
        <v>1023.88</v>
      </c>
      <c r="K1612">
        <v>1023.88</v>
      </c>
      <c r="L1612" t="str">
        <v>Bruno Brito</v>
      </c>
      <c r="M1612" t="str">
        <v>A VENCER</v>
      </c>
    </row>
    <row r="1613" spans="1:13" x14ac:dyDescent="0.25">
      <c r="A1613">
        <v>211112241</v>
      </c>
      <c r="B1613" t="str">
        <v>Lojas Alfredo Seixas, Lda</v>
      </c>
      <c r="C1613" t="str">
        <v>FA</v>
      </c>
      <c r="D1613" s="5" t="str">
        <v>2025A</v>
      </c>
      <c r="E1613">
        <v>7271</v>
      </c>
      <c r="F1613" t="str">
        <v>PEN</v>
      </c>
      <c r="G1613" vm="13">
        <v>45814</v>
      </c>
      <c r="H1613" vm="185">
        <v>45784</v>
      </c>
      <c r="I1613">
        <v>36</v>
      </c>
      <c r="J1613">
        <v>1588.29</v>
      </c>
      <c r="K1613">
        <v>1588.29</v>
      </c>
      <c r="L1613" t="str">
        <v>Pedro Fonseca</v>
      </c>
      <c r="M1613" t="str">
        <v>31A60</v>
      </c>
    </row>
    <row r="1614" spans="1:13" x14ac:dyDescent="0.25">
      <c r="A1614">
        <v>211112241</v>
      </c>
      <c r="B1614" t="str">
        <v>Lojas Alfredo Seixas, Lda</v>
      </c>
      <c r="C1614" t="str">
        <v>FA</v>
      </c>
      <c r="D1614" s="5" t="str">
        <v>2025A</v>
      </c>
      <c r="E1614">
        <v>7500</v>
      </c>
      <c r="F1614" t="str">
        <v>PEN</v>
      </c>
      <c r="G1614" vm="15">
        <v>45816</v>
      </c>
      <c r="H1614" vm="206">
        <v>45786</v>
      </c>
      <c r="I1614">
        <v>34</v>
      </c>
      <c r="J1614">
        <v>428.07</v>
      </c>
      <c r="K1614">
        <v>428.07</v>
      </c>
      <c r="L1614" t="str">
        <v>Pedro Fonseca</v>
      </c>
      <c r="M1614" t="str">
        <v>31A60</v>
      </c>
    </row>
    <row r="1615" spans="1:13" x14ac:dyDescent="0.25">
      <c r="A1615">
        <v>211112241</v>
      </c>
      <c r="B1615" t="str">
        <v>Lojas Alfredo Seixas, Lda</v>
      </c>
      <c r="C1615" t="str">
        <v>NC</v>
      </c>
      <c r="D1615" s="5">
        <v>2025</v>
      </c>
      <c r="E1615">
        <v>441</v>
      </c>
      <c r="F1615" t="str">
        <v>PEN</v>
      </c>
      <c r="G1615" vm="16">
        <v>45819</v>
      </c>
      <c r="H1615" vm="267">
        <v>45789</v>
      </c>
      <c r="I1615">
        <v>31</v>
      </c>
      <c r="J1615">
        <v>-134.17000000000002</v>
      </c>
      <c r="K1615">
        <v>-134.17000000000002</v>
      </c>
      <c r="L1615" t="str">
        <v>Pedro Fonseca</v>
      </c>
      <c r="M1615" t="str">
        <v>31A60</v>
      </c>
    </row>
    <row r="1616" spans="1:13" x14ac:dyDescent="0.25">
      <c r="A1616">
        <v>211112241</v>
      </c>
      <c r="B1616" t="str">
        <v>Lojas Alfredo Seixas, Lda</v>
      </c>
      <c r="C1616" t="str">
        <v>FA</v>
      </c>
      <c r="D1616" s="5" t="str">
        <v>2025A</v>
      </c>
      <c r="E1616">
        <v>7573</v>
      </c>
      <c r="F1616" t="str">
        <v>PEN</v>
      </c>
      <c r="G1616" vm="16">
        <v>45819</v>
      </c>
      <c r="H1616" vm="267">
        <v>45789</v>
      </c>
      <c r="I1616">
        <v>31</v>
      </c>
      <c r="J1616">
        <v>375.16</v>
      </c>
      <c r="K1616">
        <v>375.16</v>
      </c>
      <c r="L1616" t="str">
        <v>Pedro Fonseca</v>
      </c>
      <c r="M1616" t="str">
        <v>31A60</v>
      </c>
    </row>
    <row r="1617" spans="1:13" x14ac:dyDescent="0.25">
      <c r="A1617">
        <v>211112241</v>
      </c>
      <c r="B1617" t="str">
        <v>Lojas Alfredo Seixas, Lda</v>
      </c>
      <c r="C1617" t="str">
        <v>FA</v>
      </c>
      <c r="D1617" s="5" t="str">
        <v>2025A</v>
      </c>
      <c r="E1617">
        <v>7709</v>
      </c>
      <c r="F1617" t="str">
        <v>PEN</v>
      </c>
      <c r="G1617" vm="19">
        <v>45821</v>
      </c>
      <c r="H1617" vm="181">
        <v>45791</v>
      </c>
      <c r="I1617">
        <v>29</v>
      </c>
      <c r="J1617">
        <v>109.77</v>
      </c>
      <c r="K1617">
        <v>109.77</v>
      </c>
      <c r="L1617" t="str">
        <v>Pedro Fonseca</v>
      </c>
      <c r="M1617" t="str">
        <v>6A30</v>
      </c>
    </row>
    <row r="1618" spans="1:13" x14ac:dyDescent="0.25">
      <c r="A1618">
        <v>211112241</v>
      </c>
      <c r="B1618" t="str">
        <v>Lojas Alfredo Seixas, Lda</v>
      </c>
      <c r="C1618" t="str">
        <v>FA</v>
      </c>
      <c r="D1618" s="5" t="str">
        <v>2025A</v>
      </c>
      <c r="E1618">
        <v>7756</v>
      </c>
      <c r="F1618" t="str">
        <v>PEN</v>
      </c>
      <c r="G1618" vm="20">
        <v>45822</v>
      </c>
      <c r="H1618" vm="152">
        <v>45792</v>
      </c>
      <c r="I1618">
        <v>28</v>
      </c>
      <c r="J1618">
        <v>910.56000000000006</v>
      </c>
      <c r="K1618">
        <v>910.56000000000006</v>
      </c>
      <c r="L1618" t="str">
        <v>Pedro Fonseca</v>
      </c>
      <c r="M1618" t="str">
        <v>6A30</v>
      </c>
    </row>
    <row r="1619" spans="1:13" x14ac:dyDescent="0.25">
      <c r="A1619">
        <v>211112241</v>
      </c>
      <c r="B1619" t="str">
        <v>Lojas Alfredo Seixas, Lda</v>
      </c>
      <c r="C1619" t="str">
        <v>FA</v>
      </c>
      <c r="D1619" s="5" t="str">
        <v>2025A</v>
      </c>
      <c r="E1619">
        <v>7861</v>
      </c>
      <c r="F1619" t="str">
        <v>PEN</v>
      </c>
      <c r="G1619" vm="21">
        <v>45823</v>
      </c>
      <c r="H1619" vm="88">
        <v>45793</v>
      </c>
      <c r="I1619">
        <v>27</v>
      </c>
      <c r="J1619">
        <v>356.87</v>
      </c>
      <c r="K1619">
        <v>356.87</v>
      </c>
      <c r="L1619" t="str">
        <v>Pedro Fonseca</v>
      </c>
      <c r="M1619" t="str">
        <v>6A30</v>
      </c>
    </row>
    <row r="1620" spans="1:13" x14ac:dyDescent="0.25">
      <c r="A1620">
        <v>211112241</v>
      </c>
      <c r="B1620" t="str">
        <v>Lojas Alfredo Seixas, Lda</v>
      </c>
      <c r="C1620" t="str">
        <v>FA</v>
      </c>
      <c r="D1620" s="5" t="str">
        <v>2025A</v>
      </c>
      <c r="E1620">
        <v>7983</v>
      </c>
      <c r="F1620" t="str">
        <v>PEN</v>
      </c>
      <c r="G1620" vm="22">
        <v>45826</v>
      </c>
      <c r="H1620" vm="164">
        <v>45796</v>
      </c>
      <c r="I1620">
        <v>24</v>
      </c>
      <c r="J1620">
        <v>127.55</v>
      </c>
      <c r="K1620">
        <v>127.55</v>
      </c>
      <c r="L1620" t="str">
        <v>Pedro Fonseca</v>
      </c>
      <c r="M1620" t="str">
        <v>6A30</v>
      </c>
    </row>
    <row r="1621" spans="1:13" x14ac:dyDescent="0.25">
      <c r="A1621">
        <v>211112241</v>
      </c>
      <c r="B1621" t="str">
        <v>Lojas Alfredo Seixas, Lda</v>
      </c>
      <c r="C1621" t="str">
        <v>FA</v>
      </c>
      <c r="D1621" s="5" t="str">
        <v>2025A</v>
      </c>
      <c r="E1621">
        <v>8110</v>
      </c>
      <c r="F1621" t="str">
        <v>PEN</v>
      </c>
      <c r="G1621" vm="24">
        <v>45828</v>
      </c>
      <c r="H1621" vm="153">
        <v>45798</v>
      </c>
      <c r="I1621">
        <v>22</v>
      </c>
      <c r="J1621">
        <v>2002.76</v>
      </c>
      <c r="K1621">
        <v>2002.76</v>
      </c>
      <c r="L1621" t="str">
        <v>Pedro Fonseca</v>
      </c>
      <c r="M1621" t="str">
        <v>6A30</v>
      </c>
    </row>
    <row r="1622" spans="1:13" x14ac:dyDescent="0.25">
      <c r="A1622">
        <v>211112241</v>
      </c>
      <c r="B1622" t="str">
        <v>Lojas Alfredo Seixas, Lda</v>
      </c>
      <c r="C1622" t="str">
        <v>FA</v>
      </c>
      <c r="D1622" s="5" t="str">
        <v>2025A</v>
      </c>
      <c r="E1622">
        <v>8501</v>
      </c>
      <c r="F1622" t="str">
        <v>PEN</v>
      </c>
      <c r="G1622" vm="28">
        <v>45835</v>
      </c>
      <c r="H1622" vm="148">
        <v>45805</v>
      </c>
      <c r="I1622">
        <v>15</v>
      </c>
      <c r="J1622">
        <v>1334.39</v>
      </c>
      <c r="K1622">
        <v>1334.39</v>
      </c>
      <c r="L1622" t="str">
        <v>Pedro Fonseca</v>
      </c>
      <c r="M1622" t="str">
        <v>6A30</v>
      </c>
    </row>
    <row r="1623" spans="1:13" x14ac:dyDescent="0.25">
      <c r="A1623">
        <v>211112241</v>
      </c>
      <c r="B1623" t="str">
        <v>Lojas Alfredo Seixas, Lda</v>
      </c>
      <c r="C1623" t="str">
        <v>FA</v>
      </c>
      <c r="D1623" s="5" t="str">
        <v>2025A</v>
      </c>
      <c r="E1623">
        <v>8653</v>
      </c>
      <c r="F1623" t="str">
        <v>PEN</v>
      </c>
      <c r="G1623" vm="30">
        <v>45837</v>
      </c>
      <c r="H1623" vm="10">
        <v>45807</v>
      </c>
      <c r="I1623">
        <v>13</v>
      </c>
      <c r="J1623">
        <v>123.53</v>
      </c>
      <c r="K1623">
        <v>123.53</v>
      </c>
      <c r="L1623" t="str">
        <v>Pedro Fonseca</v>
      </c>
      <c r="M1623" t="str">
        <v>6A30</v>
      </c>
    </row>
    <row r="1624" spans="1:13" x14ac:dyDescent="0.25">
      <c r="A1624">
        <v>211112241</v>
      </c>
      <c r="B1624" t="str">
        <v>Lojas Alfredo Seixas, Lda</v>
      </c>
      <c r="C1624" t="str">
        <v>FA</v>
      </c>
      <c r="D1624" s="5" t="str">
        <v>2025A</v>
      </c>
      <c r="E1624">
        <v>8848</v>
      </c>
      <c r="F1624" t="str">
        <v>PEN</v>
      </c>
      <c r="G1624" vm="33">
        <v>45842</v>
      </c>
      <c r="H1624" vm="12">
        <v>45812</v>
      </c>
      <c r="I1624">
        <v>8</v>
      </c>
      <c r="J1624">
        <v>984</v>
      </c>
      <c r="K1624">
        <v>984</v>
      </c>
      <c r="L1624" t="str">
        <v>Pedro Fonseca</v>
      </c>
      <c r="M1624" t="str">
        <v>6A30</v>
      </c>
    </row>
    <row r="1625" spans="1:13" x14ac:dyDescent="0.25">
      <c r="A1625">
        <v>211112241</v>
      </c>
      <c r="B1625" t="str">
        <v>Lojas Alfredo Seixas, Lda</v>
      </c>
      <c r="C1625" t="str">
        <v>FA</v>
      </c>
      <c r="D1625" s="5">
        <v>2025</v>
      </c>
      <c r="E1625">
        <v>20</v>
      </c>
      <c r="F1625" t="str">
        <v>PEN</v>
      </c>
      <c r="G1625" vm="35">
        <v>45844</v>
      </c>
      <c r="H1625" vm="13">
        <v>45814</v>
      </c>
      <c r="I1625">
        <v>6</v>
      </c>
      <c r="J1625">
        <v>327.61</v>
      </c>
      <c r="K1625">
        <v>327.61</v>
      </c>
      <c r="L1625" t="str">
        <v>Pedro Fonseca</v>
      </c>
      <c r="M1625" t="str">
        <v>6A30</v>
      </c>
    </row>
    <row r="1626" spans="1:13" x14ac:dyDescent="0.25">
      <c r="A1626">
        <v>211112241</v>
      </c>
      <c r="B1626" t="str">
        <v>Lojas Alfredo Seixas, Lda</v>
      </c>
      <c r="C1626" t="str">
        <v>FA</v>
      </c>
      <c r="D1626" s="5">
        <v>2025</v>
      </c>
      <c r="E1626">
        <v>23</v>
      </c>
      <c r="F1626" t="str">
        <v>PEN</v>
      </c>
      <c r="G1626" vm="35">
        <v>45844</v>
      </c>
      <c r="H1626" vm="13">
        <v>45814</v>
      </c>
      <c r="I1626">
        <v>6</v>
      </c>
      <c r="J1626">
        <v>238.69</v>
      </c>
      <c r="K1626">
        <v>238.69</v>
      </c>
      <c r="L1626" t="str">
        <v>Pedro Fonseca</v>
      </c>
      <c r="M1626" t="str">
        <v>6A30</v>
      </c>
    </row>
    <row r="1627" spans="1:13" x14ac:dyDescent="0.25">
      <c r="A1627">
        <v>211112241</v>
      </c>
      <c r="B1627" t="str">
        <v>Lojas Alfredo Seixas, Lda</v>
      </c>
      <c r="C1627" t="str">
        <v>FA</v>
      </c>
      <c r="D1627" s="5" t="str">
        <v>2025A</v>
      </c>
      <c r="E1627">
        <v>8978</v>
      </c>
      <c r="F1627" t="str">
        <v>PEN</v>
      </c>
      <c r="G1627" vm="8">
        <v>45847</v>
      </c>
      <c r="H1627" vm="77">
        <v>45817</v>
      </c>
      <c r="I1627">
        <v>3</v>
      </c>
      <c r="J1627">
        <v>31.64</v>
      </c>
      <c r="K1627">
        <v>31.64</v>
      </c>
      <c r="L1627" t="str">
        <v>Pedro Fonseca</v>
      </c>
      <c r="M1627" t="str">
        <v>1A5</v>
      </c>
    </row>
    <row r="1628" spans="1:13" x14ac:dyDescent="0.25">
      <c r="A1628">
        <v>211112241</v>
      </c>
      <c r="B1628" t="str">
        <v>Lojas Alfredo Seixas, Lda</v>
      </c>
      <c r="C1628" t="str">
        <v>FA</v>
      </c>
      <c r="D1628" s="5" t="str">
        <v>2025A</v>
      </c>
      <c r="E1628">
        <v>9078</v>
      </c>
      <c r="F1628" t="str">
        <v>PEN</v>
      </c>
      <c r="G1628" vm="9">
        <v>45849</v>
      </c>
      <c r="H1628" vm="16">
        <v>45819</v>
      </c>
      <c r="I1628">
        <v>1</v>
      </c>
      <c r="J1628">
        <v>1318.65</v>
      </c>
      <c r="K1628">
        <v>1318.65</v>
      </c>
      <c r="L1628" t="str">
        <v>Pedro Fonseca</v>
      </c>
      <c r="M1628" t="str">
        <v>1A5</v>
      </c>
    </row>
    <row r="1629" spans="1:13" x14ac:dyDescent="0.25">
      <c r="A1629">
        <v>211112241</v>
      </c>
      <c r="B1629" t="str">
        <v>Lojas Alfredo Seixas, Lda</v>
      </c>
      <c r="C1629" t="str">
        <v>FA</v>
      </c>
      <c r="D1629" s="5" t="str">
        <v>2025A</v>
      </c>
      <c r="E1629">
        <v>9281</v>
      </c>
      <c r="F1629" t="str">
        <v>PEN</v>
      </c>
      <c r="G1629" vm="96">
        <v>45854</v>
      </c>
      <c r="H1629" vm="89">
        <v>45824</v>
      </c>
      <c r="I1629">
        <v>-4</v>
      </c>
      <c r="J1629">
        <v>188.89000000000001</v>
      </c>
      <c r="K1629">
        <v>188.89000000000001</v>
      </c>
      <c r="L1629" t="str">
        <v>Pedro Fonseca</v>
      </c>
      <c r="M1629" t="str">
        <v>A VENCER</v>
      </c>
    </row>
    <row r="1630" spans="1:13" x14ac:dyDescent="0.25">
      <c r="A1630">
        <v>211112241</v>
      </c>
      <c r="B1630" t="str">
        <v>Lojas Alfredo Seixas, Lda</v>
      </c>
      <c r="C1630" t="str">
        <v>FA</v>
      </c>
      <c r="D1630" s="5" t="str">
        <v>2025A</v>
      </c>
      <c r="E1630">
        <v>9523</v>
      </c>
      <c r="F1630" t="str">
        <v>PEN</v>
      </c>
      <c r="G1630" vm="98">
        <v>45858</v>
      </c>
      <c r="H1630" vm="24">
        <v>45828</v>
      </c>
      <c r="I1630">
        <v>-8</v>
      </c>
      <c r="J1630">
        <v>3354.16</v>
      </c>
      <c r="K1630">
        <v>3354.16</v>
      </c>
      <c r="L1630" t="str">
        <v>Pedro Fonseca</v>
      </c>
      <c r="M1630" t="str">
        <v>A VENCER</v>
      </c>
    </row>
    <row r="1631" spans="1:13" x14ac:dyDescent="0.25">
      <c r="A1631">
        <v>211112241</v>
      </c>
      <c r="B1631" t="str">
        <v>Lojas Alfredo Seixas, Lda</v>
      </c>
      <c r="C1631" t="str">
        <v>FA</v>
      </c>
      <c r="D1631" s="5" t="str">
        <v>2025A</v>
      </c>
      <c r="E1631">
        <v>9685</v>
      </c>
      <c r="F1631" t="str">
        <v>PEN</v>
      </c>
      <c r="G1631" vm="101">
        <v>45863</v>
      </c>
      <c r="H1631" vm="26">
        <v>45833</v>
      </c>
      <c r="I1631">
        <v>-13</v>
      </c>
      <c r="J1631">
        <v>198.52</v>
      </c>
      <c r="K1631">
        <v>198.52</v>
      </c>
      <c r="L1631" t="str">
        <v>Pedro Fonseca</v>
      </c>
      <c r="M1631" t="str">
        <v>A VENCER</v>
      </c>
    </row>
    <row r="1632" spans="1:13" x14ac:dyDescent="0.25">
      <c r="A1632">
        <v>211112241</v>
      </c>
      <c r="B1632" t="str">
        <v>Lojas Alfredo Seixas, Lda</v>
      </c>
      <c r="C1632" t="str">
        <v>FA</v>
      </c>
      <c r="D1632" s="5" t="str">
        <v>2025A</v>
      </c>
      <c r="E1632">
        <v>9814</v>
      </c>
      <c r="F1632" t="str">
        <v>PEN</v>
      </c>
      <c r="G1632" vm="102">
        <v>45865</v>
      </c>
      <c r="H1632" vm="28">
        <v>45835</v>
      </c>
      <c r="I1632">
        <v>-15</v>
      </c>
      <c r="J1632">
        <v>600.63</v>
      </c>
      <c r="K1632">
        <v>600.63</v>
      </c>
      <c r="L1632" t="str">
        <v>Pedro Fonseca</v>
      </c>
      <c r="M1632" t="str">
        <v>A VENCER</v>
      </c>
    </row>
    <row r="1633" spans="1:13" x14ac:dyDescent="0.25">
      <c r="A1633">
        <v>211112241</v>
      </c>
      <c r="B1633" t="str">
        <v>Lojas Alfredo Seixas, Lda</v>
      </c>
      <c r="C1633" t="str">
        <v>FA</v>
      </c>
      <c r="D1633" s="5" t="str">
        <v>2025A</v>
      </c>
      <c r="E1633">
        <v>9979</v>
      </c>
      <c r="F1633" t="str">
        <v>PEN</v>
      </c>
      <c r="G1633" vm="105">
        <v>45870</v>
      </c>
      <c r="H1633" vm="31">
        <v>45840</v>
      </c>
      <c r="I1633">
        <v>-20</v>
      </c>
      <c r="J1633">
        <v>1550.74</v>
      </c>
      <c r="K1633">
        <v>1550.74</v>
      </c>
      <c r="L1633" t="str">
        <v>Pedro Fonseca</v>
      </c>
      <c r="M1633" t="str">
        <v>A VENCER</v>
      </c>
    </row>
    <row r="1634" spans="1:13" x14ac:dyDescent="0.25">
      <c r="A1634">
        <v>211112241</v>
      </c>
      <c r="B1634" t="str">
        <v>Lojas Alfredo Seixas, Lda</v>
      </c>
      <c r="C1634" t="str">
        <v>FA</v>
      </c>
      <c r="D1634" s="5" t="str">
        <v>2025A</v>
      </c>
      <c r="E1634">
        <v>10131</v>
      </c>
      <c r="F1634" t="str">
        <v>PEN</v>
      </c>
      <c r="G1634" vm="106">
        <v>45872</v>
      </c>
      <c r="H1634" vm="33">
        <v>45842</v>
      </c>
      <c r="I1634">
        <v>-22</v>
      </c>
      <c r="J1634">
        <v>253.18</v>
      </c>
      <c r="K1634">
        <v>253.18</v>
      </c>
      <c r="L1634" t="str">
        <v>Pedro Fonseca</v>
      </c>
      <c r="M1634" t="str">
        <v>A VENCER</v>
      </c>
    </row>
    <row r="1635" spans="1:13" x14ac:dyDescent="0.25">
      <c r="A1635">
        <v>211112241</v>
      </c>
      <c r="B1635" t="str">
        <v>Lojas Alfredo Seixas, Lda</v>
      </c>
      <c r="C1635" t="str">
        <v>FA</v>
      </c>
      <c r="D1635" s="5" t="str">
        <v>2025A</v>
      </c>
      <c r="E1635">
        <v>10210</v>
      </c>
      <c r="F1635" t="str">
        <v>PEN</v>
      </c>
      <c r="G1635" vm="107">
        <v>45875</v>
      </c>
      <c r="H1635" vm="72">
        <v>45845</v>
      </c>
      <c r="I1635">
        <v>-25</v>
      </c>
      <c r="J1635">
        <v>146.89000000000001</v>
      </c>
      <c r="K1635">
        <v>146.89000000000001</v>
      </c>
      <c r="L1635" t="str">
        <v>Pedro Fonseca</v>
      </c>
      <c r="M1635" t="str">
        <v>A VENCER</v>
      </c>
    </row>
    <row r="1636" spans="1:13" x14ac:dyDescent="0.25">
      <c r="A1636">
        <v>211112241</v>
      </c>
      <c r="B1636" t="str">
        <v>Lojas Alfredo Seixas, Lda</v>
      </c>
      <c r="C1636" t="str">
        <v>FA</v>
      </c>
      <c r="D1636" s="5" t="str">
        <v>2025A</v>
      </c>
      <c r="E1636">
        <v>10451</v>
      </c>
      <c r="F1636" t="str">
        <v>PEN</v>
      </c>
      <c r="G1636" vm="109">
        <v>45879</v>
      </c>
      <c r="H1636" vm="9">
        <v>45849</v>
      </c>
      <c r="I1636">
        <v>-29</v>
      </c>
      <c r="J1636">
        <v>819</v>
      </c>
      <c r="K1636">
        <v>819</v>
      </c>
      <c r="L1636" t="str">
        <v>Pedro Fonseca</v>
      </c>
      <c r="M1636" t="str">
        <v>A VENCER</v>
      </c>
    </row>
    <row r="1637" spans="1:13" x14ac:dyDescent="0.25">
      <c r="A1637">
        <v>211112243</v>
      </c>
      <c r="B1637" t="str">
        <v>Metade Gulosa, Lda</v>
      </c>
      <c r="C1637" t="str">
        <v>FA</v>
      </c>
      <c r="D1637" s="5" t="str">
        <v>2025A</v>
      </c>
      <c r="E1637">
        <v>8150</v>
      </c>
      <c r="F1637" t="str">
        <v>PEN</v>
      </c>
      <c r="G1637" vm="24">
        <v>45828</v>
      </c>
      <c r="H1637" vm="153">
        <v>45798</v>
      </c>
      <c r="I1637">
        <v>22</v>
      </c>
      <c r="J1637">
        <v>895.27</v>
      </c>
      <c r="K1637">
        <v>895.27</v>
      </c>
      <c r="L1637" t="str">
        <v>Bruno Brito</v>
      </c>
      <c r="M1637" t="str">
        <v>6A30</v>
      </c>
    </row>
    <row r="1638" spans="1:13" x14ac:dyDescent="0.25">
      <c r="A1638">
        <v>211112243</v>
      </c>
      <c r="B1638" t="str">
        <v>Metade Gulosa, Lda</v>
      </c>
      <c r="C1638" t="str">
        <v>NC</v>
      </c>
      <c r="D1638" s="5" t="str">
        <v>2025A</v>
      </c>
      <c r="E1638">
        <v>469</v>
      </c>
      <c r="F1638" t="str">
        <v>PEN</v>
      </c>
      <c r="G1638" vm="30">
        <v>45837</v>
      </c>
      <c r="H1638" vm="10">
        <v>45807</v>
      </c>
      <c r="I1638">
        <v>13</v>
      </c>
      <c r="J1638">
        <v>-24.990000000000002</v>
      </c>
      <c r="K1638">
        <v>-24.990000000000002</v>
      </c>
      <c r="L1638" t="str">
        <v>Bruno Brito</v>
      </c>
      <c r="M1638" t="str">
        <v>6A30</v>
      </c>
    </row>
    <row r="1639" spans="1:13" x14ac:dyDescent="0.25">
      <c r="A1639">
        <v>211112243</v>
      </c>
      <c r="B1639" t="str">
        <v>Metade Gulosa, Lda</v>
      </c>
      <c r="C1639" t="str">
        <v>FA</v>
      </c>
      <c r="D1639" s="5" t="str">
        <v>2025A</v>
      </c>
      <c r="E1639">
        <v>9121</v>
      </c>
      <c r="F1639" t="str">
        <v>PEN</v>
      </c>
      <c r="G1639" vm="165">
        <v>45850</v>
      </c>
      <c r="H1639" vm="122">
        <v>45820</v>
      </c>
      <c r="I1639">
        <v>0</v>
      </c>
      <c r="J1639">
        <v>662.82</v>
      </c>
      <c r="K1639">
        <v>662.82</v>
      </c>
      <c r="L1639" t="str">
        <v>Bruno Brito</v>
      </c>
      <c r="M1639" t="str">
        <v>A VENCER</v>
      </c>
    </row>
    <row r="1640" spans="1:13" x14ac:dyDescent="0.25">
      <c r="A1640">
        <v>211112245</v>
      </c>
      <c r="B1640" t="str">
        <v>José Agostinho Castro Martins</v>
      </c>
      <c r="C1640" t="str">
        <v>FAC</v>
      </c>
      <c r="D1640" s="5" t="str">
        <v>A</v>
      </c>
      <c r="E1640" t="str">
        <v>33-0260688</v>
      </c>
      <c r="F1640" t="str">
        <v>PEN</v>
      </c>
      <c r="G1640" vm="426">
        <v>45296</v>
      </c>
      <c r="H1640" vm="426">
        <v>45296</v>
      </c>
      <c r="I1640">
        <v>554</v>
      </c>
      <c r="J1640">
        <v>249.67000000000002</v>
      </c>
      <c r="K1640">
        <v>249.67000000000002</v>
      </c>
      <c r="L1640" t="str">
        <v>Contencioso</v>
      </c>
      <c r="M1640" t="str">
        <v>M120</v>
      </c>
    </row>
    <row r="1641" spans="1:13" x14ac:dyDescent="0.25">
      <c r="A1641">
        <v>211112245</v>
      </c>
      <c r="B1641" t="str">
        <v>José Agostinho Castro Martins</v>
      </c>
      <c r="C1641" t="str">
        <v>FAC</v>
      </c>
      <c r="D1641" s="5" t="str">
        <v>A</v>
      </c>
      <c r="E1641" t="str">
        <v>33-0260822</v>
      </c>
      <c r="F1641" t="str">
        <v>PEN</v>
      </c>
      <c r="G1641" vm="427">
        <v>45300</v>
      </c>
      <c r="H1641" vm="427">
        <v>45300</v>
      </c>
      <c r="I1641">
        <v>550</v>
      </c>
      <c r="J1641">
        <v>230.37</v>
      </c>
      <c r="K1641">
        <v>230.37</v>
      </c>
      <c r="L1641" t="str">
        <v>Contencioso</v>
      </c>
      <c r="M1641" t="str">
        <v>M120</v>
      </c>
    </row>
    <row r="1642" spans="1:13" x14ac:dyDescent="0.25">
      <c r="A1642">
        <v>211112245</v>
      </c>
      <c r="B1642" t="str">
        <v>José Agostinho Castro Martins</v>
      </c>
      <c r="C1642" t="str">
        <v>FAC</v>
      </c>
      <c r="D1642" s="5" t="str">
        <v>A</v>
      </c>
      <c r="E1642" t="str">
        <v>33-0261341</v>
      </c>
      <c r="F1642" t="str">
        <v>PEN</v>
      </c>
      <c r="G1642" vm="428">
        <v>45307</v>
      </c>
      <c r="H1642" vm="428">
        <v>45307</v>
      </c>
      <c r="I1642">
        <v>543</v>
      </c>
      <c r="J1642">
        <v>262.28000000000003</v>
      </c>
      <c r="K1642">
        <v>262.28000000000003</v>
      </c>
      <c r="L1642" t="str">
        <v>Contencioso</v>
      </c>
      <c r="M1642" t="str">
        <v>M120</v>
      </c>
    </row>
    <row r="1643" spans="1:13" x14ac:dyDescent="0.25">
      <c r="A1643">
        <v>211112245</v>
      </c>
      <c r="B1643" t="str">
        <v>José Agostinho Castro Martins</v>
      </c>
      <c r="C1643" t="str">
        <v>FAC</v>
      </c>
      <c r="D1643" s="5" t="str">
        <v>A</v>
      </c>
      <c r="E1643" t="str">
        <v>33-0261836</v>
      </c>
      <c r="F1643" t="str">
        <v>PEN</v>
      </c>
      <c r="G1643" vm="429">
        <v>45314</v>
      </c>
      <c r="H1643" vm="429">
        <v>45314</v>
      </c>
      <c r="I1643">
        <v>536</v>
      </c>
      <c r="J1643">
        <v>233.05</v>
      </c>
      <c r="K1643">
        <v>233.05</v>
      </c>
      <c r="L1643" t="str">
        <v>Contencioso</v>
      </c>
      <c r="M1643" t="str">
        <v>M120</v>
      </c>
    </row>
    <row r="1644" spans="1:13" x14ac:dyDescent="0.25">
      <c r="A1644">
        <v>211112245</v>
      </c>
      <c r="B1644" t="str">
        <v>José Agostinho Castro Martins</v>
      </c>
      <c r="C1644" t="str">
        <v>FAC</v>
      </c>
      <c r="D1644" s="5" t="str">
        <v>A</v>
      </c>
      <c r="E1644" t="str">
        <v>33-0262372</v>
      </c>
      <c r="F1644" t="str">
        <v>PEN</v>
      </c>
      <c r="G1644" vm="430">
        <v>45321</v>
      </c>
      <c r="H1644" vm="430">
        <v>45321</v>
      </c>
      <c r="I1644">
        <v>529</v>
      </c>
      <c r="J1644">
        <v>227.69</v>
      </c>
      <c r="K1644">
        <v>227.69</v>
      </c>
      <c r="L1644" t="str">
        <v>Contencioso</v>
      </c>
      <c r="M1644" t="str">
        <v>M120</v>
      </c>
    </row>
    <row r="1645" spans="1:13" x14ac:dyDescent="0.25">
      <c r="A1645">
        <v>211112245</v>
      </c>
      <c r="B1645" t="str">
        <v>José Agostinho Castro Martins</v>
      </c>
      <c r="C1645" t="str">
        <v>FAC</v>
      </c>
      <c r="D1645" s="5" t="str">
        <v>A</v>
      </c>
      <c r="E1645" t="str">
        <v>33-0262933</v>
      </c>
      <c r="F1645" t="str">
        <v>PEN</v>
      </c>
      <c r="G1645" vm="431">
        <v>45328</v>
      </c>
      <c r="H1645" vm="431">
        <v>45328</v>
      </c>
      <c r="I1645">
        <v>522</v>
      </c>
      <c r="J1645">
        <v>218.3</v>
      </c>
      <c r="K1645">
        <v>218.3</v>
      </c>
      <c r="L1645" t="str">
        <v>Contencioso</v>
      </c>
      <c r="M1645" t="str">
        <v>M120</v>
      </c>
    </row>
    <row r="1646" spans="1:13" x14ac:dyDescent="0.25">
      <c r="A1646">
        <v>211112245</v>
      </c>
      <c r="B1646" t="str">
        <v>José Agostinho Castro Martins</v>
      </c>
      <c r="C1646" t="str">
        <v>FAC</v>
      </c>
      <c r="D1646" s="5" t="str">
        <v>A</v>
      </c>
      <c r="E1646" t="str">
        <v>33-0263473</v>
      </c>
      <c r="F1646" t="str">
        <v>PEN</v>
      </c>
      <c r="G1646" vm="432">
        <v>45334</v>
      </c>
      <c r="H1646" vm="432">
        <v>45334</v>
      </c>
      <c r="I1646">
        <v>516</v>
      </c>
      <c r="J1646">
        <v>231.92000000000002</v>
      </c>
      <c r="K1646">
        <v>231.92000000000002</v>
      </c>
      <c r="L1646" t="str">
        <v>Contencioso</v>
      </c>
      <c r="M1646" t="str">
        <v>M120</v>
      </c>
    </row>
    <row r="1647" spans="1:13" x14ac:dyDescent="0.25">
      <c r="A1647">
        <v>211112245</v>
      </c>
      <c r="B1647" t="str">
        <v>José Agostinho Castro Martins</v>
      </c>
      <c r="C1647" t="str">
        <v>FAC</v>
      </c>
      <c r="D1647" s="5" t="str">
        <v>A</v>
      </c>
      <c r="E1647" t="str">
        <v>33-0264594</v>
      </c>
      <c r="F1647" t="str">
        <v>PEN</v>
      </c>
      <c r="G1647" vm="325">
        <v>45350</v>
      </c>
      <c r="H1647" vm="325">
        <v>45350</v>
      </c>
      <c r="I1647">
        <v>500</v>
      </c>
      <c r="J1647">
        <v>28.41</v>
      </c>
      <c r="K1647">
        <v>28.41</v>
      </c>
      <c r="L1647" t="str">
        <v>Contencioso</v>
      </c>
      <c r="M1647" t="str">
        <v>M120</v>
      </c>
    </row>
    <row r="1648" spans="1:13" x14ac:dyDescent="0.25">
      <c r="A1648">
        <v>211112245</v>
      </c>
      <c r="B1648" t="str">
        <v>José Agostinho Castro Martins</v>
      </c>
      <c r="C1648" t="str">
        <v>FAC</v>
      </c>
      <c r="D1648" s="5" t="str">
        <v>A</v>
      </c>
      <c r="E1648" t="str">
        <v>33-0265002</v>
      </c>
      <c r="F1648" t="str">
        <v>PEN</v>
      </c>
      <c r="G1648" vm="433">
        <v>45356</v>
      </c>
      <c r="H1648" vm="433">
        <v>45356</v>
      </c>
      <c r="I1648">
        <v>494</v>
      </c>
      <c r="J1648">
        <v>262.77</v>
      </c>
      <c r="K1648">
        <v>262.77</v>
      </c>
      <c r="L1648" t="str">
        <v>Contencioso</v>
      </c>
      <c r="M1648" t="str">
        <v>M120</v>
      </c>
    </row>
    <row r="1649" spans="1:13" x14ac:dyDescent="0.25">
      <c r="A1649">
        <v>211112246</v>
      </c>
      <c r="B1649" t="str">
        <v>Joaquim Oliveira Mendes</v>
      </c>
      <c r="C1649" t="str">
        <v>FAC</v>
      </c>
      <c r="D1649" s="5" t="str">
        <v>A</v>
      </c>
      <c r="E1649" t="str">
        <v>33-0261019</v>
      </c>
      <c r="F1649" t="str">
        <v>PEN</v>
      </c>
      <c r="G1649" vm="317">
        <v>45317</v>
      </c>
      <c r="H1649" vm="434">
        <v>45302</v>
      </c>
      <c r="I1649">
        <v>533</v>
      </c>
      <c r="J1649">
        <v>393.57</v>
      </c>
      <c r="K1649">
        <v>393.57</v>
      </c>
      <c r="L1649" t="str">
        <v>Contencioso</v>
      </c>
      <c r="M1649" t="str">
        <v>M120</v>
      </c>
    </row>
    <row r="1650" spans="1:13" x14ac:dyDescent="0.25">
      <c r="A1650">
        <v>211112246</v>
      </c>
      <c r="B1650" t="str">
        <v>Joaquim Oliveira Mendes</v>
      </c>
      <c r="C1650" t="str">
        <v>FAC</v>
      </c>
      <c r="D1650" s="5" t="str">
        <v>A</v>
      </c>
      <c r="E1650" t="str">
        <v>33-0261542</v>
      </c>
      <c r="F1650" t="str">
        <v>PEN</v>
      </c>
      <c r="G1650" vm="435">
        <v>45324</v>
      </c>
      <c r="H1650" vm="436">
        <v>45309</v>
      </c>
      <c r="I1650">
        <v>526</v>
      </c>
      <c r="J1650">
        <v>462.03000000000003</v>
      </c>
      <c r="K1650">
        <v>462.03000000000003</v>
      </c>
      <c r="L1650" t="str">
        <v>Contencioso</v>
      </c>
      <c r="M1650" t="str">
        <v>M120</v>
      </c>
    </row>
    <row r="1651" spans="1:13" x14ac:dyDescent="0.25">
      <c r="A1651">
        <v>211112246</v>
      </c>
      <c r="B1651" t="str">
        <v>Joaquim Oliveira Mendes</v>
      </c>
      <c r="C1651" t="str">
        <v>FAC</v>
      </c>
      <c r="D1651" s="5" t="str">
        <v>A</v>
      </c>
      <c r="E1651" t="str">
        <v>33-0262038</v>
      </c>
      <c r="F1651" t="str">
        <v>PEN</v>
      </c>
      <c r="G1651" vm="320">
        <v>45331</v>
      </c>
      <c r="H1651" vm="437">
        <v>45316</v>
      </c>
      <c r="I1651">
        <v>519</v>
      </c>
      <c r="J1651">
        <v>420.86</v>
      </c>
      <c r="K1651">
        <v>420.86</v>
      </c>
      <c r="L1651" t="str">
        <v>Contencioso</v>
      </c>
      <c r="M1651" t="str">
        <v>M120</v>
      </c>
    </row>
    <row r="1652" spans="1:13" x14ac:dyDescent="0.25">
      <c r="A1652">
        <v>211112246</v>
      </c>
      <c r="B1652" t="str">
        <v>Joaquim Oliveira Mendes</v>
      </c>
      <c r="C1652" t="str">
        <v>FAC</v>
      </c>
      <c r="D1652" s="5" t="str">
        <v>A</v>
      </c>
      <c r="E1652" t="str">
        <v>33-0262545</v>
      </c>
      <c r="F1652" t="str">
        <v>PEN</v>
      </c>
      <c r="G1652" vm="438">
        <v>45338</v>
      </c>
      <c r="H1652" vm="262">
        <v>45323</v>
      </c>
      <c r="I1652">
        <v>512</v>
      </c>
      <c r="J1652">
        <v>487.52</v>
      </c>
      <c r="K1652">
        <v>487.52</v>
      </c>
      <c r="L1652" t="str">
        <v>Contencioso</v>
      </c>
      <c r="M1652" t="str">
        <v>M120</v>
      </c>
    </row>
    <row r="1653" spans="1:13" x14ac:dyDescent="0.25">
      <c r="A1653">
        <v>211112246</v>
      </c>
      <c r="B1653" t="str">
        <v>Joaquim Oliveira Mendes</v>
      </c>
      <c r="C1653" t="str">
        <v>FAC</v>
      </c>
      <c r="D1653" s="5" t="str">
        <v>A</v>
      </c>
      <c r="E1653" t="str">
        <v>33-0263007</v>
      </c>
      <c r="F1653" t="str">
        <v>PEN</v>
      </c>
      <c r="G1653" vm="323">
        <v>45343</v>
      </c>
      <c r="H1653" vm="431">
        <v>45328</v>
      </c>
      <c r="I1653">
        <v>507</v>
      </c>
      <c r="J1653">
        <v>370.23</v>
      </c>
      <c r="K1653">
        <v>370.23</v>
      </c>
      <c r="L1653" t="str">
        <v>Contencioso</v>
      </c>
      <c r="M1653" t="str">
        <v>M120</v>
      </c>
    </row>
    <row r="1654" spans="1:13" x14ac:dyDescent="0.25">
      <c r="A1654">
        <v>211112246</v>
      </c>
      <c r="B1654" t="str">
        <v>Joaquim Oliveira Mendes</v>
      </c>
      <c r="C1654" t="str">
        <v>FAC</v>
      </c>
      <c r="D1654" s="5" t="str">
        <v>A</v>
      </c>
      <c r="E1654" t="str">
        <v>33-0263176</v>
      </c>
      <c r="F1654" t="str">
        <v>PEN</v>
      </c>
      <c r="G1654" vm="315">
        <v>45345</v>
      </c>
      <c r="H1654" vm="276">
        <v>45330</v>
      </c>
      <c r="I1654">
        <v>505</v>
      </c>
      <c r="J1654">
        <v>631.41999999999996</v>
      </c>
      <c r="K1654">
        <v>631.41999999999996</v>
      </c>
      <c r="L1654" t="str">
        <v>Contencioso</v>
      </c>
      <c r="M1654" t="str">
        <v>M120</v>
      </c>
    </row>
    <row r="1655" spans="1:13" x14ac:dyDescent="0.25">
      <c r="A1655">
        <v>211112246</v>
      </c>
      <c r="B1655" t="str">
        <v>Joaquim Oliveira Mendes</v>
      </c>
      <c r="C1655" t="str">
        <v>FAC</v>
      </c>
      <c r="D1655" s="5" t="str">
        <v>A</v>
      </c>
      <c r="E1655" t="str">
        <v>33-0263662</v>
      </c>
      <c r="F1655" t="str">
        <v>PEN</v>
      </c>
      <c r="G1655" vm="439">
        <v>45352</v>
      </c>
      <c r="H1655" vm="277">
        <v>45337</v>
      </c>
      <c r="I1655">
        <v>498</v>
      </c>
      <c r="J1655">
        <v>533.65</v>
      </c>
      <c r="K1655">
        <v>533.65</v>
      </c>
      <c r="L1655" t="str">
        <v>Contencioso</v>
      </c>
      <c r="M1655" t="str">
        <v>M120</v>
      </c>
    </row>
    <row r="1656" spans="1:13" x14ac:dyDescent="0.25">
      <c r="A1656">
        <v>211112246</v>
      </c>
      <c r="B1656" t="str">
        <v>Joaquim Oliveira Mendes</v>
      </c>
      <c r="C1656" t="str">
        <v>FAC</v>
      </c>
      <c r="D1656" s="5" t="str">
        <v>A</v>
      </c>
      <c r="E1656" t="str">
        <v>33-0264010</v>
      </c>
      <c r="F1656" t="str">
        <v>PEN</v>
      </c>
      <c r="G1656" vm="326">
        <v>45357</v>
      </c>
      <c r="H1656" vm="440">
        <v>45342</v>
      </c>
      <c r="I1656">
        <v>493</v>
      </c>
      <c r="J1656">
        <v>285.92</v>
      </c>
      <c r="K1656">
        <v>285.92</v>
      </c>
      <c r="L1656" t="str">
        <v>Contencioso</v>
      </c>
      <c r="M1656" t="str">
        <v>M120</v>
      </c>
    </row>
    <row r="1657" spans="1:13" x14ac:dyDescent="0.25">
      <c r="A1657">
        <v>211112246</v>
      </c>
      <c r="B1657" t="str">
        <v>Joaquim Oliveira Mendes</v>
      </c>
      <c r="C1657" t="str">
        <v>CCR</v>
      </c>
      <c r="D1657" s="5" t="str">
        <v>A</v>
      </c>
      <c r="E1657" t="str">
        <v>38-0000620</v>
      </c>
      <c r="F1657" t="str">
        <v>PEN</v>
      </c>
      <c r="G1657" vm="326">
        <v>45357</v>
      </c>
      <c r="H1657" vm="440">
        <v>45342</v>
      </c>
      <c r="I1657">
        <v>493</v>
      </c>
      <c r="J1657">
        <v>-131.92000000000002</v>
      </c>
      <c r="K1657">
        <v>-131.92000000000002</v>
      </c>
      <c r="L1657" t="str">
        <v>Contencioso</v>
      </c>
      <c r="M1657" t="str">
        <v>M120</v>
      </c>
    </row>
    <row r="1658" spans="1:13" x14ac:dyDescent="0.25">
      <c r="A1658">
        <v>211112246</v>
      </c>
      <c r="B1658" t="str">
        <v>Joaquim Oliveira Mendes</v>
      </c>
      <c r="C1658" t="str">
        <v>FAC</v>
      </c>
      <c r="D1658" s="5" t="str">
        <v>A</v>
      </c>
      <c r="E1658" t="str">
        <v>33-0264168</v>
      </c>
      <c r="F1658" t="str">
        <v>PEN</v>
      </c>
      <c r="G1658" vm="318">
        <v>45359</v>
      </c>
      <c r="H1658" vm="278">
        <v>45344</v>
      </c>
      <c r="I1658">
        <v>491</v>
      </c>
      <c r="J1658">
        <v>260.5</v>
      </c>
      <c r="K1658">
        <v>260.5</v>
      </c>
      <c r="L1658" t="str">
        <v>Contencioso</v>
      </c>
      <c r="M1658" t="str">
        <v>M120</v>
      </c>
    </row>
    <row r="1659" spans="1:13" x14ac:dyDescent="0.25">
      <c r="A1659">
        <v>211112246</v>
      </c>
      <c r="B1659" t="str">
        <v>Joaquim Oliveira Mendes</v>
      </c>
      <c r="C1659" t="str">
        <v>FAC</v>
      </c>
      <c r="D1659" s="5" t="str">
        <v>A</v>
      </c>
      <c r="E1659" t="str">
        <v>33-0264500</v>
      </c>
      <c r="F1659" t="str">
        <v>PEN</v>
      </c>
      <c r="G1659" vm="334">
        <v>45364</v>
      </c>
      <c r="H1659" vm="441">
        <v>45349</v>
      </c>
      <c r="I1659">
        <v>486</v>
      </c>
      <c r="J1659">
        <v>291.90000000000003</v>
      </c>
      <c r="K1659">
        <v>291.90000000000003</v>
      </c>
      <c r="L1659" t="str">
        <v>Contencioso</v>
      </c>
      <c r="M1659" t="str">
        <v>M120</v>
      </c>
    </row>
    <row r="1660" spans="1:13" x14ac:dyDescent="0.25">
      <c r="A1660">
        <v>211112246</v>
      </c>
      <c r="B1660" t="str">
        <v>Joaquim Oliveira Mendes</v>
      </c>
      <c r="C1660" t="str">
        <v>FAC</v>
      </c>
      <c r="D1660" s="5" t="str">
        <v>A</v>
      </c>
      <c r="E1660" t="str">
        <v>33-0264676</v>
      </c>
      <c r="F1660" t="str">
        <v>PEN</v>
      </c>
      <c r="G1660" vm="321">
        <v>45366</v>
      </c>
      <c r="H1660" vm="279">
        <v>45351</v>
      </c>
      <c r="I1660">
        <v>484</v>
      </c>
      <c r="J1660">
        <v>372.52</v>
      </c>
      <c r="K1660">
        <v>372.52</v>
      </c>
      <c r="L1660" t="str">
        <v>Contencioso</v>
      </c>
      <c r="M1660" t="str">
        <v>M120</v>
      </c>
    </row>
    <row r="1661" spans="1:13" x14ac:dyDescent="0.25">
      <c r="A1661">
        <v>211112246</v>
      </c>
      <c r="B1661" t="str">
        <v>Joaquim Oliveira Mendes</v>
      </c>
      <c r="C1661" t="str">
        <v>FAC</v>
      </c>
      <c r="D1661" s="5" t="str">
        <v>A</v>
      </c>
      <c r="E1661" t="str">
        <v>33-0265028</v>
      </c>
      <c r="F1661" t="str">
        <v>PEN</v>
      </c>
      <c r="G1661" vm="442">
        <v>45371</v>
      </c>
      <c r="H1661" vm="433">
        <v>45356</v>
      </c>
      <c r="I1661">
        <v>479</v>
      </c>
      <c r="J1661">
        <v>174.71</v>
      </c>
      <c r="K1661">
        <v>174.71</v>
      </c>
      <c r="L1661" t="str">
        <v>Contencioso</v>
      </c>
      <c r="M1661" t="str">
        <v>M120</v>
      </c>
    </row>
    <row r="1662" spans="1:13" x14ac:dyDescent="0.25">
      <c r="A1662">
        <v>211112246</v>
      </c>
      <c r="B1662" t="str">
        <v>Joaquim Oliveira Mendes</v>
      </c>
      <c r="C1662" t="str">
        <v>FAC</v>
      </c>
      <c r="D1662" s="5" t="str">
        <v>A</v>
      </c>
      <c r="E1662" t="str">
        <v>33-0265193</v>
      </c>
      <c r="F1662" t="str">
        <v>PEN</v>
      </c>
      <c r="G1662" vm="322">
        <v>45373</v>
      </c>
      <c r="H1662" vm="443">
        <v>45358</v>
      </c>
      <c r="I1662">
        <v>477</v>
      </c>
      <c r="J1662">
        <v>458.5</v>
      </c>
      <c r="K1662">
        <v>458.5</v>
      </c>
      <c r="L1662" t="str">
        <v>Contencioso</v>
      </c>
      <c r="M1662" t="str">
        <v>M120</v>
      </c>
    </row>
    <row r="1663" spans="1:13" x14ac:dyDescent="0.25">
      <c r="A1663">
        <v>211112249</v>
      </c>
      <c r="B1663" t="str">
        <v>Sérgio Manuel Saraiva Silva</v>
      </c>
      <c r="C1663" t="str">
        <v>NC</v>
      </c>
      <c r="D1663" s="5">
        <v>2025</v>
      </c>
      <c r="E1663">
        <v>88</v>
      </c>
      <c r="F1663" t="str">
        <v>PEN</v>
      </c>
      <c r="G1663" vm="270">
        <v>45723</v>
      </c>
      <c r="H1663" vm="271">
        <v>45693</v>
      </c>
      <c r="I1663">
        <v>127</v>
      </c>
      <c r="J1663">
        <v>-12.13</v>
      </c>
      <c r="K1663">
        <v>-6.58</v>
      </c>
      <c r="L1663" t="str">
        <v>Pedro Fonseca</v>
      </c>
      <c r="M1663" t="str">
        <v>M120</v>
      </c>
    </row>
    <row r="1664" spans="1:13" x14ac:dyDescent="0.25">
      <c r="A1664">
        <v>211112249</v>
      </c>
      <c r="B1664" t="str">
        <v>Sérgio Manuel Saraiva Silva</v>
      </c>
      <c r="C1664" t="str">
        <v>FA</v>
      </c>
      <c r="D1664" s="5" t="str">
        <v>2025A</v>
      </c>
      <c r="E1664">
        <v>6972</v>
      </c>
      <c r="F1664" t="str">
        <v>PEN</v>
      </c>
      <c r="G1664" vm="10">
        <v>45807</v>
      </c>
      <c r="H1664" vm="78">
        <v>45777</v>
      </c>
      <c r="I1664">
        <v>43</v>
      </c>
      <c r="J1664">
        <v>264.59000000000003</v>
      </c>
      <c r="K1664">
        <v>264.59000000000003</v>
      </c>
      <c r="L1664" t="str">
        <v>Pedro Fonseca</v>
      </c>
      <c r="M1664" t="str">
        <v>31A60</v>
      </c>
    </row>
    <row r="1665" spans="1:13" x14ac:dyDescent="0.25">
      <c r="A1665">
        <v>211112249</v>
      </c>
      <c r="B1665" t="str">
        <v>Sérgio Manuel Saraiva Silva</v>
      </c>
      <c r="C1665" t="str">
        <v>FA</v>
      </c>
      <c r="D1665" s="5" t="str">
        <v>2025A</v>
      </c>
      <c r="E1665">
        <v>7976</v>
      </c>
      <c r="F1665" t="str">
        <v>PEN</v>
      </c>
      <c r="G1665" vm="22">
        <v>45826</v>
      </c>
      <c r="H1665" vm="164">
        <v>45796</v>
      </c>
      <c r="I1665">
        <v>24</v>
      </c>
      <c r="J1665">
        <v>305.68</v>
      </c>
      <c r="K1665">
        <v>305.68</v>
      </c>
      <c r="L1665" t="str">
        <v>Pedro Fonseca</v>
      </c>
      <c r="M1665" t="str">
        <v>6A30</v>
      </c>
    </row>
    <row r="1666" spans="1:13" x14ac:dyDescent="0.25">
      <c r="A1666">
        <v>211112249</v>
      </c>
      <c r="B1666" t="str">
        <v>Sérgio Manuel Saraiva Silva</v>
      </c>
      <c r="C1666" t="str">
        <v>CCR</v>
      </c>
      <c r="D1666" s="5" t="str">
        <v>A</v>
      </c>
      <c r="E1666" t="str">
        <v>Transferência</v>
      </c>
      <c r="F1666" t="str">
        <v>PEN</v>
      </c>
      <c r="G1666" vm="23">
        <v>45827</v>
      </c>
      <c r="H1666" vm="275">
        <v>45797</v>
      </c>
      <c r="I1666">
        <v>23</v>
      </c>
      <c r="J1666">
        <v>-773.13</v>
      </c>
      <c r="K1666">
        <v>-33.630000000000003</v>
      </c>
      <c r="L1666" t="str">
        <v>Pedro Fonseca</v>
      </c>
      <c r="M1666" t="str">
        <v>6A30</v>
      </c>
    </row>
    <row r="1667" spans="1:13" x14ac:dyDescent="0.25">
      <c r="A1667">
        <v>211112249</v>
      </c>
      <c r="B1667" t="str">
        <v>Sérgio Manuel Saraiva Silva</v>
      </c>
      <c r="C1667" t="str">
        <v>FA</v>
      </c>
      <c r="D1667" s="5" t="str">
        <v>2025A</v>
      </c>
      <c r="E1667">
        <v>8175</v>
      </c>
      <c r="F1667" t="str">
        <v>PEN</v>
      </c>
      <c r="G1667" vm="24">
        <v>45828</v>
      </c>
      <c r="H1667" vm="153">
        <v>45798</v>
      </c>
      <c r="I1667">
        <v>22</v>
      </c>
      <c r="J1667">
        <v>293.45999999999998</v>
      </c>
      <c r="K1667">
        <v>293.45999999999998</v>
      </c>
      <c r="L1667" t="str">
        <v>Pedro Fonseca</v>
      </c>
      <c r="M1667" t="str">
        <v>6A30</v>
      </c>
    </row>
    <row r="1668" spans="1:13" x14ac:dyDescent="0.25">
      <c r="A1668">
        <v>211112249</v>
      </c>
      <c r="B1668" t="str">
        <v>Sérgio Manuel Saraiva Silva</v>
      </c>
      <c r="C1668" t="str">
        <v>FA</v>
      </c>
      <c r="D1668" s="5" t="str">
        <v>2025A</v>
      </c>
      <c r="E1668">
        <v>8264</v>
      </c>
      <c r="F1668" t="str">
        <v>PEN</v>
      </c>
      <c r="G1668" vm="25">
        <v>45830</v>
      </c>
      <c r="H1668" vm="75">
        <v>45800</v>
      </c>
      <c r="I1668">
        <v>20</v>
      </c>
      <c r="J1668">
        <v>179.99</v>
      </c>
      <c r="K1668">
        <v>179.99</v>
      </c>
      <c r="L1668" t="str">
        <v>Pedro Fonseca</v>
      </c>
      <c r="M1668" t="str">
        <v>6A30</v>
      </c>
    </row>
    <row r="1669" spans="1:13" x14ac:dyDescent="0.25">
      <c r="A1669">
        <v>211112249</v>
      </c>
      <c r="B1669" t="str">
        <v>Sérgio Manuel Saraiva Silva</v>
      </c>
      <c r="C1669" t="str">
        <v>FA</v>
      </c>
      <c r="D1669" s="5" t="str">
        <v>2025A</v>
      </c>
      <c r="E1669">
        <v>8365</v>
      </c>
      <c r="F1669" t="str">
        <v>PEN</v>
      </c>
      <c r="G1669" vm="26">
        <v>45833</v>
      </c>
      <c r="H1669" vm="147">
        <v>45803</v>
      </c>
      <c r="I1669">
        <v>17</v>
      </c>
      <c r="J1669">
        <v>278.18</v>
      </c>
      <c r="K1669">
        <v>278.18</v>
      </c>
      <c r="L1669" t="str">
        <v>Pedro Fonseca</v>
      </c>
      <c r="M1669" t="str">
        <v>6A30</v>
      </c>
    </row>
    <row r="1670" spans="1:13" x14ac:dyDescent="0.25">
      <c r="A1670">
        <v>211112249</v>
      </c>
      <c r="B1670" t="str">
        <v>Sérgio Manuel Saraiva Silva</v>
      </c>
      <c r="C1670" t="str">
        <v>FA</v>
      </c>
      <c r="D1670" s="5" t="str">
        <v>2025A</v>
      </c>
      <c r="E1670">
        <v>8515</v>
      </c>
      <c r="F1670" t="str">
        <v>PEN</v>
      </c>
      <c r="G1670" vm="28">
        <v>45835</v>
      </c>
      <c r="H1670" vm="148">
        <v>45805</v>
      </c>
      <c r="I1670">
        <v>15</v>
      </c>
      <c r="J1670">
        <v>299.51</v>
      </c>
      <c r="K1670">
        <v>299.51</v>
      </c>
      <c r="L1670" t="str">
        <v>Pedro Fonseca</v>
      </c>
      <c r="M1670" t="str">
        <v>6A30</v>
      </c>
    </row>
    <row r="1671" spans="1:13" x14ac:dyDescent="0.25">
      <c r="A1671">
        <v>211112249</v>
      </c>
      <c r="B1671" t="str">
        <v>Sérgio Manuel Saraiva Silva</v>
      </c>
      <c r="C1671" t="str">
        <v>FA</v>
      </c>
      <c r="D1671" s="5" t="str">
        <v>2025A</v>
      </c>
      <c r="E1671">
        <v>8553</v>
      </c>
      <c r="F1671" t="str">
        <v>PEN</v>
      </c>
      <c r="G1671" vm="29">
        <v>45836</v>
      </c>
      <c r="H1671" vm="182">
        <v>45806</v>
      </c>
      <c r="I1671">
        <v>14</v>
      </c>
      <c r="J1671">
        <v>35.630000000000003</v>
      </c>
      <c r="K1671">
        <v>35.630000000000003</v>
      </c>
      <c r="L1671" t="str">
        <v>Pedro Fonseca</v>
      </c>
      <c r="M1671" t="str">
        <v>6A30</v>
      </c>
    </row>
    <row r="1672" spans="1:13" x14ac:dyDescent="0.25">
      <c r="A1672">
        <v>211112249</v>
      </c>
      <c r="B1672" t="str">
        <v>Sérgio Manuel Saraiva Silva</v>
      </c>
      <c r="C1672" t="str">
        <v>FA</v>
      </c>
      <c r="D1672" s="5" t="str">
        <v>2025A</v>
      </c>
      <c r="E1672">
        <v>8728</v>
      </c>
      <c r="F1672" t="str">
        <v>PEN</v>
      </c>
      <c r="G1672" vm="31">
        <v>45840</v>
      </c>
      <c r="H1672" vm="94">
        <v>45810</v>
      </c>
      <c r="I1672">
        <v>10</v>
      </c>
      <c r="J1672">
        <v>438.11</v>
      </c>
      <c r="K1672">
        <v>438.11</v>
      </c>
      <c r="L1672" t="str">
        <v>Pedro Fonseca</v>
      </c>
      <c r="M1672" t="str">
        <v>6A30</v>
      </c>
    </row>
    <row r="1673" spans="1:13" x14ac:dyDescent="0.25">
      <c r="A1673">
        <v>211112249</v>
      </c>
      <c r="B1673" t="str">
        <v>Sérgio Manuel Saraiva Silva</v>
      </c>
      <c r="C1673" t="str">
        <v>NC</v>
      </c>
      <c r="D1673" s="5" t="str">
        <v>2025A</v>
      </c>
      <c r="E1673">
        <v>478</v>
      </c>
      <c r="F1673" t="str">
        <v>PEN</v>
      </c>
      <c r="G1673" vm="33">
        <v>45842</v>
      </c>
      <c r="H1673" vm="12">
        <v>45812</v>
      </c>
      <c r="I1673">
        <v>8</v>
      </c>
      <c r="J1673">
        <v>-11.99</v>
      </c>
      <c r="K1673">
        <v>-11.99</v>
      </c>
      <c r="L1673" t="str">
        <v>Pedro Fonseca</v>
      </c>
      <c r="M1673" t="str">
        <v>6A30</v>
      </c>
    </row>
    <row r="1674" spans="1:13" x14ac:dyDescent="0.25">
      <c r="A1674">
        <v>211112249</v>
      </c>
      <c r="B1674" t="str">
        <v>Sérgio Manuel Saraiva Silva</v>
      </c>
      <c r="C1674" t="str">
        <v>FA</v>
      </c>
      <c r="D1674" s="5" t="str">
        <v>2025A</v>
      </c>
      <c r="E1674">
        <v>8842</v>
      </c>
      <c r="F1674" t="str">
        <v>PEN</v>
      </c>
      <c r="G1674" vm="33">
        <v>45842</v>
      </c>
      <c r="H1674" vm="12">
        <v>45812</v>
      </c>
      <c r="I1674">
        <v>8</v>
      </c>
      <c r="J1674">
        <v>105.66</v>
      </c>
      <c r="K1674">
        <v>105.66</v>
      </c>
      <c r="L1674" t="str">
        <v>Pedro Fonseca</v>
      </c>
      <c r="M1674" t="str">
        <v>6A30</v>
      </c>
    </row>
    <row r="1675" spans="1:13" x14ac:dyDescent="0.25">
      <c r="A1675">
        <v>211112249</v>
      </c>
      <c r="B1675" t="str">
        <v>Sérgio Manuel Saraiva Silva</v>
      </c>
      <c r="C1675" t="str">
        <v>FA</v>
      </c>
      <c r="D1675" s="5">
        <v>2025</v>
      </c>
      <c r="E1675">
        <v>14</v>
      </c>
      <c r="F1675" t="str">
        <v>PEN</v>
      </c>
      <c r="G1675" vm="35">
        <v>45844</v>
      </c>
      <c r="H1675" vm="13">
        <v>45814</v>
      </c>
      <c r="I1675">
        <v>6</v>
      </c>
      <c r="J1675">
        <v>250.32</v>
      </c>
      <c r="K1675">
        <v>250.32</v>
      </c>
      <c r="L1675" t="str">
        <v>Pedro Fonseca</v>
      </c>
      <c r="M1675" t="str">
        <v>6A30</v>
      </c>
    </row>
    <row r="1676" spans="1:13" x14ac:dyDescent="0.25">
      <c r="A1676">
        <v>211112249</v>
      </c>
      <c r="B1676" t="str">
        <v>Sérgio Manuel Saraiva Silva</v>
      </c>
      <c r="C1676" t="str">
        <v>FA</v>
      </c>
      <c r="D1676" s="5" t="str">
        <v>2025A</v>
      </c>
      <c r="E1676">
        <v>8976</v>
      </c>
      <c r="F1676" t="str">
        <v>PEN</v>
      </c>
      <c r="G1676" vm="8">
        <v>45847</v>
      </c>
      <c r="H1676" vm="77">
        <v>45817</v>
      </c>
      <c r="I1676">
        <v>3</v>
      </c>
      <c r="J1676">
        <v>113.9</v>
      </c>
      <c r="K1676">
        <v>113.9</v>
      </c>
      <c r="L1676" t="str">
        <v>Pedro Fonseca</v>
      </c>
      <c r="M1676" t="str">
        <v>1A5</v>
      </c>
    </row>
    <row r="1677" spans="1:13" x14ac:dyDescent="0.25">
      <c r="A1677">
        <v>211112249</v>
      </c>
      <c r="B1677" t="str">
        <v>Sérgio Manuel Saraiva Silva</v>
      </c>
      <c r="C1677" t="str">
        <v>FA</v>
      </c>
      <c r="D1677" s="5" t="str">
        <v>2025A</v>
      </c>
      <c r="E1677">
        <v>9237</v>
      </c>
      <c r="F1677" t="str">
        <v>PEN</v>
      </c>
      <c r="G1677" vm="95">
        <v>45851</v>
      </c>
      <c r="H1677" vm="19">
        <v>45821</v>
      </c>
      <c r="I1677">
        <v>-1</v>
      </c>
      <c r="J1677">
        <v>296.66000000000003</v>
      </c>
      <c r="K1677">
        <v>296.66000000000003</v>
      </c>
      <c r="L1677" t="str">
        <v>Pedro Fonseca</v>
      </c>
      <c r="M1677" t="str">
        <v>A VENCER</v>
      </c>
    </row>
    <row r="1678" spans="1:13" x14ac:dyDescent="0.25">
      <c r="A1678">
        <v>211112249</v>
      </c>
      <c r="B1678" t="str">
        <v>Sérgio Manuel Saraiva Silva</v>
      </c>
      <c r="C1678" t="str">
        <v>FA</v>
      </c>
      <c r="D1678" s="5" t="str">
        <v>2025A</v>
      </c>
      <c r="E1678">
        <v>9308</v>
      </c>
      <c r="F1678" t="str">
        <v>PEN</v>
      </c>
      <c r="G1678" vm="96">
        <v>45854</v>
      </c>
      <c r="H1678" vm="89">
        <v>45824</v>
      </c>
      <c r="I1678">
        <v>-4</v>
      </c>
      <c r="J1678">
        <v>210.99</v>
      </c>
      <c r="K1678">
        <v>210.99</v>
      </c>
      <c r="L1678" t="str">
        <v>Pedro Fonseca</v>
      </c>
      <c r="M1678" t="str">
        <v>A VENCER</v>
      </c>
    </row>
    <row r="1679" spans="1:13" x14ac:dyDescent="0.25">
      <c r="A1679">
        <v>211112249</v>
      </c>
      <c r="B1679" t="str">
        <v>Sérgio Manuel Saraiva Silva</v>
      </c>
      <c r="C1679" t="str">
        <v>FA</v>
      </c>
      <c r="D1679" s="5" t="str">
        <v>2025A</v>
      </c>
      <c r="E1679">
        <v>9528</v>
      </c>
      <c r="F1679" t="str">
        <v>PEN</v>
      </c>
      <c r="G1679" vm="98">
        <v>45858</v>
      </c>
      <c r="H1679" vm="24">
        <v>45828</v>
      </c>
      <c r="I1679">
        <v>-8</v>
      </c>
      <c r="J1679">
        <v>548.06000000000006</v>
      </c>
      <c r="K1679">
        <v>548.06000000000006</v>
      </c>
      <c r="L1679" t="str">
        <v>Pedro Fonseca</v>
      </c>
      <c r="M1679" t="str">
        <v>A VENCER</v>
      </c>
    </row>
    <row r="1680" spans="1:13" x14ac:dyDescent="0.25">
      <c r="A1680">
        <v>211112249</v>
      </c>
      <c r="B1680" t="str">
        <v>Sérgio Manuel Saraiva Silva</v>
      </c>
      <c r="C1680" t="str">
        <v>FA</v>
      </c>
      <c r="D1680" s="5" t="str">
        <v>2025A</v>
      </c>
      <c r="E1680">
        <v>9813</v>
      </c>
      <c r="F1680" t="str">
        <v>PEN</v>
      </c>
      <c r="G1680" vm="102">
        <v>45865</v>
      </c>
      <c r="H1680" vm="28">
        <v>45835</v>
      </c>
      <c r="I1680">
        <v>-15</v>
      </c>
      <c r="J1680">
        <v>171.42000000000002</v>
      </c>
      <c r="K1680">
        <v>171.42000000000002</v>
      </c>
      <c r="L1680" t="str">
        <v>Pedro Fonseca</v>
      </c>
      <c r="M1680" t="str">
        <v>A VENCER</v>
      </c>
    </row>
    <row r="1681" spans="1:13" x14ac:dyDescent="0.25">
      <c r="A1681">
        <v>211112252</v>
      </c>
      <c r="B1681" t="str">
        <v>Nelson Pereira &amp; Filha, Lda</v>
      </c>
      <c r="C1681" t="str">
        <v>FA</v>
      </c>
      <c r="D1681" s="5" t="str">
        <v>2025A</v>
      </c>
      <c r="E1681">
        <v>2535</v>
      </c>
      <c r="F1681" t="str">
        <v>PEN</v>
      </c>
      <c r="G1681" vm="268">
        <v>45728</v>
      </c>
      <c r="H1681" vm="65">
        <v>45698</v>
      </c>
      <c r="I1681">
        <v>122</v>
      </c>
      <c r="J1681">
        <v>47.44</v>
      </c>
      <c r="K1681">
        <v>47.44</v>
      </c>
      <c r="L1681" t="str">
        <v>Manuel Miranda</v>
      </c>
      <c r="M1681" t="str">
        <v>M120</v>
      </c>
    </row>
    <row r="1682" spans="1:13" x14ac:dyDescent="0.25">
      <c r="A1682">
        <v>211112252</v>
      </c>
      <c r="B1682" t="str">
        <v>Nelson Pereira &amp; Filha, Lda</v>
      </c>
      <c r="C1682" t="str">
        <v>FA</v>
      </c>
      <c r="D1682" s="5" t="str">
        <v>2025A</v>
      </c>
      <c r="E1682">
        <v>6210</v>
      </c>
      <c r="F1682" t="str">
        <v>PEN</v>
      </c>
      <c r="G1682" vm="181">
        <v>45791</v>
      </c>
      <c r="H1682" vm="350">
        <v>45761</v>
      </c>
      <c r="I1682">
        <v>59</v>
      </c>
      <c r="J1682">
        <v>577.74</v>
      </c>
      <c r="K1682">
        <v>577.74</v>
      </c>
      <c r="L1682" t="str">
        <v>Manuel Miranda</v>
      </c>
      <c r="M1682" t="str">
        <v>31A60</v>
      </c>
    </row>
    <row r="1683" spans="1:13" x14ac:dyDescent="0.25">
      <c r="A1683">
        <v>211112252</v>
      </c>
      <c r="B1683" t="str">
        <v>Nelson Pereira &amp; Filha, Lda</v>
      </c>
      <c r="C1683" t="str">
        <v>FA</v>
      </c>
      <c r="D1683" s="5" t="str">
        <v>2025A</v>
      </c>
      <c r="E1683">
        <v>6445</v>
      </c>
      <c r="F1683" t="str">
        <v>PEN</v>
      </c>
      <c r="G1683" vm="351">
        <v>45794</v>
      </c>
      <c r="H1683" vm="312">
        <v>45764</v>
      </c>
      <c r="I1683">
        <v>56</v>
      </c>
      <c r="J1683">
        <v>213.99</v>
      </c>
      <c r="K1683">
        <v>213.99</v>
      </c>
      <c r="L1683" t="str">
        <v>Manuel Miranda</v>
      </c>
      <c r="M1683" t="str">
        <v>31A60</v>
      </c>
    </row>
    <row r="1684" spans="1:13" x14ac:dyDescent="0.25">
      <c r="A1684">
        <v>211112252</v>
      </c>
      <c r="B1684" t="str">
        <v>Nelson Pereira &amp; Filha, Lda</v>
      </c>
      <c r="C1684" t="str">
        <v>FA</v>
      </c>
      <c r="D1684" s="5" t="str">
        <v>2025A</v>
      </c>
      <c r="E1684">
        <v>6775</v>
      </c>
      <c r="F1684" t="str">
        <v>PEN</v>
      </c>
      <c r="G1684" vm="155">
        <v>45801</v>
      </c>
      <c r="H1684" vm="156">
        <v>45771</v>
      </c>
      <c r="I1684">
        <v>49</v>
      </c>
      <c r="J1684">
        <v>147.62</v>
      </c>
      <c r="K1684">
        <v>147.62</v>
      </c>
      <c r="L1684" t="str">
        <v>Manuel Miranda</v>
      </c>
      <c r="M1684" t="str">
        <v>31A60</v>
      </c>
    </row>
    <row r="1685" spans="1:13" x14ac:dyDescent="0.25">
      <c r="A1685">
        <v>211112252</v>
      </c>
      <c r="B1685" t="str">
        <v>Nelson Pereira &amp; Filha, Lda</v>
      </c>
      <c r="C1685" t="str">
        <v>FA</v>
      </c>
      <c r="D1685" s="5" t="str">
        <v>2025A</v>
      </c>
      <c r="E1685">
        <v>7037</v>
      </c>
      <c r="F1685" t="str">
        <v>PEN</v>
      </c>
      <c r="G1685" vm="11">
        <v>45809</v>
      </c>
      <c r="H1685" vm="150">
        <v>45779</v>
      </c>
      <c r="I1685">
        <v>41</v>
      </c>
      <c r="J1685">
        <v>315.93</v>
      </c>
      <c r="K1685">
        <v>315.93</v>
      </c>
      <c r="L1685" t="str">
        <v>Manuel Miranda</v>
      </c>
      <c r="M1685" t="str">
        <v>31A60</v>
      </c>
    </row>
    <row r="1686" spans="1:13" x14ac:dyDescent="0.25">
      <c r="A1686">
        <v>211112252</v>
      </c>
      <c r="B1686" t="str">
        <v>Nelson Pereira &amp; Filha, Lda</v>
      </c>
      <c r="C1686" t="str">
        <v>FA</v>
      </c>
      <c r="D1686" s="5" t="str">
        <v>2025A</v>
      </c>
      <c r="E1686">
        <v>7409</v>
      </c>
      <c r="F1686" t="str">
        <v>PEN</v>
      </c>
      <c r="G1686" vm="14">
        <v>45815</v>
      </c>
      <c r="H1686" vm="151">
        <v>45785</v>
      </c>
      <c r="I1686">
        <v>35</v>
      </c>
      <c r="J1686">
        <v>279.98</v>
      </c>
      <c r="K1686">
        <v>279.98</v>
      </c>
      <c r="L1686" t="str">
        <v>Manuel Miranda</v>
      </c>
      <c r="M1686" t="str">
        <v>31A60</v>
      </c>
    </row>
    <row r="1687" spans="1:13" x14ac:dyDescent="0.25">
      <c r="A1687">
        <v>211112252</v>
      </c>
      <c r="B1687" t="str">
        <v>Nelson Pereira &amp; Filha, Lda</v>
      </c>
      <c r="C1687" t="str">
        <v>FA</v>
      </c>
      <c r="D1687" s="5" t="str">
        <v>2025A</v>
      </c>
      <c r="E1687">
        <v>7796</v>
      </c>
      <c r="F1687" t="str">
        <v>PEN</v>
      </c>
      <c r="G1687" vm="20">
        <v>45822</v>
      </c>
      <c r="H1687" vm="152">
        <v>45792</v>
      </c>
      <c r="I1687">
        <v>28</v>
      </c>
      <c r="J1687">
        <v>400.97</v>
      </c>
      <c r="K1687">
        <v>400.97</v>
      </c>
      <c r="L1687" t="str">
        <v>Manuel Miranda</v>
      </c>
      <c r="M1687" t="str">
        <v>6A30</v>
      </c>
    </row>
    <row r="1688" spans="1:13" x14ac:dyDescent="0.25">
      <c r="A1688">
        <v>211112252</v>
      </c>
      <c r="B1688" t="str">
        <v>Nelson Pereira &amp; Filha, Lda</v>
      </c>
      <c r="C1688" t="str">
        <v>FA</v>
      </c>
      <c r="D1688" s="5" t="str">
        <v>2025A</v>
      </c>
      <c r="E1688">
        <v>7979</v>
      </c>
      <c r="F1688" t="str">
        <v>PEN</v>
      </c>
      <c r="G1688" vm="22">
        <v>45826</v>
      </c>
      <c r="H1688" vm="164">
        <v>45796</v>
      </c>
      <c r="I1688">
        <v>24</v>
      </c>
      <c r="J1688">
        <v>322.75</v>
      </c>
      <c r="K1688">
        <v>322.75</v>
      </c>
      <c r="L1688" t="str">
        <v>Manuel Miranda</v>
      </c>
      <c r="M1688" t="str">
        <v>6A30</v>
      </c>
    </row>
    <row r="1689" spans="1:13" x14ac:dyDescent="0.25">
      <c r="A1689">
        <v>211112252</v>
      </c>
      <c r="B1689" t="str">
        <v>Nelson Pereira &amp; Filha, Lda</v>
      </c>
      <c r="C1689" t="str">
        <v>FA</v>
      </c>
      <c r="D1689" s="5" t="str">
        <v>2025A</v>
      </c>
      <c r="E1689">
        <v>8366</v>
      </c>
      <c r="F1689" t="str">
        <v>PEN</v>
      </c>
      <c r="G1689" vm="26">
        <v>45833</v>
      </c>
      <c r="H1689" vm="147">
        <v>45803</v>
      </c>
      <c r="I1689">
        <v>17</v>
      </c>
      <c r="J1689">
        <v>407.85</v>
      </c>
      <c r="K1689">
        <v>407.85</v>
      </c>
      <c r="L1689" t="str">
        <v>Manuel Miranda</v>
      </c>
      <c r="M1689" t="str">
        <v>6A30</v>
      </c>
    </row>
    <row r="1690" spans="1:13" x14ac:dyDescent="0.25">
      <c r="A1690">
        <v>211112252</v>
      </c>
      <c r="B1690" t="str">
        <v>Nelson Pereira &amp; Filha, Lda</v>
      </c>
      <c r="C1690" t="str">
        <v>FA</v>
      </c>
      <c r="D1690" s="5" t="str">
        <v>2025A</v>
      </c>
      <c r="E1690">
        <v>8889</v>
      </c>
      <c r="F1690" t="str">
        <v>PEN</v>
      </c>
      <c r="G1690" vm="34">
        <v>45843</v>
      </c>
      <c r="H1690" vm="138">
        <v>45813</v>
      </c>
      <c r="I1690">
        <v>7</v>
      </c>
      <c r="J1690">
        <v>133.82</v>
      </c>
      <c r="K1690">
        <v>133.82</v>
      </c>
      <c r="L1690" t="str">
        <v>Manuel Miranda</v>
      </c>
      <c r="M1690" t="str">
        <v>6A30</v>
      </c>
    </row>
    <row r="1691" spans="1:13" x14ac:dyDescent="0.25">
      <c r="A1691">
        <v>211112252</v>
      </c>
      <c r="B1691" t="str">
        <v>Nelson Pereira &amp; Filha, Lda</v>
      </c>
      <c r="C1691" t="str">
        <v>FA</v>
      </c>
      <c r="D1691" s="5" t="str">
        <v>2025A</v>
      </c>
      <c r="E1691">
        <v>8986</v>
      </c>
      <c r="F1691" t="str">
        <v>PEN</v>
      </c>
      <c r="G1691" vm="8">
        <v>45847</v>
      </c>
      <c r="H1691" vm="77">
        <v>45817</v>
      </c>
      <c r="I1691">
        <v>3</v>
      </c>
      <c r="J1691">
        <v>279.38</v>
      </c>
      <c r="K1691">
        <v>279.38</v>
      </c>
      <c r="L1691" t="str">
        <v>Manuel Miranda</v>
      </c>
      <c r="M1691" t="str">
        <v>1A5</v>
      </c>
    </row>
    <row r="1692" spans="1:13" x14ac:dyDescent="0.25">
      <c r="A1692">
        <v>211112257</v>
      </c>
      <c r="B1692" t="str">
        <v>Alberto,Manuel &amp; Ribeiro, Lda</v>
      </c>
      <c r="C1692" t="str">
        <v>FA</v>
      </c>
      <c r="D1692" s="5" t="str">
        <v>2025A</v>
      </c>
      <c r="E1692">
        <v>4834</v>
      </c>
      <c r="F1692" t="str">
        <v>PEN</v>
      </c>
      <c r="G1692" vm="252">
        <v>45757</v>
      </c>
      <c r="H1692" vm="219">
        <v>45736</v>
      </c>
      <c r="I1692">
        <v>93</v>
      </c>
      <c r="J1692">
        <v>391.63</v>
      </c>
      <c r="K1692">
        <v>391.63</v>
      </c>
      <c r="L1692" t="str">
        <v>Manuel Miranda</v>
      </c>
      <c r="M1692" t="str">
        <v>91A120</v>
      </c>
    </row>
    <row r="1693" spans="1:13" x14ac:dyDescent="0.25">
      <c r="A1693">
        <v>211112257</v>
      </c>
      <c r="B1693" t="str">
        <v>Alberto,Manuel &amp; Ribeiro, Lda</v>
      </c>
      <c r="C1693" t="str">
        <v>FA</v>
      </c>
      <c r="D1693" s="5" t="str">
        <v>2025A</v>
      </c>
      <c r="E1693">
        <v>6443</v>
      </c>
      <c r="F1693" t="str">
        <v>PEN</v>
      </c>
      <c r="G1693" vm="151">
        <v>45785</v>
      </c>
      <c r="H1693" vm="312">
        <v>45764</v>
      </c>
      <c r="I1693">
        <v>65</v>
      </c>
      <c r="J1693">
        <v>223.27</v>
      </c>
      <c r="K1693">
        <v>223.27</v>
      </c>
      <c r="L1693" t="str">
        <v>Manuel Miranda</v>
      </c>
      <c r="M1693" t="str">
        <v>61A90</v>
      </c>
    </row>
    <row r="1694" spans="1:13" x14ac:dyDescent="0.25">
      <c r="A1694">
        <v>211112258</v>
      </c>
      <c r="B1694" t="str">
        <v>Jpa - Carnes De Cucujães, Lda</v>
      </c>
      <c r="C1694" t="str">
        <v>FA</v>
      </c>
      <c r="D1694" s="5" t="str">
        <v>2025A</v>
      </c>
      <c r="E1694">
        <v>8764</v>
      </c>
      <c r="F1694" t="str">
        <v>RPR</v>
      </c>
      <c r="G1694" vm="32">
        <v>45841</v>
      </c>
      <c r="H1694" vm="119">
        <v>45811</v>
      </c>
      <c r="I1694">
        <v>9</v>
      </c>
      <c r="J1694">
        <v>395.94</v>
      </c>
      <c r="K1694">
        <v>395.94</v>
      </c>
      <c r="L1694" t="str">
        <v>Bruno Brito</v>
      </c>
      <c r="M1694" t="str">
        <v>6A30</v>
      </c>
    </row>
    <row r="1695" spans="1:13" x14ac:dyDescent="0.25">
      <c r="A1695">
        <v>211112264</v>
      </c>
      <c r="B1695" t="str">
        <v>João Paulo Silva Ribeiro Unip.,Lda</v>
      </c>
      <c r="C1695" t="str">
        <v>FAC</v>
      </c>
      <c r="D1695" s="5" t="str">
        <v>A</v>
      </c>
      <c r="E1695" t="str">
        <v>33-0272289</v>
      </c>
      <c r="F1695" t="str">
        <v>PEN</v>
      </c>
      <c r="G1695" vm="444">
        <v>45486</v>
      </c>
      <c r="H1695" vm="445">
        <v>45456</v>
      </c>
      <c r="I1695">
        <v>364</v>
      </c>
      <c r="J1695">
        <v>1570.93</v>
      </c>
      <c r="K1695">
        <v>1145.4000000000001</v>
      </c>
      <c r="L1695" t="str">
        <v>Contencioso</v>
      </c>
      <c r="M1695" t="str">
        <v>M120</v>
      </c>
    </row>
    <row r="1696" spans="1:13" x14ac:dyDescent="0.25">
      <c r="A1696">
        <v>211112264</v>
      </c>
      <c r="B1696" t="str">
        <v>João Paulo Silva Ribeiro Unip.,Lda</v>
      </c>
      <c r="C1696" t="str">
        <v>FAC</v>
      </c>
      <c r="D1696" s="5" t="str">
        <v>A</v>
      </c>
      <c r="E1696" t="str">
        <v>33-0272486</v>
      </c>
      <c r="F1696" t="str">
        <v>PEN</v>
      </c>
      <c r="G1696" vm="346">
        <v>45490</v>
      </c>
      <c r="H1696" vm="446">
        <v>45460</v>
      </c>
      <c r="I1696">
        <v>360</v>
      </c>
      <c r="J1696">
        <v>533.66</v>
      </c>
      <c r="K1696">
        <v>533.66</v>
      </c>
      <c r="L1696" t="str">
        <v>Contencioso</v>
      </c>
      <c r="M1696" t="str">
        <v>M120</v>
      </c>
    </row>
    <row r="1697" spans="1:13" x14ac:dyDescent="0.25">
      <c r="A1697">
        <v>211112264</v>
      </c>
      <c r="B1697" t="str">
        <v>João Paulo Silva Ribeiro Unip.,Lda</v>
      </c>
      <c r="C1697" t="str">
        <v>FAC</v>
      </c>
      <c r="D1697" s="5" t="str">
        <v>A</v>
      </c>
      <c r="E1697" t="str">
        <v>33-0272848</v>
      </c>
      <c r="F1697" t="str">
        <v>PEN</v>
      </c>
      <c r="G1697" vm="283">
        <v>45493</v>
      </c>
      <c r="H1697" vm="284">
        <v>45463</v>
      </c>
      <c r="I1697">
        <v>357</v>
      </c>
      <c r="J1697">
        <v>1478.5</v>
      </c>
      <c r="K1697">
        <v>1478.5</v>
      </c>
      <c r="L1697" t="str">
        <v>Contencioso</v>
      </c>
      <c r="M1697" t="str">
        <v>M120</v>
      </c>
    </row>
    <row r="1698" spans="1:13" x14ac:dyDescent="0.25">
      <c r="A1698">
        <v>211112264</v>
      </c>
      <c r="B1698" t="str">
        <v>João Paulo Silva Ribeiro Unip.,Lda</v>
      </c>
      <c r="C1698" t="str">
        <v>CCR</v>
      </c>
      <c r="D1698" s="5" t="str">
        <v>A</v>
      </c>
      <c r="E1698" t="str">
        <v>35-0012036</v>
      </c>
      <c r="F1698" t="str">
        <v>PEN</v>
      </c>
      <c r="G1698" vm="283">
        <v>45493</v>
      </c>
      <c r="H1698" vm="284">
        <v>45463</v>
      </c>
      <c r="I1698">
        <v>357</v>
      </c>
      <c r="J1698">
        <v>-32.700000000000003</v>
      </c>
      <c r="K1698">
        <v>-32.700000000000003</v>
      </c>
      <c r="L1698" t="str">
        <v>Contencioso</v>
      </c>
      <c r="M1698" t="str">
        <v>M120</v>
      </c>
    </row>
    <row r="1699" spans="1:13" x14ac:dyDescent="0.25">
      <c r="A1699">
        <v>211112264</v>
      </c>
      <c r="B1699" t="str">
        <v>João Paulo Silva Ribeiro Unip.,Lda</v>
      </c>
      <c r="C1699" t="str">
        <v>FAC</v>
      </c>
      <c r="D1699" s="5" t="str">
        <v>A</v>
      </c>
      <c r="E1699" t="str">
        <v>33-0273333</v>
      </c>
      <c r="F1699" t="str">
        <v>PEN</v>
      </c>
      <c r="G1699" vm="447">
        <v>45500</v>
      </c>
      <c r="H1699" vm="393">
        <v>45470</v>
      </c>
      <c r="I1699">
        <v>350</v>
      </c>
      <c r="J1699">
        <v>1458.09</v>
      </c>
      <c r="K1699">
        <v>1458.09</v>
      </c>
      <c r="L1699" t="str">
        <v>Contencioso</v>
      </c>
      <c r="M1699" t="str">
        <v>M120</v>
      </c>
    </row>
    <row r="1700" spans="1:13" x14ac:dyDescent="0.25">
      <c r="A1700">
        <v>211112264</v>
      </c>
      <c r="B1700" t="str">
        <v>João Paulo Silva Ribeiro Unip.,Lda</v>
      </c>
      <c r="C1700" t="str">
        <v>FA</v>
      </c>
      <c r="D1700" s="5" t="str">
        <v>2024A</v>
      </c>
      <c r="E1700">
        <v>23</v>
      </c>
      <c r="F1700" t="str">
        <v>PEN</v>
      </c>
      <c r="G1700" vm="448">
        <v>45504</v>
      </c>
      <c r="H1700" vm="449">
        <v>45474</v>
      </c>
      <c r="I1700">
        <v>346</v>
      </c>
      <c r="J1700">
        <v>446.09000000000003</v>
      </c>
      <c r="K1700">
        <v>446.09000000000003</v>
      </c>
      <c r="L1700" t="str">
        <v>Contencioso</v>
      </c>
      <c r="M1700" t="str">
        <v>M120</v>
      </c>
    </row>
    <row r="1701" spans="1:13" x14ac:dyDescent="0.25">
      <c r="A1701">
        <v>211112264</v>
      </c>
      <c r="B1701" t="str">
        <v>João Paulo Silva Ribeiro Unip.,Lda</v>
      </c>
      <c r="C1701" t="str">
        <v>FA</v>
      </c>
      <c r="D1701" s="5" t="str">
        <v>2024A</v>
      </c>
      <c r="E1701">
        <v>311</v>
      </c>
      <c r="F1701" t="str">
        <v>PEN</v>
      </c>
      <c r="G1701" vm="450">
        <v>45507</v>
      </c>
      <c r="H1701" vm="386">
        <v>45477</v>
      </c>
      <c r="I1701">
        <v>343</v>
      </c>
      <c r="J1701">
        <v>339.47</v>
      </c>
      <c r="K1701">
        <v>339.47</v>
      </c>
      <c r="L1701" t="str">
        <v>Contencioso</v>
      </c>
      <c r="M1701" t="str">
        <v>M120</v>
      </c>
    </row>
    <row r="1702" spans="1:13" x14ac:dyDescent="0.25">
      <c r="A1702">
        <v>211112264</v>
      </c>
      <c r="B1702" t="str">
        <v>João Paulo Silva Ribeiro Unip.,Lda</v>
      </c>
      <c r="C1702" t="str">
        <v>FA</v>
      </c>
      <c r="D1702" s="5" t="str">
        <v>2024A</v>
      </c>
      <c r="E1702">
        <v>466</v>
      </c>
      <c r="F1702" t="str">
        <v>PEN</v>
      </c>
      <c r="G1702" vm="114">
        <v>45508</v>
      </c>
      <c r="H1702" vm="115">
        <v>45478</v>
      </c>
      <c r="I1702">
        <v>342</v>
      </c>
      <c r="J1702">
        <v>663.58</v>
      </c>
      <c r="K1702">
        <v>663.58</v>
      </c>
      <c r="L1702" t="str">
        <v>Contencioso</v>
      </c>
      <c r="M1702" t="str">
        <v>M120</v>
      </c>
    </row>
    <row r="1703" spans="1:13" x14ac:dyDescent="0.25">
      <c r="A1703">
        <v>211112264</v>
      </c>
      <c r="B1703" t="str">
        <v>João Paulo Silva Ribeiro Unip.,Lda</v>
      </c>
      <c r="C1703" t="str">
        <v>FA</v>
      </c>
      <c r="D1703" s="5" t="str">
        <v>2024A</v>
      </c>
      <c r="E1703">
        <v>537</v>
      </c>
      <c r="F1703" t="str">
        <v>PEN</v>
      </c>
      <c r="G1703" vm="451">
        <v>45511</v>
      </c>
      <c r="H1703" vm="452">
        <v>45481</v>
      </c>
      <c r="I1703">
        <v>339</v>
      </c>
      <c r="J1703">
        <v>369.26</v>
      </c>
      <c r="K1703">
        <v>369.26</v>
      </c>
      <c r="L1703" t="str">
        <v>Contencioso</v>
      </c>
      <c r="M1703" t="str">
        <v>M120</v>
      </c>
    </row>
    <row r="1704" spans="1:13" x14ac:dyDescent="0.25">
      <c r="A1704">
        <v>211112264</v>
      </c>
      <c r="B1704" t="str">
        <v>João Paulo Silva Ribeiro Unip.,Lda</v>
      </c>
      <c r="C1704" t="str">
        <v>FA</v>
      </c>
      <c r="D1704" s="5" t="str">
        <v>2024A</v>
      </c>
      <c r="E1704">
        <v>566</v>
      </c>
      <c r="F1704" t="str">
        <v>PEN</v>
      </c>
      <c r="G1704" vm="451">
        <v>45511</v>
      </c>
      <c r="H1704" vm="452">
        <v>45481</v>
      </c>
      <c r="I1704">
        <v>339</v>
      </c>
      <c r="J1704">
        <v>23.85</v>
      </c>
      <c r="K1704">
        <v>23.85</v>
      </c>
      <c r="L1704" t="str">
        <v>Contencioso</v>
      </c>
      <c r="M1704" t="str">
        <v>M120</v>
      </c>
    </row>
    <row r="1705" spans="1:13" x14ac:dyDescent="0.25">
      <c r="A1705">
        <v>211112264</v>
      </c>
      <c r="B1705" t="str">
        <v>João Paulo Silva Ribeiro Unip.,Lda</v>
      </c>
      <c r="C1705" t="str">
        <v>FA</v>
      </c>
      <c r="D1705" s="5" t="str">
        <v>2024A</v>
      </c>
      <c r="E1705">
        <v>829</v>
      </c>
      <c r="F1705" t="str">
        <v>PEN</v>
      </c>
      <c r="G1705" vm="453">
        <v>45514</v>
      </c>
      <c r="H1705" vm="396">
        <v>45484</v>
      </c>
      <c r="I1705">
        <v>336</v>
      </c>
      <c r="J1705">
        <v>1234.1100000000001</v>
      </c>
      <c r="K1705">
        <v>1234.1100000000001</v>
      </c>
      <c r="L1705" t="str">
        <v>Contencioso</v>
      </c>
      <c r="M1705" t="str">
        <v>M120</v>
      </c>
    </row>
    <row r="1706" spans="1:13" x14ac:dyDescent="0.25">
      <c r="A1706">
        <v>211112264</v>
      </c>
      <c r="B1706" t="str">
        <v>João Paulo Silva Ribeiro Unip.,Lda</v>
      </c>
      <c r="C1706" t="str">
        <v>FA</v>
      </c>
      <c r="D1706" s="5" t="str">
        <v>2024A</v>
      </c>
      <c r="E1706">
        <v>889</v>
      </c>
      <c r="F1706" t="str">
        <v>PEN</v>
      </c>
      <c r="G1706" vm="454">
        <v>45515</v>
      </c>
      <c r="H1706" vm="344">
        <v>45485</v>
      </c>
      <c r="I1706">
        <v>335</v>
      </c>
      <c r="J1706">
        <v>151.81</v>
      </c>
      <c r="K1706">
        <v>151.81</v>
      </c>
      <c r="L1706" t="str">
        <v>Contencioso</v>
      </c>
      <c r="M1706" t="str">
        <v>M120</v>
      </c>
    </row>
    <row r="1707" spans="1:13" x14ac:dyDescent="0.25">
      <c r="A1707">
        <v>211112264</v>
      </c>
      <c r="B1707" t="str">
        <v>João Paulo Silva Ribeiro Unip.,Lda</v>
      </c>
      <c r="C1707" t="str">
        <v>FA</v>
      </c>
      <c r="D1707" s="5" t="str">
        <v>2024A</v>
      </c>
      <c r="E1707">
        <v>1019</v>
      </c>
      <c r="F1707" t="str">
        <v>PEN</v>
      </c>
      <c r="G1707" vm="455">
        <v>45518</v>
      </c>
      <c r="H1707" vm="456">
        <v>45488</v>
      </c>
      <c r="I1707">
        <v>332</v>
      </c>
      <c r="J1707">
        <v>642.68000000000006</v>
      </c>
      <c r="K1707">
        <v>642.68000000000006</v>
      </c>
      <c r="L1707" t="str">
        <v>Contencioso</v>
      </c>
      <c r="M1707" t="str">
        <v>M120</v>
      </c>
    </row>
    <row r="1708" spans="1:13" x14ac:dyDescent="0.25">
      <c r="A1708">
        <v>211112264</v>
      </c>
      <c r="B1708" t="str">
        <v>João Paulo Silva Ribeiro Unip.,Lda</v>
      </c>
      <c r="C1708" t="str">
        <v>FA</v>
      </c>
      <c r="D1708" s="5" t="str">
        <v>2024A</v>
      </c>
      <c r="E1708">
        <v>1315</v>
      </c>
      <c r="F1708" t="str">
        <v>PEN</v>
      </c>
      <c r="G1708" vm="387">
        <v>45521</v>
      </c>
      <c r="H1708" vm="388">
        <v>45491</v>
      </c>
      <c r="I1708">
        <v>329</v>
      </c>
      <c r="J1708">
        <v>863.11</v>
      </c>
      <c r="K1708">
        <v>863.11</v>
      </c>
      <c r="L1708" t="str">
        <v>Contencioso</v>
      </c>
      <c r="M1708" t="str">
        <v>M120</v>
      </c>
    </row>
    <row r="1709" spans="1:13" x14ac:dyDescent="0.25">
      <c r="A1709">
        <v>211112264</v>
      </c>
      <c r="B1709" t="str">
        <v>João Paulo Silva Ribeiro Unip.,Lda</v>
      </c>
      <c r="C1709" t="str">
        <v>DCC</v>
      </c>
      <c r="D1709" s="5" t="str">
        <v>A</v>
      </c>
      <c r="E1709" t="str">
        <v>Devolução cheque</v>
      </c>
      <c r="F1709" t="str">
        <v>PEN</v>
      </c>
      <c r="G1709" vm="457">
        <v>45524</v>
      </c>
      <c r="H1709" vm="457">
        <v>45524</v>
      </c>
      <c r="I1709">
        <v>326</v>
      </c>
      <c r="J1709">
        <v>1025.8600000000001</v>
      </c>
      <c r="K1709">
        <v>25.86</v>
      </c>
      <c r="L1709" t="str">
        <v>Contencioso</v>
      </c>
      <c r="M1709" t="str">
        <v>M120</v>
      </c>
    </row>
    <row r="1710" spans="1:13" x14ac:dyDescent="0.25">
      <c r="A1710">
        <v>211112264</v>
      </c>
      <c r="B1710" t="str">
        <v>João Paulo Silva Ribeiro Unip.,Lda</v>
      </c>
      <c r="C1710" t="str">
        <v>FA</v>
      </c>
      <c r="D1710" s="5" t="str">
        <v>2024A</v>
      </c>
      <c r="E1710">
        <v>1521</v>
      </c>
      <c r="F1710" t="str">
        <v>PEN</v>
      </c>
      <c r="G1710" vm="458">
        <v>45525</v>
      </c>
      <c r="H1710" vm="459">
        <v>45495</v>
      </c>
      <c r="I1710">
        <v>325</v>
      </c>
      <c r="J1710">
        <v>720.95</v>
      </c>
      <c r="K1710">
        <v>720.95</v>
      </c>
      <c r="L1710" t="str">
        <v>Contencioso</v>
      </c>
      <c r="M1710" t="str">
        <v>M120</v>
      </c>
    </row>
    <row r="1711" spans="1:13" x14ac:dyDescent="0.25">
      <c r="A1711">
        <v>211112264</v>
      </c>
      <c r="B1711" t="str">
        <v>João Paulo Silva Ribeiro Unip.,Lda</v>
      </c>
      <c r="C1711" t="str">
        <v>FA</v>
      </c>
      <c r="D1711" s="5" t="str">
        <v>2024A</v>
      </c>
      <c r="E1711">
        <v>1823</v>
      </c>
      <c r="F1711" t="str">
        <v>PEN</v>
      </c>
      <c r="G1711" vm="383">
        <v>45528</v>
      </c>
      <c r="H1711" vm="381">
        <v>45498</v>
      </c>
      <c r="I1711">
        <v>322</v>
      </c>
      <c r="J1711">
        <v>1124.29</v>
      </c>
      <c r="K1711">
        <v>1124.29</v>
      </c>
      <c r="L1711" t="str">
        <v>Contencioso</v>
      </c>
      <c r="M1711" t="str">
        <v>M120</v>
      </c>
    </row>
    <row r="1712" spans="1:13" x14ac:dyDescent="0.25">
      <c r="A1712">
        <v>211112264</v>
      </c>
      <c r="B1712" t="str">
        <v>João Paulo Silva Ribeiro Unip.,Lda</v>
      </c>
      <c r="C1712" t="str">
        <v>FA</v>
      </c>
      <c r="D1712" s="5" t="str">
        <v>2024B</v>
      </c>
      <c r="E1712">
        <v>37</v>
      </c>
      <c r="F1712" t="str">
        <v>PEN</v>
      </c>
      <c r="G1712" vm="383">
        <v>45528</v>
      </c>
      <c r="H1712" vm="381">
        <v>45498</v>
      </c>
      <c r="I1712">
        <v>322</v>
      </c>
      <c r="J1712">
        <v>19.080000000000002</v>
      </c>
      <c r="K1712">
        <v>19.080000000000002</v>
      </c>
      <c r="L1712" t="str">
        <v>Contencioso</v>
      </c>
      <c r="M1712" t="str">
        <v>M120</v>
      </c>
    </row>
    <row r="1713" spans="1:13" x14ac:dyDescent="0.25">
      <c r="A1713">
        <v>211112264</v>
      </c>
      <c r="B1713" t="str">
        <v>João Paulo Silva Ribeiro Unip.,Lda</v>
      </c>
      <c r="C1713" t="str">
        <v>FA</v>
      </c>
      <c r="D1713" s="5" t="str">
        <v>2024A</v>
      </c>
      <c r="E1713">
        <v>2017</v>
      </c>
      <c r="F1713" t="str">
        <v>PEN</v>
      </c>
      <c r="G1713" vm="460">
        <v>45532</v>
      </c>
      <c r="H1713" vm="461">
        <v>45502</v>
      </c>
      <c r="I1713">
        <v>318</v>
      </c>
      <c r="J1713">
        <v>528.11</v>
      </c>
      <c r="K1713">
        <v>528.11</v>
      </c>
      <c r="L1713" t="str">
        <v>Contencioso</v>
      </c>
      <c r="M1713" t="str">
        <v>M120</v>
      </c>
    </row>
    <row r="1714" spans="1:13" x14ac:dyDescent="0.25">
      <c r="A1714">
        <v>211112264</v>
      </c>
      <c r="B1714" t="str">
        <v>João Paulo Silva Ribeiro Unip.,Lda</v>
      </c>
      <c r="C1714" t="str">
        <v>NC</v>
      </c>
      <c r="D1714" s="5" t="str">
        <v>2024A</v>
      </c>
      <c r="E1714">
        <v>231</v>
      </c>
      <c r="F1714" t="str">
        <v>PEN</v>
      </c>
      <c r="G1714" vm="389">
        <v>45535</v>
      </c>
      <c r="H1714" vm="110">
        <v>45505</v>
      </c>
      <c r="I1714">
        <v>315</v>
      </c>
      <c r="J1714">
        <v>-4.05</v>
      </c>
      <c r="K1714">
        <v>-4.05</v>
      </c>
      <c r="L1714" t="str">
        <v>Contencioso</v>
      </c>
      <c r="M1714" t="str">
        <v>M120</v>
      </c>
    </row>
    <row r="1715" spans="1:13" x14ac:dyDescent="0.25">
      <c r="A1715">
        <v>211112264</v>
      </c>
      <c r="B1715" t="str">
        <v>João Paulo Silva Ribeiro Unip.,Lda</v>
      </c>
      <c r="C1715" t="str">
        <v>FA</v>
      </c>
      <c r="D1715" s="5" t="str">
        <v>2024A</v>
      </c>
      <c r="E1715">
        <v>2279</v>
      </c>
      <c r="F1715" t="str">
        <v>PEN</v>
      </c>
      <c r="G1715" vm="389">
        <v>45535</v>
      </c>
      <c r="H1715" vm="110">
        <v>45505</v>
      </c>
      <c r="I1715">
        <v>315</v>
      </c>
      <c r="J1715">
        <v>194.88</v>
      </c>
      <c r="K1715">
        <v>194.88</v>
      </c>
      <c r="L1715" t="str">
        <v>Contencioso</v>
      </c>
      <c r="M1715" t="str">
        <v>M120</v>
      </c>
    </row>
    <row r="1716" spans="1:13" x14ac:dyDescent="0.25">
      <c r="A1716">
        <v>211112264</v>
      </c>
      <c r="B1716" t="str">
        <v>João Paulo Silva Ribeiro Unip.,Lda</v>
      </c>
      <c r="C1716" t="str">
        <v>FA</v>
      </c>
      <c r="D1716" s="5" t="str">
        <v>2024A</v>
      </c>
      <c r="E1716">
        <v>2305</v>
      </c>
      <c r="F1716" t="str">
        <v>PEN</v>
      </c>
      <c r="G1716" vm="389">
        <v>45535</v>
      </c>
      <c r="H1716" vm="110">
        <v>45505</v>
      </c>
      <c r="I1716">
        <v>315</v>
      </c>
      <c r="J1716">
        <v>734.02</v>
      </c>
      <c r="K1716">
        <v>734.02</v>
      </c>
      <c r="L1716" t="str">
        <v>Contencioso</v>
      </c>
      <c r="M1716" t="str">
        <v>M120</v>
      </c>
    </row>
    <row r="1717" spans="1:13" x14ac:dyDescent="0.25">
      <c r="A1717">
        <v>211112264</v>
      </c>
      <c r="B1717" t="str">
        <v>João Paulo Silva Ribeiro Unip.,Lda</v>
      </c>
      <c r="C1717" t="str">
        <v>NC</v>
      </c>
      <c r="D1717" s="5" t="str">
        <v>2024A</v>
      </c>
      <c r="E1717">
        <v>236</v>
      </c>
      <c r="F1717" t="str">
        <v>PEN</v>
      </c>
      <c r="G1717" vm="462">
        <v>45536</v>
      </c>
      <c r="H1717" vm="463">
        <v>45506</v>
      </c>
      <c r="I1717">
        <v>314</v>
      </c>
      <c r="J1717">
        <v>-8.61</v>
      </c>
      <c r="K1717">
        <v>-8.61</v>
      </c>
      <c r="L1717" t="str">
        <v>Contencioso</v>
      </c>
      <c r="M1717" t="str">
        <v>M120</v>
      </c>
    </row>
    <row r="1718" spans="1:13" x14ac:dyDescent="0.25">
      <c r="A1718">
        <v>211112264</v>
      </c>
      <c r="B1718" t="str">
        <v>João Paulo Silva Ribeiro Unip.,Lda</v>
      </c>
      <c r="C1718" t="str">
        <v>FA</v>
      </c>
      <c r="D1718" s="5" t="str">
        <v>2024A</v>
      </c>
      <c r="E1718">
        <v>2449</v>
      </c>
      <c r="F1718" t="str">
        <v>PEN</v>
      </c>
      <c r="G1718" vm="462">
        <v>45536</v>
      </c>
      <c r="H1718" vm="463">
        <v>45506</v>
      </c>
      <c r="I1718">
        <v>314</v>
      </c>
      <c r="J1718">
        <v>47.61</v>
      </c>
      <c r="K1718">
        <v>47.61</v>
      </c>
      <c r="L1718" t="str">
        <v>Contencioso</v>
      </c>
      <c r="M1718" t="str">
        <v>M120</v>
      </c>
    </row>
    <row r="1719" spans="1:13" x14ac:dyDescent="0.25">
      <c r="A1719">
        <v>211112264</v>
      </c>
      <c r="B1719" t="str">
        <v>João Paulo Silva Ribeiro Unip.,Lda</v>
      </c>
      <c r="C1719" t="str">
        <v>NC</v>
      </c>
      <c r="D1719" s="5" t="str">
        <v>2024A</v>
      </c>
      <c r="E1719">
        <v>249</v>
      </c>
      <c r="F1719" t="str">
        <v>PEN</v>
      </c>
      <c r="G1719" vm="464">
        <v>45539</v>
      </c>
      <c r="H1719" vm="465">
        <v>45509</v>
      </c>
      <c r="I1719">
        <v>311</v>
      </c>
      <c r="J1719">
        <v>-8.31</v>
      </c>
      <c r="K1719">
        <v>-8.31</v>
      </c>
      <c r="L1719" t="str">
        <v>Contencioso</v>
      </c>
      <c r="M1719" t="str">
        <v>M120</v>
      </c>
    </row>
    <row r="1720" spans="1:13" x14ac:dyDescent="0.25">
      <c r="A1720">
        <v>211112264</v>
      </c>
      <c r="B1720" t="str">
        <v>João Paulo Silva Ribeiro Unip.,Lda</v>
      </c>
      <c r="C1720" t="str">
        <v>FA</v>
      </c>
      <c r="D1720" s="5" t="str">
        <v>2024A</v>
      </c>
      <c r="E1720">
        <v>2480</v>
      </c>
      <c r="F1720" t="str">
        <v>PEN</v>
      </c>
      <c r="G1720" vm="464">
        <v>45539</v>
      </c>
      <c r="H1720" vm="465">
        <v>45509</v>
      </c>
      <c r="I1720">
        <v>311</v>
      </c>
      <c r="J1720">
        <v>436.53000000000003</v>
      </c>
      <c r="K1720">
        <v>436.53000000000003</v>
      </c>
      <c r="L1720" t="str">
        <v>Contencioso</v>
      </c>
      <c r="M1720" t="str">
        <v>M120</v>
      </c>
    </row>
    <row r="1721" spans="1:13" x14ac:dyDescent="0.25">
      <c r="A1721">
        <v>211112264</v>
      </c>
      <c r="B1721" t="str">
        <v>João Paulo Silva Ribeiro Unip.,Lda</v>
      </c>
      <c r="C1721" t="str">
        <v>NC</v>
      </c>
      <c r="D1721" s="5">
        <v>2024</v>
      </c>
      <c r="E1721">
        <v>116</v>
      </c>
      <c r="F1721" t="str">
        <v>PEN</v>
      </c>
      <c r="G1721" vm="384">
        <v>45542</v>
      </c>
      <c r="H1721" vm="385">
        <v>45512</v>
      </c>
      <c r="I1721">
        <v>308</v>
      </c>
      <c r="J1721">
        <v>-45.03</v>
      </c>
      <c r="K1721">
        <v>-45.03</v>
      </c>
      <c r="L1721" t="str">
        <v>Contencioso</v>
      </c>
      <c r="M1721" t="str">
        <v>M120</v>
      </c>
    </row>
    <row r="1722" spans="1:13" x14ac:dyDescent="0.25">
      <c r="A1722">
        <v>211112264</v>
      </c>
      <c r="B1722" t="str">
        <v>João Paulo Silva Ribeiro Unip.,Lda</v>
      </c>
      <c r="C1722" t="str">
        <v>FA</v>
      </c>
      <c r="D1722" s="5" t="str">
        <v>2024A</v>
      </c>
      <c r="E1722">
        <v>2815</v>
      </c>
      <c r="F1722" t="str">
        <v>PEN</v>
      </c>
      <c r="G1722" vm="384">
        <v>45542</v>
      </c>
      <c r="H1722" vm="385">
        <v>45512</v>
      </c>
      <c r="I1722">
        <v>308</v>
      </c>
      <c r="J1722">
        <v>1260.6400000000001</v>
      </c>
      <c r="K1722">
        <v>1260.6400000000001</v>
      </c>
      <c r="L1722" t="str">
        <v>Contencioso</v>
      </c>
      <c r="M1722" t="str">
        <v>M120</v>
      </c>
    </row>
    <row r="1723" spans="1:13" x14ac:dyDescent="0.25">
      <c r="A1723">
        <v>211112264</v>
      </c>
      <c r="B1723" t="str">
        <v>João Paulo Silva Ribeiro Unip.,Lda</v>
      </c>
      <c r="C1723" t="str">
        <v>FA</v>
      </c>
      <c r="D1723" s="5" t="str">
        <v>2024A</v>
      </c>
      <c r="E1723">
        <v>2842</v>
      </c>
      <c r="F1723" t="str">
        <v>PEN</v>
      </c>
      <c r="G1723" vm="384">
        <v>45542</v>
      </c>
      <c r="H1723" vm="385">
        <v>45512</v>
      </c>
      <c r="I1723">
        <v>308</v>
      </c>
      <c r="J1723">
        <v>15.58</v>
      </c>
      <c r="K1723">
        <v>15.58</v>
      </c>
      <c r="L1723" t="str">
        <v>Contencioso</v>
      </c>
      <c r="M1723" t="str">
        <v>M120</v>
      </c>
    </row>
    <row r="1724" spans="1:13" x14ac:dyDescent="0.25">
      <c r="A1724">
        <v>211112264</v>
      </c>
      <c r="B1724" t="str">
        <v>João Paulo Silva Ribeiro Unip.,Lda</v>
      </c>
      <c r="C1724" t="str">
        <v>FA</v>
      </c>
      <c r="D1724" s="5" t="str">
        <v>2024A</v>
      </c>
      <c r="E1724">
        <v>2972</v>
      </c>
      <c r="F1724" t="str">
        <v>PEN</v>
      </c>
      <c r="G1724" vm="466">
        <v>45546</v>
      </c>
      <c r="H1724" vm="467">
        <v>45516</v>
      </c>
      <c r="I1724">
        <v>304</v>
      </c>
      <c r="J1724">
        <v>508.56</v>
      </c>
      <c r="K1724">
        <v>508.56</v>
      </c>
      <c r="L1724" t="str">
        <v>Contencioso</v>
      </c>
      <c r="M1724" t="str">
        <v>M120</v>
      </c>
    </row>
    <row r="1725" spans="1:13" x14ac:dyDescent="0.25">
      <c r="A1725">
        <v>211112264</v>
      </c>
      <c r="B1725" t="str">
        <v>João Paulo Silva Ribeiro Unip.,Lda</v>
      </c>
      <c r="C1725" t="str">
        <v>FA</v>
      </c>
      <c r="D1725" s="5" t="str">
        <v>2024A</v>
      </c>
      <c r="E1725">
        <v>3032</v>
      </c>
      <c r="F1725" t="str">
        <v>PEN</v>
      </c>
      <c r="G1725" vm="406">
        <v>45547</v>
      </c>
      <c r="H1725" vm="407">
        <v>45517</v>
      </c>
      <c r="I1725">
        <v>303</v>
      </c>
      <c r="J1725">
        <v>394.33</v>
      </c>
      <c r="K1725">
        <v>394.33</v>
      </c>
      <c r="L1725" t="str">
        <v>Contencioso</v>
      </c>
      <c r="M1725" t="str">
        <v>M120</v>
      </c>
    </row>
    <row r="1726" spans="1:13" x14ac:dyDescent="0.25">
      <c r="A1726">
        <v>211112264</v>
      </c>
      <c r="B1726" t="str">
        <v>João Paulo Silva Ribeiro Unip.,Lda</v>
      </c>
      <c r="C1726" t="str">
        <v>NC</v>
      </c>
      <c r="D1726" s="5" t="str">
        <v>2024A</v>
      </c>
      <c r="E1726">
        <v>325</v>
      </c>
      <c r="F1726" t="str">
        <v>PEN</v>
      </c>
      <c r="G1726" vm="468">
        <v>45550</v>
      </c>
      <c r="H1726" vm="345">
        <v>45520</v>
      </c>
      <c r="I1726">
        <v>300</v>
      </c>
      <c r="J1726">
        <v>-0.89</v>
      </c>
      <c r="K1726">
        <v>-0.89</v>
      </c>
      <c r="L1726" t="str">
        <v>Contencioso</v>
      </c>
      <c r="M1726" t="str">
        <v>M120</v>
      </c>
    </row>
    <row r="1727" spans="1:13" x14ac:dyDescent="0.25">
      <c r="A1727">
        <v>211112264</v>
      </c>
      <c r="B1727" t="str">
        <v>João Paulo Silva Ribeiro Unip.,Lda</v>
      </c>
      <c r="C1727" t="str">
        <v>FA</v>
      </c>
      <c r="D1727" s="5" t="str">
        <v>2024A</v>
      </c>
      <c r="E1727">
        <v>3323</v>
      </c>
      <c r="F1727" t="str">
        <v>PEN</v>
      </c>
      <c r="G1727" vm="468">
        <v>45550</v>
      </c>
      <c r="H1727" vm="345">
        <v>45520</v>
      </c>
      <c r="I1727">
        <v>300</v>
      </c>
      <c r="J1727">
        <v>1322.84</v>
      </c>
      <c r="K1727">
        <v>1322.84</v>
      </c>
      <c r="L1727" t="str">
        <v>Contencioso</v>
      </c>
      <c r="M1727" t="str">
        <v>M120</v>
      </c>
    </row>
    <row r="1728" spans="1:13" x14ac:dyDescent="0.25">
      <c r="A1728">
        <v>211112264</v>
      </c>
      <c r="B1728" t="str">
        <v>João Paulo Silva Ribeiro Unip.,Lda</v>
      </c>
      <c r="C1728" t="str">
        <v>NC</v>
      </c>
      <c r="D1728" s="5" t="str">
        <v>2025A</v>
      </c>
      <c r="E1728">
        <v>494</v>
      </c>
      <c r="F1728" t="str">
        <v>PEN</v>
      </c>
      <c r="G1728" vm="24">
        <v>45828</v>
      </c>
      <c r="H1728" vm="24">
        <v>45828</v>
      </c>
      <c r="I1728">
        <v>22</v>
      </c>
      <c r="J1728">
        <v>-4.54</v>
      </c>
      <c r="K1728">
        <v>-4.54</v>
      </c>
      <c r="L1728" t="str">
        <v>Contencioso</v>
      </c>
      <c r="M1728" t="str">
        <v>6A30</v>
      </c>
    </row>
    <row r="1729" spans="1:13" x14ac:dyDescent="0.25">
      <c r="A1729">
        <v>211112264</v>
      </c>
      <c r="B1729" t="str">
        <v>João Paulo Silva Ribeiro Unip.,Lda</v>
      </c>
      <c r="C1729" t="str">
        <v>FA</v>
      </c>
      <c r="D1729" s="5" t="str">
        <v>2025A</v>
      </c>
      <c r="E1729">
        <v>9728</v>
      </c>
      <c r="F1729" t="str">
        <v>PEN</v>
      </c>
      <c r="G1729" vm="26">
        <v>45833</v>
      </c>
      <c r="H1729" vm="26">
        <v>45833</v>
      </c>
      <c r="I1729">
        <v>17</v>
      </c>
      <c r="J1729">
        <v>7.38</v>
      </c>
      <c r="K1729">
        <v>7.38</v>
      </c>
      <c r="L1729" t="str">
        <v>Contencioso</v>
      </c>
      <c r="M1729" t="str">
        <v>6A30</v>
      </c>
    </row>
    <row r="1730" spans="1:13" x14ac:dyDescent="0.25">
      <c r="A1730">
        <v>211112268</v>
      </c>
      <c r="B1730" t="str">
        <v>Tiago Sousa &amp; Martins,Lda</v>
      </c>
      <c r="C1730" t="str">
        <v>FA</v>
      </c>
      <c r="D1730" s="5" t="str">
        <v>2025A</v>
      </c>
      <c r="E1730">
        <v>10446</v>
      </c>
      <c r="F1730" t="str">
        <v>PEN</v>
      </c>
      <c r="G1730" vm="109">
        <v>45879</v>
      </c>
      <c r="H1730" vm="9">
        <v>45849</v>
      </c>
      <c r="I1730">
        <v>-29</v>
      </c>
      <c r="J1730">
        <v>171.09</v>
      </c>
      <c r="K1730">
        <v>171.09</v>
      </c>
      <c r="L1730" t="str">
        <v>Bruno Brito</v>
      </c>
      <c r="M1730" t="str">
        <v>A VENCER</v>
      </c>
    </row>
    <row r="1731" spans="1:13" x14ac:dyDescent="0.25">
      <c r="A1731">
        <v>211112274</v>
      </c>
      <c r="B1731" t="str">
        <v>Quilos Exóticos, Lda</v>
      </c>
      <c r="C1731" t="str">
        <v>FAC</v>
      </c>
      <c r="D1731" s="5" t="str">
        <v>A</v>
      </c>
      <c r="E1731" t="str">
        <v>33-0263065</v>
      </c>
      <c r="F1731" t="str">
        <v>PEN</v>
      </c>
      <c r="G1731" vm="278">
        <v>45344</v>
      </c>
      <c r="H1731" vm="264">
        <v>45329</v>
      </c>
      <c r="I1731">
        <v>506</v>
      </c>
      <c r="J1731">
        <v>329</v>
      </c>
      <c r="K1731">
        <v>329</v>
      </c>
      <c r="L1731" t="str">
        <v>Contencioso</v>
      </c>
      <c r="M1731" t="str">
        <v>M120</v>
      </c>
    </row>
    <row r="1732" spans="1:13" x14ac:dyDescent="0.25">
      <c r="A1732">
        <v>211112274</v>
      </c>
      <c r="B1732" t="str">
        <v>Quilos Exóticos, Lda</v>
      </c>
      <c r="C1732" t="str">
        <v>CCR</v>
      </c>
      <c r="D1732" s="5" t="str">
        <v>A</v>
      </c>
      <c r="E1732" t="str">
        <v>39-0000547</v>
      </c>
      <c r="F1732" t="str">
        <v>PEN</v>
      </c>
      <c r="G1732" vm="279">
        <v>45351</v>
      </c>
      <c r="H1732" vm="265">
        <v>45336</v>
      </c>
      <c r="I1732">
        <v>499</v>
      </c>
      <c r="J1732">
        <v>-13.25</v>
      </c>
      <c r="K1732">
        <v>-13.25</v>
      </c>
      <c r="L1732" t="str">
        <v>Contencioso</v>
      </c>
      <c r="M1732" t="str">
        <v>M120</v>
      </c>
    </row>
    <row r="1733" spans="1:13" x14ac:dyDescent="0.25">
      <c r="A1733">
        <v>211112274</v>
      </c>
      <c r="B1733" t="str">
        <v>Quilos Exóticos, Lda</v>
      </c>
      <c r="C1733" t="str">
        <v>FAC</v>
      </c>
      <c r="D1733" s="5" t="str">
        <v>A</v>
      </c>
      <c r="E1733" t="str">
        <v>33-0264066</v>
      </c>
      <c r="F1733" t="str">
        <v>PEN</v>
      </c>
      <c r="G1733" vm="443">
        <v>45358</v>
      </c>
      <c r="H1733" vm="323">
        <v>45343</v>
      </c>
      <c r="I1733">
        <v>492</v>
      </c>
      <c r="J1733">
        <v>17.650000000000002</v>
      </c>
      <c r="K1733">
        <v>17.650000000000002</v>
      </c>
      <c r="L1733" t="str">
        <v>Contencioso</v>
      </c>
      <c r="M1733" t="str">
        <v>M120</v>
      </c>
    </row>
    <row r="1734" spans="1:13" x14ac:dyDescent="0.25">
      <c r="A1734">
        <v>211112274</v>
      </c>
      <c r="B1734" t="str">
        <v>Quilos Exóticos, Lda</v>
      </c>
      <c r="C1734" t="str">
        <v>FAC</v>
      </c>
      <c r="D1734" s="5" t="str">
        <v>A</v>
      </c>
      <c r="E1734" t="str">
        <v>33-0264088</v>
      </c>
      <c r="F1734" t="str">
        <v>PEN</v>
      </c>
      <c r="G1734" vm="443">
        <v>45358</v>
      </c>
      <c r="H1734" vm="323">
        <v>45343</v>
      </c>
      <c r="I1734">
        <v>492</v>
      </c>
      <c r="J1734">
        <v>239.07</v>
      </c>
      <c r="K1734">
        <v>239.07</v>
      </c>
      <c r="L1734" t="str">
        <v>Contencioso</v>
      </c>
      <c r="M1734" t="str">
        <v>M120</v>
      </c>
    </row>
    <row r="1735" spans="1:13" x14ac:dyDescent="0.25">
      <c r="A1735">
        <v>211112274</v>
      </c>
      <c r="B1735" t="str">
        <v>Quilos Exóticos, Lda</v>
      </c>
      <c r="C1735" t="str">
        <v>FAC</v>
      </c>
      <c r="D1735" s="5" t="str">
        <v>A</v>
      </c>
      <c r="E1735" t="str">
        <v>33-0264588</v>
      </c>
      <c r="F1735" t="str">
        <v>PEN</v>
      </c>
      <c r="G1735" vm="469">
        <v>45365</v>
      </c>
      <c r="H1735" vm="325">
        <v>45350</v>
      </c>
      <c r="I1735">
        <v>485</v>
      </c>
      <c r="J1735">
        <v>251.27</v>
      </c>
      <c r="K1735">
        <v>251.27</v>
      </c>
      <c r="L1735" t="str">
        <v>Contencioso</v>
      </c>
      <c r="M1735" t="str">
        <v>M120</v>
      </c>
    </row>
    <row r="1736" spans="1:13" x14ac:dyDescent="0.25">
      <c r="A1736">
        <v>211112274</v>
      </c>
      <c r="B1736" t="str">
        <v>Quilos Exóticos, Lda</v>
      </c>
      <c r="C1736" t="str">
        <v>FAC</v>
      </c>
      <c r="D1736" s="5" t="str">
        <v>A</v>
      </c>
      <c r="E1736" t="str">
        <v>33-0265165</v>
      </c>
      <c r="F1736" t="str">
        <v>PEN</v>
      </c>
      <c r="G1736" vm="363">
        <v>45372</v>
      </c>
      <c r="H1736" vm="326">
        <v>45357</v>
      </c>
      <c r="I1736">
        <v>478</v>
      </c>
      <c r="J1736">
        <v>334</v>
      </c>
      <c r="K1736">
        <v>334</v>
      </c>
      <c r="L1736" t="str">
        <v>Contencioso</v>
      </c>
      <c r="M1736" t="str">
        <v>M120</v>
      </c>
    </row>
    <row r="1737" spans="1:13" x14ac:dyDescent="0.25">
      <c r="A1737">
        <v>211112275</v>
      </c>
      <c r="B1737" t="str">
        <v>Melro Brincalhão Unip.,Lda</v>
      </c>
      <c r="C1737" t="str">
        <v>FA</v>
      </c>
      <c r="D1737" s="5" t="str">
        <v>2024A</v>
      </c>
      <c r="E1737">
        <v>10900</v>
      </c>
      <c r="F1737" t="str">
        <v>PEN</v>
      </c>
      <c r="G1737" vm="168">
        <v>45665</v>
      </c>
      <c r="H1737" vm="169">
        <v>45635</v>
      </c>
      <c r="I1737">
        <v>185</v>
      </c>
      <c r="J1737">
        <v>530.27</v>
      </c>
      <c r="K1737">
        <v>149.02000000000001</v>
      </c>
      <c r="L1737" t="str">
        <v>Manuel Miranda</v>
      </c>
      <c r="M1737" t="str">
        <v>M120</v>
      </c>
    </row>
    <row r="1738" spans="1:13" x14ac:dyDescent="0.25">
      <c r="A1738">
        <v>211112280</v>
      </c>
      <c r="B1738" t="str">
        <v>Avs - Comercio Carnes, Lda.</v>
      </c>
      <c r="C1738" t="str">
        <v>FA</v>
      </c>
      <c r="D1738" s="5" t="str">
        <v>2025A</v>
      </c>
      <c r="E1738">
        <v>3376</v>
      </c>
      <c r="F1738" t="str">
        <v>PEN</v>
      </c>
      <c r="G1738" vm="37">
        <v>45742</v>
      </c>
      <c r="H1738" vm="272">
        <v>45712</v>
      </c>
      <c r="I1738">
        <v>108</v>
      </c>
      <c r="J1738">
        <v>275.13</v>
      </c>
      <c r="K1738">
        <v>275.13</v>
      </c>
      <c r="L1738" t="str">
        <v>Pedro Fonseca</v>
      </c>
      <c r="M1738" t="str">
        <v>91A120</v>
      </c>
    </row>
    <row r="1739" spans="1:13" x14ac:dyDescent="0.25">
      <c r="A1739">
        <v>211112280</v>
      </c>
      <c r="B1739" t="str">
        <v>Avs - Comercio Carnes, Lda.</v>
      </c>
      <c r="C1739" t="str">
        <v>FA</v>
      </c>
      <c r="D1739" s="5" t="str">
        <v>2025A</v>
      </c>
      <c r="E1739">
        <v>3563</v>
      </c>
      <c r="F1739" t="str">
        <v>PEN</v>
      </c>
      <c r="G1739" vm="38">
        <v>45744</v>
      </c>
      <c r="H1739" vm="360">
        <v>45714</v>
      </c>
      <c r="I1739">
        <v>106</v>
      </c>
      <c r="J1739">
        <v>288.82</v>
      </c>
      <c r="K1739">
        <v>288.82</v>
      </c>
      <c r="L1739" t="str">
        <v>Pedro Fonseca</v>
      </c>
      <c r="M1739" t="str">
        <v>91A120</v>
      </c>
    </row>
    <row r="1740" spans="1:13" x14ac:dyDescent="0.25">
      <c r="A1740">
        <v>211112280</v>
      </c>
      <c r="B1740" t="str">
        <v>Avs - Comercio Carnes, Lda.</v>
      </c>
      <c r="C1740" t="str">
        <v>FA</v>
      </c>
      <c r="D1740" s="5" t="str">
        <v>2025A</v>
      </c>
      <c r="E1740">
        <v>3774</v>
      </c>
      <c r="F1740" t="str">
        <v>PEN</v>
      </c>
      <c r="G1740" vm="39">
        <v>45746</v>
      </c>
      <c r="H1740" vm="205">
        <v>45716</v>
      </c>
      <c r="I1740">
        <v>104</v>
      </c>
      <c r="J1740">
        <v>100.77</v>
      </c>
      <c r="K1740">
        <v>100.77</v>
      </c>
      <c r="L1740" t="str">
        <v>Pedro Fonseca</v>
      </c>
      <c r="M1740" t="str">
        <v>91A120</v>
      </c>
    </row>
    <row r="1741" spans="1:13" x14ac:dyDescent="0.25">
      <c r="A1741">
        <v>211112280</v>
      </c>
      <c r="B1741" t="str">
        <v>Avs - Comercio Carnes, Lda.</v>
      </c>
      <c r="C1741" t="str">
        <v>FA</v>
      </c>
      <c r="D1741" s="5" t="str">
        <v>2025A</v>
      </c>
      <c r="E1741">
        <v>7137</v>
      </c>
      <c r="F1741" t="str">
        <v>PEN</v>
      </c>
      <c r="G1741" vm="12">
        <v>45812</v>
      </c>
      <c r="H1741" vm="161">
        <v>45782</v>
      </c>
      <c r="I1741">
        <v>38</v>
      </c>
      <c r="J1741">
        <v>84.88</v>
      </c>
      <c r="K1741">
        <v>84.88</v>
      </c>
      <c r="L1741" t="str">
        <v>Pedro Fonseca</v>
      </c>
      <c r="M1741" t="str">
        <v>31A60</v>
      </c>
    </row>
    <row r="1742" spans="1:13" x14ac:dyDescent="0.25">
      <c r="A1742">
        <v>211112280</v>
      </c>
      <c r="B1742" t="str">
        <v>Avs - Comercio Carnes, Lda.</v>
      </c>
      <c r="C1742" t="str">
        <v>FA</v>
      </c>
      <c r="D1742" s="5" t="str">
        <v>2025A</v>
      </c>
      <c r="E1742">
        <v>7267</v>
      </c>
      <c r="F1742" t="str">
        <v>PEN</v>
      </c>
      <c r="G1742" vm="13">
        <v>45814</v>
      </c>
      <c r="H1742" vm="185">
        <v>45784</v>
      </c>
      <c r="I1742">
        <v>36</v>
      </c>
      <c r="J1742">
        <v>66.17</v>
      </c>
      <c r="K1742">
        <v>66.17</v>
      </c>
      <c r="L1742" t="str">
        <v>Pedro Fonseca</v>
      </c>
      <c r="M1742" t="str">
        <v>31A60</v>
      </c>
    </row>
    <row r="1743" spans="1:13" x14ac:dyDescent="0.25">
      <c r="A1743">
        <v>211112280</v>
      </c>
      <c r="B1743" t="str">
        <v>Avs - Comercio Carnes, Lda.</v>
      </c>
      <c r="C1743" t="str">
        <v>NC</v>
      </c>
      <c r="D1743" s="5" t="str">
        <v>2025A</v>
      </c>
      <c r="E1743">
        <v>432</v>
      </c>
      <c r="F1743" t="str">
        <v>PEN</v>
      </c>
      <c r="G1743" vm="15">
        <v>45816</v>
      </c>
      <c r="H1743" vm="206">
        <v>45786</v>
      </c>
      <c r="I1743">
        <v>34</v>
      </c>
      <c r="J1743">
        <v>-2.96</v>
      </c>
      <c r="K1743">
        <v>-2.96</v>
      </c>
      <c r="L1743" t="str">
        <v>Pedro Fonseca</v>
      </c>
      <c r="M1743" t="str">
        <v>31A60</v>
      </c>
    </row>
    <row r="1744" spans="1:13" x14ac:dyDescent="0.25">
      <c r="A1744">
        <v>211112280</v>
      </c>
      <c r="B1744" t="str">
        <v>Avs - Comercio Carnes, Lda.</v>
      </c>
      <c r="C1744" t="str">
        <v>FA</v>
      </c>
      <c r="D1744" s="5" t="str">
        <v>2025A</v>
      </c>
      <c r="E1744">
        <v>7483</v>
      </c>
      <c r="F1744" t="str">
        <v>PEN</v>
      </c>
      <c r="G1744" vm="15">
        <v>45816</v>
      </c>
      <c r="H1744" vm="206">
        <v>45786</v>
      </c>
      <c r="I1744">
        <v>34</v>
      </c>
      <c r="J1744">
        <v>281.02</v>
      </c>
      <c r="K1744">
        <v>281.02</v>
      </c>
      <c r="L1744" t="str">
        <v>Pedro Fonseca</v>
      </c>
      <c r="M1744" t="str">
        <v>31A60</v>
      </c>
    </row>
    <row r="1745" spans="1:13" x14ac:dyDescent="0.25">
      <c r="A1745">
        <v>211112280</v>
      </c>
      <c r="B1745" t="str">
        <v>Avs - Comercio Carnes, Lda.</v>
      </c>
      <c r="C1745" t="str">
        <v>FA</v>
      </c>
      <c r="D1745" s="5" t="str">
        <v>2025A</v>
      </c>
      <c r="E1745">
        <v>7687</v>
      </c>
      <c r="F1745" t="str">
        <v>PEN</v>
      </c>
      <c r="G1745" vm="19">
        <v>45821</v>
      </c>
      <c r="H1745" vm="181">
        <v>45791</v>
      </c>
      <c r="I1745">
        <v>29</v>
      </c>
      <c r="J1745">
        <v>41.27</v>
      </c>
      <c r="K1745">
        <v>41.27</v>
      </c>
      <c r="L1745" t="str">
        <v>Pedro Fonseca</v>
      </c>
      <c r="M1745" t="str">
        <v>6A30</v>
      </c>
    </row>
    <row r="1746" spans="1:13" x14ac:dyDescent="0.25">
      <c r="A1746">
        <v>211112280</v>
      </c>
      <c r="B1746" t="str">
        <v>Avs - Comercio Carnes, Lda.</v>
      </c>
      <c r="C1746" t="str">
        <v>FA</v>
      </c>
      <c r="D1746" s="5" t="str">
        <v>2025A</v>
      </c>
      <c r="E1746">
        <v>7763</v>
      </c>
      <c r="F1746" t="str">
        <v>PEN</v>
      </c>
      <c r="G1746" vm="20">
        <v>45822</v>
      </c>
      <c r="H1746" vm="152">
        <v>45792</v>
      </c>
      <c r="I1746">
        <v>28</v>
      </c>
      <c r="J1746">
        <v>323.35000000000002</v>
      </c>
      <c r="K1746">
        <v>323.35000000000002</v>
      </c>
      <c r="L1746" t="str">
        <v>Pedro Fonseca</v>
      </c>
      <c r="M1746" t="str">
        <v>6A30</v>
      </c>
    </row>
    <row r="1747" spans="1:13" x14ac:dyDescent="0.25">
      <c r="A1747">
        <v>211112280</v>
      </c>
      <c r="B1747" t="str">
        <v>Avs - Comercio Carnes, Lda.</v>
      </c>
      <c r="C1747" t="str">
        <v>FA</v>
      </c>
      <c r="D1747" s="5" t="str">
        <v>2025A</v>
      </c>
      <c r="E1747">
        <v>7857</v>
      </c>
      <c r="F1747" t="str">
        <v>PEN</v>
      </c>
      <c r="G1747" vm="21">
        <v>45823</v>
      </c>
      <c r="H1747" vm="88">
        <v>45793</v>
      </c>
      <c r="I1747">
        <v>27</v>
      </c>
      <c r="J1747">
        <v>158.64000000000001</v>
      </c>
      <c r="K1747">
        <v>158.64000000000001</v>
      </c>
      <c r="L1747" t="str">
        <v>Pedro Fonseca</v>
      </c>
      <c r="M1747" t="str">
        <v>6A30</v>
      </c>
    </row>
    <row r="1748" spans="1:13" x14ac:dyDescent="0.25">
      <c r="A1748">
        <v>211112280</v>
      </c>
      <c r="B1748" t="str">
        <v>Avs - Comercio Carnes, Lda.</v>
      </c>
      <c r="C1748" t="str">
        <v>FA</v>
      </c>
      <c r="D1748" s="5" t="str">
        <v>2025A</v>
      </c>
      <c r="E1748">
        <v>7980</v>
      </c>
      <c r="F1748" t="str">
        <v>PEN</v>
      </c>
      <c r="G1748" vm="22">
        <v>45826</v>
      </c>
      <c r="H1748" vm="164">
        <v>45796</v>
      </c>
      <c r="I1748">
        <v>24</v>
      </c>
      <c r="J1748">
        <v>309.88</v>
      </c>
      <c r="K1748">
        <v>309.88</v>
      </c>
      <c r="L1748" t="str">
        <v>Pedro Fonseca</v>
      </c>
      <c r="M1748" t="str">
        <v>6A30</v>
      </c>
    </row>
    <row r="1749" spans="1:13" x14ac:dyDescent="0.25">
      <c r="A1749">
        <v>211112280</v>
      </c>
      <c r="B1749" t="str">
        <v>Avs - Comercio Carnes, Lda.</v>
      </c>
      <c r="C1749" t="str">
        <v>NC</v>
      </c>
      <c r="D1749" s="5" t="str">
        <v>2025A</v>
      </c>
      <c r="E1749">
        <v>451</v>
      </c>
      <c r="F1749" t="str">
        <v>PEN</v>
      </c>
      <c r="G1749" vm="24">
        <v>45828</v>
      </c>
      <c r="H1749" vm="153">
        <v>45798</v>
      </c>
      <c r="I1749">
        <v>22</v>
      </c>
      <c r="J1749">
        <v>-7.58</v>
      </c>
      <c r="K1749">
        <v>-7.58</v>
      </c>
      <c r="L1749" t="str">
        <v>Pedro Fonseca</v>
      </c>
      <c r="M1749" t="str">
        <v>6A30</v>
      </c>
    </row>
    <row r="1750" spans="1:13" x14ac:dyDescent="0.25">
      <c r="A1750">
        <v>211112280</v>
      </c>
      <c r="B1750" t="str">
        <v>Avs - Comercio Carnes, Lda.</v>
      </c>
      <c r="C1750" t="str">
        <v>FA</v>
      </c>
      <c r="D1750" s="5" t="str">
        <v>2025A</v>
      </c>
      <c r="E1750">
        <v>8116</v>
      </c>
      <c r="F1750" t="str">
        <v>PEN</v>
      </c>
      <c r="G1750" vm="24">
        <v>45828</v>
      </c>
      <c r="H1750" vm="153">
        <v>45798</v>
      </c>
      <c r="I1750">
        <v>22</v>
      </c>
      <c r="J1750">
        <v>374.54</v>
      </c>
      <c r="K1750">
        <v>374.54</v>
      </c>
      <c r="L1750" t="str">
        <v>Pedro Fonseca</v>
      </c>
      <c r="M1750" t="str">
        <v>6A30</v>
      </c>
    </row>
    <row r="1751" spans="1:13" x14ac:dyDescent="0.25">
      <c r="A1751">
        <v>211112280</v>
      </c>
      <c r="B1751" t="str">
        <v>Avs - Comercio Carnes, Lda.</v>
      </c>
      <c r="C1751" t="str">
        <v>NC</v>
      </c>
      <c r="D1751" s="5" t="str">
        <v>2025A</v>
      </c>
      <c r="E1751">
        <v>461</v>
      </c>
      <c r="F1751" t="str">
        <v>PEN</v>
      </c>
      <c r="G1751" vm="28">
        <v>45835</v>
      </c>
      <c r="H1751" vm="148">
        <v>45805</v>
      </c>
      <c r="I1751">
        <v>15</v>
      </c>
      <c r="J1751">
        <v>-2.5100000000000002</v>
      </c>
      <c r="K1751">
        <v>-2.5100000000000002</v>
      </c>
      <c r="L1751" t="str">
        <v>Pedro Fonseca</v>
      </c>
      <c r="M1751" t="str">
        <v>6A30</v>
      </c>
    </row>
    <row r="1752" spans="1:13" x14ac:dyDescent="0.25">
      <c r="A1752">
        <v>211112280</v>
      </c>
      <c r="B1752" t="str">
        <v>Avs - Comercio Carnes, Lda.</v>
      </c>
      <c r="C1752" t="str">
        <v>FA</v>
      </c>
      <c r="D1752" s="5" t="str">
        <v>2025A</v>
      </c>
      <c r="E1752">
        <v>8496</v>
      </c>
      <c r="F1752" t="str">
        <v>PEN</v>
      </c>
      <c r="G1752" vm="28">
        <v>45835</v>
      </c>
      <c r="H1752" vm="148">
        <v>45805</v>
      </c>
      <c r="I1752">
        <v>15</v>
      </c>
      <c r="J1752">
        <v>263.7</v>
      </c>
      <c r="K1752">
        <v>263.7</v>
      </c>
      <c r="L1752" t="str">
        <v>Pedro Fonseca</v>
      </c>
      <c r="M1752" t="str">
        <v>6A30</v>
      </c>
    </row>
    <row r="1753" spans="1:13" x14ac:dyDescent="0.25">
      <c r="A1753">
        <v>211112280</v>
      </c>
      <c r="B1753" t="str">
        <v>Avs - Comercio Carnes, Lda.</v>
      </c>
      <c r="C1753" t="str">
        <v>FA</v>
      </c>
      <c r="D1753" s="5" t="str">
        <v>2025A</v>
      </c>
      <c r="E1753">
        <v>8710</v>
      </c>
      <c r="F1753" t="str">
        <v>PEN</v>
      </c>
      <c r="G1753" vm="31">
        <v>45840</v>
      </c>
      <c r="H1753" vm="94">
        <v>45810</v>
      </c>
      <c r="I1753">
        <v>10</v>
      </c>
      <c r="J1753">
        <v>85.48</v>
      </c>
      <c r="K1753">
        <v>85.48</v>
      </c>
      <c r="L1753" t="str">
        <v>Pedro Fonseca</v>
      </c>
      <c r="M1753" t="str">
        <v>6A30</v>
      </c>
    </row>
    <row r="1754" spans="1:13" x14ac:dyDescent="0.25">
      <c r="A1754">
        <v>211112280</v>
      </c>
      <c r="B1754" t="str">
        <v>Avs - Comercio Carnes, Lda.</v>
      </c>
      <c r="C1754" t="str">
        <v>FA</v>
      </c>
      <c r="D1754" s="5">
        <v>2025</v>
      </c>
      <c r="E1754">
        <v>22</v>
      </c>
      <c r="F1754" t="str">
        <v>PEN</v>
      </c>
      <c r="G1754" vm="35">
        <v>45844</v>
      </c>
      <c r="H1754" vm="13">
        <v>45814</v>
      </c>
      <c r="I1754">
        <v>6</v>
      </c>
      <c r="J1754">
        <v>343.34000000000003</v>
      </c>
      <c r="K1754">
        <v>343.34000000000003</v>
      </c>
      <c r="L1754" t="str">
        <v>Pedro Fonseca</v>
      </c>
      <c r="M1754" t="str">
        <v>6A30</v>
      </c>
    </row>
    <row r="1755" spans="1:13" x14ac:dyDescent="0.25">
      <c r="A1755">
        <v>211112280</v>
      </c>
      <c r="B1755" t="str">
        <v>Avs - Comercio Carnes, Lda.</v>
      </c>
      <c r="C1755" t="str">
        <v>FA</v>
      </c>
      <c r="D1755" s="5" t="str">
        <v>2025A</v>
      </c>
      <c r="E1755">
        <v>8977</v>
      </c>
      <c r="F1755" t="str">
        <v>PEN</v>
      </c>
      <c r="G1755" vm="8">
        <v>45847</v>
      </c>
      <c r="H1755" vm="77">
        <v>45817</v>
      </c>
      <c r="I1755">
        <v>3</v>
      </c>
      <c r="J1755">
        <v>95.38</v>
      </c>
      <c r="K1755">
        <v>95.38</v>
      </c>
      <c r="L1755" t="str">
        <v>Pedro Fonseca</v>
      </c>
      <c r="M1755" t="str">
        <v>1A5</v>
      </c>
    </row>
    <row r="1756" spans="1:13" x14ac:dyDescent="0.25">
      <c r="A1756">
        <v>211112280</v>
      </c>
      <c r="B1756" t="str">
        <v>Avs - Comercio Carnes, Lda.</v>
      </c>
      <c r="C1756" t="str">
        <v>FA</v>
      </c>
      <c r="D1756" s="5" t="str">
        <v>2025A</v>
      </c>
      <c r="E1756">
        <v>9072</v>
      </c>
      <c r="F1756" t="str">
        <v>PEN</v>
      </c>
      <c r="G1756" vm="9">
        <v>45849</v>
      </c>
      <c r="H1756" vm="16">
        <v>45819</v>
      </c>
      <c r="I1756">
        <v>1</v>
      </c>
      <c r="J1756">
        <v>344.86</v>
      </c>
      <c r="K1756">
        <v>344.86</v>
      </c>
      <c r="L1756" t="str">
        <v>Pedro Fonseca</v>
      </c>
      <c r="M1756" t="str">
        <v>1A5</v>
      </c>
    </row>
    <row r="1757" spans="1:13" x14ac:dyDescent="0.25">
      <c r="A1757">
        <v>211112280</v>
      </c>
      <c r="B1757" t="str">
        <v>Avs - Comercio Carnes, Lda.</v>
      </c>
      <c r="C1757" t="str">
        <v>FA</v>
      </c>
      <c r="D1757" s="5" t="str">
        <v>2025A</v>
      </c>
      <c r="E1757">
        <v>9191</v>
      </c>
      <c r="F1757" t="str">
        <v>PEN</v>
      </c>
      <c r="G1757" vm="95">
        <v>45851</v>
      </c>
      <c r="H1757" vm="19">
        <v>45821</v>
      </c>
      <c r="I1757">
        <v>-1</v>
      </c>
      <c r="J1757">
        <v>123.52</v>
      </c>
      <c r="K1757">
        <v>123.52</v>
      </c>
      <c r="L1757" t="str">
        <v>Pedro Fonseca</v>
      </c>
      <c r="M1757" t="str">
        <v>A VENCER</v>
      </c>
    </row>
    <row r="1758" spans="1:13" x14ac:dyDescent="0.25">
      <c r="A1758">
        <v>211112280</v>
      </c>
      <c r="B1758" t="str">
        <v>Avs - Comercio Carnes, Lda.</v>
      </c>
      <c r="C1758" t="str">
        <v>FA</v>
      </c>
      <c r="D1758" s="5" t="str">
        <v>2025A</v>
      </c>
      <c r="E1758">
        <v>9532</v>
      </c>
      <c r="F1758" t="str">
        <v>PEN</v>
      </c>
      <c r="G1758" vm="98">
        <v>45858</v>
      </c>
      <c r="H1758" vm="24">
        <v>45828</v>
      </c>
      <c r="I1758">
        <v>-8</v>
      </c>
      <c r="J1758">
        <v>347.33</v>
      </c>
      <c r="K1758">
        <v>347.33</v>
      </c>
      <c r="L1758" t="str">
        <v>Pedro Fonseca</v>
      </c>
      <c r="M1758" t="str">
        <v>A VENCER</v>
      </c>
    </row>
    <row r="1759" spans="1:13" x14ac:dyDescent="0.25">
      <c r="A1759">
        <v>211112280</v>
      </c>
      <c r="B1759" t="str">
        <v>Avs - Comercio Carnes, Lda.</v>
      </c>
      <c r="C1759" t="str">
        <v>FA</v>
      </c>
      <c r="D1759" s="5" t="str">
        <v>2025A</v>
      </c>
      <c r="E1759">
        <v>9551</v>
      </c>
      <c r="F1759" t="str">
        <v>PEN</v>
      </c>
      <c r="G1759" vm="98">
        <v>45858</v>
      </c>
      <c r="H1759" vm="24">
        <v>45828</v>
      </c>
      <c r="I1759">
        <v>-8</v>
      </c>
      <c r="J1759">
        <v>13.540000000000001</v>
      </c>
      <c r="K1759">
        <v>13.540000000000001</v>
      </c>
      <c r="L1759" t="str">
        <v>Pedro Fonseca</v>
      </c>
      <c r="M1759" t="str">
        <v>A VENCER</v>
      </c>
    </row>
    <row r="1760" spans="1:13" x14ac:dyDescent="0.25">
      <c r="A1760">
        <v>211112280</v>
      </c>
      <c r="B1760" t="str">
        <v>Avs - Comercio Carnes, Lda.</v>
      </c>
      <c r="C1760" t="str">
        <v>FA</v>
      </c>
      <c r="D1760" s="5" t="str">
        <v>2025A</v>
      </c>
      <c r="E1760">
        <v>9684</v>
      </c>
      <c r="F1760" t="str">
        <v>PEN</v>
      </c>
      <c r="G1760" vm="101">
        <v>45863</v>
      </c>
      <c r="H1760" vm="26">
        <v>45833</v>
      </c>
      <c r="I1760">
        <v>-13</v>
      </c>
      <c r="J1760">
        <v>279</v>
      </c>
      <c r="K1760">
        <v>279</v>
      </c>
      <c r="L1760" t="str">
        <v>Pedro Fonseca</v>
      </c>
      <c r="M1760" t="str">
        <v>A VENCER</v>
      </c>
    </row>
    <row r="1761" spans="1:13" x14ac:dyDescent="0.25">
      <c r="A1761">
        <v>211112280</v>
      </c>
      <c r="B1761" t="str">
        <v>Avs - Comercio Carnes, Lda.</v>
      </c>
      <c r="C1761" t="str">
        <v>FA</v>
      </c>
      <c r="D1761" s="5" t="str">
        <v>2025A</v>
      </c>
      <c r="E1761">
        <v>9815</v>
      </c>
      <c r="F1761" t="str">
        <v>PEN</v>
      </c>
      <c r="G1761" vm="102">
        <v>45865</v>
      </c>
      <c r="H1761" vm="28">
        <v>45835</v>
      </c>
      <c r="I1761">
        <v>-15</v>
      </c>
      <c r="J1761">
        <v>88.58</v>
      </c>
      <c r="K1761">
        <v>88.58</v>
      </c>
      <c r="L1761" t="str">
        <v>Pedro Fonseca</v>
      </c>
      <c r="M1761" t="str">
        <v>A VENCER</v>
      </c>
    </row>
    <row r="1762" spans="1:13" x14ac:dyDescent="0.25">
      <c r="A1762">
        <v>211112280</v>
      </c>
      <c r="B1762" t="str">
        <v>Avs - Comercio Carnes, Lda.</v>
      </c>
      <c r="C1762" t="str">
        <v>FA</v>
      </c>
      <c r="D1762" s="5" t="str">
        <v>2025A</v>
      </c>
      <c r="E1762">
        <v>9980</v>
      </c>
      <c r="F1762" t="str">
        <v>PEN</v>
      </c>
      <c r="G1762" vm="105">
        <v>45870</v>
      </c>
      <c r="H1762" vm="31">
        <v>45840</v>
      </c>
      <c r="I1762">
        <v>-20</v>
      </c>
      <c r="J1762">
        <v>122.06</v>
      </c>
      <c r="K1762">
        <v>122.06</v>
      </c>
      <c r="L1762" t="str">
        <v>Pedro Fonseca</v>
      </c>
      <c r="M1762" t="str">
        <v>A VENCER</v>
      </c>
    </row>
    <row r="1763" spans="1:13" x14ac:dyDescent="0.25">
      <c r="A1763">
        <v>211112280</v>
      </c>
      <c r="B1763" t="str">
        <v>Avs - Comercio Carnes, Lda.</v>
      </c>
      <c r="C1763" t="str">
        <v>FA</v>
      </c>
      <c r="D1763" s="5" t="str">
        <v>2025A</v>
      </c>
      <c r="E1763">
        <v>10044</v>
      </c>
      <c r="F1763" t="str">
        <v>PEN</v>
      </c>
      <c r="G1763" vm="118">
        <v>45871</v>
      </c>
      <c r="H1763" vm="32">
        <v>45841</v>
      </c>
      <c r="I1763">
        <v>-21</v>
      </c>
      <c r="J1763">
        <v>8.4600000000000009</v>
      </c>
      <c r="K1763">
        <v>8.4600000000000009</v>
      </c>
      <c r="L1763" t="str">
        <v>Pedro Fonseca</v>
      </c>
      <c r="M1763" t="str">
        <v>A VENCER</v>
      </c>
    </row>
    <row r="1764" spans="1:13" x14ac:dyDescent="0.25">
      <c r="A1764">
        <v>211112280</v>
      </c>
      <c r="B1764" t="str">
        <v>Avs - Comercio Carnes, Lda.</v>
      </c>
      <c r="C1764" t="str">
        <v>FA</v>
      </c>
      <c r="D1764" s="5" t="str">
        <v>2025A</v>
      </c>
      <c r="E1764">
        <v>10051</v>
      </c>
      <c r="F1764" t="str">
        <v>PEN</v>
      </c>
      <c r="G1764" vm="118">
        <v>45871</v>
      </c>
      <c r="H1764" vm="32">
        <v>45841</v>
      </c>
      <c r="I1764">
        <v>-21</v>
      </c>
      <c r="J1764">
        <v>44.26</v>
      </c>
      <c r="K1764">
        <v>44.26</v>
      </c>
      <c r="L1764" t="str">
        <v>Pedro Fonseca</v>
      </c>
      <c r="M1764" t="str">
        <v>A VENCER</v>
      </c>
    </row>
    <row r="1765" spans="1:13" x14ac:dyDescent="0.25">
      <c r="A1765">
        <v>211112280</v>
      </c>
      <c r="B1765" t="str">
        <v>Avs - Comercio Carnes, Lda.</v>
      </c>
      <c r="C1765" t="str">
        <v>FA</v>
      </c>
      <c r="D1765" s="5" t="str">
        <v>2025A</v>
      </c>
      <c r="E1765">
        <v>10107</v>
      </c>
      <c r="F1765" t="str">
        <v>PEN</v>
      </c>
      <c r="G1765" vm="106">
        <v>45872</v>
      </c>
      <c r="H1765" vm="33">
        <v>45842</v>
      </c>
      <c r="I1765">
        <v>-22</v>
      </c>
      <c r="J1765">
        <v>59.96</v>
      </c>
      <c r="K1765">
        <v>59.96</v>
      </c>
      <c r="L1765" t="str">
        <v>Pedro Fonseca</v>
      </c>
      <c r="M1765" t="str">
        <v>A VENCER</v>
      </c>
    </row>
    <row r="1766" spans="1:13" x14ac:dyDescent="0.25">
      <c r="A1766">
        <v>211112280</v>
      </c>
      <c r="B1766" t="str">
        <v>Avs - Comercio Carnes, Lda.</v>
      </c>
      <c r="C1766" t="str">
        <v>FA</v>
      </c>
      <c r="D1766" s="5" t="str">
        <v>2025A</v>
      </c>
      <c r="E1766">
        <v>10219</v>
      </c>
      <c r="F1766" t="str">
        <v>PEN</v>
      </c>
      <c r="G1766" vm="107">
        <v>45875</v>
      </c>
      <c r="H1766" vm="72">
        <v>45845</v>
      </c>
      <c r="I1766">
        <v>-25</v>
      </c>
      <c r="J1766">
        <v>84.14</v>
      </c>
      <c r="K1766">
        <v>84.14</v>
      </c>
      <c r="L1766" t="str">
        <v>Pedro Fonseca</v>
      </c>
      <c r="M1766" t="str">
        <v>A VENCER</v>
      </c>
    </row>
    <row r="1767" spans="1:13" x14ac:dyDescent="0.25">
      <c r="A1767">
        <v>211112280</v>
      </c>
      <c r="B1767" t="str">
        <v>Avs - Comercio Carnes, Lda.</v>
      </c>
      <c r="C1767" t="str">
        <v>FA</v>
      </c>
      <c r="D1767" s="5" t="str">
        <v>2025A</v>
      </c>
      <c r="E1767">
        <v>10319</v>
      </c>
      <c r="F1767" t="str">
        <v>PEN</v>
      </c>
      <c r="G1767" vm="108">
        <v>45877</v>
      </c>
      <c r="H1767" vm="8">
        <v>45847</v>
      </c>
      <c r="I1767">
        <v>-27</v>
      </c>
      <c r="J1767">
        <v>286.63</v>
      </c>
      <c r="K1767">
        <v>286.63</v>
      </c>
      <c r="L1767" t="str">
        <v>Pedro Fonseca</v>
      </c>
      <c r="M1767" t="str">
        <v>A VENCER</v>
      </c>
    </row>
    <row r="1768" spans="1:13" x14ac:dyDescent="0.25">
      <c r="A1768">
        <v>211112280</v>
      </c>
      <c r="B1768" t="str">
        <v>Avs - Comercio Carnes, Lda.</v>
      </c>
      <c r="C1768" t="str">
        <v>FA</v>
      </c>
      <c r="D1768" s="5" t="str">
        <v>2025A</v>
      </c>
      <c r="E1768">
        <v>10439</v>
      </c>
      <c r="F1768" t="str">
        <v>PEN</v>
      </c>
      <c r="G1768" vm="109">
        <v>45879</v>
      </c>
      <c r="H1768" vm="9">
        <v>45849</v>
      </c>
      <c r="I1768">
        <v>-29</v>
      </c>
      <c r="J1768">
        <v>138.38</v>
      </c>
      <c r="K1768">
        <v>138.38</v>
      </c>
      <c r="L1768" t="str">
        <v>Pedro Fonseca</v>
      </c>
      <c r="M1768" t="str">
        <v>A VENCER</v>
      </c>
    </row>
    <row r="1769" spans="1:13" x14ac:dyDescent="0.25">
      <c r="A1769">
        <v>211112286</v>
      </c>
      <c r="B1769" t="str">
        <v>Recanto Da Carne, Lda</v>
      </c>
      <c r="C1769" t="str">
        <v>FA</v>
      </c>
      <c r="D1769" s="5" t="str">
        <v>2024A</v>
      </c>
      <c r="E1769">
        <v>4719</v>
      </c>
      <c r="F1769" t="str">
        <v>PEN</v>
      </c>
      <c r="G1769" vm="470">
        <v>45571</v>
      </c>
      <c r="H1769" vm="471">
        <v>45541</v>
      </c>
      <c r="I1769">
        <v>279</v>
      </c>
      <c r="J1769">
        <v>713.4</v>
      </c>
      <c r="K1769">
        <v>601.16</v>
      </c>
      <c r="L1769" t="str">
        <v>Bruno Brito</v>
      </c>
      <c r="M1769" t="str">
        <v>M120</v>
      </c>
    </row>
    <row r="1770" spans="1:13" x14ac:dyDescent="0.25">
      <c r="A1770">
        <v>211112286</v>
      </c>
      <c r="B1770" t="str">
        <v>Recanto Da Carne, Lda</v>
      </c>
      <c r="C1770" t="str">
        <v>FA</v>
      </c>
      <c r="D1770" s="5" t="str">
        <v>2024A</v>
      </c>
      <c r="E1770">
        <v>4983</v>
      </c>
      <c r="F1770" t="str">
        <v>PEN</v>
      </c>
      <c r="G1770" vm="297">
        <v>45576</v>
      </c>
      <c r="H1770" vm="466">
        <v>45546</v>
      </c>
      <c r="I1770">
        <v>274</v>
      </c>
      <c r="J1770">
        <v>914.85</v>
      </c>
      <c r="K1770">
        <v>914.85</v>
      </c>
      <c r="L1770" t="str">
        <v>Bruno Brito</v>
      </c>
      <c r="M1770" t="str">
        <v>M120</v>
      </c>
    </row>
    <row r="1771" spans="1:13" x14ac:dyDescent="0.25">
      <c r="A1771">
        <v>211112286</v>
      </c>
      <c r="B1771" t="str">
        <v>Recanto Da Carne, Lda</v>
      </c>
      <c r="C1771" t="str">
        <v>FA</v>
      </c>
      <c r="D1771" s="5" t="str">
        <v>2024A</v>
      </c>
      <c r="E1771">
        <v>5201</v>
      </c>
      <c r="F1771" t="str">
        <v>PEN</v>
      </c>
      <c r="G1771" vm="472">
        <v>45578</v>
      </c>
      <c r="H1771" vm="248">
        <v>45548</v>
      </c>
      <c r="I1771">
        <v>272</v>
      </c>
      <c r="J1771">
        <v>460.32</v>
      </c>
      <c r="K1771">
        <v>460.32</v>
      </c>
      <c r="L1771" t="str">
        <v>Bruno Brito</v>
      </c>
      <c r="M1771" t="str">
        <v>M120</v>
      </c>
    </row>
    <row r="1772" spans="1:13" x14ac:dyDescent="0.25">
      <c r="A1772">
        <v>211112286</v>
      </c>
      <c r="B1772" t="str">
        <v>Recanto Da Carne, Lda</v>
      </c>
      <c r="C1772" t="str">
        <v>FA</v>
      </c>
      <c r="D1772" s="5" t="str">
        <v>2024A</v>
      </c>
      <c r="E1772">
        <v>5487</v>
      </c>
      <c r="F1772" t="str">
        <v>PEN</v>
      </c>
      <c r="G1772" vm="299">
        <v>45583</v>
      </c>
      <c r="H1772" vm="473">
        <v>45553</v>
      </c>
      <c r="I1772">
        <v>267</v>
      </c>
      <c r="J1772">
        <v>835.14</v>
      </c>
      <c r="K1772">
        <v>835.09</v>
      </c>
      <c r="L1772" t="str">
        <v>Bruno Brito</v>
      </c>
      <c r="M1772" t="str">
        <v>M120</v>
      </c>
    </row>
    <row r="1773" spans="1:13" x14ac:dyDescent="0.25">
      <c r="A1773">
        <v>211112286</v>
      </c>
      <c r="B1773" t="str">
        <v>Recanto Da Carne, Lda</v>
      </c>
      <c r="C1773" t="str">
        <v>NC</v>
      </c>
      <c r="D1773" s="5">
        <v>2024</v>
      </c>
      <c r="E1773">
        <v>298</v>
      </c>
      <c r="F1773" t="str">
        <v>PEN</v>
      </c>
      <c r="G1773" vm="43">
        <v>45585</v>
      </c>
      <c r="H1773" vm="189">
        <v>45555</v>
      </c>
      <c r="I1773">
        <v>265</v>
      </c>
      <c r="J1773">
        <v>-513.41</v>
      </c>
      <c r="K1773">
        <v>-513.41</v>
      </c>
      <c r="L1773" t="str">
        <v>Bruno Brito</v>
      </c>
      <c r="M1773" t="str">
        <v>M120</v>
      </c>
    </row>
    <row r="1774" spans="1:13" x14ac:dyDescent="0.25">
      <c r="A1774">
        <v>211112286</v>
      </c>
      <c r="B1774" t="str">
        <v>Recanto Da Carne, Lda</v>
      </c>
      <c r="C1774" t="str">
        <v>FA</v>
      </c>
      <c r="D1774" s="5" t="str">
        <v>2024A</v>
      </c>
      <c r="E1774">
        <v>5688</v>
      </c>
      <c r="F1774" t="str">
        <v>PEN</v>
      </c>
      <c r="G1774" vm="43">
        <v>45585</v>
      </c>
      <c r="H1774" vm="189">
        <v>45555</v>
      </c>
      <c r="I1774">
        <v>265</v>
      </c>
      <c r="J1774">
        <v>783.98</v>
      </c>
      <c r="K1774">
        <v>783.98</v>
      </c>
      <c r="L1774" t="str">
        <v>Bruno Brito</v>
      </c>
      <c r="M1774" t="str">
        <v>M120</v>
      </c>
    </row>
    <row r="1775" spans="1:13" x14ac:dyDescent="0.25">
      <c r="A1775">
        <v>211112286</v>
      </c>
      <c r="B1775" t="str">
        <v>Recanto Da Carne, Lda</v>
      </c>
      <c r="C1775" t="str">
        <v>FA</v>
      </c>
      <c r="D1775" s="5" t="str">
        <v>2024A</v>
      </c>
      <c r="E1775">
        <v>5821</v>
      </c>
      <c r="F1775" t="str">
        <v>PEN</v>
      </c>
      <c r="G1775" vm="193">
        <v>45589</v>
      </c>
      <c r="H1775" vm="474">
        <v>45559</v>
      </c>
      <c r="I1775">
        <v>261</v>
      </c>
      <c r="J1775">
        <v>193.11</v>
      </c>
      <c r="K1775">
        <v>193.11</v>
      </c>
      <c r="L1775" t="str">
        <v>Bruno Brito</v>
      </c>
      <c r="M1775" t="str">
        <v>M120</v>
      </c>
    </row>
    <row r="1776" spans="1:13" x14ac:dyDescent="0.25">
      <c r="A1776">
        <v>211112286</v>
      </c>
      <c r="B1776" t="str">
        <v>Recanto Da Carne, Lda</v>
      </c>
      <c r="C1776" t="str">
        <v>FA</v>
      </c>
      <c r="D1776" s="5" t="str">
        <v>2024A</v>
      </c>
      <c r="E1776">
        <v>5936</v>
      </c>
      <c r="F1776" t="str">
        <v>PEN</v>
      </c>
      <c r="G1776" vm="290">
        <v>45590</v>
      </c>
      <c r="H1776" vm="291">
        <v>45560</v>
      </c>
      <c r="I1776">
        <v>260</v>
      </c>
      <c r="J1776">
        <v>1126.82</v>
      </c>
      <c r="K1776">
        <v>1126.82</v>
      </c>
      <c r="L1776" t="str">
        <v>Bruno Brito</v>
      </c>
      <c r="M1776" t="str">
        <v>M120</v>
      </c>
    </row>
    <row r="1777" spans="1:13" x14ac:dyDescent="0.25">
      <c r="A1777">
        <v>211112286</v>
      </c>
      <c r="B1777" t="str">
        <v>Recanto Da Carne, Lda</v>
      </c>
      <c r="C1777" t="str">
        <v>FA</v>
      </c>
      <c r="D1777" s="5" t="str">
        <v>2024A</v>
      </c>
      <c r="E1777">
        <v>6117</v>
      </c>
      <c r="F1777" t="str">
        <v>PEN</v>
      </c>
      <c r="G1777" vm="475">
        <v>45592</v>
      </c>
      <c r="H1777" vm="476">
        <v>45562</v>
      </c>
      <c r="I1777">
        <v>258</v>
      </c>
      <c r="J1777">
        <v>412.7</v>
      </c>
      <c r="K1777">
        <v>412.7</v>
      </c>
      <c r="L1777" t="str">
        <v>Bruno Brito</v>
      </c>
      <c r="M1777" t="str">
        <v>M120</v>
      </c>
    </row>
    <row r="1778" spans="1:13" x14ac:dyDescent="0.25">
      <c r="A1778">
        <v>211112286</v>
      </c>
      <c r="B1778" t="str">
        <v>Recanto Da Carne, Lda</v>
      </c>
      <c r="C1778" t="str">
        <v>FA</v>
      </c>
      <c r="D1778" s="5" t="str">
        <v>2024A</v>
      </c>
      <c r="E1778">
        <v>6422</v>
      </c>
      <c r="F1778" t="str">
        <v>PEN</v>
      </c>
      <c r="G1778" vm="48">
        <v>45597</v>
      </c>
      <c r="H1778" vm="357">
        <v>45567</v>
      </c>
      <c r="I1778">
        <v>253</v>
      </c>
      <c r="J1778">
        <v>211.26</v>
      </c>
      <c r="K1778">
        <v>211.26</v>
      </c>
      <c r="L1778" t="str">
        <v>Bruno Brito</v>
      </c>
      <c r="M1778" t="str">
        <v>M120</v>
      </c>
    </row>
    <row r="1779" spans="1:13" x14ac:dyDescent="0.25">
      <c r="A1779">
        <v>211112286</v>
      </c>
      <c r="B1779" t="str">
        <v>Recanto Da Carne, Lda</v>
      </c>
      <c r="C1779" t="str">
        <v>FA</v>
      </c>
      <c r="D1779" s="5" t="str">
        <v>2024A</v>
      </c>
      <c r="E1779">
        <v>6639</v>
      </c>
      <c r="F1779" t="str">
        <v>PEN</v>
      </c>
      <c r="G1779" vm="294">
        <v>45599</v>
      </c>
      <c r="H1779" vm="295">
        <v>45569</v>
      </c>
      <c r="I1779">
        <v>251</v>
      </c>
      <c r="J1779">
        <v>1372.04</v>
      </c>
      <c r="K1779">
        <v>1372.04</v>
      </c>
      <c r="L1779" t="str">
        <v>Bruno Brito</v>
      </c>
      <c r="M1779" t="str">
        <v>M120</v>
      </c>
    </row>
    <row r="1780" spans="1:13" x14ac:dyDescent="0.25">
      <c r="A1780">
        <v>211112286</v>
      </c>
      <c r="B1780" t="str">
        <v>Recanto Da Carne, Lda</v>
      </c>
      <c r="C1780" t="str">
        <v>FA</v>
      </c>
      <c r="D1780" s="5" t="str">
        <v>2024A</v>
      </c>
      <c r="E1780">
        <v>6892</v>
      </c>
      <c r="F1780" t="str">
        <v>PEN</v>
      </c>
      <c r="G1780" vm="49">
        <v>45604</v>
      </c>
      <c r="H1780" vm="242">
        <v>45574</v>
      </c>
      <c r="I1780">
        <v>246</v>
      </c>
      <c r="J1780">
        <v>1137.1400000000001</v>
      </c>
      <c r="K1780">
        <v>1137.1400000000001</v>
      </c>
      <c r="L1780" t="str">
        <v>Bruno Brito</v>
      </c>
      <c r="M1780" t="str">
        <v>M120</v>
      </c>
    </row>
    <row r="1781" spans="1:13" x14ac:dyDescent="0.25">
      <c r="A1781">
        <v>211112286</v>
      </c>
      <c r="B1781" t="str">
        <v>Recanto Da Carne, Lda</v>
      </c>
      <c r="C1781" t="str">
        <v>FA</v>
      </c>
      <c r="D1781" s="5" t="str">
        <v>2024A</v>
      </c>
      <c r="E1781">
        <v>7157</v>
      </c>
      <c r="F1781" t="str">
        <v>PEN</v>
      </c>
      <c r="G1781" vm="296">
        <v>45606</v>
      </c>
      <c r="H1781" vm="297">
        <v>45576</v>
      </c>
      <c r="I1781">
        <v>244</v>
      </c>
      <c r="J1781">
        <v>715.96</v>
      </c>
      <c r="K1781">
        <v>715.96</v>
      </c>
      <c r="L1781" t="str">
        <v>Bruno Brito</v>
      </c>
      <c r="M1781" t="str">
        <v>M120</v>
      </c>
    </row>
    <row r="1782" spans="1:13" x14ac:dyDescent="0.25">
      <c r="A1782">
        <v>211112286</v>
      </c>
      <c r="B1782" t="str">
        <v>Recanto Da Carne, Lda</v>
      </c>
      <c r="C1782" t="str">
        <v>FA</v>
      </c>
      <c r="D1782" s="5" t="str">
        <v>2024A</v>
      </c>
      <c r="E1782">
        <v>7461</v>
      </c>
      <c r="F1782" t="str">
        <v>PEN</v>
      </c>
      <c r="G1782" vm="51">
        <v>45611</v>
      </c>
      <c r="H1782" vm="477">
        <v>45581</v>
      </c>
      <c r="I1782">
        <v>239</v>
      </c>
      <c r="J1782">
        <v>712.88</v>
      </c>
      <c r="K1782">
        <v>712.88</v>
      </c>
      <c r="L1782" t="str">
        <v>Bruno Brito</v>
      </c>
      <c r="M1782" t="str">
        <v>M120</v>
      </c>
    </row>
    <row r="1783" spans="1:13" x14ac:dyDescent="0.25">
      <c r="A1783">
        <v>211112286</v>
      </c>
      <c r="B1783" t="str">
        <v>Recanto Da Carne, Lda</v>
      </c>
      <c r="C1783" t="str">
        <v>FA</v>
      </c>
      <c r="D1783" s="5" t="str">
        <v>2024A</v>
      </c>
      <c r="E1783">
        <v>7669</v>
      </c>
      <c r="F1783" t="str">
        <v>PEN</v>
      </c>
      <c r="G1783" vm="298">
        <v>45613</v>
      </c>
      <c r="H1783" vm="299">
        <v>45583</v>
      </c>
      <c r="I1783">
        <v>237</v>
      </c>
      <c r="J1783">
        <v>972.03</v>
      </c>
      <c r="K1783">
        <v>972.03</v>
      </c>
      <c r="L1783" t="str">
        <v>Bruno Brito</v>
      </c>
      <c r="M1783" t="str">
        <v>M120</v>
      </c>
    </row>
    <row r="1784" spans="1:13" x14ac:dyDescent="0.25">
      <c r="A1784">
        <v>211112286</v>
      </c>
      <c r="B1784" t="str">
        <v>Recanto Da Carne, Lda</v>
      </c>
      <c r="C1784" t="str">
        <v>FA</v>
      </c>
      <c r="D1784" s="5" t="str">
        <v>2024A</v>
      </c>
      <c r="E1784">
        <v>7932</v>
      </c>
      <c r="F1784" t="str">
        <v>PEN</v>
      </c>
      <c r="G1784" vm="54">
        <v>45618</v>
      </c>
      <c r="H1784" vm="44">
        <v>45588</v>
      </c>
      <c r="I1784">
        <v>232</v>
      </c>
      <c r="J1784">
        <v>799.39</v>
      </c>
      <c r="K1784">
        <v>799.39</v>
      </c>
      <c r="L1784" t="str">
        <v>Bruno Brito</v>
      </c>
      <c r="M1784" t="str">
        <v>M120</v>
      </c>
    </row>
    <row r="1785" spans="1:13" x14ac:dyDescent="0.25">
      <c r="A1785">
        <v>211112286</v>
      </c>
      <c r="B1785" t="str">
        <v>Recanto Da Carne, Lda</v>
      </c>
      <c r="C1785" t="str">
        <v>FA</v>
      </c>
      <c r="D1785" s="5" t="str">
        <v>2024A</v>
      </c>
      <c r="E1785">
        <v>8096</v>
      </c>
      <c r="F1785" t="str">
        <v>PEN</v>
      </c>
      <c r="G1785" vm="300">
        <v>45620</v>
      </c>
      <c r="H1785" vm="290">
        <v>45590</v>
      </c>
      <c r="I1785">
        <v>230</v>
      </c>
      <c r="J1785">
        <v>796.55000000000007</v>
      </c>
      <c r="K1785">
        <v>796.55000000000007</v>
      </c>
      <c r="L1785" t="str">
        <v>Bruno Brito</v>
      </c>
      <c r="M1785" t="str">
        <v>M120</v>
      </c>
    </row>
    <row r="1786" spans="1:13" x14ac:dyDescent="0.25">
      <c r="A1786">
        <v>211112286</v>
      </c>
      <c r="B1786" t="str">
        <v>Recanto Da Carne, Lda</v>
      </c>
      <c r="C1786" t="str">
        <v>FA</v>
      </c>
      <c r="D1786" s="5" t="str">
        <v>2024A</v>
      </c>
      <c r="E1786">
        <v>8360</v>
      </c>
      <c r="F1786" t="str">
        <v>PEN</v>
      </c>
      <c r="G1786" vm="301">
        <v>45625</v>
      </c>
      <c r="H1786" vm="46">
        <v>45595</v>
      </c>
      <c r="I1786">
        <v>225</v>
      </c>
      <c r="J1786">
        <v>934.67000000000007</v>
      </c>
      <c r="K1786">
        <v>934.67000000000007</v>
      </c>
      <c r="L1786" t="str">
        <v>Bruno Brito</v>
      </c>
      <c r="M1786" t="str">
        <v>M120</v>
      </c>
    </row>
    <row r="1787" spans="1:13" x14ac:dyDescent="0.25">
      <c r="A1787">
        <v>211112286</v>
      </c>
      <c r="B1787" t="str">
        <v>Recanto Da Carne, Lda</v>
      </c>
      <c r="C1787" t="str">
        <v>FA</v>
      </c>
      <c r="D1787" s="5" t="str">
        <v>2024A</v>
      </c>
      <c r="E1787">
        <v>8623</v>
      </c>
      <c r="F1787" t="str">
        <v>PEN</v>
      </c>
      <c r="G1787" vm="308">
        <v>45631</v>
      </c>
      <c r="H1787" vm="333">
        <v>45601</v>
      </c>
      <c r="I1787">
        <v>219</v>
      </c>
      <c r="J1787">
        <v>514.53</v>
      </c>
      <c r="K1787">
        <v>514.53</v>
      </c>
      <c r="L1787" t="str">
        <v>Bruno Brito</v>
      </c>
      <c r="M1787" t="str">
        <v>M120</v>
      </c>
    </row>
    <row r="1788" spans="1:13" x14ac:dyDescent="0.25">
      <c r="A1788">
        <v>211112286</v>
      </c>
      <c r="B1788" t="str">
        <v>Recanto Da Carne, Lda</v>
      </c>
      <c r="C1788" t="str">
        <v>FA</v>
      </c>
      <c r="D1788" s="5" t="str">
        <v>2024A</v>
      </c>
      <c r="E1788">
        <v>8755</v>
      </c>
      <c r="F1788" t="str">
        <v>PEN</v>
      </c>
      <c r="G1788" vm="310">
        <v>45632</v>
      </c>
      <c r="H1788" vm="478">
        <v>45602</v>
      </c>
      <c r="I1788">
        <v>218</v>
      </c>
      <c r="J1788">
        <v>1133.27</v>
      </c>
      <c r="K1788">
        <v>1133.27</v>
      </c>
      <c r="L1788" t="str">
        <v>Bruno Brito</v>
      </c>
      <c r="M1788" t="str">
        <v>M120</v>
      </c>
    </row>
    <row r="1789" spans="1:13" x14ac:dyDescent="0.25">
      <c r="A1789">
        <v>211112286</v>
      </c>
      <c r="B1789" t="str">
        <v>Recanto Da Carne, Lda</v>
      </c>
      <c r="C1789" t="str">
        <v>FA</v>
      </c>
      <c r="D1789" s="5" t="str">
        <v>2024A</v>
      </c>
      <c r="E1789">
        <v>8989</v>
      </c>
      <c r="F1789" t="str">
        <v>PEN</v>
      </c>
      <c r="G1789" vm="479">
        <v>45634</v>
      </c>
      <c r="H1789" vm="49">
        <v>45604</v>
      </c>
      <c r="I1789">
        <v>216</v>
      </c>
      <c r="J1789">
        <v>444.67</v>
      </c>
      <c r="K1789">
        <v>444.67</v>
      </c>
      <c r="L1789" t="str">
        <v>Bruno Brito</v>
      </c>
      <c r="M1789" t="str">
        <v>M120</v>
      </c>
    </row>
    <row r="1790" spans="1:13" x14ac:dyDescent="0.25">
      <c r="A1790">
        <v>211112286</v>
      </c>
      <c r="B1790" t="str">
        <v>Recanto Da Carne, Lda</v>
      </c>
      <c r="C1790" t="str">
        <v>FA</v>
      </c>
      <c r="D1790" s="5" t="str">
        <v>2024A</v>
      </c>
      <c r="E1790">
        <v>9256</v>
      </c>
      <c r="F1790" t="str">
        <v>PEN</v>
      </c>
      <c r="G1790" vm="200">
        <v>45639</v>
      </c>
      <c r="H1790" vm="50">
        <v>45609</v>
      </c>
      <c r="I1790">
        <v>211</v>
      </c>
      <c r="J1790">
        <v>928.15</v>
      </c>
      <c r="K1790">
        <v>928.15</v>
      </c>
      <c r="L1790" t="str">
        <v>Bruno Brito</v>
      </c>
      <c r="M1790" t="str">
        <v>M120</v>
      </c>
    </row>
    <row r="1791" spans="1:13" x14ac:dyDescent="0.25">
      <c r="A1791">
        <v>211112286</v>
      </c>
      <c r="B1791" t="str">
        <v>Recanto Da Carne, Lda</v>
      </c>
      <c r="C1791" t="str">
        <v>FA</v>
      </c>
      <c r="D1791" s="5" t="str">
        <v>2024A</v>
      </c>
      <c r="E1791">
        <v>9448</v>
      </c>
      <c r="F1791" t="str">
        <v>PEN</v>
      </c>
      <c r="G1791" vm="303">
        <v>45641</v>
      </c>
      <c r="H1791" vm="51">
        <v>45611</v>
      </c>
      <c r="I1791">
        <v>209</v>
      </c>
      <c r="J1791">
        <v>449.81</v>
      </c>
      <c r="K1791">
        <v>449.81</v>
      </c>
      <c r="L1791" t="str">
        <v>Bruno Brito</v>
      </c>
      <c r="M1791" t="str">
        <v>M120</v>
      </c>
    </row>
    <row r="1792" spans="1:13" x14ac:dyDescent="0.25">
      <c r="A1792">
        <v>211112286</v>
      </c>
      <c r="B1792" t="str">
        <v>Recanto Da Carne, Lda</v>
      </c>
      <c r="C1792" t="str">
        <v>FA</v>
      </c>
      <c r="D1792" s="5" t="str">
        <v>2024A</v>
      </c>
      <c r="E1792">
        <v>9710</v>
      </c>
      <c r="F1792" t="str">
        <v>PEN</v>
      </c>
      <c r="G1792" vm="410">
        <v>45646</v>
      </c>
      <c r="H1792" vm="53">
        <v>45616</v>
      </c>
      <c r="I1792">
        <v>204</v>
      </c>
      <c r="J1792">
        <v>663.91</v>
      </c>
      <c r="K1792">
        <v>663.91</v>
      </c>
      <c r="L1792" t="str">
        <v>Bruno Brito</v>
      </c>
      <c r="M1792" t="str">
        <v>M120</v>
      </c>
    </row>
    <row r="1793" spans="1:13" x14ac:dyDescent="0.25">
      <c r="A1793">
        <v>211112287</v>
      </c>
      <c r="B1793" t="str">
        <v>Barbosa Ferreira &amp; Moreira Samp Lda</v>
      </c>
      <c r="C1793" t="str">
        <v>FAC</v>
      </c>
      <c r="D1793" s="5" t="str">
        <v>A</v>
      </c>
      <c r="E1793" t="str">
        <v>33-0264806</v>
      </c>
      <c r="F1793" t="str">
        <v>PEN</v>
      </c>
      <c r="G1793" vm="322">
        <v>45373</v>
      </c>
      <c r="H1793" vm="439">
        <v>45352</v>
      </c>
      <c r="I1793">
        <v>477</v>
      </c>
      <c r="J1793">
        <v>516.66999999999996</v>
      </c>
      <c r="K1793">
        <v>448.09000000000003</v>
      </c>
      <c r="L1793" t="str">
        <v>Contencioso</v>
      </c>
      <c r="M1793" t="str">
        <v>M120</v>
      </c>
    </row>
    <row r="1794" spans="1:13" x14ac:dyDescent="0.25">
      <c r="A1794">
        <v>211112287</v>
      </c>
      <c r="B1794" t="str">
        <v>Barbosa Ferreira &amp; Moreira Samp Lda</v>
      </c>
      <c r="C1794" t="str">
        <v>FAC</v>
      </c>
      <c r="D1794" s="5" t="str">
        <v>A</v>
      </c>
      <c r="E1794" t="str">
        <v>33-0265130</v>
      </c>
      <c r="F1794" t="str">
        <v>PEN</v>
      </c>
      <c r="G1794" vm="480">
        <v>45378</v>
      </c>
      <c r="H1794" vm="326">
        <v>45357</v>
      </c>
      <c r="I1794">
        <v>472</v>
      </c>
      <c r="J1794">
        <v>1381.6200000000001</v>
      </c>
      <c r="K1794">
        <v>1381.6200000000001</v>
      </c>
      <c r="L1794" t="str">
        <v>Contencioso</v>
      </c>
      <c r="M1794" t="str">
        <v>M120</v>
      </c>
    </row>
    <row r="1795" spans="1:13" x14ac:dyDescent="0.25">
      <c r="A1795">
        <v>211112287</v>
      </c>
      <c r="B1795" t="str">
        <v>Barbosa Ferreira &amp; Moreira Samp Lda</v>
      </c>
      <c r="C1795" t="str">
        <v>CCR</v>
      </c>
      <c r="D1795" s="5" t="str">
        <v>A</v>
      </c>
      <c r="E1795" t="str">
        <v>39-0000679</v>
      </c>
      <c r="F1795" t="str">
        <v>PEN</v>
      </c>
      <c r="G1795" vm="370">
        <v>45384</v>
      </c>
      <c r="H1795" vm="481">
        <v>45363</v>
      </c>
      <c r="I1795">
        <v>466</v>
      </c>
      <c r="J1795">
        <v>-5.17</v>
      </c>
      <c r="K1795">
        <v>-5.17</v>
      </c>
      <c r="L1795" t="str">
        <v>Contencioso</v>
      </c>
      <c r="M1795" t="str">
        <v>M120</v>
      </c>
    </row>
    <row r="1796" spans="1:13" x14ac:dyDescent="0.25">
      <c r="A1796">
        <v>211112287</v>
      </c>
      <c r="B1796" t="str">
        <v>Barbosa Ferreira &amp; Moreira Samp Lda</v>
      </c>
      <c r="C1796" t="str">
        <v>FAC</v>
      </c>
      <c r="D1796" s="5" t="str">
        <v>A</v>
      </c>
      <c r="E1796" t="str">
        <v>33-0265618</v>
      </c>
      <c r="F1796" t="str">
        <v>PEN</v>
      </c>
      <c r="G1796" vm="482">
        <v>45385</v>
      </c>
      <c r="H1796" vm="334">
        <v>45364</v>
      </c>
      <c r="I1796">
        <v>465</v>
      </c>
      <c r="J1796">
        <v>975.49</v>
      </c>
      <c r="K1796">
        <v>975.49</v>
      </c>
      <c r="L1796" t="str">
        <v>Contencioso</v>
      </c>
      <c r="M1796" t="str">
        <v>M120</v>
      </c>
    </row>
    <row r="1797" spans="1:13" x14ac:dyDescent="0.25">
      <c r="A1797">
        <v>211112287</v>
      </c>
      <c r="B1797" t="str">
        <v>Barbosa Ferreira &amp; Moreira Samp Lda</v>
      </c>
      <c r="C1797" t="str">
        <v>FAC</v>
      </c>
      <c r="D1797" s="5" t="str">
        <v>A</v>
      </c>
      <c r="E1797" t="str">
        <v>50-0001048</v>
      </c>
      <c r="F1797" t="str">
        <v>PEN</v>
      </c>
      <c r="G1797" vm="482">
        <v>45385</v>
      </c>
      <c r="H1797" vm="334">
        <v>45364</v>
      </c>
      <c r="I1797">
        <v>465</v>
      </c>
      <c r="J1797">
        <v>34.340000000000003</v>
      </c>
      <c r="K1797">
        <v>34.340000000000003</v>
      </c>
      <c r="L1797" t="str">
        <v>Contencioso</v>
      </c>
      <c r="M1797" t="str">
        <v>M120</v>
      </c>
    </row>
    <row r="1798" spans="1:13" x14ac:dyDescent="0.25">
      <c r="A1798">
        <v>211112287</v>
      </c>
      <c r="B1798" t="str">
        <v>Barbosa Ferreira &amp; Moreira Samp Lda</v>
      </c>
      <c r="C1798" t="str">
        <v>FAC</v>
      </c>
      <c r="D1798" s="5" t="str">
        <v>A</v>
      </c>
      <c r="E1798" t="str">
        <v>33-0266066</v>
      </c>
      <c r="F1798" t="str">
        <v>PEN</v>
      </c>
      <c r="G1798" vm="375">
        <v>45392</v>
      </c>
      <c r="H1798" vm="442">
        <v>45371</v>
      </c>
      <c r="I1798">
        <v>458</v>
      </c>
      <c r="J1798">
        <v>1067.46</v>
      </c>
      <c r="K1798">
        <v>1067.46</v>
      </c>
      <c r="L1798" t="str">
        <v>Contencioso</v>
      </c>
      <c r="M1798" t="str">
        <v>M120</v>
      </c>
    </row>
    <row r="1799" spans="1:13" x14ac:dyDescent="0.25">
      <c r="A1799">
        <v>211112287</v>
      </c>
      <c r="B1799" t="str">
        <v>Barbosa Ferreira &amp; Moreira Samp Lda</v>
      </c>
      <c r="C1799" t="str">
        <v>CCR</v>
      </c>
      <c r="D1799" s="5" t="str">
        <v>A</v>
      </c>
      <c r="E1799" t="str">
        <v>39-0000756</v>
      </c>
      <c r="F1799" t="str">
        <v>PEN</v>
      </c>
      <c r="G1799" vm="375">
        <v>45392</v>
      </c>
      <c r="H1799" vm="442">
        <v>45371</v>
      </c>
      <c r="I1799">
        <v>458</v>
      </c>
      <c r="J1799">
        <v>-0.28999999999999998</v>
      </c>
      <c r="K1799">
        <v>-0.28999999999999998</v>
      </c>
      <c r="L1799" t="str">
        <v>Contencioso</v>
      </c>
      <c r="M1799" t="str">
        <v>M120</v>
      </c>
    </row>
    <row r="1800" spans="1:13" x14ac:dyDescent="0.25">
      <c r="A1800">
        <v>211112287</v>
      </c>
      <c r="B1800" t="str">
        <v>Barbosa Ferreira &amp; Moreira Samp Lda</v>
      </c>
      <c r="C1800" t="str">
        <v>FAC</v>
      </c>
      <c r="D1800" s="5" t="str">
        <v>A</v>
      </c>
      <c r="E1800" t="str">
        <v>50-0001073</v>
      </c>
      <c r="F1800" t="str">
        <v>PEN</v>
      </c>
      <c r="G1800" vm="375">
        <v>45392</v>
      </c>
      <c r="H1800" vm="442">
        <v>45371</v>
      </c>
      <c r="I1800">
        <v>458</v>
      </c>
      <c r="J1800">
        <v>23.32</v>
      </c>
      <c r="K1800">
        <v>23.32</v>
      </c>
      <c r="L1800" t="str">
        <v>Contencioso</v>
      </c>
      <c r="M1800" t="str">
        <v>M120</v>
      </c>
    </row>
    <row r="1801" spans="1:13" x14ac:dyDescent="0.25">
      <c r="A1801">
        <v>211112287</v>
      </c>
      <c r="B1801" t="str">
        <v>Barbosa Ferreira &amp; Moreira Samp Lda</v>
      </c>
      <c r="C1801" t="str">
        <v>FAC</v>
      </c>
      <c r="D1801" s="5" t="str">
        <v>A</v>
      </c>
      <c r="E1801" t="str">
        <v>33-0266554</v>
      </c>
      <c r="F1801" t="str">
        <v>PEN</v>
      </c>
      <c r="G1801" vm="483">
        <v>45408</v>
      </c>
      <c r="H1801" vm="480">
        <v>45378</v>
      </c>
      <c r="I1801">
        <v>442</v>
      </c>
      <c r="J1801">
        <v>244.22</v>
      </c>
      <c r="K1801">
        <v>244.22</v>
      </c>
      <c r="L1801" t="str">
        <v>Contencioso</v>
      </c>
      <c r="M1801" t="str">
        <v>M120</v>
      </c>
    </row>
    <row r="1802" spans="1:13" x14ac:dyDescent="0.25">
      <c r="A1802">
        <v>211112287</v>
      </c>
      <c r="B1802" t="str">
        <v>Barbosa Ferreira &amp; Moreira Samp Lda</v>
      </c>
      <c r="C1802" t="str">
        <v>FAC</v>
      </c>
      <c r="D1802" s="5" t="str">
        <v>A</v>
      </c>
      <c r="E1802" t="str">
        <v>50-0001098</v>
      </c>
      <c r="F1802" t="str">
        <v>PEN</v>
      </c>
      <c r="G1802" vm="483">
        <v>45408</v>
      </c>
      <c r="H1802" vm="480">
        <v>45378</v>
      </c>
      <c r="I1802">
        <v>442</v>
      </c>
      <c r="J1802">
        <v>21.2</v>
      </c>
      <c r="K1802">
        <v>21.2</v>
      </c>
      <c r="L1802" t="str">
        <v>Contencioso</v>
      </c>
      <c r="M1802" t="str">
        <v>M120</v>
      </c>
    </row>
    <row r="1803" spans="1:13" x14ac:dyDescent="0.25">
      <c r="A1803">
        <v>211112287</v>
      </c>
      <c r="B1803" t="str">
        <v>Barbosa Ferreira &amp; Moreira Samp Lda</v>
      </c>
      <c r="C1803" t="str">
        <v>FAC</v>
      </c>
      <c r="D1803" s="5" t="str">
        <v>A</v>
      </c>
      <c r="E1803" t="str">
        <v>33-0266756</v>
      </c>
      <c r="F1803" t="str">
        <v>PEN</v>
      </c>
      <c r="G1803" vm="368">
        <v>45410</v>
      </c>
      <c r="H1803" vm="324">
        <v>45380</v>
      </c>
      <c r="I1803">
        <v>440</v>
      </c>
      <c r="J1803">
        <v>579.98</v>
      </c>
      <c r="K1803">
        <v>579.98</v>
      </c>
      <c r="L1803" t="str">
        <v>Contencioso</v>
      </c>
      <c r="M1803" t="str">
        <v>M120</v>
      </c>
    </row>
    <row r="1804" spans="1:13" x14ac:dyDescent="0.25">
      <c r="A1804">
        <v>211112287</v>
      </c>
      <c r="B1804" t="str">
        <v>Barbosa Ferreira &amp; Moreira Samp Lda</v>
      </c>
      <c r="C1804" t="str">
        <v>FAC</v>
      </c>
      <c r="D1804" s="5" t="str">
        <v>A</v>
      </c>
      <c r="E1804" t="str">
        <v>33-0266936</v>
      </c>
      <c r="F1804" t="str">
        <v>PEN</v>
      </c>
      <c r="G1804" vm="484">
        <v>45415</v>
      </c>
      <c r="H1804" vm="482">
        <v>45385</v>
      </c>
      <c r="I1804">
        <v>435</v>
      </c>
      <c r="J1804">
        <v>860.69</v>
      </c>
      <c r="K1804">
        <v>860.69</v>
      </c>
      <c r="L1804" t="str">
        <v>Contencioso</v>
      </c>
      <c r="M1804" t="str">
        <v>M120</v>
      </c>
    </row>
    <row r="1805" spans="1:13" x14ac:dyDescent="0.25">
      <c r="A1805">
        <v>211112287</v>
      </c>
      <c r="B1805" t="str">
        <v>Barbosa Ferreira &amp; Moreira Samp Lda</v>
      </c>
      <c r="C1805" t="str">
        <v>CCR</v>
      </c>
      <c r="D1805" s="5" t="str">
        <v>A</v>
      </c>
      <c r="E1805" t="str">
        <v>39-0000837</v>
      </c>
      <c r="F1805" t="str">
        <v>PEN</v>
      </c>
      <c r="G1805" vm="484">
        <v>45415</v>
      </c>
      <c r="H1805" vm="482">
        <v>45385</v>
      </c>
      <c r="I1805">
        <v>435</v>
      </c>
      <c r="J1805">
        <v>-9.25</v>
      </c>
      <c r="K1805">
        <v>-9.25</v>
      </c>
      <c r="L1805" t="str">
        <v>Contencioso</v>
      </c>
      <c r="M1805" t="str">
        <v>M120</v>
      </c>
    </row>
    <row r="1806" spans="1:13" x14ac:dyDescent="0.25">
      <c r="A1806">
        <v>211112287</v>
      </c>
      <c r="B1806" t="str">
        <v>Barbosa Ferreira &amp; Moreira Samp Lda</v>
      </c>
      <c r="C1806" t="str">
        <v>FAC</v>
      </c>
      <c r="D1806" s="5" t="str">
        <v>A</v>
      </c>
      <c r="E1806" t="str">
        <v>50-0001118</v>
      </c>
      <c r="F1806" t="str">
        <v>PEN</v>
      </c>
      <c r="G1806" vm="484">
        <v>45415</v>
      </c>
      <c r="H1806" vm="482">
        <v>45385</v>
      </c>
      <c r="I1806">
        <v>435</v>
      </c>
      <c r="J1806">
        <v>8.9</v>
      </c>
      <c r="K1806">
        <v>8.9</v>
      </c>
      <c r="L1806" t="str">
        <v>Contencioso</v>
      </c>
      <c r="M1806" t="str">
        <v>M120</v>
      </c>
    </row>
    <row r="1807" spans="1:13" x14ac:dyDescent="0.25">
      <c r="A1807">
        <v>211112287</v>
      </c>
      <c r="B1807" t="str">
        <v>Barbosa Ferreira &amp; Moreira Samp Lda</v>
      </c>
      <c r="C1807" t="str">
        <v>FAC</v>
      </c>
      <c r="D1807" s="5" t="str">
        <v>A</v>
      </c>
      <c r="E1807" t="str">
        <v>33-0267181</v>
      </c>
      <c r="F1807" t="str">
        <v>PEN</v>
      </c>
      <c r="G1807" vm="373">
        <v>45417</v>
      </c>
      <c r="H1807" vm="235">
        <v>45387</v>
      </c>
      <c r="I1807">
        <v>433</v>
      </c>
      <c r="J1807">
        <v>284.16000000000003</v>
      </c>
      <c r="K1807">
        <v>284.16000000000003</v>
      </c>
      <c r="L1807" t="str">
        <v>Contencioso</v>
      </c>
      <c r="M1807" t="str">
        <v>M120</v>
      </c>
    </row>
    <row r="1808" spans="1:13" x14ac:dyDescent="0.25">
      <c r="A1808">
        <v>211112287</v>
      </c>
      <c r="B1808" t="str">
        <v>Barbosa Ferreira &amp; Moreira Samp Lda</v>
      </c>
      <c r="C1808" t="str">
        <v>FAC</v>
      </c>
      <c r="D1808" s="5" t="str">
        <v>A</v>
      </c>
      <c r="E1808" t="str">
        <v>33-0267528</v>
      </c>
      <c r="F1808" t="str">
        <v>PEN</v>
      </c>
      <c r="G1808" vm="374">
        <v>45422</v>
      </c>
      <c r="H1808" vm="375">
        <v>45392</v>
      </c>
      <c r="I1808">
        <v>428</v>
      </c>
      <c r="J1808">
        <v>809.56000000000006</v>
      </c>
      <c r="K1808">
        <v>809.56000000000006</v>
      </c>
      <c r="L1808" t="str">
        <v>Contencioso</v>
      </c>
      <c r="M1808" t="str">
        <v>M120</v>
      </c>
    </row>
    <row r="1809" spans="1:13" x14ac:dyDescent="0.25">
      <c r="A1809">
        <v>211112287</v>
      </c>
      <c r="B1809" t="str">
        <v>Barbosa Ferreira &amp; Moreira Samp Lda</v>
      </c>
      <c r="C1809" t="str">
        <v>FAC</v>
      </c>
      <c r="D1809" s="5" t="str">
        <v>A</v>
      </c>
      <c r="E1809" t="str">
        <v>33-0267707</v>
      </c>
      <c r="F1809" t="str">
        <v>PEN</v>
      </c>
      <c r="G1809" vm="376">
        <v>45424</v>
      </c>
      <c r="H1809" vm="377">
        <v>45394</v>
      </c>
      <c r="I1809">
        <v>426</v>
      </c>
      <c r="J1809">
        <v>241.85</v>
      </c>
      <c r="K1809">
        <v>241.85</v>
      </c>
      <c r="L1809" t="str">
        <v>Contencioso</v>
      </c>
      <c r="M1809" t="str">
        <v>M120</v>
      </c>
    </row>
    <row r="1810" spans="1:13" x14ac:dyDescent="0.25">
      <c r="A1810">
        <v>211112287</v>
      </c>
      <c r="B1810" t="str">
        <v>Barbosa Ferreira &amp; Moreira Samp Lda</v>
      </c>
      <c r="C1810" t="str">
        <v>FAC</v>
      </c>
      <c r="D1810" s="5" t="str">
        <v>A</v>
      </c>
      <c r="E1810" t="str">
        <v>33-0268041</v>
      </c>
      <c r="F1810" t="str">
        <v>PEN</v>
      </c>
      <c r="G1810" vm="335">
        <v>45429</v>
      </c>
      <c r="H1810" vm="378">
        <v>45399</v>
      </c>
      <c r="I1810">
        <v>421</v>
      </c>
      <c r="J1810">
        <v>1198.26</v>
      </c>
      <c r="K1810">
        <v>1198.26</v>
      </c>
      <c r="L1810" t="str">
        <v>Contencioso</v>
      </c>
      <c r="M1810" t="str">
        <v>M120</v>
      </c>
    </row>
    <row r="1811" spans="1:13" x14ac:dyDescent="0.25">
      <c r="A1811">
        <v>211112287</v>
      </c>
      <c r="B1811" t="str">
        <v>Barbosa Ferreira &amp; Moreira Samp Lda</v>
      </c>
      <c r="C1811" t="str">
        <v>CCR</v>
      </c>
      <c r="D1811" s="5" t="str">
        <v>A</v>
      </c>
      <c r="E1811" t="str">
        <v>39-0000957</v>
      </c>
      <c r="F1811" t="str">
        <v>PEN</v>
      </c>
      <c r="G1811" vm="335">
        <v>45429</v>
      </c>
      <c r="H1811" vm="378">
        <v>45399</v>
      </c>
      <c r="I1811">
        <v>421</v>
      </c>
      <c r="J1811">
        <v>-6.37</v>
      </c>
      <c r="K1811">
        <v>-6.37</v>
      </c>
      <c r="L1811" t="str">
        <v>Contencioso</v>
      </c>
      <c r="M1811" t="str">
        <v>M120</v>
      </c>
    </row>
    <row r="1812" spans="1:13" x14ac:dyDescent="0.25">
      <c r="A1812">
        <v>211112287</v>
      </c>
      <c r="B1812" t="str">
        <v>Barbosa Ferreira &amp; Moreira Samp Lda</v>
      </c>
      <c r="C1812" t="str">
        <v>CCR</v>
      </c>
      <c r="D1812" s="5" t="str">
        <v>A</v>
      </c>
      <c r="E1812" t="str">
        <v>39-0000960</v>
      </c>
      <c r="F1812" t="str">
        <v>PEN</v>
      </c>
      <c r="G1812" vm="335">
        <v>45429</v>
      </c>
      <c r="H1812" vm="378">
        <v>45399</v>
      </c>
      <c r="I1812">
        <v>421</v>
      </c>
      <c r="J1812">
        <v>-2.12</v>
      </c>
      <c r="K1812">
        <v>-2.12</v>
      </c>
      <c r="L1812" t="str">
        <v>Contencioso</v>
      </c>
      <c r="M1812" t="str">
        <v>M120</v>
      </c>
    </row>
    <row r="1813" spans="1:13" x14ac:dyDescent="0.25">
      <c r="A1813">
        <v>211112287</v>
      </c>
      <c r="B1813" t="str">
        <v>Barbosa Ferreira &amp; Moreira Samp Lda</v>
      </c>
      <c r="C1813" t="str">
        <v>FAC</v>
      </c>
      <c r="D1813" s="5" t="str">
        <v>A</v>
      </c>
      <c r="E1813" t="str">
        <v>50-0001175</v>
      </c>
      <c r="F1813" t="str">
        <v>PEN</v>
      </c>
      <c r="G1813" vm="335">
        <v>45429</v>
      </c>
      <c r="H1813" vm="378">
        <v>45399</v>
      </c>
      <c r="I1813">
        <v>421</v>
      </c>
      <c r="J1813">
        <v>34.340000000000003</v>
      </c>
      <c r="K1813">
        <v>34.340000000000003</v>
      </c>
      <c r="L1813" t="str">
        <v>Contencioso</v>
      </c>
      <c r="M1813" t="str">
        <v>M120</v>
      </c>
    </row>
    <row r="1814" spans="1:13" x14ac:dyDescent="0.25">
      <c r="A1814">
        <v>211112287</v>
      </c>
      <c r="B1814" t="str">
        <v>Barbosa Ferreira &amp; Moreira Samp Lda</v>
      </c>
      <c r="C1814" t="str">
        <v>FAC</v>
      </c>
      <c r="D1814" s="5" t="str">
        <v>A</v>
      </c>
      <c r="E1814" t="str">
        <v>33-0268572</v>
      </c>
      <c r="F1814" t="str">
        <v>PEN</v>
      </c>
      <c r="G1814" vm="379">
        <v>45436</v>
      </c>
      <c r="H1814" vm="80">
        <v>45406</v>
      </c>
      <c r="I1814">
        <v>414</v>
      </c>
      <c r="J1814">
        <v>839.88</v>
      </c>
      <c r="K1814">
        <v>839.88</v>
      </c>
      <c r="L1814" t="str">
        <v>Contencioso</v>
      </c>
      <c r="M1814" t="str">
        <v>M120</v>
      </c>
    </row>
    <row r="1815" spans="1:13" x14ac:dyDescent="0.25">
      <c r="A1815">
        <v>211112287</v>
      </c>
      <c r="B1815" t="str">
        <v>Barbosa Ferreira &amp; Moreira Samp Lda</v>
      </c>
      <c r="C1815" t="str">
        <v>FAC</v>
      </c>
      <c r="D1815" s="5" t="str">
        <v>A</v>
      </c>
      <c r="E1815" t="str">
        <v>50-0001206</v>
      </c>
      <c r="F1815" t="str">
        <v>PEN</v>
      </c>
      <c r="G1815" vm="379">
        <v>45436</v>
      </c>
      <c r="H1815" vm="80">
        <v>45406</v>
      </c>
      <c r="I1815">
        <v>414</v>
      </c>
      <c r="J1815">
        <v>29.68</v>
      </c>
      <c r="K1815">
        <v>29.68</v>
      </c>
      <c r="L1815" t="str">
        <v>Contencioso</v>
      </c>
      <c r="M1815" t="str">
        <v>M120</v>
      </c>
    </row>
    <row r="1816" spans="1:13" x14ac:dyDescent="0.25">
      <c r="A1816">
        <v>211112287</v>
      </c>
      <c r="B1816" t="str">
        <v>Barbosa Ferreira &amp; Moreira Samp Lda</v>
      </c>
      <c r="C1816" t="str">
        <v>CCR</v>
      </c>
      <c r="D1816" s="5" t="str">
        <v>A</v>
      </c>
      <c r="E1816" t="str">
        <v>38-0000824</v>
      </c>
      <c r="F1816" t="str">
        <v>PEN</v>
      </c>
      <c r="G1816" vm="485">
        <v>45438</v>
      </c>
      <c r="H1816" vm="483">
        <v>45408</v>
      </c>
      <c r="I1816">
        <v>412</v>
      </c>
      <c r="J1816">
        <v>-24.02</v>
      </c>
      <c r="K1816">
        <v>-24.02</v>
      </c>
      <c r="L1816" t="str">
        <v>Contencioso</v>
      </c>
      <c r="M1816" t="str">
        <v>M120</v>
      </c>
    </row>
    <row r="1817" spans="1:13" x14ac:dyDescent="0.25">
      <c r="A1817">
        <v>211112287</v>
      </c>
      <c r="B1817" t="str">
        <v>Barbosa Ferreira &amp; Moreira Samp Lda</v>
      </c>
      <c r="C1817" t="str">
        <v>FAC</v>
      </c>
      <c r="D1817" s="5" t="str">
        <v>A</v>
      </c>
      <c r="E1817" t="str">
        <v>33-0268972</v>
      </c>
      <c r="F1817" t="str">
        <v>PEN</v>
      </c>
      <c r="G1817" vm="486">
        <v>45442</v>
      </c>
      <c r="H1817" vm="487">
        <v>45412</v>
      </c>
      <c r="I1817">
        <v>408</v>
      </c>
      <c r="J1817">
        <v>550.83000000000004</v>
      </c>
      <c r="K1817">
        <v>550.83000000000004</v>
      </c>
      <c r="L1817" t="str">
        <v>Contencioso</v>
      </c>
      <c r="M1817" t="str">
        <v>M120</v>
      </c>
    </row>
    <row r="1818" spans="1:13" x14ac:dyDescent="0.25">
      <c r="A1818">
        <v>211112287</v>
      </c>
      <c r="B1818" t="str">
        <v>Barbosa Ferreira &amp; Moreira Samp Lda</v>
      </c>
      <c r="C1818" t="str">
        <v>FAC</v>
      </c>
      <c r="D1818" s="5" t="str">
        <v>A</v>
      </c>
      <c r="E1818" t="str">
        <v>33-0269196</v>
      </c>
      <c r="F1818" t="str">
        <v>PEN</v>
      </c>
      <c r="G1818" vm="488">
        <v>45445</v>
      </c>
      <c r="H1818" vm="484">
        <v>45415</v>
      </c>
      <c r="I1818">
        <v>405</v>
      </c>
      <c r="J1818">
        <v>258.37</v>
      </c>
      <c r="K1818">
        <v>258.37</v>
      </c>
      <c r="L1818" t="str">
        <v>Contencioso</v>
      </c>
      <c r="M1818" t="str">
        <v>M120</v>
      </c>
    </row>
    <row r="1819" spans="1:13" x14ac:dyDescent="0.25">
      <c r="A1819">
        <v>211112287</v>
      </c>
      <c r="B1819" t="str">
        <v>Barbosa Ferreira &amp; Moreira Samp Lda</v>
      </c>
      <c r="C1819" t="str">
        <v>FAC</v>
      </c>
      <c r="D1819" s="5" t="str">
        <v>A</v>
      </c>
      <c r="E1819" t="str">
        <v>50-0001226</v>
      </c>
      <c r="F1819" t="str">
        <v>PEN</v>
      </c>
      <c r="G1819" vm="488">
        <v>45445</v>
      </c>
      <c r="H1819" vm="484">
        <v>45415</v>
      </c>
      <c r="I1819">
        <v>405</v>
      </c>
      <c r="J1819">
        <v>20.14</v>
      </c>
      <c r="K1819">
        <v>20.14</v>
      </c>
      <c r="L1819" t="str">
        <v>Contencioso</v>
      </c>
      <c r="M1819" t="str">
        <v>M120</v>
      </c>
    </row>
    <row r="1820" spans="1:13" x14ac:dyDescent="0.25">
      <c r="A1820">
        <v>211112287</v>
      </c>
      <c r="B1820" t="str">
        <v>Barbosa Ferreira &amp; Moreira Samp Lda</v>
      </c>
      <c r="C1820" t="str">
        <v>FAC</v>
      </c>
      <c r="D1820" s="5" t="str">
        <v>A</v>
      </c>
      <c r="E1820" t="str">
        <v>33-0269550</v>
      </c>
      <c r="F1820" t="str">
        <v>PEN</v>
      </c>
      <c r="G1820" vm="337">
        <v>45450</v>
      </c>
      <c r="H1820" vm="489">
        <v>45420</v>
      </c>
      <c r="I1820">
        <v>400</v>
      </c>
      <c r="J1820">
        <v>846.12</v>
      </c>
      <c r="K1820">
        <v>846.12</v>
      </c>
      <c r="L1820" t="str">
        <v>Contencioso</v>
      </c>
      <c r="M1820" t="str">
        <v>M120</v>
      </c>
    </row>
    <row r="1821" spans="1:13" x14ac:dyDescent="0.25">
      <c r="A1821">
        <v>211112287</v>
      </c>
      <c r="B1821" t="str">
        <v>Barbosa Ferreira &amp; Moreira Samp Lda</v>
      </c>
      <c r="C1821" t="str">
        <v>FAC</v>
      </c>
      <c r="D1821" s="5" t="str">
        <v>A</v>
      </c>
      <c r="E1821" t="str">
        <v>33-0269744</v>
      </c>
      <c r="F1821" t="str">
        <v>PEN</v>
      </c>
      <c r="G1821" vm="490">
        <v>45452</v>
      </c>
      <c r="H1821" vm="374">
        <v>45422</v>
      </c>
      <c r="I1821">
        <v>398</v>
      </c>
      <c r="J1821">
        <v>246.34</v>
      </c>
      <c r="K1821">
        <v>246.34</v>
      </c>
      <c r="L1821" t="str">
        <v>Contencioso</v>
      </c>
      <c r="M1821" t="str">
        <v>M120</v>
      </c>
    </row>
    <row r="1822" spans="1:13" x14ac:dyDescent="0.25">
      <c r="A1822">
        <v>211112287</v>
      </c>
      <c r="B1822" t="str">
        <v>Barbosa Ferreira &amp; Moreira Samp Lda</v>
      </c>
      <c r="C1822" t="str">
        <v>FAC</v>
      </c>
      <c r="D1822" s="5" t="str">
        <v>A</v>
      </c>
      <c r="E1822" t="str">
        <v>33-0269763</v>
      </c>
      <c r="F1822" t="str">
        <v>PEN</v>
      </c>
      <c r="G1822" vm="490">
        <v>45452</v>
      </c>
      <c r="H1822" vm="374">
        <v>45422</v>
      </c>
      <c r="I1822">
        <v>398</v>
      </c>
      <c r="J1822">
        <v>243.61</v>
      </c>
      <c r="K1822">
        <v>243.61</v>
      </c>
      <c r="L1822" t="str">
        <v>Contencioso</v>
      </c>
      <c r="M1822" t="str">
        <v>M120</v>
      </c>
    </row>
    <row r="1823" spans="1:13" x14ac:dyDescent="0.25">
      <c r="A1823">
        <v>211112287</v>
      </c>
      <c r="B1823" t="str">
        <v>Barbosa Ferreira &amp; Moreira Samp Lda</v>
      </c>
      <c r="C1823" t="str">
        <v>FAC</v>
      </c>
      <c r="D1823" s="5" t="str">
        <v>A</v>
      </c>
      <c r="E1823" t="str">
        <v>33-0270298</v>
      </c>
      <c r="F1823" t="str">
        <v>PEN</v>
      </c>
      <c r="G1823" vm="491">
        <v>45459</v>
      </c>
      <c r="H1823" vm="335">
        <v>45429</v>
      </c>
      <c r="I1823">
        <v>391</v>
      </c>
      <c r="J1823">
        <v>522.75</v>
      </c>
      <c r="K1823">
        <v>522.75</v>
      </c>
      <c r="L1823" t="str">
        <v>Contencioso</v>
      </c>
      <c r="M1823" t="str">
        <v>M120</v>
      </c>
    </row>
    <row r="1824" spans="1:13" x14ac:dyDescent="0.25">
      <c r="A1824">
        <v>211112291</v>
      </c>
      <c r="B1824" t="str">
        <v>Laurentino Campos Miranda</v>
      </c>
      <c r="C1824" t="str">
        <v>FAC</v>
      </c>
      <c r="D1824" s="5" t="str">
        <v>A</v>
      </c>
      <c r="E1824" t="str">
        <v>33-0262703</v>
      </c>
      <c r="F1824" t="str">
        <v>PEN</v>
      </c>
      <c r="G1824" vm="435">
        <v>45324</v>
      </c>
      <c r="H1824" vm="435">
        <v>45324</v>
      </c>
      <c r="I1824">
        <v>526</v>
      </c>
      <c r="J1824">
        <v>200.59</v>
      </c>
      <c r="K1824">
        <v>200.59</v>
      </c>
      <c r="L1824" t="str">
        <v>Ricardo G.Silva</v>
      </c>
      <c r="M1824" t="str">
        <v>M120</v>
      </c>
    </row>
    <row r="1825" spans="1:13" x14ac:dyDescent="0.25">
      <c r="A1825">
        <v>211112291</v>
      </c>
      <c r="B1825" t="str">
        <v>Laurentino Campos Miranda</v>
      </c>
      <c r="C1825" t="str">
        <v>FAC</v>
      </c>
      <c r="D1825" s="5" t="str">
        <v>A</v>
      </c>
      <c r="E1825" t="str">
        <v>33-0262773</v>
      </c>
      <c r="F1825" t="str">
        <v>PEN</v>
      </c>
      <c r="G1825" vm="435">
        <v>45324</v>
      </c>
      <c r="H1825" vm="435">
        <v>45324</v>
      </c>
      <c r="I1825">
        <v>526</v>
      </c>
      <c r="J1825">
        <v>76.36</v>
      </c>
      <c r="K1825">
        <v>76.36</v>
      </c>
      <c r="L1825" t="str">
        <v>Ricardo G.Silva</v>
      </c>
      <c r="M1825" t="str">
        <v>M120</v>
      </c>
    </row>
    <row r="1826" spans="1:13" x14ac:dyDescent="0.25">
      <c r="A1826">
        <v>211112291</v>
      </c>
      <c r="B1826" t="str">
        <v>Laurentino Campos Miranda</v>
      </c>
      <c r="C1826" t="str">
        <v>FAC</v>
      </c>
      <c r="D1826" s="5" t="str">
        <v>A</v>
      </c>
      <c r="E1826" t="str">
        <v>33-0263379</v>
      </c>
      <c r="F1826" t="str">
        <v>PEN</v>
      </c>
      <c r="G1826" vm="320">
        <v>45331</v>
      </c>
      <c r="H1826" vm="320">
        <v>45331</v>
      </c>
      <c r="I1826">
        <v>519</v>
      </c>
      <c r="J1826">
        <v>209.18</v>
      </c>
      <c r="K1826">
        <v>209.18</v>
      </c>
      <c r="L1826" t="str">
        <v>Ricardo G.Silva</v>
      </c>
      <c r="M1826" t="str">
        <v>M120</v>
      </c>
    </row>
    <row r="1827" spans="1:13" x14ac:dyDescent="0.25">
      <c r="A1827">
        <v>211112291</v>
      </c>
      <c r="B1827" t="str">
        <v>Laurentino Campos Miranda</v>
      </c>
      <c r="C1827" t="str">
        <v>FAC</v>
      </c>
      <c r="D1827" s="5" t="str">
        <v>A</v>
      </c>
      <c r="E1827" t="str">
        <v>33-0265854</v>
      </c>
      <c r="F1827" t="str">
        <v>PEN</v>
      </c>
      <c r="G1827" vm="321">
        <v>45366</v>
      </c>
      <c r="H1827" vm="321">
        <v>45366</v>
      </c>
      <c r="I1827">
        <v>484</v>
      </c>
      <c r="J1827">
        <v>872.94</v>
      </c>
      <c r="K1827">
        <v>872.94</v>
      </c>
      <c r="L1827" t="str">
        <v>Ricardo G.Silva</v>
      </c>
      <c r="M1827" t="str">
        <v>M120</v>
      </c>
    </row>
    <row r="1828" spans="1:13" x14ac:dyDescent="0.25">
      <c r="A1828">
        <v>211112291</v>
      </c>
      <c r="B1828" t="str">
        <v>Laurentino Campos Miranda</v>
      </c>
      <c r="C1828" t="str">
        <v>FAC</v>
      </c>
      <c r="D1828" s="5" t="str">
        <v>A</v>
      </c>
      <c r="E1828" t="str">
        <v>33-0267272</v>
      </c>
      <c r="F1828" t="str">
        <v>PEN</v>
      </c>
      <c r="G1828" vm="236">
        <v>45390</v>
      </c>
      <c r="H1828" vm="236">
        <v>45390</v>
      </c>
      <c r="I1828">
        <v>460</v>
      </c>
      <c r="J1828">
        <v>261.22000000000003</v>
      </c>
      <c r="K1828">
        <v>261.22000000000003</v>
      </c>
      <c r="L1828" t="str">
        <v>Ricardo G.Silva</v>
      </c>
      <c r="M1828" t="str">
        <v>M120</v>
      </c>
    </row>
    <row r="1829" spans="1:13" x14ac:dyDescent="0.25">
      <c r="A1829">
        <v>211112291</v>
      </c>
      <c r="B1829" t="str">
        <v>Laurentino Campos Miranda</v>
      </c>
      <c r="C1829" t="str">
        <v>FA</v>
      </c>
      <c r="D1829" s="5" t="str">
        <v>2024A</v>
      </c>
      <c r="E1829">
        <v>1957</v>
      </c>
      <c r="F1829" t="str">
        <v>PEN</v>
      </c>
      <c r="G1829" vm="492">
        <v>45529</v>
      </c>
      <c r="H1829" vm="493">
        <v>45499</v>
      </c>
      <c r="I1829">
        <v>321</v>
      </c>
      <c r="J1829">
        <v>68.7</v>
      </c>
      <c r="K1829">
        <v>68.7</v>
      </c>
      <c r="L1829" t="str">
        <v>Ricardo G.Silva</v>
      </c>
      <c r="M1829" t="str">
        <v>M120</v>
      </c>
    </row>
    <row r="1830" spans="1:13" x14ac:dyDescent="0.25">
      <c r="A1830">
        <v>211112293</v>
      </c>
      <c r="B1830" t="str">
        <v>Rduz-Gestão Global Residuos, S.A.</v>
      </c>
      <c r="C1830" t="str">
        <v>FA</v>
      </c>
      <c r="D1830" s="5" t="str">
        <v>2025C</v>
      </c>
      <c r="E1830">
        <v>9</v>
      </c>
      <c r="F1830" t="str">
        <v>PEN</v>
      </c>
      <c r="G1830" vm="159">
        <v>45799</v>
      </c>
      <c r="H1830" vm="160">
        <v>45769</v>
      </c>
      <c r="I1830">
        <v>51</v>
      </c>
      <c r="J1830">
        <v>20.400000000000002</v>
      </c>
      <c r="K1830">
        <v>20.400000000000002</v>
      </c>
      <c r="L1830" t="str">
        <v>Bracar</v>
      </c>
      <c r="M1830" t="str">
        <v>31A60</v>
      </c>
    </row>
    <row r="1831" spans="1:13" x14ac:dyDescent="0.25">
      <c r="A1831">
        <v>211112293</v>
      </c>
      <c r="B1831" t="str">
        <v>Rduz-Gestão Global Residuos, S.A.</v>
      </c>
      <c r="C1831" t="str">
        <v>FA</v>
      </c>
      <c r="D1831" s="5" t="str">
        <v>2025C</v>
      </c>
      <c r="E1831">
        <v>10</v>
      </c>
      <c r="F1831" t="str">
        <v>PEN</v>
      </c>
      <c r="G1831" vm="101">
        <v>45863</v>
      </c>
      <c r="H1831" vm="26">
        <v>45833</v>
      </c>
      <c r="I1831">
        <v>-13</v>
      </c>
      <c r="J1831">
        <v>45.2</v>
      </c>
      <c r="K1831">
        <v>45.2</v>
      </c>
      <c r="L1831" t="str">
        <v>Bracar</v>
      </c>
      <c r="M1831" t="str">
        <v>A VENCER</v>
      </c>
    </row>
    <row r="1832" spans="1:13" x14ac:dyDescent="0.25">
      <c r="A1832">
        <v>211112298</v>
      </c>
      <c r="B1832" t="str">
        <v>Tempero Sofisticado, Lda</v>
      </c>
      <c r="C1832" t="str">
        <v>FA</v>
      </c>
      <c r="D1832" s="5" t="str">
        <v>2025A</v>
      </c>
      <c r="E1832">
        <v>7398</v>
      </c>
      <c r="F1832" t="str">
        <v>PEN</v>
      </c>
      <c r="G1832" vm="14">
        <v>45815</v>
      </c>
      <c r="H1832" vm="151">
        <v>45785</v>
      </c>
      <c r="I1832">
        <v>35</v>
      </c>
      <c r="J1832">
        <v>100.9</v>
      </c>
      <c r="K1832">
        <v>100.9</v>
      </c>
      <c r="L1832" t="str">
        <v>Pedro Fonseca</v>
      </c>
      <c r="M1832" t="str">
        <v>31A60</v>
      </c>
    </row>
    <row r="1833" spans="1:13" x14ac:dyDescent="0.25">
      <c r="A1833">
        <v>211112298</v>
      </c>
      <c r="B1833" t="str">
        <v>Tempero Sofisticado, Lda</v>
      </c>
      <c r="C1833" t="str">
        <v>FA</v>
      </c>
      <c r="D1833" s="5" t="str">
        <v>2025A</v>
      </c>
      <c r="E1833">
        <v>8708</v>
      </c>
      <c r="F1833" t="str">
        <v>PEN</v>
      </c>
      <c r="G1833" vm="31">
        <v>45840</v>
      </c>
      <c r="H1833" vm="94">
        <v>45810</v>
      </c>
      <c r="I1833">
        <v>10</v>
      </c>
      <c r="J1833">
        <v>139.03</v>
      </c>
      <c r="K1833">
        <v>139.03</v>
      </c>
      <c r="L1833" t="str">
        <v>Pedro Fonseca</v>
      </c>
      <c r="M1833" t="str">
        <v>6A30</v>
      </c>
    </row>
    <row r="1834" spans="1:13" x14ac:dyDescent="0.25">
      <c r="A1834">
        <v>211112298</v>
      </c>
      <c r="B1834" t="str">
        <v>Tempero Sofisticado, Lda</v>
      </c>
      <c r="C1834" t="str">
        <v>FA</v>
      </c>
      <c r="D1834" s="5" t="str">
        <v>2025A</v>
      </c>
      <c r="E1834">
        <v>8806</v>
      </c>
      <c r="F1834" t="str">
        <v>PEN</v>
      </c>
      <c r="G1834" vm="32">
        <v>45841</v>
      </c>
      <c r="H1834" vm="119">
        <v>45811</v>
      </c>
      <c r="I1834">
        <v>9</v>
      </c>
      <c r="J1834">
        <v>89.31</v>
      </c>
      <c r="K1834">
        <v>89.31</v>
      </c>
      <c r="L1834" t="str">
        <v>Pedro Fonseca</v>
      </c>
      <c r="M1834" t="str">
        <v>6A30</v>
      </c>
    </row>
    <row r="1835" spans="1:13" x14ac:dyDescent="0.25">
      <c r="A1835">
        <v>211112298</v>
      </c>
      <c r="B1835" t="str">
        <v>Tempero Sofisticado, Lda</v>
      </c>
      <c r="C1835" t="str">
        <v>FA</v>
      </c>
      <c r="D1835" s="5" t="str">
        <v>2025A</v>
      </c>
      <c r="E1835">
        <v>10194</v>
      </c>
      <c r="F1835" t="str">
        <v>PEN</v>
      </c>
      <c r="G1835" vm="107">
        <v>45875</v>
      </c>
      <c r="H1835" vm="72">
        <v>45845</v>
      </c>
      <c r="I1835">
        <v>-25</v>
      </c>
      <c r="J1835">
        <v>156.59</v>
      </c>
      <c r="K1835">
        <v>156.59</v>
      </c>
      <c r="L1835" t="str">
        <v>Pedro Fonseca</v>
      </c>
      <c r="M1835" t="str">
        <v>A VENCER</v>
      </c>
    </row>
    <row r="1836" spans="1:13" x14ac:dyDescent="0.25">
      <c r="A1836">
        <v>211112308</v>
      </c>
      <c r="B1836" t="str">
        <v>Traditionpoint Unipessoal, Lda</v>
      </c>
      <c r="C1836" t="str">
        <v>FAC</v>
      </c>
      <c r="D1836" s="5" t="str">
        <v>A</v>
      </c>
      <c r="E1836" t="str">
        <v>33-0261738</v>
      </c>
      <c r="F1836" t="str">
        <v>PEN</v>
      </c>
      <c r="G1836" vm="432">
        <v>45334</v>
      </c>
      <c r="H1836" vm="259">
        <v>45313</v>
      </c>
      <c r="I1836">
        <v>516</v>
      </c>
      <c r="J1836">
        <v>327.08</v>
      </c>
      <c r="K1836">
        <v>327.08</v>
      </c>
      <c r="L1836" t="str">
        <v>Contencioso</v>
      </c>
      <c r="M1836" t="str">
        <v>M120</v>
      </c>
    </row>
    <row r="1837" spans="1:13" x14ac:dyDescent="0.25">
      <c r="A1837">
        <v>211112308</v>
      </c>
      <c r="B1837" t="str">
        <v>Traditionpoint Unipessoal, Lda</v>
      </c>
      <c r="C1837" t="str">
        <v>FAC</v>
      </c>
      <c r="D1837" s="5" t="str">
        <v>A</v>
      </c>
      <c r="E1837" t="str">
        <v>33-0262462</v>
      </c>
      <c r="F1837" t="str">
        <v>PEN</v>
      </c>
      <c r="G1837" vm="323">
        <v>45343</v>
      </c>
      <c r="H1837" vm="494">
        <v>45322</v>
      </c>
      <c r="I1837">
        <v>507</v>
      </c>
      <c r="J1837">
        <v>285.37</v>
      </c>
      <c r="K1837">
        <v>285.37</v>
      </c>
      <c r="L1837" t="str">
        <v>Contencioso</v>
      </c>
      <c r="M1837" t="str">
        <v>M120</v>
      </c>
    </row>
    <row r="1838" spans="1:13" x14ac:dyDescent="0.25">
      <c r="A1838">
        <v>211112308</v>
      </c>
      <c r="B1838" t="str">
        <v>Traditionpoint Unipessoal, Lda</v>
      </c>
      <c r="C1838" t="str">
        <v>FAC</v>
      </c>
      <c r="D1838" s="5" t="str">
        <v>A</v>
      </c>
      <c r="E1838" t="str">
        <v>33-0263064</v>
      </c>
      <c r="F1838" t="str">
        <v>PEN</v>
      </c>
      <c r="G1838" vm="325">
        <v>45350</v>
      </c>
      <c r="H1838" vm="264">
        <v>45329</v>
      </c>
      <c r="I1838">
        <v>500</v>
      </c>
      <c r="J1838">
        <v>617.12</v>
      </c>
      <c r="K1838">
        <v>617.12</v>
      </c>
      <c r="L1838" t="str">
        <v>Contencioso</v>
      </c>
      <c r="M1838" t="str">
        <v>M120</v>
      </c>
    </row>
    <row r="1839" spans="1:13" x14ac:dyDescent="0.25">
      <c r="A1839">
        <v>211112308</v>
      </c>
      <c r="B1839" t="str">
        <v>Traditionpoint Unipessoal, Lda</v>
      </c>
      <c r="C1839" t="str">
        <v>FAC</v>
      </c>
      <c r="D1839" s="5" t="str">
        <v>A</v>
      </c>
      <c r="E1839" t="str">
        <v>33-0263596</v>
      </c>
      <c r="F1839" t="str">
        <v>PEN</v>
      </c>
      <c r="G1839" vm="326">
        <v>45357</v>
      </c>
      <c r="H1839" vm="265">
        <v>45336</v>
      </c>
      <c r="I1839">
        <v>493</v>
      </c>
      <c r="J1839">
        <v>386.84000000000003</v>
      </c>
      <c r="K1839">
        <v>386.84000000000003</v>
      </c>
      <c r="L1839" t="str">
        <v>Contencioso</v>
      </c>
      <c r="M1839" t="str">
        <v>M120</v>
      </c>
    </row>
    <row r="1840" spans="1:13" x14ac:dyDescent="0.25">
      <c r="A1840">
        <v>211112308</v>
      </c>
      <c r="B1840" t="str">
        <v>Traditionpoint Unipessoal, Lda</v>
      </c>
      <c r="C1840" t="str">
        <v>CCR</v>
      </c>
      <c r="D1840" s="5" t="str">
        <v>A</v>
      </c>
      <c r="E1840" t="str">
        <v>39-0000548</v>
      </c>
      <c r="F1840" t="str">
        <v>PEN</v>
      </c>
      <c r="G1840" vm="326">
        <v>45357</v>
      </c>
      <c r="H1840" vm="265">
        <v>45336</v>
      </c>
      <c r="I1840">
        <v>493</v>
      </c>
      <c r="J1840">
        <v>-10.39</v>
      </c>
      <c r="K1840">
        <v>-10.39</v>
      </c>
      <c r="L1840" t="str">
        <v>Contencioso</v>
      </c>
      <c r="M1840" t="str">
        <v>M120</v>
      </c>
    </row>
    <row r="1841" spans="1:13" x14ac:dyDescent="0.25">
      <c r="A1841">
        <v>211112308</v>
      </c>
      <c r="B1841" t="str">
        <v>Traditionpoint Unipessoal, Lda</v>
      </c>
      <c r="C1841" t="str">
        <v>CCR</v>
      </c>
      <c r="D1841" s="5" t="str">
        <v>A</v>
      </c>
      <c r="E1841" t="str">
        <v>38-0000682</v>
      </c>
      <c r="F1841" t="str">
        <v>PEN</v>
      </c>
      <c r="G1841" vm="367">
        <v>45379</v>
      </c>
      <c r="H1841" vm="443">
        <v>45358</v>
      </c>
      <c r="I1841">
        <v>471</v>
      </c>
      <c r="J1841">
        <v>-9.74</v>
      </c>
      <c r="K1841">
        <v>-9.74</v>
      </c>
      <c r="L1841" t="str">
        <v>Contencioso</v>
      </c>
      <c r="M1841" t="str">
        <v>M120</v>
      </c>
    </row>
    <row r="1842" spans="1:13" x14ac:dyDescent="0.25">
      <c r="A1842">
        <v>211112308</v>
      </c>
      <c r="B1842" t="str">
        <v>Traditionpoint Unipessoal, Lda</v>
      </c>
      <c r="C1842" t="str">
        <v>CCR</v>
      </c>
      <c r="D1842" s="5" t="str">
        <v>A</v>
      </c>
      <c r="E1842" t="str">
        <v>B2-0600252</v>
      </c>
      <c r="F1842" t="str">
        <v>PEN</v>
      </c>
      <c r="G1842" vm="397">
        <v>45454</v>
      </c>
      <c r="H1842" vm="397">
        <v>45454</v>
      </c>
      <c r="I1842">
        <v>396</v>
      </c>
      <c r="J1842">
        <v>-327.08</v>
      </c>
      <c r="K1842">
        <v>-327.08</v>
      </c>
      <c r="L1842" t="str">
        <v>Contencioso</v>
      </c>
      <c r="M1842" t="str">
        <v>M120</v>
      </c>
    </row>
    <row r="1843" spans="1:13" x14ac:dyDescent="0.25">
      <c r="A1843">
        <v>211112308</v>
      </c>
      <c r="B1843" t="str">
        <v>Traditionpoint Unipessoal, Lda</v>
      </c>
      <c r="C1843" t="str">
        <v>CCR</v>
      </c>
      <c r="D1843" s="5" t="str">
        <v>A</v>
      </c>
      <c r="E1843" t="str">
        <v>Transferência</v>
      </c>
      <c r="F1843" t="str">
        <v>PEN</v>
      </c>
      <c r="G1843" vm="400">
        <v>45519</v>
      </c>
      <c r="H1843" vm="400">
        <v>45519</v>
      </c>
      <c r="I1843">
        <v>331</v>
      </c>
      <c r="J1843">
        <v>-250</v>
      </c>
      <c r="K1843">
        <v>-250</v>
      </c>
      <c r="L1843" t="str">
        <v>Contencioso</v>
      </c>
      <c r="M1843" t="str">
        <v>M120</v>
      </c>
    </row>
    <row r="1844" spans="1:13" x14ac:dyDescent="0.25">
      <c r="A1844">
        <v>211112308</v>
      </c>
      <c r="B1844" t="str">
        <v>Traditionpoint Unipessoal, Lda</v>
      </c>
      <c r="C1844" t="str">
        <v>CCR</v>
      </c>
      <c r="D1844" s="5" t="str">
        <v>A</v>
      </c>
      <c r="E1844">
        <v>1227</v>
      </c>
      <c r="F1844" t="str">
        <v>PEN</v>
      </c>
      <c r="G1844" vm="345">
        <v>45520</v>
      </c>
      <c r="H1844" vm="346">
        <v>45490</v>
      </c>
      <c r="I1844">
        <v>330</v>
      </c>
      <c r="J1844">
        <v>-250</v>
      </c>
      <c r="K1844">
        <v>-250</v>
      </c>
      <c r="L1844" t="str">
        <v>Contencioso</v>
      </c>
      <c r="M1844" t="str">
        <v>M120</v>
      </c>
    </row>
    <row r="1845" spans="1:13" x14ac:dyDescent="0.25">
      <c r="A1845">
        <v>211112308</v>
      </c>
      <c r="B1845" t="str">
        <v>Traditionpoint Unipessoal, Lda</v>
      </c>
      <c r="C1845" t="str">
        <v>CCR</v>
      </c>
      <c r="D1845" s="5" t="str">
        <v>A</v>
      </c>
      <c r="E1845" t="str">
        <v>Transferência</v>
      </c>
      <c r="F1845" t="str">
        <v>PEN</v>
      </c>
      <c r="G1845" vm="495">
        <v>45558</v>
      </c>
      <c r="H1845" vm="495">
        <v>45558</v>
      </c>
      <c r="I1845">
        <v>292</v>
      </c>
      <c r="J1845">
        <v>-200</v>
      </c>
      <c r="K1845">
        <v>-200</v>
      </c>
      <c r="L1845" t="str">
        <v>Contencioso</v>
      </c>
      <c r="M1845" t="str">
        <v>M120</v>
      </c>
    </row>
    <row r="1846" spans="1:13" x14ac:dyDescent="0.25">
      <c r="A1846">
        <v>211112021</v>
      </c>
      <c r="B1846" t="str">
        <v>Debate Rebelde, Lda</v>
      </c>
      <c r="C1846" t="str">
        <v>NC</v>
      </c>
      <c r="D1846" s="5" t="str">
        <v>2024A</v>
      </c>
      <c r="E1846">
        <v>512</v>
      </c>
      <c r="F1846" t="str">
        <v>PEN</v>
      </c>
      <c r="G1846" vm="44">
        <v>45588</v>
      </c>
      <c r="H1846" vm="495">
        <v>45558</v>
      </c>
      <c r="I1846">
        <v>262</v>
      </c>
      <c r="J1846">
        <v>-19.080000000000002</v>
      </c>
      <c r="K1846">
        <v>-19.080000000000002</v>
      </c>
      <c r="L1846" t="str">
        <v>Pedro Fonseca</v>
      </c>
      <c r="M1846" t="str">
        <v>M120</v>
      </c>
    </row>
    <row r="1847" spans="1:13" x14ac:dyDescent="0.25">
      <c r="A1847">
        <v>211112021</v>
      </c>
      <c r="B1847" t="str">
        <v>Debate Rebelde, Lda</v>
      </c>
      <c r="C1847" t="str">
        <v>FA</v>
      </c>
      <c r="D1847" s="5" t="str">
        <v>2024A</v>
      </c>
      <c r="E1847">
        <v>5763</v>
      </c>
      <c r="F1847" t="str">
        <v>PEN</v>
      </c>
      <c r="G1847" vm="44">
        <v>45588</v>
      </c>
      <c r="H1847" vm="495">
        <v>45558</v>
      </c>
      <c r="I1847">
        <v>262</v>
      </c>
      <c r="J1847">
        <v>656.31000000000006</v>
      </c>
      <c r="K1847">
        <v>656.31000000000006</v>
      </c>
      <c r="L1847" t="str">
        <v>Pedro Fonseca</v>
      </c>
      <c r="M1847" t="str">
        <v>M120</v>
      </c>
    </row>
    <row r="1848" spans="1:13" x14ac:dyDescent="0.25">
      <c r="A1848">
        <v>211112021</v>
      </c>
      <c r="B1848" t="str">
        <v>Debate Rebelde, Lda</v>
      </c>
      <c r="C1848" t="str">
        <v>FA</v>
      </c>
      <c r="D1848" s="5" t="str">
        <v>2024A</v>
      </c>
      <c r="E1848">
        <v>6050</v>
      </c>
      <c r="F1848" t="str">
        <v>PEN</v>
      </c>
      <c r="G1848" vm="45">
        <v>45591</v>
      </c>
      <c r="H1848" vm="292">
        <v>45561</v>
      </c>
      <c r="I1848">
        <v>259</v>
      </c>
      <c r="J1848">
        <v>268.94</v>
      </c>
      <c r="K1848">
        <v>268.94</v>
      </c>
      <c r="L1848" t="str">
        <v>Pedro Fonseca</v>
      </c>
      <c r="M1848" t="str">
        <v>M120</v>
      </c>
    </row>
    <row r="1849" spans="1:13" x14ac:dyDescent="0.25">
      <c r="A1849">
        <v>211112021</v>
      </c>
      <c r="B1849" t="str">
        <v>Debate Rebelde, Lda</v>
      </c>
      <c r="C1849" t="str">
        <v>NC</v>
      </c>
      <c r="D1849" s="5">
        <v>2024</v>
      </c>
      <c r="E1849">
        <v>333</v>
      </c>
      <c r="F1849" t="str">
        <v>PEN</v>
      </c>
      <c r="G1849" vm="46">
        <v>45595</v>
      </c>
      <c r="H1849" vm="190">
        <v>45565</v>
      </c>
      <c r="I1849">
        <v>255</v>
      </c>
      <c r="J1849">
        <v>-21.84</v>
      </c>
      <c r="K1849">
        <v>-21.84</v>
      </c>
      <c r="L1849" t="str">
        <v>Pedro Fonseca</v>
      </c>
      <c r="M1849" t="str">
        <v>M120</v>
      </c>
    </row>
    <row r="1850" spans="1:13" x14ac:dyDescent="0.25">
      <c r="A1850">
        <v>211112021</v>
      </c>
      <c r="B1850" t="str">
        <v>Debate Rebelde, Lda</v>
      </c>
      <c r="C1850" t="str">
        <v>FA</v>
      </c>
      <c r="D1850" s="5" t="str">
        <v>2024A</v>
      </c>
      <c r="E1850">
        <v>6260</v>
      </c>
      <c r="F1850" t="str">
        <v>PEN</v>
      </c>
      <c r="G1850" vm="46">
        <v>45595</v>
      </c>
      <c r="H1850" vm="190">
        <v>45565</v>
      </c>
      <c r="I1850">
        <v>255</v>
      </c>
      <c r="J1850">
        <v>555.56000000000006</v>
      </c>
      <c r="K1850">
        <v>555.56000000000006</v>
      </c>
      <c r="L1850" t="str">
        <v>Pedro Fonseca</v>
      </c>
      <c r="M1850" t="str">
        <v>M120</v>
      </c>
    </row>
    <row r="1851" spans="1:13" x14ac:dyDescent="0.25">
      <c r="A1851">
        <v>211112021</v>
      </c>
      <c r="B1851" t="str">
        <v>Debate Rebelde, Lda</v>
      </c>
      <c r="C1851" t="str">
        <v>FA</v>
      </c>
      <c r="D1851" s="5" t="str">
        <v>2024A</v>
      </c>
      <c r="E1851">
        <v>6450</v>
      </c>
      <c r="F1851" t="str">
        <v>PEN</v>
      </c>
      <c r="G1851" vm="48">
        <v>45597</v>
      </c>
      <c r="H1851" vm="357">
        <v>45567</v>
      </c>
      <c r="I1851">
        <v>253</v>
      </c>
      <c r="J1851">
        <v>571.85</v>
      </c>
      <c r="K1851">
        <v>571.85</v>
      </c>
      <c r="L1851" t="str">
        <v>Pedro Fonseca</v>
      </c>
      <c r="M1851" t="str">
        <v>M120</v>
      </c>
    </row>
    <row r="1852" spans="1:13" x14ac:dyDescent="0.25">
      <c r="A1852">
        <v>211112021</v>
      </c>
      <c r="B1852" t="str">
        <v>Debate Rebelde, Lda</v>
      </c>
      <c r="C1852" t="str">
        <v>FA</v>
      </c>
      <c r="D1852" s="5" t="str">
        <v>2024A</v>
      </c>
      <c r="E1852">
        <v>6948</v>
      </c>
      <c r="F1852" t="str">
        <v>PEN</v>
      </c>
      <c r="G1852" vm="49">
        <v>45604</v>
      </c>
      <c r="H1852" vm="242">
        <v>45574</v>
      </c>
      <c r="I1852">
        <v>246</v>
      </c>
      <c r="J1852">
        <v>710.9</v>
      </c>
      <c r="K1852">
        <v>710.9</v>
      </c>
      <c r="L1852" t="str">
        <v>Pedro Fonseca</v>
      </c>
      <c r="M1852" t="str">
        <v>M120</v>
      </c>
    </row>
    <row r="1853" spans="1:13" x14ac:dyDescent="0.25">
      <c r="A1853">
        <v>211112021</v>
      </c>
      <c r="B1853" t="str">
        <v>Debate Rebelde, Lda</v>
      </c>
      <c r="C1853" t="str">
        <v>FA</v>
      </c>
      <c r="D1853" s="5" t="str">
        <v>2024A</v>
      </c>
      <c r="E1853">
        <v>7254</v>
      </c>
      <c r="F1853" t="str">
        <v>PEN</v>
      </c>
      <c r="G1853" vm="50">
        <v>45609</v>
      </c>
      <c r="H1853" vm="496">
        <v>45579</v>
      </c>
      <c r="I1853">
        <v>241</v>
      </c>
      <c r="J1853">
        <v>276.52</v>
      </c>
      <c r="K1853">
        <v>276.52</v>
      </c>
      <c r="L1853" t="str">
        <v>Pedro Fonseca</v>
      </c>
      <c r="M1853" t="str">
        <v>M120</v>
      </c>
    </row>
    <row r="1854" spans="1:13" x14ac:dyDescent="0.25">
      <c r="A1854">
        <v>211112021</v>
      </c>
      <c r="B1854" t="str">
        <v>Debate Rebelde, Lda</v>
      </c>
      <c r="C1854" t="str">
        <v>FA</v>
      </c>
      <c r="D1854" s="5" t="str">
        <v>2024A</v>
      </c>
      <c r="E1854">
        <v>7432</v>
      </c>
      <c r="F1854" t="str">
        <v>PEN</v>
      </c>
      <c r="G1854" vm="51">
        <v>45611</v>
      </c>
      <c r="H1854" vm="477">
        <v>45581</v>
      </c>
      <c r="I1854">
        <v>239</v>
      </c>
      <c r="J1854">
        <v>26.5</v>
      </c>
      <c r="K1854">
        <v>26.5</v>
      </c>
      <c r="L1854" t="str">
        <v>Pedro Fonseca</v>
      </c>
      <c r="M1854" t="str">
        <v>M120</v>
      </c>
    </row>
    <row r="1855" spans="1:13" x14ac:dyDescent="0.25">
      <c r="A1855">
        <v>211112021</v>
      </c>
      <c r="B1855" t="str">
        <v>Debate Rebelde, Lda</v>
      </c>
      <c r="C1855" t="str">
        <v>FA</v>
      </c>
      <c r="D1855" s="5" t="str">
        <v>2024A</v>
      </c>
      <c r="E1855">
        <v>7462</v>
      </c>
      <c r="F1855" t="str">
        <v>PEN</v>
      </c>
      <c r="G1855" vm="51">
        <v>45611</v>
      </c>
      <c r="H1855" vm="477">
        <v>45581</v>
      </c>
      <c r="I1855">
        <v>239</v>
      </c>
      <c r="J1855">
        <v>445.69</v>
      </c>
      <c r="K1855">
        <v>445.69</v>
      </c>
      <c r="L1855" t="str">
        <v>Pedro Fonseca</v>
      </c>
      <c r="M1855" t="str">
        <v>M120</v>
      </c>
    </row>
    <row r="1856" spans="1:13" x14ac:dyDescent="0.25">
      <c r="A1856">
        <v>211112021</v>
      </c>
      <c r="B1856" t="str">
        <v>Debate Rebelde, Lda</v>
      </c>
      <c r="C1856" t="str">
        <v>FA</v>
      </c>
      <c r="D1856" s="5" t="str">
        <v>2024A</v>
      </c>
      <c r="E1856">
        <v>7763</v>
      </c>
      <c r="F1856" t="str">
        <v>PEN</v>
      </c>
      <c r="G1856" vm="53">
        <v>45616</v>
      </c>
      <c r="H1856" vm="245">
        <v>45586</v>
      </c>
      <c r="I1856">
        <v>234</v>
      </c>
      <c r="J1856">
        <v>536.15</v>
      </c>
      <c r="K1856">
        <v>536.15</v>
      </c>
      <c r="L1856" t="str">
        <v>Pedro Fonseca</v>
      </c>
      <c r="M1856" t="str">
        <v>M120</v>
      </c>
    </row>
    <row r="1857" spans="1:13" x14ac:dyDescent="0.25">
      <c r="A1857">
        <v>211112021</v>
      </c>
      <c r="B1857" t="str">
        <v>Debate Rebelde, Lda</v>
      </c>
      <c r="C1857" t="str">
        <v>FA</v>
      </c>
      <c r="D1857" s="5" t="str">
        <v>2024A</v>
      </c>
      <c r="E1857">
        <v>7926</v>
      </c>
      <c r="F1857" t="str">
        <v>PEN</v>
      </c>
      <c r="G1857" vm="54">
        <v>45618</v>
      </c>
      <c r="H1857" vm="44">
        <v>45588</v>
      </c>
      <c r="I1857">
        <v>232</v>
      </c>
      <c r="J1857">
        <v>522.87</v>
      </c>
      <c r="K1857">
        <v>522.87</v>
      </c>
      <c r="L1857" t="str">
        <v>Pedro Fonseca</v>
      </c>
      <c r="M1857" t="str">
        <v>M120</v>
      </c>
    </row>
    <row r="1858" spans="1:13" x14ac:dyDescent="0.25">
      <c r="A1858">
        <v>211112312</v>
      </c>
      <c r="B1858" t="str">
        <v>Carnes Do Toural - Indústria E</v>
      </c>
      <c r="C1858" t="str">
        <v>CCR</v>
      </c>
      <c r="D1858" s="5" t="str">
        <v>A</v>
      </c>
      <c r="E1858" t="str">
        <v>Transferência</v>
      </c>
      <c r="F1858" t="str">
        <v>PEN</v>
      </c>
      <c r="G1858" vm="269">
        <v>45860</v>
      </c>
      <c r="H1858" vm="72">
        <v>45845</v>
      </c>
      <c r="I1858">
        <v>-10</v>
      </c>
      <c r="J1858">
        <v>-34.43</v>
      </c>
      <c r="K1858">
        <v>-34.43</v>
      </c>
      <c r="L1858" t="str">
        <v>Paulo Costa</v>
      </c>
      <c r="M1858" t="str">
        <v>A VENCER</v>
      </c>
    </row>
    <row r="1859" spans="1:13" x14ac:dyDescent="0.25">
      <c r="A1859">
        <v>211112312</v>
      </c>
      <c r="B1859" t="str">
        <v>Carnes Do Toural - Indústria E</v>
      </c>
      <c r="C1859" t="str">
        <v>FA</v>
      </c>
      <c r="D1859" s="5" t="str">
        <v>2025A</v>
      </c>
      <c r="E1859">
        <v>10236</v>
      </c>
      <c r="F1859" t="str">
        <v>PEN</v>
      </c>
      <c r="G1859" vm="269">
        <v>45860</v>
      </c>
      <c r="H1859" vm="72">
        <v>45845</v>
      </c>
      <c r="I1859">
        <v>-10</v>
      </c>
      <c r="J1859">
        <v>314.05</v>
      </c>
      <c r="K1859">
        <v>314.05</v>
      </c>
      <c r="L1859" t="str">
        <v>Paulo Costa</v>
      </c>
      <c r="M1859" t="str">
        <v>A VENCER</v>
      </c>
    </row>
    <row r="1860" spans="1:13" x14ac:dyDescent="0.25">
      <c r="A1860">
        <v>211112314</v>
      </c>
      <c r="B1860" t="str">
        <v>Maria Do Rosário Moreira Magalhães</v>
      </c>
      <c r="C1860" t="str">
        <v>NC</v>
      </c>
      <c r="D1860" s="5">
        <v>2025</v>
      </c>
      <c r="E1860">
        <v>345</v>
      </c>
      <c r="F1860" t="str">
        <v>PEN</v>
      </c>
      <c r="G1860" vm="149">
        <v>45788</v>
      </c>
      <c r="H1860" vm="41">
        <v>45758</v>
      </c>
      <c r="I1860">
        <v>62</v>
      </c>
      <c r="J1860">
        <v>-16.809999999999999</v>
      </c>
      <c r="K1860">
        <v>-16.809999999999999</v>
      </c>
      <c r="L1860" t="str">
        <v>Ricardo G.Silva</v>
      </c>
      <c r="M1860" t="str">
        <v>61A90</v>
      </c>
    </row>
    <row r="1861" spans="1:13" x14ac:dyDescent="0.25">
      <c r="A1861">
        <v>211112314</v>
      </c>
      <c r="B1861" t="str">
        <v>Maria Do Rosário Moreira Magalhães</v>
      </c>
      <c r="C1861" t="str">
        <v>FA</v>
      </c>
      <c r="D1861" s="5" t="str">
        <v>2025A</v>
      </c>
      <c r="E1861">
        <v>7594</v>
      </c>
      <c r="F1861" t="str">
        <v>PEN</v>
      </c>
      <c r="G1861" vm="16">
        <v>45819</v>
      </c>
      <c r="H1861" vm="267">
        <v>45789</v>
      </c>
      <c r="I1861">
        <v>31</v>
      </c>
      <c r="J1861">
        <v>299.16000000000003</v>
      </c>
      <c r="K1861">
        <v>299.16000000000003</v>
      </c>
      <c r="L1861" t="str">
        <v>Ricardo G.Silva</v>
      </c>
      <c r="M1861" t="str">
        <v>31A60</v>
      </c>
    </row>
    <row r="1862" spans="1:13" x14ac:dyDescent="0.25">
      <c r="A1862">
        <v>211112314</v>
      </c>
      <c r="B1862" t="str">
        <v>Maria Do Rosário Moreira Magalhães</v>
      </c>
      <c r="C1862" t="str">
        <v>FA</v>
      </c>
      <c r="D1862" s="5" t="str">
        <v>2025A</v>
      </c>
      <c r="E1862">
        <v>7963</v>
      </c>
      <c r="F1862" t="str">
        <v>PEN</v>
      </c>
      <c r="G1862" vm="22">
        <v>45826</v>
      </c>
      <c r="H1862" vm="164">
        <v>45796</v>
      </c>
      <c r="I1862">
        <v>24</v>
      </c>
      <c r="J1862">
        <v>257.61</v>
      </c>
      <c r="K1862">
        <v>257.61</v>
      </c>
      <c r="L1862" t="str">
        <v>Ricardo G.Silva</v>
      </c>
      <c r="M1862" t="str">
        <v>6A30</v>
      </c>
    </row>
    <row r="1863" spans="1:13" x14ac:dyDescent="0.25">
      <c r="A1863">
        <v>211112314</v>
      </c>
      <c r="B1863" t="str">
        <v>Maria Do Rosário Moreira Magalhães</v>
      </c>
      <c r="C1863" t="str">
        <v>FA</v>
      </c>
      <c r="D1863" s="5" t="str">
        <v>2025A</v>
      </c>
      <c r="E1863">
        <v>8212</v>
      </c>
      <c r="F1863" t="str">
        <v>PEN</v>
      </c>
      <c r="G1863" vm="79">
        <v>45829</v>
      </c>
      <c r="H1863" vm="159">
        <v>45799</v>
      </c>
      <c r="I1863">
        <v>21</v>
      </c>
      <c r="J1863">
        <v>49.53</v>
      </c>
      <c r="K1863">
        <v>49.53</v>
      </c>
      <c r="L1863" t="str">
        <v>Ricardo G.Silva</v>
      </c>
      <c r="M1863" t="str">
        <v>6A30</v>
      </c>
    </row>
    <row r="1864" spans="1:13" x14ac:dyDescent="0.25">
      <c r="A1864">
        <v>211112314</v>
      </c>
      <c r="B1864" t="str">
        <v>Maria Do Rosário Moreira Magalhães</v>
      </c>
      <c r="C1864" t="str">
        <v>FA</v>
      </c>
      <c r="D1864" s="5" t="str">
        <v>2025A</v>
      </c>
      <c r="E1864">
        <v>8360</v>
      </c>
      <c r="F1864" t="str">
        <v>PEN</v>
      </c>
      <c r="G1864" vm="26">
        <v>45833</v>
      </c>
      <c r="H1864" vm="147">
        <v>45803</v>
      </c>
      <c r="I1864">
        <v>17</v>
      </c>
      <c r="J1864">
        <v>152.79</v>
      </c>
      <c r="K1864">
        <v>152.79</v>
      </c>
      <c r="L1864" t="str">
        <v>Ricardo G.Silva</v>
      </c>
      <c r="M1864" t="str">
        <v>6A30</v>
      </c>
    </row>
    <row r="1865" spans="1:13" x14ac:dyDescent="0.25">
      <c r="A1865">
        <v>211112314</v>
      </c>
      <c r="B1865" t="str">
        <v>Maria Do Rosário Moreira Magalhães</v>
      </c>
      <c r="C1865" t="str">
        <v>FA</v>
      </c>
      <c r="D1865" s="5" t="str">
        <v>2025A</v>
      </c>
      <c r="E1865">
        <v>8584</v>
      </c>
      <c r="F1865" t="str">
        <v>PEN</v>
      </c>
      <c r="G1865" vm="29">
        <v>45836</v>
      </c>
      <c r="H1865" vm="182">
        <v>45806</v>
      </c>
      <c r="I1865">
        <v>14</v>
      </c>
      <c r="J1865">
        <v>417.92</v>
      </c>
      <c r="K1865">
        <v>417.92</v>
      </c>
      <c r="L1865" t="str">
        <v>Ricardo G.Silva</v>
      </c>
      <c r="M1865" t="str">
        <v>6A30</v>
      </c>
    </row>
    <row r="1866" spans="1:13" x14ac:dyDescent="0.25">
      <c r="A1866">
        <v>211112314</v>
      </c>
      <c r="B1866" t="str">
        <v>Maria Do Rosário Moreira Magalhães</v>
      </c>
      <c r="C1866" t="str">
        <v>FA</v>
      </c>
      <c r="D1866" s="5" t="str">
        <v>2025A</v>
      </c>
      <c r="E1866">
        <v>9310</v>
      </c>
      <c r="F1866" t="str">
        <v>PEN</v>
      </c>
      <c r="G1866" vm="96">
        <v>45854</v>
      </c>
      <c r="H1866" vm="89">
        <v>45824</v>
      </c>
      <c r="I1866">
        <v>-4</v>
      </c>
      <c r="J1866">
        <v>276.85000000000002</v>
      </c>
      <c r="K1866">
        <v>276.85000000000002</v>
      </c>
      <c r="L1866" t="str">
        <v>Ricardo G.Silva</v>
      </c>
      <c r="M1866" t="str">
        <v>A VENCER</v>
      </c>
    </row>
    <row r="1867" spans="1:13" x14ac:dyDescent="0.25">
      <c r="A1867">
        <v>211112314</v>
      </c>
      <c r="B1867" t="str">
        <v>Maria Do Rosário Moreira Magalhães</v>
      </c>
      <c r="C1867" t="str">
        <v>FA</v>
      </c>
      <c r="D1867" s="5" t="str">
        <v>2025A</v>
      </c>
      <c r="E1867">
        <v>9605</v>
      </c>
      <c r="F1867" t="str">
        <v>PEN</v>
      </c>
      <c r="G1867" vm="99">
        <v>45861</v>
      </c>
      <c r="H1867" vm="100">
        <v>45831</v>
      </c>
      <c r="I1867">
        <v>-11</v>
      </c>
      <c r="J1867">
        <v>179.56</v>
      </c>
      <c r="K1867">
        <v>179.56</v>
      </c>
      <c r="L1867" t="str">
        <v>Ricardo G.Silva</v>
      </c>
      <c r="M1867" t="str">
        <v>A VENCER</v>
      </c>
    </row>
    <row r="1868" spans="1:13" x14ac:dyDescent="0.25">
      <c r="A1868">
        <v>211112314</v>
      </c>
      <c r="B1868" t="str">
        <v>Maria Do Rosário Moreira Magalhães</v>
      </c>
      <c r="C1868" t="str">
        <v>FA</v>
      </c>
      <c r="D1868" s="5" t="str">
        <v>2025A</v>
      </c>
      <c r="E1868">
        <v>9765</v>
      </c>
      <c r="F1868" t="str">
        <v>PEN</v>
      </c>
      <c r="G1868" vm="139">
        <v>45864</v>
      </c>
      <c r="H1868" vm="27">
        <v>45834</v>
      </c>
      <c r="I1868">
        <v>-14</v>
      </c>
      <c r="J1868">
        <v>124.9</v>
      </c>
      <c r="K1868">
        <v>124.9</v>
      </c>
      <c r="L1868" t="str">
        <v>Ricardo G.Silva</v>
      </c>
      <c r="M1868" t="str">
        <v>A VENCER</v>
      </c>
    </row>
    <row r="1869" spans="1:13" x14ac:dyDescent="0.25">
      <c r="A1869">
        <v>211112315</v>
      </c>
      <c r="B1869" t="str">
        <v>Talhos - A.M. Mendonça, Unip.,Lda</v>
      </c>
      <c r="C1869" t="str">
        <v>FA</v>
      </c>
      <c r="D1869" s="5" t="str">
        <v>2025A</v>
      </c>
      <c r="E1869">
        <v>9957</v>
      </c>
      <c r="F1869" t="str">
        <v>PEN</v>
      </c>
      <c r="G1869" vm="105">
        <v>45870</v>
      </c>
      <c r="H1869" vm="31">
        <v>45840</v>
      </c>
      <c r="I1869">
        <v>-20</v>
      </c>
      <c r="J1869">
        <v>201.15</v>
      </c>
      <c r="K1869">
        <v>201.15</v>
      </c>
      <c r="L1869" t="str">
        <v>Bruno Brito</v>
      </c>
      <c r="M1869" t="str">
        <v>A VENCER</v>
      </c>
    </row>
    <row r="1870" spans="1:13" x14ac:dyDescent="0.25">
      <c r="A1870">
        <v>211112315</v>
      </c>
      <c r="B1870" t="str">
        <v>Talhos - A.M. Mendonça, Unip.,Lda</v>
      </c>
      <c r="C1870" t="str">
        <v>FA</v>
      </c>
      <c r="D1870" s="5" t="str">
        <v>2025A</v>
      </c>
      <c r="E1870">
        <v>10297</v>
      </c>
      <c r="F1870" t="str">
        <v>PEN</v>
      </c>
      <c r="G1870" vm="108">
        <v>45877</v>
      </c>
      <c r="H1870" vm="8">
        <v>45847</v>
      </c>
      <c r="I1870">
        <v>-27</v>
      </c>
      <c r="J1870">
        <v>82.15</v>
      </c>
      <c r="K1870">
        <v>82.15</v>
      </c>
      <c r="L1870" t="str">
        <v>Bruno Brito</v>
      </c>
      <c r="M1870" t="str">
        <v>A VENCER</v>
      </c>
    </row>
    <row r="1871" spans="1:13" x14ac:dyDescent="0.25">
      <c r="A1871">
        <v>211112315</v>
      </c>
      <c r="B1871" t="str">
        <v>Talhos - A.M. Mendonça, Unip.,Lda</v>
      </c>
      <c r="C1871" t="str">
        <v>FA</v>
      </c>
      <c r="D1871" s="5" t="str">
        <v>2025A</v>
      </c>
      <c r="E1871">
        <v>10318</v>
      </c>
      <c r="F1871" t="str">
        <v>PEN</v>
      </c>
      <c r="G1871" vm="108">
        <v>45877</v>
      </c>
      <c r="H1871" vm="8">
        <v>45847</v>
      </c>
      <c r="I1871">
        <v>-27</v>
      </c>
      <c r="J1871">
        <v>66.69</v>
      </c>
      <c r="K1871">
        <v>66.69</v>
      </c>
      <c r="L1871" t="str">
        <v>Bruno Brito</v>
      </c>
      <c r="M1871" t="str">
        <v>A VENCER</v>
      </c>
    </row>
    <row r="1872" spans="1:13" x14ac:dyDescent="0.25">
      <c r="A1872">
        <v>211112066</v>
      </c>
      <c r="B1872" t="str">
        <v>Pedro Miguel Meireles Ferreira</v>
      </c>
      <c r="C1872" t="str">
        <v>FA</v>
      </c>
      <c r="D1872" s="5" t="str">
        <v>2025A</v>
      </c>
      <c r="E1872">
        <v>9388</v>
      </c>
      <c r="F1872" t="str">
        <v>PEN</v>
      </c>
      <c r="G1872" vm="97">
        <v>45856</v>
      </c>
      <c r="H1872" vm="22">
        <v>45826</v>
      </c>
      <c r="I1872">
        <v>-6</v>
      </c>
      <c r="J1872">
        <v>217.71</v>
      </c>
      <c r="K1872">
        <v>217.71</v>
      </c>
      <c r="L1872" t="str">
        <v>Bruno Brito</v>
      </c>
      <c r="M1872" t="str">
        <v>A VENCER</v>
      </c>
    </row>
    <row r="1873" spans="1:13" x14ac:dyDescent="0.25">
      <c r="A1873">
        <v>211112323</v>
      </c>
      <c r="B1873" t="str">
        <v>Oliveira, Leite &amp; Filhos, Lda</v>
      </c>
      <c r="C1873" t="str">
        <v>FA</v>
      </c>
      <c r="D1873" s="5" t="str">
        <v>2025A</v>
      </c>
      <c r="E1873">
        <v>9718</v>
      </c>
      <c r="F1873" t="str">
        <v>PEN</v>
      </c>
      <c r="G1873" vm="74">
        <v>45848</v>
      </c>
      <c r="H1873" vm="26">
        <v>45833</v>
      </c>
      <c r="I1873">
        <v>2</v>
      </c>
      <c r="J1873">
        <v>162.03</v>
      </c>
      <c r="K1873">
        <v>162.03</v>
      </c>
      <c r="L1873" t="str">
        <v>Manuel Miranda</v>
      </c>
      <c r="M1873" t="str">
        <v>1A5</v>
      </c>
    </row>
    <row r="1874" spans="1:13" x14ac:dyDescent="0.25">
      <c r="A1874">
        <v>211112323</v>
      </c>
      <c r="B1874" t="str">
        <v>Oliveira, Leite &amp; Filhos, Lda</v>
      </c>
      <c r="C1874" t="str">
        <v>FA</v>
      </c>
      <c r="D1874" s="5" t="str">
        <v>2025A</v>
      </c>
      <c r="E1874">
        <v>10122</v>
      </c>
      <c r="F1874" t="str">
        <v>PEN</v>
      </c>
      <c r="G1874" vm="187">
        <v>45857</v>
      </c>
      <c r="H1874" vm="33">
        <v>45842</v>
      </c>
      <c r="I1874">
        <v>-7</v>
      </c>
      <c r="J1874">
        <v>106.24000000000001</v>
      </c>
      <c r="K1874">
        <v>106.24000000000001</v>
      </c>
      <c r="L1874" t="str">
        <v>Manuel Miranda</v>
      </c>
      <c r="M1874" t="str">
        <v>A VENCER</v>
      </c>
    </row>
    <row r="1875" spans="1:13" x14ac:dyDescent="0.25">
      <c r="A1875">
        <v>211112323</v>
      </c>
      <c r="B1875" t="str">
        <v>Oliveira, Leite &amp; Filhos, Lda</v>
      </c>
      <c r="C1875" t="str">
        <v>FA</v>
      </c>
      <c r="D1875" s="5" t="str">
        <v>2025A</v>
      </c>
      <c r="E1875">
        <v>10503</v>
      </c>
      <c r="F1875" t="str">
        <v>PEN</v>
      </c>
      <c r="G1875" vm="139">
        <v>45864</v>
      </c>
      <c r="H1875" vm="9">
        <v>45849</v>
      </c>
      <c r="I1875">
        <v>-14</v>
      </c>
      <c r="J1875">
        <v>160.22</v>
      </c>
      <c r="K1875">
        <v>160.22</v>
      </c>
      <c r="L1875" t="str">
        <v>Manuel Miranda</v>
      </c>
      <c r="M1875" t="str">
        <v>A VENCER</v>
      </c>
    </row>
    <row r="1876" spans="1:13" x14ac:dyDescent="0.25">
      <c r="A1876">
        <v>211112324</v>
      </c>
      <c r="B1876" t="str">
        <v>Socremer-Soc.Com.Ret.Mer.,Lda</v>
      </c>
      <c r="C1876" t="str">
        <v>NC</v>
      </c>
      <c r="D1876" s="5">
        <v>2025</v>
      </c>
      <c r="E1876">
        <v>587</v>
      </c>
      <c r="F1876" t="str">
        <v>PEN</v>
      </c>
      <c r="G1876" vm="101">
        <v>45863</v>
      </c>
      <c r="H1876" vm="26">
        <v>45833</v>
      </c>
      <c r="I1876">
        <v>-13</v>
      </c>
      <c r="J1876">
        <v>-53.050000000000004</v>
      </c>
      <c r="K1876">
        <v>-53.050000000000004</v>
      </c>
      <c r="L1876" t="str">
        <v>Bruno Brito</v>
      </c>
      <c r="M1876" t="str">
        <v>A VENCER</v>
      </c>
    </row>
    <row r="1877" spans="1:13" x14ac:dyDescent="0.25">
      <c r="A1877">
        <v>211112324</v>
      </c>
      <c r="B1877" t="str">
        <v>Socremer-Soc.Com.Ret.Mer.,Lda</v>
      </c>
      <c r="C1877" t="str">
        <v>FA</v>
      </c>
      <c r="D1877" s="5" t="str">
        <v>2025A</v>
      </c>
      <c r="E1877">
        <v>9985</v>
      </c>
      <c r="F1877" t="str">
        <v>PEN</v>
      </c>
      <c r="G1877" vm="105">
        <v>45870</v>
      </c>
      <c r="H1877" vm="31">
        <v>45840</v>
      </c>
      <c r="I1877">
        <v>-20</v>
      </c>
      <c r="J1877">
        <v>460.92</v>
      </c>
      <c r="K1877">
        <v>460.92</v>
      </c>
      <c r="L1877" t="str">
        <v>Bruno Brito</v>
      </c>
      <c r="M1877" t="str">
        <v>A VENCER</v>
      </c>
    </row>
    <row r="1878" spans="1:13" x14ac:dyDescent="0.25">
      <c r="A1878">
        <v>211112324</v>
      </c>
      <c r="B1878" t="str">
        <v>Socremer-Soc.Com.Ret.Mer.,Lda</v>
      </c>
      <c r="C1878" t="str">
        <v>FA</v>
      </c>
      <c r="D1878" s="5" t="str">
        <v>2025A</v>
      </c>
      <c r="E1878">
        <v>10332</v>
      </c>
      <c r="F1878" t="str">
        <v>PEN</v>
      </c>
      <c r="G1878" vm="108">
        <v>45877</v>
      </c>
      <c r="H1878" vm="8">
        <v>45847</v>
      </c>
      <c r="I1878">
        <v>-27</v>
      </c>
      <c r="J1878">
        <v>377.21</v>
      </c>
      <c r="K1878">
        <v>377.21</v>
      </c>
      <c r="L1878" t="str">
        <v>Bruno Brito</v>
      </c>
      <c r="M1878" t="str">
        <v>A VENCER</v>
      </c>
    </row>
    <row r="1879" spans="1:13" x14ac:dyDescent="0.25">
      <c r="A1879">
        <v>211112327</v>
      </c>
      <c r="B1879" t="str">
        <v>Galo Pardo - Talho, Unipessoal Lda</v>
      </c>
      <c r="C1879" t="str">
        <v>NC</v>
      </c>
      <c r="D1879" s="5">
        <v>2025</v>
      </c>
      <c r="E1879">
        <v>75</v>
      </c>
      <c r="F1879" t="str">
        <v>PEN</v>
      </c>
      <c r="G1879" vm="497">
        <v>45721</v>
      </c>
      <c r="H1879" vm="498">
        <v>45691</v>
      </c>
      <c r="I1879">
        <v>129</v>
      </c>
      <c r="J1879">
        <v>-52.050000000000004</v>
      </c>
      <c r="K1879">
        <v>-52.050000000000004</v>
      </c>
      <c r="L1879" t="str">
        <v>Ricardo G.Silva</v>
      </c>
      <c r="M1879" t="str">
        <v>M120</v>
      </c>
    </row>
    <row r="1880" spans="1:13" x14ac:dyDescent="0.25">
      <c r="A1880">
        <v>211112327</v>
      </c>
      <c r="B1880" t="str">
        <v>Galo Pardo - Talho, Unipessoal Lda</v>
      </c>
      <c r="C1880" t="str">
        <v>NCPR</v>
      </c>
      <c r="D1880" s="5" t="str">
        <v>2025A</v>
      </c>
      <c r="E1880">
        <v>4</v>
      </c>
      <c r="F1880" t="str">
        <v>PEN</v>
      </c>
      <c r="G1880" vm="270">
        <v>45723</v>
      </c>
      <c r="H1880" vm="271">
        <v>45693</v>
      </c>
      <c r="I1880">
        <v>127</v>
      </c>
      <c r="J1880">
        <v>-26.51</v>
      </c>
      <c r="K1880">
        <v>-26.51</v>
      </c>
      <c r="L1880" t="str">
        <v>Ricardo G.Silva</v>
      </c>
      <c r="M1880" t="str">
        <v>M120</v>
      </c>
    </row>
    <row r="1881" spans="1:13" x14ac:dyDescent="0.25">
      <c r="A1881">
        <v>211112334</v>
      </c>
      <c r="B1881" t="str">
        <v>Eurocash 2 - Cash And Carry, Lda.</v>
      </c>
      <c r="C1881" t="str">
        <v>FAC</v>
      </c>
      <c r="D1881" s="5" t="str">
        <v>A</v>
      </c>
      <c r="E1881" t="str">
        <v>33-0267452</v>
      </c>
      <c r="F1881" t="str">
        <v>PEN</v>
      </c>
      <c r="G1881" vm="80">
        <v>45406</v>
      </c>
      <c r="H1881" vm="499">
        <v>45391</v>
      </c>
      <c r="I1881">
        <v>444</v>
      </c>
      <c r="J1881">
        <v>597.29</v>
      </c>
      <c r="K1881">
        <v>597.29</v>
      </c>
      <c r="L1881" t="str">
        <v>Vânia Silva</v>
      </c>
      <c r="M1881" t="str">
        <v>M120</v>
      </c>
    </row>
    <row r="1882" spans="1:13" x14ac:dyDescent="0.25">
      <c r="A1882">
        <v>211112334</v>
      </c>
      <c r="B1882" t="str">
        <v>Eurocash 2 - Cash And Carry, Lda.</v>
      </c>
      <c r="C1882" t="str">
        <v>FAC</v>
      </c>
      <c r="D1882" s="5" t="str">
        <v>A</v>
      </c>
      <c r="E1882" t="str">
        <v>33-0267453</v>
      </c>
      <c r="F1882" t="str">
        <v>PEN</v>
      </c>
      <c r="G1882" vm="80">
        <v>45406</v>
      </c>
      <c r="H1882" vm="499">
        <v>45391</v>
      </c>
      <c r="I1882">
        <v>444</v>
      </c>
      <c r="J1882">
        <v>591.72</v>
      </c>
      <c r="K1882">
        <v>591.72</v>
      </c>
      <c r="L1882" t="str">
        <v>Vânia Silva</v>
      </c>
      <c r="M1882" t="str">
        <v>M120</v>
      </c>
    </row>
    <row r="1883" spans="1:13" x14ac:dyDescent="0.25">
      <c r="A1883">
        <v>211112334</v>
      </c>
      <c r="B1883" t="str">
        <v>Eurocash 2 - Cash And Carry, Lda.</v>
      </c>
      <c r="C1883" t="str">
        <v>FAC</v>
      </c>
      <c r="D1883" s="5" t="str">
        <v>A</v>
      </c>
      <c r="E1883" t="str">
        <v>33-0268407</v>
      </c>
      <c r="F1883" t="str">
        <v>PEN</v>
      </c>
      <c r="G1883" vm="81">
        <v>45419</v>
      </c>
      <c r="H1883" vm="500">
        <v>45404</v>
      </c>
      <c r="I1883">
        <v>431</v>
      </c>
      <c r="J1883">
        <v>599.27</v>
      </c>
      <c r="K1883">
        <v>599.27</v>
      </c>
      <c r="L1883" t="str">
        <v>Vânia Silva</v>
      </c>
      <c r="M1883" t="str">
        <v>M120</v>
      </c>
    </row>
    <row r="1884" spans="1:13" x14ac:dyDescent="0.25">
      <c r="A1884">
        <v>211112336</v>
      </c>
      <c r="B1884" t="str">
        <v>Ricardo Miranda Tavares Consulting</v>
      </c>
      <c r="C1884" t="str">
        <v>FA</v>
      </c>
      <c r="D1884" s="5" t="str">
        <v>2024A</v>
      </c>
      <c r="E1884">
        <v>3481</v>
      </c>
      <c r="F1884" t="str">
        <v>PEN</v>
      </c>
      <c r="G1884" vm="501">
        <v>45523</v>
      </c>
      <c r="H1884" vm="501">
        <v>45523</v>
      </c>
      <c r="I1884">
        <v>327</v>
      </c>
      <c r="J1884">
        <v>1143.6100000000001</v>
      </c>
      <c r="K1884">
        <v>18.62</v>
      </c>
      <c r="L1884" t="str">
        <v>Daniel Guimarães</v>
      </c>
      <c r="M1884" t="str">
        <v>M120</v>
      </c>
    </row>
    <row r="1885" spans="1:13" x14ac:dyDescent="0.25">
      <c r="A1885">
        <v>211112336</v>
      </c>
      <c r="B1885" t="str">
        <v>Ricardo Miranda Tavares Consulting</v>
      </c>
      <c r="C1885" t="str">
        <v>FA</v>
      </c>
      <c r="D1885" s="5" t="str">
        <v>2024A</v>
      </c>
      <c r="E1885">
        <v>3683</v>
      </c>
      <c r="F1885" t="str">
        <v>PEN</v>
      </c>
      <c r="G1885" vm="458">
        <v>45525</v>
      </c>
      <c r="H1885" vm="458">
        <v>45525</v>
      </c>
      <c r="I1885">
        <v>325</v>
      </c>
      <c r="J1885">
        <v>1013.7900000000001</v>
      </c>
      <c r="K1885">
        <v>135.22</v>
      </c>
      <c r="L1885" t="str">
        <v>Daniel Guimarães</v>
      </c>
      <c r="M1885" t="str">
        <v>M120</v>
      </c>
    </row>
    <row r="1886" spans="1:13" x14ac:dyDescent="0.25">
      <c r="A1886">
        <v>211112336</v>
      </c>
      <c r="B1886" t="str">
        <v>Ricardo Miranda Tavares Consulting</v>
      </c>
      <c r="C1886" t="str">
        <v>FA</v>
      </c>
      <c r="D1886" s="5" t="str">
        <v>2024A</v>
      </c>
      <c r="E1886">
        <v>3684</v>
      </c>
      <c r="F1886" t="str">
        <v>PEN</v>
      </c>
      <c r="G1886" vm="458">
        <v>45525</v>
      </c>
      <c r="H1886" vm="458">
        <v>45525</v>
      </c>
      <c r="I1886">
        <v>325</v>
      </c>
      <c r="J1886">
        <v>183.17000000000002</v>
      </c>
      <c r="K1886">
        <v>183.17000000000002</v>
      </c>
      <c r="L1886" t="str">
        <v>Daniel Guimarães</v>
      </c>
      <c r="M1886" t="str">
        <v>M120</v>
      </c>
    </row>
    <row r="1887" spans="1:13" x14ac:dyDescent="0.25">
      <c r="A1887">
        <v>211112336</v>
      </c>
      <c r="B1887" t="str">
        <v>Ricardo Miranda Tavares Consulting</v>
      </c>
      <c r="C1887" t="str">
        <v>FA</v>
      </c>
      <c r="D1887" s="5" t="str">
        <v>2024A</v>
      </c>
      <c r="E1887">
        <v>5830</v>
      </c>
      <c r="F1887" t="str">
        <v>PEN</v>
      </c>
      <c r="G1887" vm="474">
        <v>45559</v>
      </c>
      <c r="H1887" vm="474">
        <v>45559</v>
      </c>
      <c r="I1887">
        <v>291</v>
      </c>
      <c r="J1887">
        <v>1397.3600000000001</v>
      </c>
      <c r="K1887">
        <v>840.97</v>
      </c>
      <c r="L1887" t="str">
        <v>Daniel Guimarães</v>
      </c>
      <c r="M1887" t="str">
        <v>M120</v>
      </c>
    </row>
    <row r="1888" spans="1:13" x14ac:dyDescent="0.25">
      <c r="A1888">
        <v>211112336</v>
      </c>
      <c r="B1888" t="str">
        <v>Ricardo Miranda Tavares Consulting</v>
      </c>
      <c r="C1888" t="str">
        <v>FA</v>
      </c>
      <c r="D1888" s="5" t="str">
        <v>2024A</v>
      </c>
      <c r="E1888">
        <v>6212</v>
      </c>
      <c r="F1888" t="str">
        <v>PEN</v>
      </c>
      <c r="G1888" vm="476">
        <v>45562</v>
      </c>
      <c r="H1888" vm="476">
        <v>45562</v>
      </c>
      <c r="I1888">
        <v>288</v>
      </c>
      <c r="J1888">
        <v>815.13</v>
      </c>
      <c r="K1888">
        <v>190.65</v>
      </c>
      <c r="L1888" t="str">
        <v>Daniel Guimarães</v>
      </c>
      <c r="M1888" t="str">
        <v>M120</v>
      </c>
    </row>
    <row r="1889" spans="1:13" x14ac:dyDescent="0.25">
      <c r="A1889">
        <v>211112336</v>
      </c>
      <c r="B1889" t="str">
        <v>Ricardo Miranda Tavares Consulting</v>
      </c>
      <c r="C1889" t="str">
        <v>FA</v>
      </c>
      <c r="D1889" s="5" t="str">
        <v>2024A</v>
      </c>
      <c r="E1889">
        <v>8621</v>
      </c>
      <c r="F1889" t="str">
        <v>PEN</v>
      </c>
      <c r="G1889" vm="502">
        <v>45600</v>
      </c>
      <c r="H1889" vm="502">
        <v>45600</v>
      </c>
      <c r="I1889">
        <v>250</v>
      </c>
      <c r="J1889">
        <v>1491.49</v>
      </c>
      <c r="K1889">
        <v>10.19</v>
      </c>
      <c r="L1889" t="str">
        <v>Daniel Guimarães</v>
      </c>
      <c r="M1889" t="str">
        <v>M120</v>
      </c>
    </row>
    <row r="1890" spans="1:13" x14ac:dyDescent="0.25">
      <c r="A1890">
        <v>211112336</v>
      </c>
      <c r="B1890" t="str">
        <v>Ricardo Miranda Tavares Consulting</v>
      </c>
      <c r="C1890" t="str">
        <v>FA</v>
      </c>
      <c r="D1890" s="5" t="str">
        <v>2024A</v>
      </c>
      <c r="E1890">
        <v>11409</v>
      </c>
      <c r="F1890" t="str">
        <v>PEN</v>
      </c>
      <c r="G1890" vm="503">
        <v>45642</v>
      </c>
      <c r="H1890" vm="503">
        <v>45642</v>
      </c>
      <c r="I1890">
        <v>208</v>
      </c>
      <c r="J1890">
        <v>283.26</v>
      </c>
      <c r="K1890">
        <v>35.17</v>
      </c>
      <c r="L1890" t="str">
        <v>Daniel Guimarães</v>
      </c>
      <c r="M1890" t="str">
        <v>M120</v>
      </c>
    </row>
    <row r="1891" spans="1:13" x14ac:dyDescent="0.25">
      <c r="A1891">
        <v>211112336</v>
      </c>
      <c r="B1891" t="str">
        <v>Ricardo Miranda Tavares Consulting</v>
      </c>
      <c r="C1891" t="str">
        <v>FA</v>
      </c>
      <c r="D1891" s="5" t="str">
        <v>2025A</v>
      </c>
      <c r="E1891">
        <v>498</v>
      </c>
      <c r="F1891" t="str">
        <v>PEN</v>
      </c>
      <c r="G1891" vm="211">
        <v>45666</v>
      </c>
      <c r="H1891" vm="211">
        <v>45666</v>
      </c>
      <c r="I1891">
        <v>184</v>
      </c>
      <c r="J1891">
        <v>525.74</v>
      </c>
      <c r="K1891">
        <v>525.74</v>
      </c>
      <c r="L1891" t="str">
        <v>Daniel Guimarães</v>
      </c>
      <c r="M1891" t="str">
        <v>M120</v>
      </c>
    </row>
    <row r="1892" spans="1:13" x14ac:dyDescent="0.25">
      <c r="A1892">
        <v>211112336</v>
      </c>
      <c r="B1892" t="str">
        <v>Ricardo Miranda Tavares Consulting</v>
      </c>
      <c r="C1892" t="str">
        <v>FA</v>
      </c>
      <c r="D1892" s="5" t="str">
        <v>2025A</v>
      </c>
      <c r="E1892">
        <v>499</v>
      </c>
      <c r="F1892" t="str">
        <v>PEN</v>
      </c>
      <c r="G1892" vm="211">
        <v>45666</v>
      </c>
      <c r="H1892" vm="211">
        <v>45666</v>
      </c>
      <c r="I1892">
        <v>184</v>
      </c>
      <c r="J1892">
        <v>1171.31</v>
      </c>
      <c r="K1892">
        <v>61.38</v>
      </c>
      <c r="L1892" t="str">
        <v>Daniel Guimarães</v>
      </c>
      <c r="M1892" t="str">
        <v>M120</v>
      </c>
    </row>
    <row r="1893" spans="1:13" x14ac:dyDescent="0.25">
      <c r="A1893">
        <v>211112341</v>
      </c>
      <c r="B1893" t="str">
        <v>T.S.J. Unip., Lda</v>
      </c>
      <c r="C1893" t="str">
        <v>FA</v>
      </c>
      <c r="D1893" s="5" t="str">
        <v>2025A</v>
      </c>
      <c r="E1893">
        <v>7325</v>
      </c>
      <c r="F1893" t="str">
        <v>PEN</v>
      </c>
      <c r="G1893" vm="148">
        <v>45805</v>
      </c>
      <c r="H1893" vm="185">
        <v>45784</v>
      </c>
      <c r="I1893">
        <v>45</v>
      </c>
      <c r="J1893">
        <v>875.87</v>
      </c>
      <c r="K1893">
        <v>875.87</v>
      </c>
      <c r="L1893" t="str">
        <v>Bruno Brito</v>
      </c>
      <c r="M1893" t="str">
        <v>31A60</v>
      </c>
    </row>
    <row r="1894" spans="1:13" x14ac:dyDescent="0.25">
      <c r="A1894">
        <v>211112341</v>
      </c>
      <c r="B1894" t="str">
        <v>T.S.J. Unip., Lda</v>
      </c>
      <c r="C1894" t="str">
        <v>FA</v>
      </c>
      <c r="D1894" s="5" t="str">
        <v>2025A</v>
      </c>
      <c r="E1894">
        <v>7330</v>
      </c>
      <c r="F1894" t="str">
        <v>PEN</v>
      </c>
      <c r="G1894" vm="148">
        <v>45805</v>
      </c>
      <c r="H1894" vm="185">
        <v>45784</v>
      </c>
      <c r="I1894">
        <v>45</v>
      </c>
      <c r="J1894">
        <v>833.18000000000006</v>
      </c>
      <c r="K1894">
        <v>833.18000000000006</v>
      </c>
      <c r="L1894" t="str">
        <v>Bruno Brito</v>
      </c>
      <c r="M1894" t="str">
        <v>31A60</v>
      </c>
    </row>
    <row r="1895" spans="1:13" x14ac:dyDescent="0.25">
      <c r="A1895">
        <v>211112341</v>
      </c>
      <c r="B1895" t="str">
        <v>T.S.J. Unip., Lda</v>
      </c>
      <c r="C1895" t="str">
        <v>FA</v>
      </c>
      <c r="D1895" s="5" t="str">
        <v>2025A</v>
      </c>
      <c r="E1895">
        <v>7464</v>
      </c>
      <c r="F1895" t="str">
        <v>PEN</v>
      </c>
      <c r="G1895" vm="10">
        <v>45807</v>
      </c>
      <c r="H1895" vm="206">
        <v>45786</v>
      </c>
      <c r="I1895">
        <v>43</v>
      </c>
      <c r="J1895">
        <v>395.51</v>
      </c>
      <c r="K1895">
        <v>395.51</v>
      </c>
      <c r="L1895" t="str">
        <v>Bruno Brito</v>
      </c>
      <c r="M1895" t="str">
        <v>31A60</v>
      </c>
    </row>
    <row r="1896" spans="1:13" x14ac:dyDescent="0.25">
      <c r="A1896">
        <v>211112341</v>
      </c>
      <c r="B1896" t="str">
        <v>T.S.J. Unip., Lda</v>
      </c>
      <c r="C1896" t="str">
        <v>FA</v>
      </c>
      <c r="D1896" s="5" t="str">
        <v>2025A</v>
      </c>
      <c r="E1896">
        <v>7712</v>
      </c>
      <c r="F1896" t="str">
        <v>PEN</v>
      </c>
      <c r="G1896" vm="12">
        <v>45812</v>
      </c>
      <c r="H1896" vm="181">
        <v>45791</v>
      </c>
      <c r="I1896">
        <v>38</v>
      </c>
      <c r="J1896">
        <v>93.01</v>
      </c>
      <c r="K1896">
        <v>93.01</v>
      </c>
      <c r="L1896" t="str">
        <v>Bruno Brito</v>
      </c>
      <c r="M1896" t="str">
        <v>31A60</v>
      </c>
    </row>
    <row r="1897" spans="1:13" x14ac:dyDescent="0.25">
      <c r="A1897">
        <v>211112341</v>
      </c>
      <c r="B1897" t="str">
        <v>T.S.J. Unip., Lda</v>
      </c>
      <c r="C1897" t="str">
        <v>FA</v>
      </c>
      <c r="D1897" s="5" t="str">
        <v>2025A</v>
      </c>
      <c r="E1897">
        <v>7758</v>
      </c>
      <c r="F1897" t="str">
        <v>PEN</v>
      </c>
      <c r="G1897" vm="138">
        <v>45813</v>
      </c>
      <c r="H1897" vm="152">
        <v>45792</v>
      </c>
      <c r="I1897">
        <v>37</v>
      </c>
      <c r="J1897">
        <v>777.01</v>
      </c>
      <c r="K1897">
        <v>777.01</v>
      </c>
      <c r="L1897" t="str">
        <v>Bruno Brito</v>
      </c>
      <c r="M1897" t="str">
        <v>31A60</v>
      </c>
    </row>
    <row r="1898" spans="1:13" x14ac:dyDescent="0.25">
      <c r="A1898">
        <v>211112341</v>
      </c>
      <c r="B1898" t="str">
        <v>T.S.J. Unip., Lda</v>
      </c>
      <c r="C1898" t="str">
        <v>FA</v>
      </c>
      <c r="D1898" s="5" t="str">
        <v>2025A</v>
      </c>
      <c r="E1898">
        <v>7760</v>
      </c>
      <c r="F1898" t="str">
        <v>PEN</v>
      </c>
      <c r="G1898" vm="138">
        <v>45813</v>
      </c>
      <c r="H1898" vm="152">
        <v>45792</v>
      </c>
      <c r="I1898">
        <v>37</v>
      </c>
      <c r="J1898">
        <v>807.52</v>
      </c>
      <c r="K1898">
        <v>807.52</v>
      </c>
      <c r="L1898" t="str">
        <v>Bruno Brito</v>
      </c>
      <c r="M1898" t="str">
        <v>31A60</v>
      </c>
    </row>
    <row r="1899" spans="1:13" x14ac:dyDescent="0.25">
      <c r="A1899">
        <v>211112341</v>
      </c>
      <c r="B1899" t="str">
        <v>T.S.J. Unip., Lda</v>
      </c>
      <c r="C1899" t="str">
        <v>NC</v>
      </c>
      <c r="D1899" s="5" t="str">
        <v>2025A</v>
      </c>
      <c r="E1899">
        <v>446</v>
      </c>
      <c r="F1899" t="str">
        <v>PEN</v>
      </c>
      <c r="G1899" vm="13">
        <v>45814</v>
      </c>
      <c r="H1899" vm="88">
        <v>45793</v>
      </c>
      <c r="I1899">
        <v>36</v>
      </c>
      <c r="J1899">
        <v>-2.57</v>
      </c>
      <c r="K1899">
        <v>-2.57</v>
      </c>
      <c r="L1899" t="str">
        <v>Bruno Brito</v>
      </c>
      <c r="M1899" t="str">
        <v>31A60</v>
      </c>
    </row>
    <row r="1900" spans="1:13" x14ac:dyDescent="0.25">
      <c r="A1900">
        <v>211112341</v>
      </c>
      <c r="B1900" t="str">
        <v>T.S.J. Unip., Lda</v>
      </c>
      <c r="C1900" t="str">
        <v>FA</v>
      </c>
      <c r="D1900" s="5" t="str">
        <v>2025A</v>
      </c>
      <c r="E1900">
        <v>8100</v>
      </c>
      <c r="F1900" t="str">
        <v>PEN</v>
      </c>
      <c r="G1900" vm="16">
        <v>45819</v>
      </c>
      <c r="H1900" vm="153">
        <v>45798</v>
      </c>
      <c r="I1900">
        <v>31</v>
      </c>
      <c r="J1900">
        <v>1009.59</v>
      </c>
      <c r="K1900">
        <v>1009.59</v>
      </c>
      <c r="L1900" t="str">
        <v>Bruno Brito</v>
      </c>
      <c r="M1900" t="str">
        <v>31A60</v>
      </c>
    </row>
    <row r="1901" spans="1:13" x14ac:dyDescent="0.25">
      <c r="A1901">
        <v>211112341</v>
      </c>
      <c r="B1901" t="str">
        <v>T.S.J. Unip., Lda</v>
      </c>
      <c r="C1901" t="str">
        <v>FA</v>
      </c>
      <c r="D1901" s="5" t="str">
        <v>2025A</v>
      </c>
      <c r="E1901">
        <v>8865</v>
      </c>
      <c r="F1901" t="str">
        <v>PEN</v>
      </c>
      <c r="G1901" vm="26">
        <v>45833</v>
      </c>
      <c r="H1901" vm="12">
        <v>45812</v>
      </c>
      <c r="I1901">
        <v>17</v>
      </c>
      <c r="J1901">
        <v>811.01</v>
      </c>
      <c r="K1901">
        <v>811.01</v>
      </c>
      <c r="L1901" t="str">
        <v>Bruno Brito</v>
      </c>
      <c r="M1901" t="str">
        <v>6A30</v>
      </c>
    </row>
    <row r="1902" spans="1:13" x14ac:dyDescent="0.25">
      <c r="A1902">
        <v>211112349</v>
      </c>
      <c r="B1902" t="str">
        <v>Contraste D'Aromas, Unipessoal Lda</v>
      </c>
      <c r="C1902" t="str">
        <v>FA</v>
      </c>
      <c r="D1902" s="5" t="str">
        <v>2024A</v>
      </c>
      <c r="E1902">
        <v>9948</v>
      </c>
      <c r="F1902" t="str">
        <v>PEN</v>
      </c>
      <c r="G1902" vm="305">
        <v>45648</v>
      </c>
      <c r="H1902" vm="54">
        <v>45618</v>
      </c>
      <c r="I1902">
        <v>202</v>
      </c>
      <c r="J1902">
        <v>3571.2400000000002</v>
      </c>
      <c r="K1902">
        <v>1332.82</v>
      </c>
      <c r="L1902" t="str">
        <v>Vitor Almeida</v>
      </c>
      <c r="M1902" t="str">
        <v>M120</v>
      </c>
    </row>
    <row r="1903" spans="1:13" x14ac:dyDescent="0.25">
      <c r="A1903">
        <v>211112349</v>
      </c>
      <c r="B1903" t="str">
        <v>Contraste D'Aromas, Unipessoal Lda</v>
      </c>
      <c r="C1903" t="str">
        <v>FA</v>
      </c>
      <c r="D1903" s="5" t="str">
        <v>2024A</v>
      </c>
      <c r="E1903">
        <v>10382</v>
      </c>
      <c r="F1903" t="str">
        <v>PEN</v>
      </c>
      <c r="G1903" vm="504">
        <v>45655</v>
      </c>
      <c r="H1903" vm="301">
        <v>45625</v>
      </c>
      <c r="I1903">
        <v>195</v>
      </c>
      <c r="J1903">
        <v>822.42000000000007</v>
      </c>
      <c r="K1903">
        <v>822.42000000000007</v>
      </c>
      <c r="L1903" t="str">
        <v>Vitor Almeida</v>
      </c>
      <c r="M1903" t="str">
        <v>M120</v>
      </c>
    </row>
    <row r="1904" spans="1:13" x14ac:dyDescent="0.25">
      <c r="A1904">
        <v>211112349</v>
      </c>
      <c r="B1904" t="str">
        <v>Contraste D'Aromas, Unipessoal Lda</v>
      </c>
      <c r="C1904" t="str">
        <v>FA</v>
      </c>
      <c r="D1904" s="5" t="str">
        <v>2024A</v>
      </c>
      <c r="E1904">
        <v>11018</v>
      </c>
      <c r="F1904" t="str">
        <v>PEN</v>
      </c>
      <c r="G1904" vm="211">
        <v>45666</v>
      </c>
      <c r="H1904" vm="505">
        <v>45636</v>
      </c>
      <c r="I1904">
        <v>184</v>
      </c>
      <c r="J1904">
        <v>1423.6200000000001</v>
      </c>
      <c r="K1904">
        <v>1423.6200000000001</v>
      </c>
      <c r="L1904" t="str">
        <v>Vitor Almeida</v>
      </c>
      <c r="M1904" t="str">
        <v>M120</v>
      </c>
    </row>
    <row r="1905" spans="1:13" x14ac:dyDescent="0.25">
      <c r="A1905">
        <v>211112349</v>
      </c>
      <c r="B1905" t="str">
        <v>Contraste D'Aromas, Unipessoal Lda</v>
      </c>
      <c r="C1905" t="str">
        <v>FA</v>
      </c>
      <c r="D1905" s="5" t="str">
        <v>2024B</v>
      </c>
      <c r="E1905">
        <v>311</v>
      </c>
      <c r="F1905" t="str">
        <v>PEN</v>
      </c>
      <c r="G1905" vm="211">
        <v>45666</v>
      </c>
      <c r="H1905" vm="505">
        <v>45636</v>
      </c>
      <c r="I1905">
        <v>184</v>
      </c>
      <c r="J1905">
        <v>1780.01</v>
      </c>
      <c r="K1905">
        <v>1780.01</v>
      </c>
      <c r="L1905" t="str">
        <v>Vitor Almeida</v>
      </c>
      <c r="M1905" t="str">
        <v>M120</v>
      </c>
    </row>
    <row r="1906" spans="1:13" x14ac:dyDescent="0.25">
      <c r="A1906">
        <v>211112349</v>
      </c>
      <c r="B1906" t="str">
        <v>Contraste D'Aromas, Unipessoal Lda</v>
      </c>
      <c r="C1906" t="str">
        <v>FA</v>
      </c>
      <c r="D1906" s="5" t="str">
        <v>2024B</v>
      </c>
      <c r="E1906">
        <v>329</v>
      </c>
      <c r="F1906" t="str">
        <v>PEN</v>
      </c>
      <c r="G1906" vm="311">
        <v>45669</v>
      </c>
      <c r="H1906" vm="200">
        <v>45639</v>
      </c>
      <c r="I1906">
        <v>181</v>
      </c>
      <c r="J1906">
        <v>5072.16</v>
      </c>
      <c r="K1906">
        <v>5072.16</v>
      </c>
      <c r="L1906" t="str">
        <v>Vitor Almeida</v>
      </c>
      <c r="M1906" t="str">
        <v>M120</v>
      </c>
    </row>
    <row r="1907" spans="1:13" x14ac:dyDescent="0.25">
      <c r="A1907">
        <v>211112349</v>
      </c>
      <c r="B1907" t="str">
        <v>Contraste D'Aromas, Unipessoal Lda</v>
      </c>
      <c r="C1907" t="str">
        <v>FA</v>
      </c>
      <c r="D1907" s="5" t="str">
        <v>2024A</v>
      </c>
      <c r="E1907">
        <v>11327</v>
      </c>
      <c r="F1907" t="str">
        <v>PEN</v>
      </c>
      <c r="G1907" vm="311">
        <v>45669</v>
      </c>
      <c r="H1907" vm="200">
        <v>45639</v>
      </c>
      <c r="I1907">
        <v>181</v>
      </c>
      <c r="J1907">
        <v>2543.98</v>
      </c>
      <c r="K1907">
        <v>2543.98</v>
      </c>
      <c r="L1907" t="str">
        <v>Vitor Almeida</v>
      </c>
      <c r="M1907" t="str">
        <v>M120</v>
      </c>
    </row>
    <row r="1908" spans="1:13" x14ac:dyDescent="0.25">
      <c r="A1908">
        <v>211112349</v>
      </c>
      <c r="B1908" t="str">
        <v>Contraste D'Aromas, Unipessoal Lda</v>
      </c>
      <c r="C1908" t="str">
        <v>FA</v>
      </c>
      <c r="D1908" s="5" t="str">
        <v>2024B</v>
      </c>
      <c r="E1908">
        <v>336</v>
      </c>
      <c r="F1908" t="str">
        <v>PEN</v>
      </c>
      <c r="G1908" vm="83">
        <v>45674</v>
      </c>
      <c r="H1908" vm="408">
        <v>45644</v>
      </c>
      <c r="I1908">
        <v>176</v>
      </c>
      <c r="J1908">
        <v>8836.16</v>
      </c>
      <c r="K1908">
        <v>8836.16</v>
      </c>
      <c r="L1908" t="str">
        <v>Vitor Almeida</v>
      </c>
      <c r="M1908" t="str">
        <v>M120</v>
      </c>
    </row>
    <row r="1909" spans="1:13" x14ac:dyDescent="0.25">
      <c r="A1909">
        <v>211112349</v>
      </c>
      <c r="B1909" t="str">
        <v>Contraste D'Aromas, Unipessoal Lda</v>
      </c>
      <c r="C1909" t="str">
        <v>FA</v>
      </c>
      <c r="D1909" s="5" t="str">
        <v>2024B</v>
      </c>
      <c r="E1909">
        <v>337</v>
      </c>
      <c r="F1909" t="str">
        <v>PEN</v>
      </c>
      <c r="G1909" vm="83">
        <v>45674</v>
      </c>
      <c r="H1909" vm="408">
        <v>45644</v>
      </c>
      <c r="I1909">
        <v>176</v>
      </c>
      <c r="J1909">
        <v>3653.82</v>
      </c>
      <c r="K1909">
        <v>3653.82</v>
      </c>
      <c r="L1909" t="str">
        <v>Vitor Almeida</v>
      </c>
      <c r="M1909" t="str">
        <v>M120</v>
      </c>
    </row>
    <row r="1910" spans="1:13" x14ac:dyDescent="0.25">
      <c r="A1910">
        <v>211112349</v>
      </c>
      <c r="B1910" t="str">
        <v>Contraste D'Aromas, Unipessoal Lda</v>
      </c>
      <c r="C1910" t="str">
        <v>FA</v>
      </c>
      <c r="D1910" s="5" t="str">
        <v>2024A</v>
      </c>
      <c r="E1910">
        <v>11592</v>
      </c>
      <c r="F1910" t="str">
        <v>PEN</v>
      </c>
      <c r="G1910" vm="83">
        <v>45674</v>
      </c>
      <c r="H1910" vm="408">
        <v>45644</v>
      </c>
      <c r="I1910">
        <v>176</v>
      </c>
      <c r="J1910">
        <v>2285.5700000000002</v>
      </c>
      <c r="K1910">
        <v>2285.5700000000002</v>
      </c>
      <c r="L1910" t="str">
        <v>Vitor Almeida</v>
      </c>
      <c r="M1910" t="str">
        <v>M120</v>
      </c>
    </row>
    <row r="1911" spans="1:13" x14ac:dyDescent="0.25">
      <c r="A1911">
        <v>211112349</v>
      </c>
      <c r="B1911" t="str">
        <v>Contraste D'Aromas, Unipessoal Lda</v>
      </c>
      <c r="C1911" t="str">
        <v>FA</v>
      </c>
      <c r="D1911" s="5" t="str">
        <v>2025A</v>
      </c>
      <c r="E1911">
        <v>1665</v>
      </c>
      <c r="F1911" t="str">
        <v>PEN</v>
      </c>
      <c r="G1911" vm="360">
        <v>45714</v>
      </c>
      <c r="H1911" vm="64">
        <v>45684</v>
      </c>
      <c r="I1911">
        <v>136</v>
      </c>
      <c r="J1911">
        <v>2293.62</v>
      </c>
      <c r="K1911">
        <v>2293.62</v>
      </c>
      <c r="L1911" t="str">
        <v>Vitor Almeida</v>
      </c>
      <c r="M1911" t="str">
        <v>M120</v>
      </c>
    </row>
    <row r="1912" spans="1:13" x14ac:dyDescent="0.25">
      <c r="A1912">
        <v>211112349</v>
      </c>
      <c r="B1912" t="str">
        <v>Contraste D'Aromas, Unipessoal Lda</v>
      </c>
      <c r="C1912" t="str">
        <v>FA</v>
      </c>
      <c r="D1912" s="5" t="str">
        <v>2025A</v>
      </c>
      <c r="E1912">
        <v>1672</v>
      </c>
      <c r="F1912" t="str">
        <v>PEN</v>
      </c>
      <c r="G1912" vm="360">
        <v>45714</v>
      </c>
      <c r="H1912" vm="64">
        <v>45684</v>
      </c>
      <c r="I1912">
        <v>136</v>
      </c>
      <c r="J1912">
        <v>3913.94</v>
      </c>
      <c r="K1912">
        <v>3913.94</v>
      </c>
      <c r="L1912" t="str">
        <v>Vitor Almeida</v>
      </c>
      <c r="M1912" t="str">
        <v>M120</v>
      </c>
    </row>
    <row r="1913" spans="1:13" x14ac:dyDescent="0.25">
      <c r="A1913">
        <v>211112349</v>
      </c>
      <c r="B1913" t="str">
        <v>Contraste D'Aromas, Unipessoal Lda</v>
      </c>
      <c r="C1913" t="str">
        <v>CCR</v>
      </c>
      <c r="D1913" s="5" t="str">
        <v>A</v>
      </c>
      <c r="E1913" t="str">
        <v>Transferência</v>
      </c>
      <c r="F1913" t="str">
        <v>PEN</v>
      </c>
      <c r="G1913" vm="108">
        <v>45877</v>
      </c>
      <c r="H1913" vm="8">
        <v>45847</v>
      </c>
      <c r="I1913">
        <v>-27</v>
      </c>
      <c r="J1913">
        <v>-3700</v>
      </c>
      <c r="K1913">
        <v>-3700</v>
      </c>
      <c r="L1913" t="str">
        <v>Vitor Almeida</v>
      </c>
      <c r="M1913" t="str">
        <v>A VENCER</v>
      </c>
    </row>
    <row r="1914" spans="1:13" x14ac:dyDescent="0.25">
      <c r="A1914">
        <v>211112349</v>
      </c>
      <c r="B1914" t="str">
        <v>Contraste D'Aromas, Unipessoal Lda</v>
      </c>
      <c r="C1914" t="str">
        <v>FA</v>
      </c>
      <c r="D1914" s="5" t="str">
        <v>2025A</v>
      </c>
      <c r="E1914">
        <v>10403</v>
      </c>
      <c r="F1914" t="str">
        <v>PEN</v>
      </c>
      <c r="G1914" vm="142">
        <v>45878</v>
      </c>
      <c r="H1914" vm="74">
        <v>45848</v>
      </c>
      <c r="I1914">
        <v>-28</v>
      </c>
      <c r="J1914">
        <v>1633.25</v>
      </c>
      <c r="K1914">
        <v>1633.25</v>
      </c>
      <c r="L1914" t="str">
        <v>Vitor Almeida</v>
      </c>
      <c r="M1914" t="str">
        <v>A VENCER</v>
      </c>
    </row>
    <row r="1915" spans="1:13" x14ac:dyDescent="0.25">
      <c r="A1915">
        <v>211112349</v>
      </c>
      <c r="B1915" t="str">
        <v>Contraste D'Aromas, Unipessoal Lda</v>
      </c>
      <c r="C1915" t="str">
        <v>FA</v>
      </c>
      <c r="D1915" s="5" t="str">
        <v>2025B</v>
      </c>
      <c r="E1915">
        <v>131</v>
      </c>
      <c r="F1915" t="str">
        <v>PEN</v>
      </c>
      <c r="G1915" vm="109">
        <v>45879</v>
      </c>
      <c r="H1915" vm="9">
        <v>45849</v>
      </c>
      <c r="I1915">
        <v>-29</v>
      </c>
      <c r="J1915">
        <v>1633.25</v>
      </c>
      <c r="K1915">
        <v>1633.25</v>
      </c>
      <c r="L1915" t="str">
        <v>Vitor Almeida</v>
      </c>
      <c r="M1915" t="str">
        <v>A VENCER</v>
      </c>
    </row>
    <row r="1916" spans="1:13" x14ac:dyDescent="0.25">
      <c r="A1916">
        <v>211112351</v>
      </c>
      <c r="B1916" t="str">
        <v>Silva &amp; Carlos, Lda.</v>
      </c>
      <c r="C1916" t="str">
        <v>FA</v>
      </c>
      <c r="D1916" s="5" t="str">
        <v>2025A</v>
      </c>
      <c r="E1916">
        <v>5414</v>
      </c>
      <c r="F1916" t="str">
        <v>PEN</v>
      </c>
      <c r="G1916" vm="10">
        <v>45807</v>
      </c>
      <c r="H1916" vm="288">
        <v>45747</v>
      </c>
      <c r="I1916">
        <v>43</v>
      </c>
      <c r="J1916">
        <v>6763.05</v>
      </c>
      <c r="K1916">
        <v>6763.05</v>
      </c>
      <c r="L1916" t="str">
        <v>Vânia Silva</v>
      </c>
      <c r="M1916" t="str">
        <v>31A60</v>
      </c>
    </row>
    <row r="1917" spans="1:13" x14ac:dyDescent="0.25">
      <c r="A1917">
        <v>211112351</v>
      </c>
      <c r="B1917" t="str">
        <v>Silva &amp; Carlos, Lda.</v>
      </c>
      <c r="C1917" t="str">
        <v>FA</v>
      </c>
      <c r="D1917" s="5" t="str">
        <v>2025A</v>
      </c>
      <c r="E1917">
        <v>5429</v>
      </c>
      <c r="F1917" t="str">
        <v>PEN</v>
      </c>
      <c r="G1917" vm="76">
        <v>45808</v>
      </c>
      <c r="H1917" vm="348">
        <v>45748</v>
      </c>
      <c r="I1917">
        <v>42</v>
      </c>
      <c r="J1917">
        <v>764.69</v>
      </c>
      <c r="K1917">
        <v>764.69</v>
      </c>
      <c r="L1917" t="str">
        <v>Vânia Silva</v>
      </c>
      <c r="M1917" t="str">
        <v>31A60</v>
      </c>
    </row>
    <row r="1918" spans="1:13" x14ac:dyDescent="0.25">
      <c r="A1918">
        <v>211112351</v>
      </c>
      <c r="B1918" t="str">
        <v>Silva &amp; Carlos, Lda.</v>
      </c>
      <c r="C1918" t="str">
        <v>FA</v>
      </c>
      <c r="D1918" s="5" t="str">
        <v>2025A</v>
      </c>
      <c r="E1918">
        <v>5858</v>
      </c>
      <c r="F1918" t="str">
        <v>PEN</v>
      </c>
      <c r="G1918" vm="14">
        <v>45815</v>
      </c>
      <c r="H1918" vm="425">
        <v>45755</v>
      </c>
      <c r="I1918">
        <v>35</v>
      </c>
      <c r="J1918">
        <v>3342.73</v>
      </c>
      <c r="K1918">
        <v>3342.73</v>
      </c>
      <c r="L1918" t="str">
        <v>Vânia Silva</v>
      </c>
      <c r="M1918" t="str">
        <v>31A60</v>
      </c>
    </row>
    <row r="1919" spans="1:13" x14ac:dyDescent="0.25">
      <c r="A1919">
        <v>211112351</v>
      </c>
      <c r="B1919" t="str">
        <v>Silva &amp; Carlos, Lda.</v>
      </c>
      <c r="C1919" t="str">
        <v>FA</v>
      </c>
      <c r="D1919" s="5" t="str">
        <v>2025A</v>
      </c>
      <c r="E1919">
        <v>6019</v>
      </c>
      <c r="F1919" t="str">
        <v>PEN</v>
      </c>
      <c r="G1919" vm="77">
        <v>45817</v>
      </c>
      <c r="H1919" vm="252">
        <v>45757</v>
      </c>
      <c r="I1919">
        <v>33</v>
      </c>
      <c r="J1919">
        <v>726.95</v>
      </c>
      <c r="K1919">
        <v>726.95</v>
      </c>
      <c r="L1919" t="str">
        <v>Vânia Silva</v>
      </c>
      <c r="M1919" t="str">
        <v>31A60</v>
      </c>
    </row>
    <row r="1920" spans="1:13" x14ac:dyDescent="0.25">
      <c r="A1920">
        <v>211112351</v>
      </c>
      <c r="B1920" t="str">
        <v>Silva &amp; Carlos, Lda.</v>
      </c>
      <c r="C1920" t="str">
        <v>FA</v>
      </c>
      <c r="D1920" s="5" t="str">
        <v>2025A</v>
      </c>
      <c r="E1920">
        <v>6427</v>
      </c>
      <c r="F1920" t="str">
        <v>PEN</v>
      </c>
      <c r="G1920" vm="89">
        <v>45824</v>
      </c>
      <c r="H1920" vm="312">
        <v>45764</v>
      </c>
      <c r="I1920">
        <v>26</v>
      </c>
      <c r="J1920">
        <v>1840.3600000000001</v>
      </c>
      <c r="K1920">
        <v>1840.3600000000001</v>
      </c>
      <c r="L1920" t="str">
        <v>Vânia Silva</v>
      </c>
      <c r="M1920" t="str">
        <v>6A30</v>
      </c>
    </row>
    <row r="1921" spans="1:13" x14ac:dyDescent="0.25">
      <c r="A1921">
        <v>211112351</v>
      </c>
      <c r="B1921" t="str">
        <v>Silva &amp; Carlos, Lda.</v>
      </c>
      <c r="C1921" t="str">
        <v>FA</v>
      </c>
      <c r="D1921" s="5" t="str">
        <v>2025A</v>
      </c>
      <c r="E1921">
        <v>6604</v>
      </c>
      <c r="F1921" t="str">
        <v>PEN</v>
      </c>
      <c r="G1921" vm="79">
        <v>45829</v>
      </c>
      <c r="H1921" vm="160">
        <v>45769</v>
      </c>
      <c r="I1921">
        <v>21</v>
      </c>
      <c r="J1921">
        <v>1571.66</v>
      </c>
      <c r="K1921">
        <v>1571.66</v>
      </c>
      <c r="L1921" t="str">
        <v>Vânia Silva</v>
      </c>
      <c r="M1921" t="str">
        <v>6A30</v>
      </c>
    </row>
    <row r="1922" spans="1:13" x14ac:dyDescent="0.25">
      <c r="A1922">
        <v>211112351</v>
      </c>
      <c r="B1922" t="str">
        <v>Silva &amp; Carlos, Lda.</v>
      </c>
      <c r="C1922" t="str">
        <v>NC</v>
      </c>
      <c r="D1922" s="5" t="str">
        <v>2025A</v>
      </c>
      <c r="E1922">
        <v>411</v>
      </c>
      <c r="F1922" t="str">
        <v>PEN</v>
      </c>
      <c r="G1922" vm="30">
        <v>45837</v>
      </c>
      <c r="H1922" vm="78">
        <v>45777</v>
      </c>
      <c r="I1922">
        <v>13</v>
      </c>
      <c r="J1922">
        <v>-313.76</v>
      </c>
      <c r="K1922">
        <v>-313.76</v>
      </c>
      <c r="L1922" t="str">
        <v>Vânia Silva</v>
      </c>
      <c r="M1922" t="str">
        <v>6A30</v>
      </c>
    </row>
    <row r="1923" spans="1:13" x14ac:dyDescent="0.25">
      <c r="A1923">
        <v>211112351</v>
      </c>
      <c r="B1923" t="str">
        <v>Silva &amp; Carlos, Lda.</v>
      </c>
      <c r="C1923" t="str">
        <v>FA</v>
      </c>
      <c r="D1923" s="5" t="str">
        <v>2025A</v>
      </c>
      <c r="E1923">
        <v>7018</v>
      </c>
      <c r="F1923" t="str">
        <v>PEN</v>
      </c>
      <c r="G1923" vm="30">
        <v>45837</v>
      </c>
      <c r="H1923" vm="78">
        <v>45777</v>
      </c>
      <c r="I1923">
        <v>13</v>
      </c>
      <c r="J1923">
        <v>4925.1000000000004</v>
      </c>
      <c r="K1923">
        <v>4925.1000000000004</v>
      </c>
      <c r="L1923" t="str">
        <v>Vânia Silva</v>
      </c>
      <c r="M1923" t="str">
        <v>6A30</v>
      </c>
    </row>
    <row r="1924" spans="1:13" x14ac:dyDescent="0.25">
      <c r="A1924">
        <v>211112351</v>
      </c>
      <c r="B1924" t="str">
        <v>Silva &amp; Carlos, Lda.</v>
      </c>
      <c r="C1924" t="str">
        <v>FA</v>
      </c>
      <c r="D1924" s="5" t="str">
        <v>2025A</v>
      </c>
      <c r="E1924">
        <v>7192</v>
      </c>
      <c r="F1924" t="str">
        <v>PEN</v>
      </c>
      <c r="G1924" vm="34">
        <v>45843</v>
      </c>
      <c r="H1924" vm="162">
        <v>45783</v>
      </c>
      <c r="I1924">
        <v>7</v>
      </c>
      <c r="J1924">
        <v>4675.67</v>
      </c>
      <c r="K1924">
        <v>4675.67</v>
      </c>
      <c r="L1924" t="str">
        <v>Vânia Silva</v>
      </c>
      <c r="M1924" t="str">
        <v>6A30</v>
      </c>
    </row>
    <row r="1925" spans="1:13" x14ac:dyDescent="0.25">
      <c r="A1925">
        <v>211112351</v>
      </c>
      <c r="B1925" t="str">
        <v>Silva &amp; Carlos, Lda.</v>
      </c>
      <c r="C1925" t="str">
        <v>FA</v>
      </c>
      <c r="D1925" s="5" t="str">
        <v>2025A</v>
      </c>
      <c r="E1925">
        <v>7370</v>
      </c>
      <c r="F1925" t="str">
        <v>PEN</v>
      </c>
      <c r="G1925" vm="72">
        <v>45845</v>
      </c>
      <c r="H1925" vm="151">
        <v>45785</v>
      </c>
      <c r="I1925">
        <v>5</v>
      </c>
      <c r="J1925">
        <v>4323.37</v>
      </c>
      <c r="K1925">
        <v>4323.37</v>
      </c>
      <c r="L1925" t="str">
        <v>Vânia Silva</v>
      </c>
      <c r="M1925" t="str">
        <v>1A5</v>
      </c>
    </row>
    <row r="1926" spans="1:13" x14ac:dyDescent="0.25">
      <c r="A1926">
        <v>211112351</v>
      </c>
      <c r="B1926" t="str">
        <v>Silva &amp; Carlos, Lda.</v>
      </c>
      <c r="C1926" t="str">
        <v>FA</v>
      </c>
      <c r="D1926" s="5" t="str">
        <v>2025A</v>
      </c>
      <c r="E1926">
        <v>7619</v>
      </c>
      <c r="F1926" t="str">
        <v>PEN</v>
      </c>
      <c r="G1926" vm="165">
        <v>45850</v>
      </c>
      <c r="H1926" vm="163">
        <v>45790</v>
      </c>
      <c r="I1926">
        <v>0</v>
      </c>
      <c r="J1926">
        <v>7394.88</v>
      </c>
      <c r="K1926">
        <v>7394.88</v>
      </c>
      <c r="L1926" t="str">
        <v>Vânia Silva</v>
      </c>
      <c r="M1926" t="str">
        <v>A VENCER</v>
      </c>
    </row>
    <row r="1927" spans="1:13" x14ac:dyDescent="0.25">
      <c r="A1927">
        <v>211112351</v>
      </c>
      <c r="B1927" t="str">
        <v>Silva &amp; Carlos, Lda.</v>
      </c>
      <c r="C1927" t="str">
        <v>FA</v>
      </c>
      <c r="D1927" s="5" t="str">
        <v>2025A</v>
      </c>
      <c r="E1927">
        <v>8006</v>
      </c>
      <c r="F1927" t="str">
        <v>PEN</v>
      </c>
      <c r="G1927" vm="187">
        <v>45857</v>
      </c>
      <c r="H1927" vm="275">
        <v>45797</v>
      </c>
      <c r="I1927">
        <v>-7</v>
      </c>
      <c r="J1927">
        <v>3927.87</v>
      </c>
      <c r="K1927">
        <v>3927.87</v>
      </c>
      <c r="L1927" t="str">
        <v>Vânia Silva</v>
      </c>
      <c r="M1927" t="str">
        <v>A VENCER</v>
      </c>
    </row>
    <row r="1928" spans="1:13" x14ac:dyDescent="0.25">
      <c r="A1928">
        <v>211112351</v>
      </c>
      <c r="B1928" t="str">
        <v>Silva &amp; Carlos, Lda.</v>
      </c>
      <c r="C1928" t="str">
        <v>FA</v>
      </c>
      <c r="D1928" s="5" t="str">
        <v>2025A</v>
      </c>
      <c r="E1928">
        <v>8750</v>
      </c>
      <c r="F1928" t="str">
        <v>PEN</v>
      </c>
      <c r="G1928" vm="118">
        <v>45871</v>
      </c>
      <c r="H1928" vm="119">
        <v>45811</v>
      </c>
      <c r="I1928">
        <v>-21</v>
      </c>
      <c r="J1928">
        <v>2626.23</v>
      </c>
      <c r="K1928">
        <v>2626.23</v>
      </c>
      <c r="L1928" t="str">
        <v>Vânia Silva</v>
      </c>
      <c r="M1928" t="str">
        <v>A VENCER</v>
      </c>
    </row>
    <row r="1929" spans="1:13" x14ac:dyDescent="0.25">
      <c r="A1929">
        <v>211112351</v>
      </c>
      <c r="B1929" t="str">
        <v>Silva &amp; Carlos, Lda.</v>
      </c>
      <c r="C1929" t="str">
        <v>FA</v>
      </c>
      <c r="D1929" s="5" t="str">
        <v>2025A</v>
      </c>
      <c r="E1929">
        <v>9758</v>
      </c>
      <c r="F1929" t="str">
        <v>PEN</v>
      </c>
      <c r="G1929" vm="129">
        <v>45894</v>
      </c>
      <c r="H1929" vm="27">
        <v>45834</v>
      </c>
      <c r="I1929">
        <v>-44</v>
      </c>
      <c r="J1929">
        <v>2212.2600000000002</v>
      </c>
      <c r="K1929">
        <v>2212.2600000000002</v>
      </c>
      <c r="L1929" t="str">
        <v>Vânia Silva</v>
      </c>
      <c r="M1929" t="str">
        <v>A VENCER</v>
      </c>
    </row>
    <row r="1930" spans="1:13" x14ac:dyDescent="0.25">
      <c r="A1930">
        <v>211112352</v>
      </c>
      <c r="B1930" t="str">
        <v>Joel Ricardo Milão Machado</v>
      </c>
      <c r="C1930" t="str">
        <v>FA</v>
      </c>
      <c r="D1930" s="5" t="str">
        <v>2025A</v>
      </c>
      <c r="E1930">
        <v>8180</v>
      </c>
      <c r="F1930" t="str">
        <v>PEN</v>
      </c>
      <c r="G1930" vm="79">
        <v>45829</v>
      </c>
      <c r="H1930" vm="159">
        <v>45799</v>
      </c>
      <c r="I1930">
        <v>21</v>
      </c>
      <c r="J1930">
        <v>139.07</v>
      </c>
      <c r="K1930">
        <v>139.07</v>
      </c>
      <c r="L1930" t="str">
        <v>Manuel Miranda</v>
      </c>
      <c r="M1930" t="str">
        <v>6A30</v>
      </c>
    </row>
    <row r="1931" spans="1:13" x14ac:dyDescent="0.25">
      <c r="A1931">
        <v>211112352</v>
      </c>
      <c r="B1931" t="str">
        <v>Joel Ricardo Milão Machado</v>
      </c>
      <c r="C1931" t="str">
        <v>FA</v>
      </c>
      <c r="D1931" s="5" t="str">
        <v>2025A</v>
      </c>
      <c r="E1931">
        <v>8396</v>
      </c>
      <c r="F1931" t="str">
        <v>PEN</v>
      </c>
      <c r="G1931" vm="27">
        <v>45834</v>
      </c>
      <c r="H1931" vm="176">
        <v>45804</v>
      </c>
      <c r="I1931">
        <v>16</v>
      </c>
      <c r="J1931">
        <v>313.29000000000002</v>
      </c>
      <c r="K1931">
        <v>313.29000000000002</v>
      </c>
      <c r="L1931" t="str">
        <v>Manuel Miranda</v>
      </c>
      <c r="M1931" t="str">
        <v>6A30</v>
      </c>
    </row>
    <row r="1932" spans="1:13" x14ac:dyDescent="0.25">
      <c r="A1932">
        <v>211112352</v>
      </c>
      <c r="B1932" t="str">
        <v>Joel Ricardo Milão Machado</v>
      </c>
      <c r="C1932" t="str">
        <v>FA</v>
      </c>
      <c r="D1932" s="5" t="str">
        <v>2025A</v>
      </c>
      <c r="E1932">
        <v>8755</v>
      </c>
      <c r="F1932" t="str">
        <v>PEN</v>
      </c>
      <c r="G1932" vm="32">
        <v>45841</v>
      </c>
      <c r="H1932" vm="119">
        <v>45811</v>
      </c>
      <c r="I1932">
        <v>9</v>
      </c>
      <c r="J1932">
        <v>414.86</v>
      </c>
      <c r="K1932">
        <v>414.86</v>
      </c>
      <c r="L1932" t="str">
        <v>Manuel Miranda</v>
      </c>
      <c r="M1932" t="str">
        <v>6A30</v>
      </c>
    </row>
    <row r="1933" spans="1:13" x14ac:dyDescent="0.25">
      <c r="A1933">
        <v>211112352</v>
      </c>
      <c r="B1933" t="str">
        <v>Joel Ricardo Milão Machado</v>
      </c>
      <c r="C1933" t="str">
        <v>FA</v>
      </c>
      <c r="D1933" s="5" t="str">
        <v>2025A</v>
      </c>
      <c r="E1933">
        <v>8902</v>
      </c>
      <c r="F1933" t="str">
        <v>PEN</v>
      </c>
      <c r="G1933" vm="34">
        <v>45843</v>
      </c>
      <c r="H1933" vm="138">
        <v>45813</v>
      </c>
      <c r="I1933">
        <v>7</v>
      </c>
      <c r="J1933">
        <v>401.13</v>
      </c>
      <c r="K1933">
        <v>401.13</v>
      </c>
      <c r="L1933" t="str">
        <v>Manuel Miranda</v>
      </c>
      <c r="M1933" t="str">
        <v>6A30</v>
      </c>
    </row>
    <row r="1934" spans="1:13" x14ac:dyDescent="0.25">
      <c r="A1934">
        <v>211112352</v>
      </c>
      <c r="B1934" t="str">
        <v>Joel Ricardo Milão Machado</v>
      </c>
      <c r="C1934" t="str">
        <v>FA</v>
      </c>
      <c r="D1934" s="5" t="str">
        <v>2025A</v>
      </c>
      <c r="E1934">
        <v>9351</v>
      </c>
      <c r="F1934" t="str">
        <v>PEN</v>
      </c>
      <c r="G1934" vm="177">
        <v>45855</v>
      </c>
      <c r="H1934" vm="178">
        <v>45825</v>
      </c>
      <c r="I1934">
        <v>-5</v>
      </c>
      <c r="J1934">
        <v>287.57</v>
      </c>
      <c r="K1934">
        <v>287.57</v>
      </c>
      <c r="L1934" t="str">
        <v>Manuel Miranda</v>
      </c>
      <c r="M1934" t="str">
        <v>A VENCER</v>
      </c>
    </row>
    <row r="1935" spans="1:13" x14ac:dyDescent="0.25">
      <c r="A1935">
        <v>211112352</v>
      </c>
      <c r="B1935" t="str">
        <v>Joel Ricardo Milão Machado</v>
      </c>
      <c r="C1935" t="str">
        <v>FA</v>
      </c>
      <c r="D1935" s="5" t="str">
        <v>2025A</v>
      </c>
      <c r="E1935">
        <v>9741</v>
      </c>
      <c r="F1935" t="str">
        <v>PEN</v>
      </c>
      <c r="G1935" vm="139">
        <v>45864</v>
      </c>
      <c r="H1935" vm="27">
        <v>45834</v>
      </c>
      <c r="I1935">
        <v>-14</v>
      </c>
      <c r="J1935">
        <v>301.88</v>
      </c>
      <c r="K1935">
        <v>301.88</v>
      </c>
      <c r="L1935" t="str">
        <v>Manuel Miranda</v>
      </c>
      <c r="M1935" t="str">
        <v>A VENCER</v>
      </c>
    </row>
    <row r="1936" spans="1:13" x14ac:dyDescent="0.25">
      <c r="A1936">
        <v>211112352</v>
      </c>
      <c r="B1936" t="str">
        <v>Joel Ricardo Milão Machado</v>
      </c>
      <c r="C1936" t="str">
        <v>FA</v>
      </c>
      <c r="D1936" s="5" t="str">
        <v>2025A</v>
      </c>
      <c r="E1936">
        <v>10103</v>
      </c>
      <c r="F1936" t="str">
        <v>PEN</v>
      </c>
      <c r="G1936" vm="106">
        <v>45872</v>
      </c>
      <c r="H1936" vm="33">
        <v>45842</v>
      </c>
      <c r="I1936">
        <v>-22</v>
      </c>
      <c r="J1936">
        <v>177.70000000000002</v>
      </c>
      <c r="K1936">
        <v>177.70000000000002</v>
      </c>
      <c r="L1936" t="str">
        <v>Manuel Miranda</v>
      </c>
      <c r="M1936" t="str">
        <v>A VENCER</v>
      </c>
    </row>
    <row r="1937" spans="1:13" x14ac:dyDescent="0.25">
      <c r="A1937">
        <v>211112352</v>
      </c>
      <c r="B1937" t="str">
        <v>Joel Ricardo Milão Machado</v>
      </c>
      <c r="C1937" t="str">
        <v>FA</v>
      </c>
      <c r="D1937" s="5" t="str">
        <v>2025A</v>
      </c>
      <c r="E1937">
        <v>10378</v>
      </c>
      <c r="F1937" t="str">
        <v>PEN</v>
      </c>
      <c r="G1937" vm="142">
        <v>45878</v>
      </c>
      <c r="H1937" vm="74">
        <v>45848</v>
      </c>
      <c r="I1937">
        <v>-28</v>
      </c>
      <c r="J1937">
        <v>589.51</v>
      </c>
      <c r="K1937">
        <v>589.51</v>
      </c>
      <c r="L1937" t="str">
        <v>Manuel Miranda</v>
      </c>
      <c r="M1937" t="str">
        <v>A VENCER</v>
      </c>
    </row>
    <row r="1938" spans="1:13" x14ac:dyDescent="0.25">
      <c r="A1938">
        <v>211112353</v>
      </c>
      <c r="B1938" t="str">
        <v>Nuno Alexandre B. Maia Unip., Lda</v>
      </c>
      <c r="C1938" t="str">
        <v>FA</v>
      </c>
      <c r="D1938" s="5" t="str">
        <v>2025A</v>
      </c>
      <c r="E1938">
        <v>8759</v>
      </c>
      <c r="F1938" t="str">
        <v>PEN</v>
      </c>
      <c r="G1938" vm="32">
        <v>45841</v>
      </c>
      <c r="H1938" vm="119">
        <v>45811</v>
      </c>
      <c r="I1938">
        <v>9</v>
      </c>
      <c r="J1938">
        <v>540.98</v>
      </c>
      <c r="K1938">
        <v>540.98</v>
      </c>
      <c r="L1938" t="str">
        <v>Bruno Brito</v>
      </c>
      <c r="M1938" t="str">
        <v>6A30</v>
      </c>
    </row>
    <row r="1939" spans="1:13" x14ac:dyDescent="0.25">
      <c r="A1939">
        <v>211112353</v>
      </c>
      <c r="B1939" t="str">
        <v>Nuno Alexandre B. Maia Unip., Lda</v>
      </c>
      <c r="C1939" t="str">
        <v>NC</v>
      </c>
      <c r="D1939" s="5" t="str">
        <v>2025A</v>
      </c>
      <c r="E1939">
        <v>485</v>
      </c>
      <c r="F1939" t="str">
        <v>PEN</v>
      </c>
      <c r="G1939" vm="165">
        <v>45850</v>
      </c>
      <c r="H1939" vm="122">
        <v>45820</v>
      </c>
      <c r="I1939">
        <v>0</v>
      </c>
      <c r="J1939">
        <v>-5.88</v>
      </c>
      <c r="K1939">
        <v>-5.88</v>
      </c>
      <c r="L1939" t="str">
        <v>Bruno Brito</v>
      </c>
      <c r="M1939" t="str">
        <v>A VENCER</v>
      </c>
    </row>
    <row r="1940" spans="1:13" x14ac:dyDescent="0.25">
      <c r="A1940">
        <v>211112353</v>
      </c>
      <c r="B1940" t="str">
        <v>Nuno Alexandre B. Maia Unip., Lda</v>
      </c>
      <c r="C1940" t="str">
        <v>FA</v>
      </c>
      <c r="D1940" s="5" t="str">
        <v>2025A</v>
      </c>
      <c r="E1940">
        <v>9116</v>
      </c>
      <c r="F1940" t="str">
        <v>PEN</v>
      </c>
      <c r="G1940" vm="165">
        <v>45850</v>
      </c>
      <c r="H1940" vm="122">
        <v>45820</v>
      </c>
      <c r="I1940">
        <v>0</v>
      </c>
      <c r="J1940">
        <v>897.2</v>
      </c>
      <c r="K1940">
        <v>897.2</v>
      </c>
      <c r="L1940" t="str">
        <v>Bruno Brito</v>
      </c>
      <c r="M1940" t="str">
        <v>A VENCER</v>
      </c>
    </row>
    <row r="1941" spans="1:13" x14ac:dyDescent="0.25">
      <c r="A1941">
        <v>211112353</v>
      </c>
      <c r="B1941" t="str">
        <v>Nuno Alexandre B. Maia Unip., Lda</v>
      </c>
      <c r="C1941" t="str">
        <v>FA</v>
      </c>
      <c r="D1941" s="5" t="str">
        <v>2025A</v>
      </c>
      <c r="E1941">
        <v>10274</v>
      </c>
      <c r="F1941" t="str">
        <v>PEN</v>
      </c>
      <c r="G1941" vm="116">
        <v>45876</v>
      </c>
      <c r="H1941" vm="73">
        <v>45846</v>
      </c>
      <c r="I1941">
        <v>-26</v>
      </c>
      <c r="J1941">
        <v>748.97</v>
      </c>
      <c r="K1941">
        <v>748.97</v>
      </c>
      <c r="L1941" t="str">
        <v>Bruno Brito</v>
      </c>
      <c r="M1941" t="str">
        <v>A VENCER</v>
      </c>
    </row>
    <row r="1942" spans="1:13" x14ac:dyDescent="0.25">
      <c r="A1942">
        <v>211112356</v>
      </c>
      <c r="B1942" t="str">
        <v>César Freitas E Daniela Pinto, Lda</v>
      </c>
      <c r="C1942" t="str">
        <v>NC</v>
      </c>
      <c r="D1942" s="5">
        <v>2025</v>
      </c>
      <c r="E1942">
        <v>407</v>
      </c>
      <c r="F1942" t="str">
        <v>PEN</v>
      </c>
      <c r="G1942" vm="11">
        <v>45809</v>
      </c>
      <c r="H1942" vm="150">
        <v>45779</v>
      </c>
      <c r="I1942">
        <v>41</v>
      </c>
      <c r="J1942">
        <v>-11.27</v>
      </c>
      <c r="K1942">
        <v>-11.27</v>
      </c>
      <c r="L1942" t="str">
        <v>Manuel Miranda</v>
      </c>
      <c r="M1942" t="str">
        <v>31A60</v>
      </c>
    </row>
    <row r="1943" spans="1:13" x14ac:dyDescent="0.25">
      <c r="A1943">
        <v>211112356</v>
      </c>
      <c r="B1943" t="str">
        <v>César Freitas E Daniela Pinto, Lda</v>
      </c>
      <c r="C1943" t="str">
        <v>FA</v>
      </c>
      <c r="D1943" s="5" t="str">
        <v>2025A</v>
      </c>
      <c r="E1943">
        <v>7775</v>
      </c>
      <c r="F1943" t="str">
        <v>PEN</v>
      </c>
      <c r="G1943" vm="20">
        <v>45822</v>
      </c>
      <c r="H1943" vm="152">
        <v>45792</v>
      </c>
      <c r="I1943">
        <v>28</v>
      </c>
      <c r="J1943">
        <v>556.78</v>
      </c>
      <c r="K1943">
        <v>556.78</v>
      </c>
      <c r="L1943" t="str">
        <v>Manuel Miranda</v>
      </c>
      <c r="M1943" t="str">
        <v>6A30</v>
      </c>
    </row>
    <row r="1944" spans="1:13" x14ac:dyDescent="0.25">
      <c r="A1944">
        <v>211112356</v>
      </c>
      <c r="B1944" t="str">
        <v>César Freitas E Daniela Pinto, Lda</v>
      </c>
      <c r="C1944" t="str">
        <v>FA</v>
      </c>
      <c r="D1944" s="5" t="str">
        <v>2025A</v>
      </c>
      <c r="E1944">
        <v>8000</v>
      </c>
      <c r="F1944" t="str">
        <v>PEN</v>
      </c>
      <c r="G1944" vm="23">
        <v>45827</v>
      </c>
      <c r="H1944" vm="275">
        <v>45797</v>
      </c>
      <c r="I1944">
        <v>23</v>
      </c>
      <c r="J1944">
        <v>478.66</v>
      </c>
      <c r="K1944">
        <v>478.66</v>
      </c>
      <c r="L1944" t="str">
        <v>Manuel Miranda</v>
      </c>
      <c r="M1944" t="str">
        <v>6A30</v>
      </c>
    </row>
    <row r="1945" spans="1:13" x14ac:dyDescent="0.25">
      <c r="A1945">
        <v>211112356</v>
      </c>
      <c r="B1945" t="str">
        <v>César Freitas E Daniela Pinto, Lda</v>
      </c>
      <c r="C1945" t="str">
        <v>FA</v>
      </c>
      <c r="D1945" s="5" t="str">
        <v>2025A</v>
      </c>
      <c r="E1945">
        <v>8057</v>
      </c>
      <c r="F1945" t="str">
        <v>PEN</v>
      </c>
      <c r="G1945" vm="23">
        <v>45827</v>
      </c>
      <c r="H1945" vm="275">
        <v>45797</v>
      </c>
      <c r="I1945">
        <v>23</v>
      </c>
      <c r="J1945">
        <v>254.70000000000002</v>
      </c>
      <c r="K1945">
        <v>254.70000000000002</v>
      </c>
      <c r="L1945" t="str">
        <v>Manuel Miranda</v>
      </c>
      <c r="M1945" t="str">
        <v>6A30</v>
      </c>
    </row>
    <row r="1946" spans="1:13" x14ac:dyDescent="0.25">
      <c r="A1946">
        <v>211112356</v>
      </c>
      <c r="B1946" t="str">
        <v>César Freitas E Daniela Pinto, Lda</v>
      </c>
      <c r="C1946" t="str">
        <v>NC</v>
      </c>
      <c r="D1946" s="5" t="str">
        <v>2025A</v>
      </c>
      <c r="E1946">
        <v>458</v>
      </c>
      <c r="F1946" t="str">
        <v>PEN</v>
      </c>
      <c r="G1946" vm="24">
        <v>45828</v>
      </c>
      <c r="H1946" vm="153">
        <v>45798</v>
      </c>
      <c r="I1946">
        <v>22</v>
      </c>
      <c r="J1946">
        <v>-20.16</v>
      </c>
      <c r="K1946">
        <v>-20.16</v>
      </c>
      <c r="L1946" t="str">
        <v>Manuel Miranda</v>
      </c>
      <c r="M1946" t="str">
        <v>6A30</v>
      </c>
    </row>
    <row r="1947" spans="1:13" x14ac:dyDescent="0.25">
      <c r="A1947">
        <v>211112356</v>
      </c>
      <c r="B1947" t="str">
        <v>César Freitas E Daniela Pinto, Lda</v>
      </c>
      <c r="C1947" t="str">
        <v>FA</v>
      </c>
      <c r="D1947" s="5" t="str">
        <v>2025A</v>
      </c>
      <c r="E1947">
        <v>8185</v>
      </c>
      <c r="F1947" t="str">
        <v>PEN</v>
      </c>
      <c r="G1947" vm="79">
        <v>45829</v>
      </c>
      <c r="H1947" vm="159">
        <v>45799</v>
      </c>
      <c r="I1947">
        <v>21</v>
      </c>
      <c r="J1947">
        <v>119.28</v>
      </c>
      <c r="K1947">
        <v>119.28</v>
      </c>
      <c r="L1947" t="str">
        <v>Manuel Miranda</v>
      </c>
      <c r="M1947" t="str">
        <v>6A30</v>
      </c>
    </row>
    <row r="1948" spans="1:13" x14ac:dyDescent="0.25">
      <c r="A1948">
        <v>211112356</v>
      </c>
      <c r="B1948" t="str">
        <v>César Freitas E Daniela Pinto, Lda</v>
      </c>
      <c r="C1948" t="str">
        <v>FA</v>
      </c>
      <c r="D1948" s="5" t="str">
        <v>2025A</v>
      </c>
      <c r="E1948">
        <v>8399</v>
      </c>
      <c r="F1948" t="str">
        <v>PEN</v>
      </c>
      <c r="G1948" vm="27">
        <v>45834</v>
      </c>
      <c r="H1948" vm="176">
        <v>45804</v>
      </c>
      <c r="I1948">
        <v>16</v>
      </c>
      <c r="J1948">
        <v>230.9</v>
      </c>
      <c r="K1948">
        <v>230.9</v>
      </c>
      <c r="L1948" t="str">
        <v>Manuel Miranda</v>
      </c>
      <c r="M1948" t="str">
        <v>6A30</v>
      </c>
    </row>
    <row r="1949" spans="1:13" x14ac:dyDescent="0.25">
      <c r="A1949">
        <v>211112356</v>
      </c>
      <c r="B1949" t="str">
        <v>César Freitas E Daniela Pinto, Lda</v>
      </c>
      <c r="C1949" t="str">
        <v>FA</v>
      </c>
      <c r="D1949" s="5" t="str">
        <v>2025A</v>
      </c>
      <c r="E1949">
        <v>8560</v>
      </c>
      <c r="F1949" t="str">
        <v>PEN</v>
      </c>
      <c r="G1949" vm="29">
        <v>45836</v>
      </c>
      <c r="H1949" vm="182">
        <v>45806</v>
      </c>
      <c r="I1949">
        <v>14</v>
      </c>
      <c r="J1949">
        <v>1032.75</v>
      </c>
      <c r="K1949">
        <v>1032.75</v>
      </c>
      <c r="L1949" t="str">
        <v>Manuel Miranda</v>
      </c>
      <c r="M1949" t="str">
        <v>6A30</v>
      </c>
    </row>
    <row r="1950" spans="1:13" x14ac:dyDescent="0.25">
      <c r="A1950">
        <v>211112356</v>
      </c>
      <c r="B1950" t="str">
        <v>César Freitas E Daniela Pinto, Lda</v>
      </c>
      <c r="C1950" t="str">
        <v>FA</v>
      </c>
      <c r="D1950" s="5" t="str">
        <v>2025A</v>
      </c>
      <c r="E1950">
        <v>8788</v>
      </c>
      <c r="F1950" t="str">
        <v>PEN</v>
      </c>
      <c r="G1950" vm="32">
        <v>45841</v>
      </c>
      <c r="H1950" vm="119">
        <v>45811</v>
      </c>
      <c r="I1950">
        <v>9</v>
      </c>
      <c r="J1950">
        <v>576.05000000000007</v>
      </c>
      <c r="K1950">
        <v>576.05000000000007</v>
      </c>
      <c r="L1950" t="str">
        <v>Manuel Miranda</v>
      </c>
      <c r="M1950" t="str">
        <v>6A30</v>
      </c>
    </row>
    <row r="1951" spans="1:13" x14ac:dyDescent="0.25">
      <c r="A1951">
        <v>211112356</v>
      </c>
      <c r="B1951" t="str">
        <v>César Freitas E Daniela Pinto, Lda</v>
      </c>
      <c r="C1951" t="str">
        <v>FA</v>
      </c>
      <c r="D1951" s="5" t="str">
        <v>2025A</v>
      </c>
      <c r="E1951">
        <v>8938</v>
      </c>
      <c r="F1951" t="str">
        <v>PEN</v>
      </c>
      <c r="G1951" vm="34">
        <v>45843</v>
      </c>
      <c r="H1951" vm="138">
        <v>45813</v>
      </c>
      <c r="I1951">
        <v>7</v>
      </c>
      <c r="J1951">
        <v>739.53</v>
      </c>
      <c r="K1951">
        <v>739.53</v>
      </c>
      <c r="L1951" t="str">
        <v>Manuel Miranda</v>
      </c>
      <c r="M1951" t="str">
        <v>6A30</v>
      </c>
    </row>
    <row r="1952" spans="1:13" x14ac:dyDescent="0.25">
      <c r="A1952">
        <v>211112356</v>
      </c>
      <c r="B1952" t="str">
        <v>César Freitas E Daniela Pinto, Lda</v>
      </c>
      <c r="C1952" t="str">
        <v>FA</v>
      </c>
      <c r="D1952" s="5" t="str">
        <v>2025A</v>
      </c>
      <c r="E1952">
        <v>9015</v>
      </c>
      <c r="F1952" t="str">
        <v>PEN</v>
      </c>
      <c r="G1952" vm="8">
        <v>45847</v>
      </c>
      <c r="H1952" vm="77">
        <v>45817</v>
      </c>
      <c r="I1952">
        <v>3</v>
      </c>
      <c r="J1952">
        <v>159.75</v>
      </c>
      <c r="K1952">
        <v>159.75</v>
      </c>
      <c r="L1952" t="str">
        <v>Manuel Miranda</v>
      </c>
      <c r="M1952" t="str">
        <v>1A5</v>
      </c>
    </row>
    <row r="1953" spans="1:13" x14ac:dyDescent="0.25">
      <c r="A1953">
        <v>211112356</v>
      </c>
      <c r="B1953" t="str">
        <v>César Freitas E Daniela Pinto, Lda</v>
      </c>
      <c r="C1953" t="str">
        <v>NC</v>
      </c>
      <c r="D1953" s="5" t="str">
        <v>2025A</v>
      </c>
      <c r="E1953">
        <v>486</v>
      </c>
      <c r="F1953" t="str">
        <v>PEN</v>
      </c>
      <c r="G1953" vm="165">
        <v>45850</v>
      </c>
      <c r="H1953" vm="122">
        <v>45820</v>
      </c>
      <c r="I1953">
        <v>0</v>
      </c>
      <c r="J1953">
        <v>-6.43</v>
      </c>
      <c r="K1953">
        <v>-6.43</v>
      </c>
      <c r="L1953" t="str">
        <v>Manuel Miranda</v>
      </c>
      <c r="M1953" t="str">
        <v>A VENCER</v>
      </c>
    </row>
    <row r="1954" spans="1:13" x14ac:dyDescent="0.25">
      <c r="A1954">
        <v>211112356</v>
      </c>
      <c r="B1954" t="str">
        <v>César Freitas E Daniela Pinto, Lda</v>
      </c>
      <c r="C1954" t="str">
        <v>FA</v>
      </c>
      <c r="D1954" s="5" t="str">
        <v>2025A</v>
      </c>
      <c r="E1954">
        <v>9130</v>
      </c>
      <c r="F1954" t="str">
        <v>PEN</v>
      </c>
      <c r="G1954" vm="165">
        <v>45850</v>
      </c>
      <c r="H1954" vm="122">
        <v>45820</v>
      </c>
      <c r="I1954">
        <v>0</v>
      </c>
      <c r="J1954">
        <v>958.68000000000006</v>
      </c>
      <c r="K1954">
        <v>958.68000000000006</v>
      </c>
      <c r="L1954" t="str">
        <v>Manuel Miranda</v>
      </c>
      <c r="M1954" t="str">
        <v>A VENCER</v>
      </c>
    </row>
    <row r="1955" spans="1:13" x14ac:dyDescent="0.25">
      <c r="A1955">
        <v>211112356</v>
      </c>
      <c r="B1955" t="str">
        <v>César Freitas E Daniela Pinto, Lda</v>
      </c>
      <c r="C1955" t="str">
        <v>CCR</v>
      </c>
      <c r="D1955" s="5" t="str">
        <v>A</v>
      </c>
      <c r="E1955" t="str">
        <v>Transferência</v>
      </c>
      <c r="F1955" t="str">
        <v>PEN</v>
      </c>
      <c r="G1955" vm="96">
        <v>45854</v>
      </c>
      <c r="H1955" vm="89">
        <v>45824</v>
      </c>
      <c r="I1955">
        <v>-4</v>
      </c>
      <c r="J1955">
        <v>-1767.92</v>
      </c>
      <c r="K1955">
        <v>-936.84</v>
      </c>
      <c r="L1955" t="str">
        <v>Manuel Miranda</v>
      </c>
      <c r="M1955" t="str">
        <v>A VENCER</v>
      </c>
    </row>
    <row r="1956" spans="1:13" x14ac:dyDescent="0.25">
      <c r="A1956">
        <v>211112356</v>
      </c>
      <c r="B1956" t="str">
        <v>César Freitas E Daniela Pinto, Lda</v>
      </c>
      <c r="C1956" t="str">
        <v>FA</v>
      </c>
      <c r="D1956" s="5" t="str">
        <v>2025A</v>
      </c>
      <c r="E1956">
        <v>9350</v>
      </c>
      <c r="F1956" t="str">
        <v>PEN</v>
      </c>
      <c r="G1956" vm="177">
        <v>45855</v>
      </c>
      <c r="H1956" vm="178">
        <v>45825</v>
      </c>
      <c r="I1956">
        <v>-5</v>
      </c>
      <c r="J1956">
        <v>754.74</v>
      </c>
      <c r="K1956">
        <v>754.74</v>
      </c>
      <c r="L1956" t="str">
        <v>Manuel Miranda</v>
      </c>
      <c r="M1956" t="str">
        <v>A VENCER</v>
      </c>
    </row>
    <row r="1957" spans="1:13" x14ac:dyDescent="0.25">
      <c r="A1957">
        <v>211112356</v>
      </c>
      <c r="B1957" t="str">
        <v>César Freitas E Daniela Pinto, Lda</v>
      </c>
      <c r="C1957" t="str">
        <v>NC</v>
      </c>
      <c r="D1957" s="5">
        <v>2025</v>
      </c>
      <c r="E1957">
        <v>573</v>
      </c>
      <c r="F1957" t="str">
        <v>PEN</v>
      </c>
      <c r="G1957" vm="98">
        <v>45858</v>
      </c>
      <c r="H1957" vm="24">
        <v>45828</v>
      </c>
      <c r="I1957">
        <v>-8</v>
      </c>
      <c r="J1957">
        <v>-22.68</v>
      </c>
      <c r="K1957">
        <v>-22.68</v>
      </c>
      <c r="L1957" t="str">
        <v>Manuel Miranda</v>
      </c>
      <c r="M1957" t="str">
        <v>A VENCER</v>
      </c>
    </row>
    <row r="1958" spans="1:13" x14ac:dyDescent="0.25">
      <c r="A1958">
        <v>211112356</v>
      </c>
      <c r="B1958" t="str">
        <v>César Freitas E Daniela Pinto, Lda</v>
      </c>
      <c r="C1958" t="str">
        <v>FA</v>
      </c>
      <c r="D1958" s="5" t="str">
        <v>2025A</v>
      </c>
      <c r="E1958">
        <v>9478</v>
      </c>
      <c r="F1958" t="str">
        <v>PEN</v>
      </c>
      <c r="G1958" vm="98">
        <v>45858</v>
      </c>
      <c r="H1958" vm="24">
        <v>45828</v>
      </c>
      <c r="I1958">
        <v>-8</v>
      </c>
      <c r="J1958">
        <v>79.22</v>
      </c>
      <c r="K1958">
        <v>79.22</v>
      </c>
      <c r="L1958" t="str">
        <v>Manuel Miranda</v>
      </c>
      <c r="M1958" t="str">
        <v>A VENCER</v>
      </c>
    </row>
    <row r="1959" spans="1:13" x14ac:dyDescent="0.25">
      <c r="A1959">
        <v>211112356</v>
      </c>
      <c r="B1959" t="str">
        <v>César Freitas E Daniela Pinto, Lda</v>
      </c>
      <c r="C1959" t="str">
        <v>FA</v>
      </c>
      <c r="D1959" s="5" t="str">
        <v>2025A</v>
      </c>
      <c r="E1959">
        <v>9493</v>
      </c>
      <c r="F1959" t="str">
        <v>PEN</v>
      </c>
      <c r="G1959" vm="98">
        <v>45858</v>
      </c>
      <c r="H1959" vm="24">
        <v>45828</v>
      </c>
      <c r="I1959">
        <v>-8</v>
      </c>
      <c r="J1959">
        <v>197.99</v>
      </c>
      <c r="K1959">
        <v>197.99</v>
      </c>
      <c r="L1959" t="str">
        <v>Manuel Miranda</v>
      </c>
      <c r="M1959" t="str">
        <v>A VENCER</v>
      </c>
    </row>
    <row r="1960" spans="1:13" x14ac:dyDescent="0.25">
      <c r="A1960">
        <v>211112356</v>
      </c>
      <c r="B1960" t="str">
        <v>César Freitas E Daniela Pinto, Lda</v>
      </c>
      <c r="C1960" t="str">
        <v>FA</v>
      </c>
      <c r="D1960" s="5" t="str">
        <v>2025A</v>
      </c>
      <c r="E1960">
        <v>9720</v>
      </c>
      <c r="F1960" t="str">
        <v>PEN</v>
      </c>
      <c r="G1960" vm="101">
        <v>45863</v>
      </c>
      <c r="H1960" vm="26">
        <v>45833</v>
      </c>
      <c r="I1960">
        <v>-13</v>
      </c>
      <c r="J1960">
        <v>421.13</v>
      </c>
      <c r="K1960">
        <v>421.13</v>
      </c>
      <c r="L1960" t="str">
        <v>Manuel Miranda</v>
      </c>
      <c r="M1960" t="str">
        <v>A VENCER</v>
      </c>
    </row>
    <row r="1961" spans="1:13" x14ac:dyDescent="0.25">
      <c r="A1961">
        <v>211112356</v>
      </c>
      <c r="B1961" t="str">
        <v>César Freitas E Daniela Pinto, Lda</v>
      </c>
      <c r="C1961" t="str">
        <v>FA</v>
      </c>
      <c r="D1961" s="5" t="str">
        <v>2025A</v>
      </c>
      <c r="E1961">
        <v>9748</v>
      </c>
      <c r="F1961" t="str">
        <v>PEN</v>
      </c>
      <c r="G1961" vm="139">
        <v>45864</v>
      </c>
      <c r="H1961" vm="27">
        <v>45834</v>
      </c>
      <c r="I1961">
        <v>-14</v>
      </c>
      <c r="J1961">
        <v>908.49</v>
      </c>
      <c r="K1961">
        <v>908.49</v>
      </c>
      <c r="L1961" t="str">
        <v>Manuel Miranda</v>
      </c>
      <c r="M1961" t="str">
        <v>A VENCER</v>
      </c>
    </row>
    <row r="1962" spans="1:13" x14ac:dyDescent="0.25">
      <c r="A1962">
        <v>211112356</v>
      </c>
      <c r="B1962" t="str">
        <v>César Freitas E Daniela Pinto, Lda</v>
      </c>
      <c r="C1962" t="str">
        <v>FA</v>
      </c>
      <c r="D1962" s="5" t="str">
        <v>2025A</v>
      </c>
      <c r="E1962">
        <v>10133</v>
      </c>
      <c r="F1962" t="str">
        <v>PEN</v>
      </c>
      <c r="G1962" vm="106">
        <v>45872</v>
      </c>
      <c r="H1962" vm="33">
        <v>45842</v>
      </c>
      <c r="I1962">
        <v>-22</v>
      </c>
      <c r="J1962">
        <v>140.15</v>
      </c>
      <c r="K1962">
        <v>140.15</v>
      </c>
      <c r="L1962" t="str">
        <v>Manuel Miranda</v>
      </c>
      <c r="M1962" t="str">
        <v>A VENCER</v>
      </c>
    </row>
    <row r="1963" spans="1:13" x14ac:dyDescent="0.25">
      <c r="A1963">
        <v>211112356</v>
      </c>
      <c r="B1963" t="str">
        <v>César Freitas E Daniela Pinto, Lda</v>
      </c>
      <c r="C1963" t="str">
        <v>FA</v>
      </c>
      <c r="D1963" s="5" t="str">
        <v>2025A</v>
      </c>
      <c r="E1963">
        <v>10243</v>
      </c>
      <c r="F1963" t="str">
        <v>PEN</v>
      </c>
      <c r="G1963" vm="116">
        <v>45876</v>
      </c>
      <c r="H1963" vm="73">
        <v>45846</v>
      </c>
      <c r="I1963">
        <v>-26</v>
      </c>
      <c r="J1963">
        <v>237.76</v>
      </c>
      <c r="K1963">
        <v>237.76</v>
      </c>
      <c r="L1963" t="str">
        <v>Manuel Miranda</v>
      </c>
      <c r="M1963" t="str">
        <v>A VENCER</v>
      </c>
    </row>
    <row r="1964" spans="1:13" x14ac:dyDescent="0.25">
      <c r="A1964">
        <v>211112356</v>
      </c>
      <c r="B1964" t="str">
        <v>César Freitas E Daniela Pinto, Lda</v>
      </c>
      <c r="C1964" t="str">
        <v>FA</v>
      </c>
      <c r="D1964" s="5" t="str">
        <v>2025A</v>
      </c>
      <c r="E1964">
        <v>10381</v>
      </c>
      <c r="F1964" t="str">
        <v>PEN</v>
      </c>
      <c r="G1964" vm="142">
        <v>45878</v>
      </c>
      <c r="H1964" vm="74">
        <v>45848</v>
      </c>
      <c r="I1964">
        <v>-28</v>
      </c>
      <c r="J1964">
        <v>736.29</v>
      </c>
      <c r="K1964">
        <v>736.29</v>
      </c>
      <c r="L1964" t="str">
        <v>Manuel Miranda</v>
      </c>
      <c r="M1964" t="str">
        <v>A VENCER</v>
      </c>
    </row>
    <row r="1965" spans="1:13" x14ac:dyDescent="0.25">
      <c r="A1965">
        <v>211112357</v>
      </c>
      <c r="B1965" t="str">
        <v>Diamante Real, Lda</v>
      </c>
      <c r="C1965" t="str">
        <v>FA</v>
      </c>
      <c r="D1965" s="5" t="str">
        <v>2024A</v>
      </c>
      <c r="E1965">
        <v>10411</v>
      </c>
      <c r="F1965" t="str">
        <v>RPR</v>
      </c>
      <c r="G1965" vm="301">
        <v>45625</v>
      </c>
      <c r="H1965" vm="301">
        <v>45625</v>
      </c>
      <c r="I1965">
        <v>225</v>
      </c>
      <c r="J1965">
        <v>742</v>
      </c>
      <c r="K1965">
        <v>334</v>
      </c>
      <c r="L1965" t="str">
        <v>Gabriel Araújo</v>
      </c>
      <c r="M1965" t="str">
        <v>M120</v>
      </c>
    </row>
    <row r="1966" spans="1:13" x14ac:dyDescent="0.25">
      <c r="A1966">
        <v>211112358</v>
      </c>
      <c r="B1966" t="str">
        <v>Bruno A. Rocha Unip., Lda</v>
      </c>
      <c r="C1966" t="str">
        <v>FA</v>
      </c>
      <c r="D1966" s="5" t="str">
        <v>2024A</v>
      </c>
      <c r="E1966">
        <v>8801</v>
      </c>
      <c r="F1966" t="str">
        <v>PEN</v>
      </c>
      <c r="G1966" vm="56">
        <v>45623</v>
      </c>
      <c r="H1966" vm="478">
        <v>45602</v>
      </c>
      <c r="I1966">
        <v>227</v>
      </c>
      <c r="J1966">
        <v>50.21</v>
      </c>
      <c r="K1966">
        <v>31.8</v>
      </c>
      <c r="L1966" t="str">
        <v>Pedro Fonseca</v>
      </c>
      <c r="M1966" t="str">
        <v>M120</v>
      </c>
    </row>
    <row r="1967" spans="1:13" x14ac:dyDescent="0.25">
      <c r="A1967">
        <v>211112358</v>
      </c>
      <c r="B1967" t="str">
        <v>Bruno A. Rocha Unip., Lda</v>
      </c>
      <c r="C1967" t="str">
        <v>FA</v>
      </c>
      <c r="D1967" s="5" t="str">
        <v>2024A</v>
      </c>
      <c r="E1967">
        <v>8808</v>
      </c>
      <c r="F1967" t="str">
        <v>PEN</v>
      </c>
      <c r="G1967" vm="56">
        <v>45623</v>
      </c>
      <c r="H1967" vm="478">
        <v>45602</v>
      </c>
      <c r="I1967">
        <v>227</v>
      </c>
      <c r="J1967">
        <v>146.47999999999999</v>
      </c>
      <c r="K1967">
        <v>146.47999999999999</v>
      </c>
      <c r="L1967" t="str">
        <v>Pedro Fonseca</v>
      </c>
      <c r="M1967" t="str">
        <v>M120</v>
      </c>
    </row>
    <row r="1968" spans="1:13" x14ac:dyDescent="0.25">
      <c r="A1968">
        <v>211112358</v>
      </c>
      <c r="B1968" t="str">
        <v>Bruno A. Rocha Unip., Lda</v>
      </c>
      <c r="C1968" t="str">
        <v>FA</v>
      </c>
      <c r="D1968" s="5" t="str">
        <v>2025A</v>
      </c>
      <c r="E1968">
        <v>1347</v>
      </c>
      <c r="F1968" t="str">
        <v>PEN</v>
      </c>
      <c r="G1968" vm="67">
        <v>45700</v>
      </c>
      <c r="H1968" vm="414">
        <v>45679</v>
      </c>
      <c r="I1968">
        <v>150</v>
      </c>
      <c r="J1968">
        <v>264.67</v>
      </c>
      <c r="K1968">
        <v>264.67</v>
      </c>
      <c r="L1968" t="str">
        <v>Pedro Fonseca</v>
      </c>
      <c r="M1968" t="str">
        <v>M120</v>
      </c>
    </row>
    <row r="1969" spans="1:13" x14ac:dyDescent="0.25">
      <c r="A1969">
        <v>211112371</v>
      </c>
      <c r="B1969" t="str">
        <v>João Da Rocha E Silva</v>
      </c>
      <c r="C1969" t="str">
        <v>NC</v>
      </c>
      <c r="D1969" s="5">
        <v>2025</v>
      </c>
      <c r="E1969">
        <v>328</v>
      </c>
      <c r="F1969" t="str">
        <v>PEN</v>
      </c>
      <c r="G1969" vm="151">
        <v>45785</v>
      </c>
      <c r="H1969" vm="425">
        <v>45755</v>
      </c>
      <c r="I1969">
        <v>65</v>
      </c>
      <c r="J1969">
        <v>-5.51</v>
      </c>
      <c r="K1969">
        <v>-5.51</v>
      </c>
      <c r="L1969" t="str">
        <v>Pedro Fonseca</v>
      </c>
      <c r="M1969" t="str">
        <v>61A90</v>
      </c>
    </row>
    <row r="1970" spans="1:13" x14ac:dyDescent="0.25">
      <c r="A1970">
        <v>211112371</v>
      </c>
      <c r="B1970" t="str">
        <v>João Da Rocha E Silva</v>
      </c>
      <c r="C1970" t="str">
        <v>FA</v>
      </c>
      <c r="D1970" s="5" t="str">
        <v>2025A</v>
      </c>
      <c r="E1970">
        <v>10012</v>
      </c>
      <c r="F1970" t="str">
        <v>PEN</v>
      </c>
      <c r="G1970" vm="105">
        <v>45870</v>
      </c>
      <c r="H1970" vm="31">
        <v>45840</v>
      </c>
      <c r="I1970">
        <v>-20</v>
      </c>
      <c r="J1970">
        <v>265.75</v>
      </c>
      <c r="K1970">
        <v>265.75</v>
      </c>
      <c r="L1970" t="str">
        <v>Pedro Fonseca</v>
      </c>
      <c r="M1970" t="str">
        <v>A VENCER</v>
      </c>
    </row>
    <row r="1971" spans="1:13" x14ac:dyDescent="0.25">
      <c r="A1971">
        <v>211112371</v>
      </c>
      <c r="B1971" t="str">
        <v>João Da Rocha E Silva</v>
      </c>
      <c r="C1971" t="str">
        <v>FA</v>
      </c>
      <c r="D1971" s="5" t="str">
        <v>2025A</v>
      </c>
      <c r="E1971">
        <v>10259</v>
      </c>
      <c r="F1971" t="str">
        <v>PEN</v>
      </c>
      <c r="G1971" vm="116">
        <v>45876</v>
      </c>
      <c r="H1971" vm="73">
        <v>45846</v>
      </c>
      <c r="I1971">
        <v>-26</v>
      </c>
      <c r="J1971">
        <v>264.66000000000003</v>
      </c>
      <c r="K1971">
        <v>264.66000000000003</v>
      </c>
      <c r="L1971" t="str">
        <v>Pedro Fonseca</v>
      </c>
      <c r="M1971" t="str">
        <v>A VENCER</v>
      </c>
    </row>
    <row r="1972" spans="1:13" x14ac:dyDescent="0.25">
      <c r="A1972">
        <v>211112373</v>
      </c>
      <c r="B1972" t="str">
        <v>Gaveto Dos Paladares Unip.,Lda</v>
      </c>
      <c r="C1972" t="str">
        <v>FA</v>
      </c>
      <c r="D1972" s="5" t="str">
        <v>2024A</v>
      </c>
      <c r="E1972">
        <v>9388</v>
      </c>
      <c r="F1972" t="str">
        <v>PEN</v>
      </c>
      <c r="G1972" vm="197">
        <v>45617</v>
      </c>
      <c r="H1972" vm="196">
        <v>45610</v>
      </c>
      <c r="I1972">
        <v>233</v>
      </c>
      <c r="J1972">
        <v>980.96</v>
      </c>
      <c r="K1972">
        <v>980.96</v>
      </c>
      <c r="L1972" t="str">
        <v>Contencioso</v>
      </c>
      <c r="M1972" t="str">
        <v>M120</v>
      </c>
    </row>
    <row r="1973" spans="1:13" x14ac:dyDescent="0.25">
      <c r="A1973">
        <v>211112373</v>
      </c>
      <c r="B1973" t="str">
        <v>Gaveto Dos Paladares Unip.,Lda</v>
      </c>
      <c r="C1973" t="str">
        <v>FA</v>
      </c>
      <c r="D1973" s="5" t="str">
        <v>2024A</v>
      </c>
      <c r="E1973">
        <v>9489</v>
      </c>
      <c r="F1973" t="str">
        <v>PEN</v>
      </c>
      <c r="G1973" vm="54">
        <v>45618</v>
      </c>
      <c r="H1973" vm="51">
        <v>45611</v>
      </c>
      <c r="I1973">
        <v>232</v>
      </c>
      <c r="J1973">
        <v>350.46</v>
      </c>
      <c r="K1973">
        <v>350.46</v>
      </c>
      <c r="L1973" t="str">
        <v>Contencioso</v>
      </c>
      <c r="M1973" t="str">
        <v>M120</v>
      </c>
    </row>
    <row r="1974" spans="1:13" x14ac:dyDescent="0.25">
      <c r="A1974">
        <v>211112373</v>
      </c>
      <c r="B1974" t="str">
        <v>Gaveto Dos Paladares Unip.,Lda</v>
      </c>
      <c r="C1974" t="str">
        <v>FA</v>
      </c>
      <c r="D1974" s="5" t="str">
        <v>2024A</v>
      </c>
      <c r="E1974">
        <v>9579</v>
      </c>
      <c r="F1974" t="str">
        <v>PEN</v>
      </c>
      <c r="G1974" vm="167">
        <v>45621</v>
      </c>
      <c r="H1974" vm="506">
        <v>45614</v>
      </c>
      <c r="I1974">
        <v>229</v>
      </c>
      <c r="J1974">
        <v>364.92</v>
      </c>
      <c r="K1974">
        <v>364.92</v>
      </c>
      <c r="L1974" t="str">
        <v>Contencioso</v>
      </c>
      <c r="M1974" t="str">
        <v>M120</v>
      </c>
    </row>
    <row r="1975" spans="1:13" x14ac:dyDescent="0.25">
      <c r="A1975">
        <v>211112373</v>
      </c>
      <c r="B1975" t="str">
        <v>Gaveto Dos Paladares Unip.,Lda</v>
      </c>
      <c r="C1975" t="str">
        <v>FA</v>
      </c>
      <c r="D1975" s="5" t="str">
        <v>2024A</v>
      </c>
      <c r="E1975">
        <v>9657</v>
      </c>
      <c r="F1975" t="str">
        <v>PEN</v>
      </c>
      <c r="G1975" vm="198">
        <v>45622</v>
      </c>
      <c r="H1975" vm="507">
        <v>45615</v>
      </c>
      <c r="I1975">
        <v>228</v>
      </c>
      <c r="J1975">
        <v>522.33000000000004</v>
      </c>
      <c r="K1975">
        <v>522.33000000000004</v>
      </c>
      <c r="L1975" t="str">
        <v>Contencioso</v>
      </c>
      <c r="M1975" t="str">
        <v>M120</v>
      </c>
    </row>
    <row r="1976" spans="1:13" x14ac:dyDescent="0.25">
      <c r="A1976">
        <v>211112373</v>
      </c>
      <c r="B1976" t="str">
        <v>Gaveto Dos Paladares Unip.,Lda</v>
      </c>
      <c r="C1976" t="str">
        <v>FA</v>
      </c>
      <c r="D1976" s="5" t="str">
        <v>2024A</v>
      </c>
      <c r="E1976">
        <v>9851</v>
      </c>
      <c r="F1976" t="str">
        <v>PEN</v>
      </c>
      <c r="G1976" vm="199">
        <v>45624</v>
      </c>
      <c r="H1976" vm="197">
        <v>45617</v>
      </c>
      <c r="I1976">
        <v>226</v>
      </c>
      <c r="J1976">
        <v>714.91</v>
      </c>
      <c r="K1976">
        <v>714.91</v>
      </c>
      <c r="L1976" t="str">
        <v>Contencioso</v>
      </c>
      <c r="M1976" t="str">
        <v>M120</v>
      </c>
    </row>
    <row r="1977" spans="1:13" x14ac:dyDescent="0.25">
      <c r="A1977">
        <v>211112373</v>
      </c>
      <c r="B1977" t="str">
        <v>Gaveto Dos Paladares Unip.,Lda</v>
      </c>
      <c r="C1977" t="str">
        <v>FA</v>
      </c>
      <c r="D1977" s="5" t="str">
        <v>2024A</v>
      </c>
      <c r="E1977">
        <v>9939</v>
      </c>
      <c r="F1977" t="str">
        <v>PEN</v>
      </c>
      <c r="G1977" vm="301">
        <v>45625</v>
      </c>
      <c r="H1977" vm="54">
        <v>45618</v>
      </c>
      <c r="I1977">
        <v>225</v>
      </c>
      <c r="J1977">
        <v>377.90000000000003</v>
      </c>
      <c r="K1977">
        <v>377.90000000000003</v>
      </c>
      <c r="L1977" t="str">
        <v>Contencioso</v>
      </c>
      <c r="M1977" t="str">
        <v>M120</v>
      </c>
    </row>
    <row r="1978" spans="1:13" x14ac:dyDescent="0.25">
      <c r="A1978">
        <v>211112373</v>
      </c>
      <c r="B1978" t="str">
        <v>Gaveto Dos Paladares Unip.,Lda</v>
      </c>
      <c r="C1978" t="str">
        <v>FA</v>
      </c>
      <c r="D1978" s="5" t="str">
        <v>2024A</v>
      </c>
      <c r="E1978">
        <v>10216</v>
      </c>
      <c r="F1978" t="str">
        <v>PEN</v>
      </c>
      <c r="G1978" vm="508">
        <v>45630</v>
      </c>
      <c r="H1978" vm="56">
        <v>45623</v>
      </c>
      <c r="I1978">
        <v>220</v>
      </c>
      <c r="J1978">
        <v>1266.22</v>
      </c>
      <c r="K1978">
        <v>1266.22</v>
      </c>
      <c r="L1978" t="str">
        <v>Contencioso</v>
      </c>
      <c r="M1978" t="str">
        <v>M120</v>
      </c>
    </row>
    <row r="1979" spans="1:13" x14ac:dyDescent="0.25">
      <c r="A1979">
        <v>211112373</v>
      </c>
      <c r="B1979" t="str">
        <v>Gaveto Dos Paladares Unip.,Lda</v>
      </c>
      <c r="C1979" t="str">
        <v>FA</v>
      </c>
      <c r="D1979" s="5" t="str">
        <v>2024A</v>
      </c>
      <c r="E1979">
        <v>10296</v>
      </c>
      <c r="F1979" t="str">
        <v>PEN</v>
      </c>
      <c r="G1979" vm="308">
        <v>45631</v>
      </c>
      <c r="H1979" vm="199">
        <v>45624</v>
      </c>
      <c r="I1979">
        <v>219</v>
      </c>
      <c r="J1979">
        <v>506.5</v>
      </c>
      <c r="K1979">
        <v>506.5</v>
      </c>
      <c r="L1979" t="str">
        <v>Contencioso</v>
      </c>
      <c r="M1979" t="str">
        <v>M120</v>
      </c>
    </row>
    <row r="1980" spans="1:13" x14ac:dyDescent="0.25">
      <c r="A1980">
        <v>211112373</v>
      </c>
      <c r="B1980" t="str">
        <v>Gaveto Dos Paladares Unip.,Lda</v>
      </c>
      <c r="C1980" t="str">
        <v>FA</v>
      </c>
      <c r="D1980" s="5" t="str">
        <v>2024A</v>
      </c>
      <c r="E1980">
        <v>10479</v>
      </c>
      <c r="F1980" t="str">
        <v>PEN</v>
      </c>
      <c r="G1980" vm="169">
        <v>45635</v>
      </c>
      <c r="H1980" vm="509">
        <v>45628</v>
      </c>
      <c r="I1980">
        <v>215</v>
      </c>
      <c r="J1980">
        <v>646.93000000000006</v>
      </c>
      <c r="K1980">
        <v>646.93000000000006</v>
      </c>
      <c r="L1980" t="str">
        <v>Contencioso</v>
      </c>
      <c r="M1980" t="str">
        <v>M120</v>
      </c>
    </row>
    <row r="1981" spans="1:13" x14ac:dyDescent="0.25">
      <c r="A1981">
        <v>211112373</v>
      </c>
      <c r="B1981" t="str">
        <v>Gaveto Dos Paladares Unip.,Lda</v>
      </c>
      <c r="C1981" t="str">
        <v>FA</v>
      </c>
      <c r="D1981" s="5" t="str">
        <v>2024A</v>
      </c>
      <c r="E1981">
        <v>10752</v>
      </c>
      <c r="F1981" t="str">
        <v>PEN</v>
      </c>
      <c r="G1981" vm="171">
        <v>45638</v>
      </c>
      <c r="H1981" vm="308">
        <v>45631</v>
      </c>
      <c r="I1981">
        <v>212</v>
      </c>
      <c r="J1981">
        <v>1042.23</v>
      </c>
      <c r="K1981">
        <v>1042.23</v>
      </c>
      <c r="L1981" t="str">
        <v>Contencioso</v>
      </c>
      <c r="M1981" t="str">
        <v>M120</v>
      </c>
    </row>
    <row r="1982" spans="1:13" x14ac:dyDescent="0.25">
      <c r="A1982">
        <v>211112373</v>
      </c>
      <c r="B1982" t="str">
        <v>Gaveto Dos Paladares Unip.,Lda</v>
      </c>
      <c r="C1982" t="str">
        <v>FA</v>
      </c>
      <c r="D1982" s="5" t="str">
        <v>2024A</v>
      </c>
      <c r="E1982">
        <v>10854</v>
      </c>
      <c r="F1982" t="str">
        <v>PEN</v>
      </c>
      <c r="G1982" vm="200">
        <v>45639</v>
      </c>
      <c r="H1982" vm="310">
        <v>45632</v>
      </c>
      <c r="I1982">
        <v>211</v>
      </c>
      <c r="J1982">
        <v>128.14000000000001</v>
      </c>
      <c r="K1982">
        <v>128.14000000000001</v>
      </c>
      <c r="L1982" t="str">
        <v>Contencioso</v>
      </c>
      <c r="M1982" t="str">
        <v>M120</v>
      </c>
    </row>
    <row r="1983" spans="1:13" x14ac:dyDescent="0.25">
      <c r="A1983">
        <v>211112373</v>
      </c>
      <c r="B1983" t="str">
        <v>Gaveto Dos Paladares Unip.,Lda</v>
      </c>
      <c r="C1983" t="str">
        <v>FA</v>
      </c>
      <c r="D1983" s="5" t="str">
        <v>2024A</v>
      </c>
      <c r="E1983">
        <v>11042</v>
      </c>
      <c r="F1983" t="str">
        <v>PEN</v>
      </c>
      <c r="G1983" vm="510">
        <v>45643</v>
      </c>
      <c r="H1983" vm="505">
        <v>45636</v>
      </c>
      <c r="I1983">
        <v>207</v>
      </c>
      <c r="J1983">
        <v>371.94</v>
      </c>
      <c r="K1983">
        <v>371.94</v>
      </c>
      <c r="L1983" t="str">
        <v>Contencioso</v>
      </c>
      <c r="M1983" t="str">
        <v>M120</v>
      </c>
    </row>
    <row r="1984" spans="1:13" x14ac:dyDescent="0.25">
      <c r="A1984">
        <v>211112373</v>
      </c>
      <c r="B1984" t="str">
        <v>Gaveto Dos Paladares Unip.,Lda</v>
      </c>
      <c r="C1984" t="str">
        <v>FA</v>
      </c>
      <c r="D1984" s="5" t="str">
        <v>2024A</v>
      </c>
      <c r="E1984">
        <v>11138</v>
      </c>
      <c r="F1984" t="str">
        <v>PEN</v>
      </c>
      <c r="G1984" vm="408">
        <v>45644</v>
      </c>
      <c r="H1984" vm="59">
        <v>45637</v>
      </c>
      <c r="I1984">
        <v>206</v>
      </c>
      <c r="J1984">
        <v>810.19</v>
      </c>
      <c r="K1984">
        <v>810.19</v>
      </c>
      <c r="L1984" t="str">
        <v>Contencioso</v>
      </c>
      <c r="M1984" t="str">
        <v>M120</v>
      </c>
    </row>
    <row r="1985" spans="1:13" x14ac:dyDescent="0.25">
      <c r="A1985">
        <v>211112373</v>
      </c>
      <c r="B1985" t="str">
        <v>Gaveto Dos Paladares Unip.,Lda</v>
      </c>
      <c r="C1985" t="str">
        <v>FA</v>
      </c>
      <c r="D1985" s="5" t="str">
        <v>2024A</v>
      </c>
      <c r="E1985">
        <v>11230</v>
      </c>
      <c r="F1985" t="str">
        <v>PEN</v>
      </c>
      <c r="G1985" vm="410">
        <v>45646</v>
      </c>
      <c r="H1985" vm="200">
        <v>45639</v>
      </c>
      <c r="I1985">
        <v>204</v>
      </c>
      <c r="J1985">
        <v>421.74</v>
      </c>
      <c r="K1985">
        <v>421.74</v>
      </c>
      <c r="L1985" t="str">
        <v>Contencioso</v>
      </c>
      <c r="M1985" t="str">
        <v>M120</v>
      </c>
    </row>
    <row r="1986" spans="1:13" x14ac:dyDescent="0.25">
      <c r="A1986">
        <v>211112373</v>
      </c>
      <c r="B1986" t="str">
        <v>Gaveto Dos Paladares Unip.,Lda</v>
      </c>
      <c r="C1986" t="str">
        <v>NC</v>
      </c>
      <c r="D1986" s="5" t="str">
        <v>24A</v>
      </c>
      <c r="E1986">
        <v>328</v>
      </c>
      <c r="F1986" t="str">
        <v>PEN</v>
      </c>
      <c r="G1986" vm="304">
        <v>45647</v>
      </c>
      <c r="H1986" vm="302">
        <v>45640</v>
      </c>
      <c r="I1986">
        <v>203</v>
      </c>
      <c r="J1986">
        <v>-69.58</v>
      </c>
      <c r="K1986">
        <v>-69.58</v>
      </c>
      <c r="L1986" t="str">
        <v>Contencioso</v>
      </c>
      <c r="M1986" t="str">
        <v>M120</v>
      </c>
    </row>
    <row r="1987" spans="1:13" x14ac:dyDescent="0.25">
      <c r="A1987">
        <v>211112373</v>
      </c>
      <c r="B1987" t="str">
        <v>Gaveto Dos Paladares Unip.,Lda</v>
      </c>
      <c r="C1987" t="str">
        <v>FA</v>
      </c>
      <c r="D1987" s="5" t="str">
        <v>2024A</v>
      </c>
      <c r="E1987">
        <v>11588</v>
      </c>
      <c r="F1987" t="str">
        <v>PEN</v>
      </c>
      <c r="G1987" vm="166">
        <v>45651</v>
      </c>
      <c r="H1987" vm="408">
        <v>45644</v>
      </c>
      <c r="I1987">
        <v>199</v>
      </c>
      <c r="J1987">
        <v>1476.63</v>
      </c>
      <c r="K1987">
        <v>1476.63</v>
      </c>
      <c r="L1987" t="str">
        <v>Contencioso</v>
      </c>
      <c r="M1987" t="str">
        <v>M120</v>
      </c>
    </row>
    <row r="1988" spans="1:13" x14ac:dyDescent="0.25">
      <c r="A1988">
        <v>211112373</v>
      </c>
      <c r="B1988" t="str">
        <v>Gaveto Dos Paladares Unip.,Lda</v>
      </c>
      <c r="C1988" t="str">
        <v>FA</v>
      </c>
      <c r="D1988" s="5" t="str">
        <v>2024A</v>
      </c>
      <c r="E1988">
        <v>11684</v>
      </c>
      <c r="F1988" t="str">
        <v>PEN</v>
      </c>
      <c r="G1988" vm="511">
        <v>45652</v>
      </c>
      <c r="H1988" vm="82">
        <v>45645</v>
      </c>
      <c r="I1988">
        <v>198</v>
      </c>
      <c r="J1988">
        <v>850.56000000000006</v>
      </c>
      <c r="K1988">
        <v>850.56000000000006</v>
      </c>
      <c r="L1988" t="str">
        <v>Contencioso</v>
      </c>
      <c r="M1988" t="str">
        <v>M120</v>
      </c>
    </row>
    <row r="1989" spans="1:13" x14ac:dyDescent="0.25">
      <c r="A1989">
        <v>211112373</v>
      </c>
      <c r="B1989" t="str">
        <v>Gaveto Dos Paladares Unip.,Lda</v>
      </c>
      <c r="C1989" t="str">
        <v>FA</v>
      </c>
      <c r="D1989" s="5" t="str">
        <v>2025A</v>
      </c>
      <c r="E1989">
        <v>1037</v>
      </c>
      <c r="F1989" t="str">
        <v>PEN</v>
      </c>
      <c r="G1989" vm="411">
        <v>45680</v>
      </c>
      <c r="H1989" vm="213">
        <v>45673</v>
      </c>
      <c r="I1989">
        <v>170</v>
      </c>
      <c r="J1989">
        <v>232.31</v>
      </c>
      <c r="K1989">
        <v>232.31</v>
      </c>
      <c r="L1989" t="str">
        <v>Contencioso</v>
      </c>
      <c r="M1989" t="str">
        <v>M120</v>
      </c>
    </row>
    <row r="1990" spans="1:13" x14ac:dyDescent="0.25">
      <c r="A1990">
        <v>211112373</v>
      </c>
      <c r="B1990" t="str">
        <v>Gaveto Dos Paladares Unip.,Lda</v>
      </c>
      <c r="C1990" t="str">
        <v>FA</v>
      </c>
      <c r="D1990" s="5" t="str">
        <v>2025A</v>
      </c>
      <c r="E1990">
        <v>1288</v>
      </c>
      <c r="F1990" t="str">
        <v>PEN</v>
      </c>
      <c r="G1990" vm="361">
        <v>45685</v>
      </c>
      <c r="H1990" vm="225">
        <v>45678</v>
      </c>
      <c r="I1990">
        <v>165</v>
      </c>
      <c r="J1990">
        <v>331.78000000000003</v>
      </c>
      <c r="K1990">
        <v>331.78000000000003</v>
      </c>
      <c r="L1990" t="str">
        <v>Contencioso</v>
      </c>
      <c r="M1990" t="str">
        <v>M120</v>
      </c>
    </row>
    <row r="1991" spans="1:13" x14ac:dyDescent="0.25">
      <c r="A1991">
        <v>211112373</v>
      </c>
      <c r="B1991" t="str">
        <v>Gaveto Dos Paladares Unip.,Lda</v>
      </c>
      <c r="C1991" t="str">
        <v>FA</v>
      </c>
      <c r="D1991" s="5" t="str">
        <v>2025A</v>
      </c>
      <c r="E1991">
        <v>1303</v>
      </c>
      <c r="F1991" t="str">
        <v>PEN</v>
      </c>
      <c r="G1991" vm="361">
        <v>45685</v>
      </c>
      <c r="H1991" vm="225">
        <v>45678</v>
      </c>
      <c r="I1991">
        <v>165</v>
      </c>
      <c r="J1991">
        <v>51.99</v>
      </c>
      <c r="K1991">
        <v>51.99</v>
      </c>
      <c r="L1991" t="str">
        <v>Contencioso</v>
      </c>
      <c r="M1991" t="str">
        <v>M120</v>
      </c>
    </row>
    <row r="1992" spans="1:13" x14ac:dyDescent="0.25">
      <c r="A1992">
        <v>211112373</v>
      </c>
      <c r="B1992" t="str">
        <v>Gaveto Dos Paladares Unip.,Lda</v>
      </c>
      <c r="C1992" t="str">
        <v>FA</v>
      </c>
      <c r="D1992" s="5" t="str">
        <v>2025A</v>
      </c>
      <c r="E1992">
        <v>1406</v>
      </c>
      <c r="F1992" t="str">
        <v>PEN</v>
      </c>
      <c r="G1992" vm="172">
        <v>45686</v>
      </c>
      <c r="H1992" vm="414">
        <v>45679</v>
      </c>
      <c r="I1992">
        <v>164</v>
      </c>
      <c r="J1992">
        <v>388.08</v>
      </c>
      <c r="K1992">
        <v>388.08</v>
      </c>
      <c r="L1992" t="str">
        <v>Contencioso</v>
      </c>
      <c r="M1992" t="str">
        <v>M120</v>
      </c>
    </row>
    <row r="1993" spans="1:13" x14ac:dyDescent="0.25">
      <c r="A1993">
        <v>211112375</v>
      </c>
      <c r="B1993" t="str">
        <v>Luis Ramos Sousa Unip., Lda</v>
      </c>
      <c r="C1993" t="str">
        <v>NC</v>
      </c>
      <c r="D1993" s="5" t="str">
        <v>2025A</v>
      </c>
      <c r="E1993">
        <v>430</v>
      </c>
      <c r="F1993" t="str">
        <v>PEN</v>
      </c>
      <c r="G1993" vm="15">
        <v>45816</v>
      </c>
      <c r="H1993" vm="206">
        <v>45786</v>
      </c>
      <c r="I1993">
        <v>34</v>
      </c>
      <c r="J1993">
        <v>-86.42</v>
      </c>
      <c r="K1993">
        <v>-86.42</v>
      </c>
      <c r="L1993" t="str">
        <v>Manuel Miranda</v>
      </c>
      <c r="M1993" t="str">
        <v>31A60</v>
      </c>
    </row>
    <row r="1994" spans="1:13" x14ac:dyDescent="0.25">
      <c r="A1994">
        <v>211112376</v>
      </c>
      <c r="B1994" t="str">
        <v>Quinta Da Azenha - Actividades</v>
      </c>
      <c r="C1994" t="str">
        <v>FA</v>
      </c>
      <c r="D1994" s="5" t="str">
        <v>2025B</v>
      </c>
      <c r="E1994">
        <v>114</v>
      </c>
      <c r="F1994" t="str">
        <v>PEN</v>
      </c>
      <c r="G1994" vm="9">
        <v>45849</v>
      </c>
      <c r="H1994" vm="16">
        <v>45819</v>
      </c>
      <c r="I1994">
        <v>1</v>
      </c>
      <c r="J1994">
        <v>135.85</v>
      </c>
      <c r="K1994">
        <v>135.85</v>
      </c>
      <c r="L1994" t="str">
        <v>Vitor Almeida</v>
      </c>
      <c r="M1994" t="str">
        <v>1A5</v>
      </c>
    </row>
    <row r="1995" spans="1:13" x14ac:dyDescent="0.25">
      <c r="A1995">
        <v>211112380</v>
      </c>
      <c r="B1995" t="str">
        <v>Novo Talho Lucas Unip. Lda.</v>
      </c>
      <c r="C1995" t="str">
        <v>CCR</v>
      </c>
      <c r="D1995" s="5" t="str">
        <v>A</v>
      </c>
      <c r="E1995" t="str">
        <v>39-0001243</v>
      </c>
      <c r="F1995" t="str">
        <v>PEN</v>
      </c>
      <c r="G1995" vm="239">
        <v>45461</v>
      </c>
      <c r="H1995" vm="394">
        <v>45440</v>
      </c>
      <c r="I1995">
        <v>389</v>
      </c>
      <c r="J1995">
        <v>-4.55</v>
      </c>
      <c r="K1995">
        <v>-4.55</v>
      </c>
      <c r="L1995" t="str">
        <v>Manuel Miranda</v>
      </c>
      <c r="M1995" t="str">
        <v>M120</v>
      </c>
    </row>
    <row r="1996" spans="1:13" x14ac:dyDescent="0.25">
      <c r="A1996">
        <v>211112380</v>
      </c>
      <c r="B1996" t="str">
        <v>Novo Talho Lucas Unip. Lda.</v>
      </c>
      <c r="C1996" t="str">
        <v>NC</v>
      </c>
      <c r="D1996" s="5" t="str">
        <v>24A</v>
      </c>
      <c r="E1996">
        <v>168</v>
      </c>
      <c r="F1996" t="str">
        <v>PEN</v>
      </c>
      <c r="G1996" vm="301">
        <v>45625</v>
      </c>
      <c r="H1996" vm="196">
        <v>45610</v>
      </c>
      <c r="I1996">
        <v>225</v>
      </c>
      <c r="J1996">
        <v>-4.22</v>
      </c>
      <c r="K1996">
        <v>-4.22</v>
      </c>
      <c r="L1996" t="str">
        <v>Manuel Miranda</v>
      </c>
      <c r="M1996" t="str">
        <v>M120</v>
      </c>
    </row>
    <row r="1997" spans="1:13" x14ac:dyDescent="0.25">
      <c r="A1997">
        <v>211112380</v>
      </c>
      <c r="B1997" t="str">
        <v>Novo Talho Lucas Unip. Lda.</v>
      </c>
      <c r="C1997" t="str">
        <v>NC</v>
      </c>
      <c r="D1997" s="5">
        <v>2025</v>
      </c>
      <c r="E1997">
        <v>46</v>
      </c>
      <c r="F1997" t="str">
        <v>PEN</v>
      </c>
      <c r="G1997" vm="361">
        <v>45685</v>
      </c>
      <c r="H1997" vm="61">
        <v>45670</v>
      </c>
      <c r="I1997">
        <v>165</v>
      </c>
      <c r="J1997">
        <v>-64.710000000000008</v>
      </c>
      <c r="K1997">
        <v>-64.710000000000008</v>
      </c>
      <c r="L1997" t="str">
        <v>Manuel Miranda</v>
      </c>
      <c r="M1997" t="str">
        <v>M120</v>
      </c>
    </row>
    <row r="1998" spans="1:13" x14ac:dyDescent="0.25">
      <c r="A1998">
        <v>211112380</v>
      </c>
      <c r="B1998" t="str">
        <v>Novo Talho Lucas Unip. Lda.</v>
      </c>
      <c r="C1998" t="str">
        <v>NC</v>
      </c>
      <c r="D1998" s="5" t="str">
        <v>2025A</v>
      </c>
      <c r="E1998">
        <v>159</v>
      </c>
      <c r="F1998" t="str">
        <v>PEN</v>
      </c>
      <c r="G1998" vm="420">
        <v>45707</v>
      </c>
      <c r="H1998" vm="353">
        <v>45692</v>
      </c>
      <c r="I1998">
        <v>143</v>
      </c>
      <c r="J1998">
        <v>-1.51</v>
      </c>
      <c r="K1998">
        <v>-1.51</v>
      </c>
      <c r="L1998" t="str">
        <v>Manuel Miranda</v>
      </c>
      <c r="M1998" t="str">
        <v>M120</v>
      </c>
    </row>
    <row r="1999" spans="1:13" x14ac:dyDescent="0.25">
      <c r="A1999">
        <v>211112380</v>
      </c>
      <c r="B1999" t="str">
        <v>Novo Talho Lucas Unip. Lda.</v>
      </c>
      <c r="C1999" t="str">
        <v>NC</v>
      </c>
      <c r="D1999" s="5" t="str">
        <v>2025A</v>
      </c>
      <c r="E1999">
        <v>321</v>
      </c>
      <c r="F1999" t="str">
        <v>PEN</v>
      </c>
      <c r="G1999" vm="41">
        <v>45758</v>
      </c>
      <c r="H1999" vm="221">
        <v>45743</v>
      </c>
      <c r="I1999">
        <v>92</v>
      </c>
      <c r="J1999">
        <v>-5.15</v>
      </c>
      <c r="K1999">
        <v>-5.15</v>
      </c>
      <c r="L1999" t="str">
        <v>Manuel Miranda</v>
      </c>
      <c r="M1999" t="str">
        <v>91A120</v>
      </c>
    </row>
    <row r="2000" spans="1:13" x14ac:dyDescent="0.25">
      <c r="A2000">
        <v>211112382</v>
      </c>
      <c r="B2000" t="str">
        <v>Joana Vanessa Teixeira Pereira</v>
      </c>
      <c r="C2000" t="str">
        <v>FAC</v>
      </c>
      <c r="D2000" s="5" t="str">
        <v>A</v>
      </c>
      <c r="E2000" t="str">
        <v>33-0270639</v>
      </c>
      <c r="F2000" t="str">
        <v>PEN</v>
      </c>
      <c r="G2000" vm="231">
        <v>45449</v>
      </c>
      <c r="H2000" vm="512">
        <v>45434</v>
      </c>
      <c r="I2000">
        <v>401</v>
      </c>
      <c r="J2000">
        <v>840.65</v>
      </c>
      <c r="K2000">
        <v>840.65</v>
      </c>
      <c r="L2000" t="str">
        <v>Contencioso</v>
      </c>
      <c r="M2000" t="str">
        <v>M120</v>
      </c>
    </row>
    <row r="2001" spans="1:13" x14ac:dyDescent="0.25">
      <c r="A2001">
        <v>211112382</v>
      </c>
      <c r="B2001" t="str">
        <v>Joana Vanessa Teixeira Pereira</v>
      </c>
      <c r="C2001" t="str">
        <v>FAC</v>
      </c>
      <c r="D2001" s="5" t="str">
        <v>A</v>
      </c>
      <c r="E2001" t="str">
        <v>33-0270867</v>
      </c>
      <c r="F2001" t="str">
        <v>PEN</v>
      </c>
      <c r="G2001" vm="513">
        <v>45451</v>
      </c>
      <c r="H2001" vm="379">
        <v>45436</v>
      </c>
      <c r="I2001">
        <v>399</v>
      </c>
      <c r="J2001">
        <v>756.44</v>
      </c>
      <c r="K2001">
        <v>756.44</v>
      </c>
      <c r="L2001" t="str">
        <v>Contencioso</v>
      </c>
      <c r="M2001" t="str">
        <v>M120</v>
      </c>
    </row>
    <row r="2002" spans="1:13" x14ac:dyDescent="0.25">
      <c r="A2002">
        <v>211112388</v>
      </c>
      <c r="B2002" t="str">
        <v>PEDRO PACHECO BRANDÃO UNIP.,LDA</v>
      </c>
      <c r="C2002" t="str">
        <v>FA</v>
      </c>
      <c r="D2002" s="5" t="str">
        <v>2025A</v>
      </c>
      <c r="E2002">
        <v>1779</v>
      </c>
      <c r="F2002" t="str">
        <v>PEN</v>
      </c>
      <c r="G2002" vm="420">
        <v>45707</v>
      </c>
      <c r="H2002" vm="172">
        <v>45686</v>
      </c>
      <c r="I2002">
        <v>143</v>
      </c>
      <c r="J2002">
        <v>310.57</v>
      </c>
      <c r="K2002">
        <v>310.57</v>
      </c>
      <c r="L2002" t="str">
        <v>Bruno Brito</v>
      </c>
      <c r="M2002" t="str">
        <v>M120</v>
      </c>
    </row>
    <row r="2003" spans="1:13" x14ac:dyDescent="0.25">
      <c r="A2003">
        <v>211112388</v>
      </c>
      <c r="B2003" t="str">
        <v>PEDRO PACHECO BRANDÃO UNIP.,LDA</v>
      </c>
      <c r="C2003" t="str">
        <v>FA</v>
      </c>
      <c r="D2003" s="5" t="str">
        <v>2025A</v>
      </c>
      <c r="E2003">
        <v>1986</v>
      </c>
      <c r="F2003" t="str">
        <v>PEN</v>
      </c>
      <c r="G2003" vm="314">
        <v>45709</v>
      </c>
      <c r="H2003" vm="418">
        <v>45688</v>
      </c>
      <c r="I2003">
        <v>141</v>
      </c>
      <c r="J2003">
        <v>257.26</v>
      </c>
      <c r="K2003">
        <v>257.26</v>
      </c>
      <c r="L2003" t="str">
        <v>Bruno Brito</v>
      </c>
      <c r="M2003" t="str">
        <v>M120</v>
      </c>
    </row>
    <row r="2004" spans="1:13" x14ac:dyDescent="0.25">
      <c r="A2004">
        <v>211112388</v>
      </c>
      <c r="B2004" t="str">
        <v>PEDRO PACHECO BRANDÃO UNIP.,LDA</v>
      </c>
      <c r="C2004" t="str">
        <v>FA</v>
      </c>
      <c r="D2004" s="5" t="str">
        <v>2025A</v>
      </c>
      <c r="E2004">
        <v>2220</v>
      </c>
      <c r="F2004" t="str">
        <v>PEN</v>
      </c>
      <c r="G2004" vm="360">
        <v>45714</v>
      </c>
      <c r="H2004" vm="271">
        <v>45693</v>
      </c>
      <c r="I2004">
        <v>136</v>
      </c>
      <c r="J2004">
        <v>631.23</v>
      </c>
      <c r="K2004">
        <v>631.23</v>
      </c>
      <c r="L2004" t="str">
        <v>Bruno Brito</v>
      </c>
      <c r="M2004" t="str">
        <v>M120</v>
      </c>
    </row>
    <row r="2005" spans="1:13" x14ac:dyDescent="0.25">
      <c r="A2005">
        <v>211112388</v>
      </c>
      <c r="B2005" t="str">
        <v>PEDRO PACHECO BRANDÃO UNIP.,LDA</v>
      </c>
      <c r="C2005" t="str">
        <v>FA</v>
      </c>
      <c r="D2005" s="5" t="str">
        <v>2025A</v>
      </c>
      <c r="E2005">
        <v>2670</v>
      </c>
      <c r="F2005" t="str">
        <v>PEN</v>
      </c>
      <c r="G2005" vm="497">
        <v>45721</v>
      </c>
      <c r="H2005" vm="67">
        <v>45700</v>
      </c>
      <c r="I2005">
        <v>129</v>
      </c>
      <c r="J2005">
        <v>513.54</v>
      </c>
      <c r="K2005">
        <v>513.54</v>
      </c>
      <c r="L2005" t="str">
        <v>Bruno Brito</v>
      </c>
      <c r="M2005" t="str">
        <v>M120</v>
      </c>
    </row>
    <row r="2006" spans="1:13" x14ac:dyDescent="0.25">
      <c r="A2006">
        <v>211112388</v>
      </c>
      <c r="B2006" t="str">
        <v>PEDRO PACHECO BRANDÃO UNIP.,LDA</v>
      </c>
      <c r="C2006" t="str">
        <v>FA</v>
      </c>
      <c r="D2006" s="5" t="str">
        <v>2025A</v>
      </c>
      <c r="E2006">
        <v>3111</v>
      </c>
      <c r="F2006" t="str">
        <v>PEN</v>
      </c>
      <c r="G2006" vm="268">
        <v>45728</v>
      </c>
      <c r="H2006" vm="420">
        <v>45707</v>
      </c>
      <c r="I2006">
        <v>122</v>
      </c>
      <c r="J2006">
        <v>229.46</v>
      </c>
      <c r="K2006">
        <v>229.46</v>
      </c>
      <c r="L2006" t="str">
        <v>Bruno Brito</v>
      </c>
      <c r="M2006" t="str">
        <v>M120</v>
      </c>
    </row>
    <row r="2007" spans="1:13" x14ac:dyDescent="0.25">
      <c r="A2007">
        <v>211112388</v>
      </c>
      <c r="B2007" t="str">
        <v>PEDRO PACHECO BRANDÃO UNIP.,LDA</v>
      </c>
      <c r="C2007" t="str">
        <v>FA</v>
      </c>
      <c r="D2007" s="5" t="str">
        <v>2025A</v>
      </c>
      <c r="E2007">
        <v>3556</v>
      </c>
      <c r="F2007" t="str">
        <v>PEN</v>
      </c>
      <c r="G2007" vm="328">
        <v>45735</v>
      </c>
      <c r="H2007" vm="360">
        <v>45714</v>
      </c>
      <c r="I2007">
        <v>115</v>
      </c>
      <c r="J2007">
        <v>475.38</v>
      </c>
      <c r="K2007">
        <v>475.38</v>
      </c>
      <c r="L2007" t="str">
        <v>Bruno Brito</v>
      </c>
      <c r="M2007" t="str">
        <v>91A120</v>
      </c>
    </row>
    <row r="2008" spans="1:13" x14ac:dyDescent="0.25">
      <c r="A2008">
        <v>211112388</v>
      </c>
      <c r="B2008" t="str">
        <v>PEDRO PACHECO BRANDÃO UNIP.,LDA</v>
      </c>
      <c r="C2008" t="str">
        <v>FA</v>
      </c>
      <c r="D2008" s="5" t="str">
        <v>2025A</v>
      </c>
      <c r="E2008">
        <v>4145</v>
      </c>
      <c r="F2008" t="str">
        <v>PEN</v>
      </c>
      <c r="G2008" vm="38">
        <v>45744</v>
      </c>
      <c r="H2008" vm="270">
        <v>45723</v>
      </c>
      <c r="I2008">
        <v>106</v>
      </c>
      <c r="J2008">
        <v>253.95000000000002</v>
      </c>
      <c r="K2008">
        <v>253.95000000000002</v>
      </c>
      <c r="L2008" t="str">
        <v>Bruno Brito</v>
      </c>
      <c r="M2008" t="str">
        <v>91A120</v>
      </c>
    </row>
    <row r="2009" spans="1:13" x14ac:dyDescent="0.25">
      <c r="A2009">
        <v>211112390</v>
      </c>
      <c r="B2009" t="str">
        <v>António Leal Pereira Unipessoal, Lda</v>
      </c>
      <c r="C2009" t="str">
        <v>FA</v>
      </c>
      <c r="D2009" s="5" t="str">
        <v>2025A</v>
      </c>
      <c r="E2009">
        <v>10312</v>
      </c>
      <c r="F2009" t="str">
        <v>PEN</v>
      </c>
      <c r="G2009" vm="108">
        <v>45877</v>
      </c>
      <c r="H2009" vm="8">
        <v>45847</v>
      </c>
      <c r="I2009">
        <v>-27</v>
      </c>
      <c r="J2009">
        <v>113.01</v>
      </c>
      <c r="K2009">
        <v>113.01</v>
      </c>
      <c r="L2009" t="str">
        <v>Pedro Fonseca</v>
      </c>
      <c r="M2009" t="str">
        <v>A VENCER</v>
      </c>
    </row>
    <row r="2010" spans="1:13" x14ac:dyDescent="0.25">
      <c r="A2010">
        <v>211112395</v>
      </c>
      <c r="B2010" t="str">
        <v>Maiarest - Actividades Hoteleiras, Lda</v>
      </c>
      <c r="C2010" t="str">
        <v>NC</v>
      </c>
      <c r="D2010" s="5">
        <v>2024</v>
      </c>
      <c r="E2010">
        <v>746</v>
      </c>
      <c r="F2010" t="str">
        <v>PEN</v>
      </c>
      <c r="G2010" vm="246">
        <v>45649</v>
      </c>
      <c r="H2010" vm="246">
        <v>45649</v>
      </c>
      <c r="I2010">
        <v>201</v>
      </c>
      <c r="J2010">
        <v>-30.55</v>
      </c>
      <c r="K2010">
        <v>-30.55</v>
      </c>
      <c r="L2010" t="str">
        <v>Susana Almeida</v>
      </c>
      <c r="M2010" t="str">
        <v>M120</v>
      </c>
    </row>
    <row r="2011" spans="1:13" x14ac:dyDescent="0.25">
      <c r="A2011">
        <v>211112401</v>
      </c>
      <c r="B2011" t="str">
        <v>Daniel Júlio de Jesus</v>
      </c>
      <c r="C2011" t="str">
        <v>CCR</v>
      </c>
      <c r="D2011" s="5" t="str">
        <v>A</v>
      </c>
      <c r="E2011" t="str">
        <v>Transferência</v>
      </c>
      <c r="F2011" t="str">
        <v>PEN</v>
      </c>
      <c r="G2011" vm="425">
        <v>45755</v>
      </c>
      <c r="H2011" vm="514">
        <v>45740</v>
      </c>
      <c r="I2011">
        <v>95</v>
      </c>
      <c r="J2011">
        <v>-489.09000000000003</v>
      </c>
      <c r="K2011">
        <v>-117.09</v>
      </c>
      <c r="L2011" t="str">
        <v>Ricardo G.Silva</v>
      </c>
      <c r="M2011" t="str">
        <v>91A120</v>
      </c>
    </row>
    <row r="2012" spans="1:13" x14ac:dyDescent="0.25">
      <c r="A2012">
        <v>211112403</v>
      </c>
      <c r="B2012" t="str">
        <v>Beira-Lamego, Lda</v>
      </c>
      <c r="C2012" t="str">
        <v>FA</v>
      </c>
      <c r="D2012" s="5" t="str">
        <v>2024A</v>
      </c>
      <c r="E2012">
        <v>3498</v>
      </c>
      <c r="F2012" t="str">
        <v>PEN</v>
      </c>
      <c r="G2012" vm="295">
        <v>45569</v>
      </c>
      <c r="H2012" vm="457">
        <v>45524</v>
      </c>
      <c r="I2012">
        <v>281</v>
      </c>
      <c r="J2012">
        <v>5909.71</v>
      </c>
      <c r="K2012">
        <v>5909.71</v>
      </c>
      <c r="L2012" t="str">
        <v>Manuel Miranda</v>
      </c>
      <c r="M2012" t="str">
        <v>M120</v>
      </c>
    </row>
    <row r="2013" spans="1:13" x14ac:dyDescent="0.25">
      <c r="A2013">
        <v>211111847</v>
      </c>
      <c r="B2013" t="str">
        <v>Sinonimovalor-Talhos E Supermercado</v>
      </c>
      <c r="C2013" t="str">
        <v>FA</v>
      </c>
      <c r="D2013" s="5" t="str">
        <v>2024A</v>
      </c>
      <c r="E2013">
        <v>5545</v>
      </c>
      <c r="F2013" t="str">
        <v>PEN</v>
      </c>
      <c r="G2013" vm="299">
        <v>45583</v>
      </c>
      <c r="H2013" vm="473">
        <v>45553</v>
      </c>
      <c r="I2013">
        <v>267</v>
      </c>
      <c r="J2013">
        <v>456.86</v>
      </c>
      <c r="K2013">
        <v>292.51</v>
      </c>
      <c r="L2013" t="str">
        <v>Manuel Miranda</v>
      </c>
      <c r="M2013" t="str">
        <v>M120</v>
      </c>
    </row>
    <row r="2014" spans="1:13" x14ac:dyDescent="0.25">
      <c r="A2014">
        <v>211111847</v>
      </c>
      <c r="B2014" t="str">
        <v>Sinonimovalor-Talhos E Supermercado</v>
      </c>
      <c r="C2014" t="str">
        <v>FA</v>
      </c>
      <c r="D2014" s="5" t="str">
        <v>2024A</v>
      </c>
      <c r="E2014">
        <v>6997</v>
      </c>
      <c r="F2014" t="str">
        <v>PEN</v>
      </c>
      <c r="G2014" vm="49">
        <v>45604</v>
      </c>
      <c r="H2014" vm="242">
        <v>45574</v>
      </c>
      <c r="I2014">
        <v>246</v>
      </c>
      <c r="J2014">
        <v>507.96000000000004</v>
      </c>
      <c r="K2014">
        <v>507.96000000000004</v>
      </c>
      <c r="L2014" t="str">
        <v>Manuel Miranda</v>
      </c>
      <c r="M2014" t="str">
        <v>M120</v>
      </c>
    </row>
    <row r="2015" spans="1:13" x14ac:dyDescent="0.25">
      <c r="A2015">
        <v>211111847</v>
      </c>
      <c r="B2015" t="str">
        <v>Sinonimovalor-Talhos E Supermercado</v>
      </c>
      <c r="C2015" t="str">
        <v>FA</v>
      </c>
      <c r="D2015" s="5" t="str">
        <v>2024A</v>
      </c>
      <c r="E2015">
        <v>7077</v>
      </c>
      <c r="F2015" t="str">
        <v>PEN</v>
      </c>
      <c r="G2015" vm="327">
        <v>45605</v>
      </c>
      <c r="H2015" vm="243">
        <v>45575</v>
      </c>
      <c r="I2015">
        <v>245</v>
      </c>
      <c r="J2015">
        <v>201.07</v>
      </c>
      <c r="K2015">
        <v>201.07</v>
      </c>
      <c r="L2015" t="str">
        <v>Manuel Miranda</v>
      </c>
      <c r="M2015" t="str">
        <v>M120</v>
      </c>
    </row>
    <row r="2016" spans="1:13" x14ac:dyDescent="0.25">
      <c r="A2016">
        <v>211111847</v>
      </c>
      <c r="B2016" t="str">
        <v>Sinonimovalor-Talhos E Supermercado</v>
      </c>
      <c r="C2016" t="str">
        <v>FA</v>
      </c>
      <c r="D2016" s="5" t="str">
        <v>2024A</v>
      </c>
      <c r="E2016">
        <v>9303</v>
      </c>
      <c r="F2016" t="str">
        <v>PEN</v>
      </c>
      <c r="G2016" vm="200">
        <v>45639</v>
      </c>
      <c r="H2016" vm="50">
        <v>45609</v>
      </c>
      <c r="I2016">
        <v>211</v>
      </c>
      <c r="J2016">
        <v>1146.93</v>
      </c>
      <c r="K2016">
        <v>1146.93</v>
      </c>
      <c r="L2016" t="str">
        <v>Manuel Miranda</v>
      </c>
      <c r="M2016" t="str">
        <v>M120</v>
      </c>
    </row>
    <row r="2017" spans="1:13" x14ac:dyDescent="0.25">
      <c r="A2017">
        <v>211111847</v>
      </c>
      <c r="B2017" t="str">
        <v>Sinonimovalor-Talhos E Supermercado</v>
      </c>
      <c r="C2017" t="str">
        <v>NC</v>
      </c>
      <c r="D2017" s="5">
        <v>2025</v>
      </c>
      <c r="E2017">
        <v>238</v>
      </c>
      <c r="F2017" t="str">
        <v>PEN</v>
      </c>
      <c r="G2017" vm="218">
        <v>45766</v>
      </c>
      <c r="H2017" vm="219">
        <v>45736</v>
      </c>
      <c r="I2017">
        <v>84</v>
      </c>
      <c r="J2017">
        <v>-3.8200000000000003</v>
      </c>
      <c r="K2017">
        <v>-3.8200000000000003</v>
      </c>
      <c r="L2017" t="str">
        <v>Manuel Miranda</v>
      </c>
      <c r="M2017" t="str">
        <v>61A90</v>
      </c>
    </row>
    <row r="2018" spans="1:13" x14ac:dyDescent="0.25">
      <c r="A2018">
        <v>211112406</v>
      </c>
      <c r="B2018" t="str">
        <v>Carlos Domingos Gonçalves Freitas</v>
      </c>
      <c r="C2018" t="str">
        <v>FA</v>
      </c>
      <c r="D2018" s="5" t="str">
        <v>2024C</v>
      </c>
      <c r="E2018">
        <v>3</v>
      </c>
      <c r="F2018" t="str">
        <v>PEN</v>
      </c>
      <c r="G2018" vm="191">
        <v>45566</v>
      </c>
      <c r="H2018" vm="191">
        <v>45566</v>
      </c>
      <c r="I2018">
        <v>284</v>
      </c>
      <c r="J2018">
        <v>1035.1500000000001</v>
      </c>
      <c r="K2018">
        <v>35.15</v>
      </c>
      <c r="L2018" t="str">
        <v>Bracar</v>
      </c>
      <c r="M2018" t="str">
        <v>M120</v>
      </c>
    </row>
    <row r="2019" spans="1:13" x14ac:dyDescent="0.25">
      <c r="A2019">
        <v>211112358</v>
      </c>
      <c r="B2019" t="str">
        <v>Bruno A. Rocha Unip., Lda</v>
      </c>
      <c r="C2019" t="str">
        <v>NC</v>
      </c>
      <c r="D2019" s="5">
        <v>2025</v>
      </c>
      <c r="E2019">
        <v>28</v>
      </c>
      <c r="F2019" t="str">
        <v>PEN</v>
      </c>
      <c r="G2019" vm="215">
        <v>45687</v>
      </c>
      <c r="H2019" vm="211">
        <v>45666</v>
      </c>
      <c r="I2019">
        <v>163</v>
      </c>
      <c r="J2019">
        <v>-19.080000000000002</v>
      </c>
      <c r="K2019">
        <v>-19.080000000000002</v>
      </c>
      <c r="L2019" t="str">
        <v>Pedro Fonseca</v>
      </c>
      <c r="M2019" t="str">
        <v>M120</v>
      </c>
    </row>
    <row r="2020" spans="1:13" x14ac:dyDescent="0.25">
      <c r="A2020">
        <v>211112409</v>
      </c>
      <c r="B2020" t="str">
        <v>Fonseca &amp; Fonseca, Lda</v>
      </c>
      <c r="C2020" t="str">
        <v>NC</v>
      </c>
      <c r="D2020" s="5">
        <v>2025</v>
      </c>
      <c r="E2020">
        <v>222</v>
      </c>
      <c r="F2020" t="str">
        <v>PEN</v>
      </c>
      <c r="G2020" vm="219">
        <v>45736</v>
      </c>
      <c r="H2020" vm="287">
        <v>45729</v>
      </c>
      <c r="I2020">
        <v>114</v>
      </c>
      <c r="J2020">
        <v>-4.18</v>
      </c>
      <c r="K2020">
        <v>-4.18</v>
      </c>
      <c r="L2020" t="str">
        <v>Pedro Fonseca</v>
      </c>
      <c r="M2020" t="str">
        <v>91A120</v>
      </c>
    </row>
    <row r="2021" spans="1:13" x14ac:dyDescent="0.25">
      <c r="A2021">
        <v>211112409</v>
      </c>
      <c r="B2021" t="str">
        <v>Fonseca &amp; Fonseca, Lda</v>
      </c>
      <c r="C2021" t="str">
        <v>FA</v>
      </c>
      <c r="D2021" s="5" t="str">
        <v>2025A</v>
      </c>
      <c r="E2021">
        <v>4529</v>
      </c>
      <c r="F2021" t="str">
        <v>PEN</v>
      </c>
      <c r="G2021" vm="36">
        <v>45737</v>
      </c>
      <c r="H2021" vm="158">
        <v>45730</v>
      </c>
      <c r="I2021">
        <v>113</v>
      </c>
      <c r="J2021">
        <v>32.24</v>
      </c>
      <c r="K2021">
        <v>32.24</v>
      </c>
      <c r="L2021" t="str">
        <v>Pedro Fonseca</v>
      </c>
      <c r="M2021" t="str">
        <v>91A120</v>
      </c>
    </row>
    <row r="2022" spans="1:13" x14ac:dyDescent="0.25">
      <c r="A2022">
        <v>211112410</v>
      </c>
      <c r="B2022" t="str">
        <v>Avineto Unip., Lda</v>
      </c>
      <c r="C2022" t="str">
        <v>NC</v>
      </c>
      <c r="D2022" s="5">
        <v>2025</v>
      </c>
      <c r="E2022">
        <v>248</v>
      </c>
      <c r="F2022" t="str">
        <v>PEN</v>
      </c>
      <c r="G2022" vm="515">
        <v>45752</v>
      </c>
      <c r="H2022" vm="36">
        <v>45737</v>
      </c>
      <c r="I2022">
        <v>98</v>
      </c>
      <c r="J2022">
        <v>-35.78</v>
      </c>
      <c r="K2022">
        <v>-35.78</v>
      </c>
      <c r="L2022" t="str">
        <v>Bruno Brito</v>
      </c>
      <c r="M2022" t="str">
        <v>91A120</v>
      </c>
    </row>
    <row r="2023" spans="1:13" x14ac:dyDescent="0.25">
      <c r="A2023">
        <v>211112410</v>
      </c>
      <c r="B2023" t="str">
        <v>Avineto Unip., Lda</v>
      </c>
      <c r="C2023" t="str">
        <v>FA</v>
      </c>
      <c r="D2023" s="5" t="str">
        <v>2025A</v>
      </c>
      <c r="E2023">
        <v>9973</v>
      </c>
      <c r="F2023" t="str">
        <v>PEN</v>
      </c>
      <c r="G2023" vm="177">
        <v>45855</v>
      </c>
      <c r="H2023" vm="31">
        <v>45840</v>
      </c>
      <c r="I2023">
        <v>-5</v>
      </c>
      <c r="J2023">
        <v>210.71</v>
      </c>
      <c r="K2023">
        <v>210.71</v>
      </c>
      <c r="L2023" t="str">
        <v>Bruno Brito</v>
      </c>
      <c r="M2023" t="str">
        <v>A VENCER</v>
      </c>
    </row>
    <row r="2024" spans="1:13" x14ac:dyDescent="0.25">
      <c r="A2024">
        <v>211112410</v>
      </c>
      <c r="B2024" t="str">
        <v>Avineto Unip., Lda</v>
      </c>
      <c r="C2024" t="str">
        <v>FA</v>
      </c>
      <c r="D2024" s="5" t="str">
        <v>2025A</v>
      </c>
      <c r="E2024">
        <v>10134</v>
      </c>
      <c r="F2024" t="str">
        <v>PEN</v>
      </c>
      <c r="G2024" vm="187">
        <v>45857</v>
      </c>
      <c r="H2024" vm="33">
        <v>45842</v>
      </c>
      <c r="I2024">
        <v>-7</v>
      </c>
      <c r="J2024">
        <v>156.35</v>
      </c>
      <c r="K2024">
        <v>156.35</v>
      </c>
      <c r="L2024" t="str">
        <v>Bruno Brito</v>
      </c>
      <c r="M2024" t="str">
        <v>A VENCER</v>
      </c>
    </row>
    <row r="2025" spans="1:13" x14ac:dyDescent="0.25">
      <c r="A2025">
        <v>211112410</v>
      </c>
      <c r="B2025" t="str">
        <v>Avineto Unip., Lda</v>
      </c>
      <c r="C2025" t="str">
        <v>FA</v>
      </c>
      <c r="D2025" s="5" t="str">
        <v>2025A</v>
      </c>
      <c r="E2025">
        <v>10311</v>
      </c>
      <c r="F2025" t="str">
        <v>PEN</v>
      </c>
      <c r="G2025" vm="250">
        <v>45862</v>
      </c>
      <c r="H2025" vm="8">
        <v>45847</v>
      </c>
      <c r="I2025">
        <v>-12</v>
      </c>
      <c r="J2025">
        <v>149.94</v>
      </c>
      <c r="K2025">
        <v>149.94</v>
      </c>
      <c r="L2025" t="str">
        <v>Bruno Brito</v>
      </c>
      <c r="M2025" t="str">
        <v>A VENCER</v>
      </c>
    </row>
    <row r="2026" spans="1:13" x14ac:dyDescent="0.25">
      <c r="A2026">
        <v>211112412</v>
      </c>
      <c r="B2026" t="str">
        <v>O Forno do Leitão do Zé-Master, Lda</v>
      </c>
      <c r="C2026" t="str">
        <v>FA</v>
      </c>
      <c r="D2026" s="5" t="str">
        <v>2025A</v>
      </c>
      <c r="E2026">
        <v>8552</v>
      </c>
      <c r="F2026" t="str">
        <v>PEN</v>
      </c>
      <c r="G2026" vm="29">
        <v>45836</v>
      </c>
      <c r="H2026" vm="182">
        <v>45806</v>
      </c>
      <c r="I2026">
        <v>14</v>
      </c>
      <c r="J2026">
        <v>6616.52</v>
      </c>
      <c r="K2026">
        <v>4</v>
      </c>
      <c r="L2026" t="str">
        <v>Luis Fonseca</v>
      </c>
      <c r="M2026" t="str">
        <v>6A30</v>
      </c>
    </row>
    <row r="2027" spans="1:13" x14ac:dyDescent="0.25">
      <c r="A2027">
        <v>211112412</v>
      </c>
      <c r="B2027" t="str">
        <v>O Forno do Leitão do Zé-Master, Lda</v>
      </c>
      <c r="C2027" t="str">
        <v>FA</v>
      </c>
      <c r="D2027" s="5" t="str">
        <v>2025A</v>
      </c>
      <c r="E2027">
        <v>8888</v>
      </c>
      <c r="F2027" t="str">
        <v>PEN</v>
      </c>
      <c r="G2027" vm="34">
        <v>45843</v>
      </c>
      <c r="H2027" vm="138">
        <v>45813</v>
      </c>
      <c r="I2027">
        <v>7</v>
      </c>
      <c r="J2027">
        <v>6519</v>
      </c>
      <c r="K2027">
        <v>6519</v>
      </c>
      <c r="L2027" t="str">
        <v>Luis Fonseca</v>
      </c>
      <c r="M2027" t="str">
        <v>6A30</v>
      </c>
    </row>
    <row r="2028" spans="1:13" x14ac:dyDescent="0.25">
      <c r="A2028">
        <v>211112412</v>
      </c>
      <c r="B2028" t="str">
        <v>O Forno do Leitão do Zé-Master, Lda</v>
      </c>
      <c r="C2028" t="str">
        <v>FA</v>
      </c>
      <c r="D2028" s="5" t="str">
        <v>2025A</v>
      </c>
      <c r="E2028">
        <v>9180</v>
      </c>
      <c r="F2028" t="str">
        <v>PEN</v>
      </c>
      <c r="G2028" vm="95">
        <v>45851</v>
      </c>
      <c r="H2028" vm="19">
        <v>45821</v>
      </c>
      <c r="I2028">
        <v>-1</v>
      </c>
      <c r="J2028">
        <v>5088</v>
      </c>
      <c r="K2028">
        <v>5088</v>
      </c>
      <c r="L2028" t="str">
        <v>Luis Fonseca</v>
      </c>
      <c r="M2028" t="str">
        <v>A VENCER</v>
      </c>
    </row>
    <row r="2029" spans="1:13" x14ac:dyDescent="0.25">
      <c r="A2029">
        <v>211112412</v>
      </c>
      <c r="B2029" t="str">
        <v>O Forno do Leitão do Zé-Master, Lda</v>
      </c>
      <c r="C2029" t="str">
        <v>FA</v>
      </c>
      <c r="D2029" s="5" t="str">
        <v>2025A</v>
      </c>
      <c r="E2029">
        <v>9289</v>
      </c>
      <c r="F2029" t="str">
        <v>PEN</v>
      </c>
      <c r="G2029" vm="96">
        <v>45854</v>
      </c>
      <c r="H2029" vm="89">
        <v>45824</v>
      </c>
      <c r="I2029">
        <v>-4</v>
      </c>
      <c r="J2029">
        <v>3577.5</v>
      </c>
      <c r="K2029">
        <v>3577.5</v>
      </c>
      <c r="L2029" t="str">
        <v>Luis Fonseca</v>
      </c>
      <c r="M2029" t="str">
        <v>A VENCER</v>
      </c>
    </row>
    <row r="2030" spans="1:13" x14ac:dyDescent="0.25">
      <c r="A2030">
        <v>211112412</v>
      </c>
      <c r="B2030" t="str">
        <v>O Forno do Leitão do Zé-Master, Lda</v>
      </c>
      <c r="C2030" t="str">
        <v>FA</v>
      </c>
      <c r="D2030" s="5" t="str">
        <v>2025A</v>
      </c>
      <c r="E2030">
        <v>9453</v>
      </c>
      <c r="F2030" t="str">
        <v>PEN</v>
      </c>
      <c r="G2030" vm="97">
        <v>45856</v>
      </c>
      <c r="H2030" vm="22">
        <v>45826</v>
      </c>
      <c r="I2030">
        <v>-6</v>
      </c>
      <c r="J2030">
        <v>5565</v>
      </c>
      <c r="K2030">
        <v>5565</v>
      </c>
      <c r="L2030" t="str">
        <v>Luis Fonseca</v>
      </c>
      <c r="M2030" t="str">
        <v>A VENCER</v>
      </c>
    </row>
    <row r="2031" spans="1:13" x14ac:dyDescent="0.25">
      <c r="A2031">
        <v>211112412</v>
      </c>
      <c r="B2031" t="str">
        <v>O Forno do Leitão do Zé-Master, Lda</v>
      </c>
      <c r="C2031" t="str">
        <v>FA</v>
      </c>
      <c r="D2031" s="5" t="str">
        <v>2025A</v>
      </c>
      <c r="E2031">
        <v>9805</v>
      </c>
      <c r="F2031" t="str">
        <v>PEN</v>
      </c>
      <c r="G2031" vm="102">
        <v>45865</v>
      </c>
      <c r="H2031" vm="28">
        <v>45835</v>
      </c>
      <c r="I2031">
        <v>-15</v>
      </c>
      <c r="J2031">
        <v>2862</v>
      </c>
      <c r="K2031">
        <v>2862</v>
      </c>
      <c r="L2031" t="str">
        <v>Luis Fonseca</v>
      </c>
      <c r="M2031" t="str">
        <v>A VENCER</v>
      </c>
    </row>
    <row r="2032" spans="1:13" x14ac:dyDescent="0.25">
      <c r="A2032">
        <v>211112412</v>
      </c>
      <c r="B2032" t="str">
        <v>O Forno do Leitão do Zé-Master, Lda</v>
      </c>
      <c r="C2032" t="str">
        <v>FA</v>
      </c>
      <c r="D2032" s="5" t="str">
        <v>2025A</v>
      </c>
      <c r="E2032">
        <v>10089</v>
      </c>
      <c r="F2032" t="str">
        <v>PEN</v>
      </c>
      <c r="G2032" vm="106">
        <v>45872</v>
      </c>
      <c r="H2032" vm="33">
        <v>45842</v>
      </c>
      <c r="I2032">
        <v>-22</v>
      </c>
      <c r="J2032">
        <v>2385</v>
      </c>
      <c r="K2032">
        <v>2385</v>
      </c>
      <c r="L2032" t="str">
        <v>Luis Fonseca</v>
      </c>
      <c r="M2032" t="str">
        <v>A VENCER</v>
      </c>
    </row>
    <row r="2033" spans="1:13" x14ac:dyDescent="0.25">
      <c r="A2033">
        <v>211112412</v>
      </c>
      <c r="B2033" t="str">
        <v>O Forno do Leitão do Zé-Master, Lda</v>
      </c>
      <c r="C2033" t="str">
        <v>FA</v>
      </c>
      <c r="D2033" s="5" t="str">
        <v>2025A</v>
      </c>
      <c r="E2033">
        <v>10374</v>
      </c>
      <c r="F2033" t="str">
        <v>PEN</v>
      </c>
      <c r="G2033" vm="142">
        <v>45878</v>
      </c>
      <c r="H2033" vm="74">
        <v>45848</v>
      </c>
      <c r="I2033">
        <v>-28</v>
      </c>
      <c r="J2033">
        <v>3180</v>
      </c>
      <c r="K2033">
        <v>3180</v>
      </c>
      <c r="L2033" t="str">
        <v>Luis Fonseca</v>
      </c>
      <c r="M2033" t="str">
        <v>A VENCER</v>
      </c>
    </row>
    <row r="2034" spans="1:13" x14ac:dyDescent="0.25">
      <c r="A2034">
        <v>211112414</v>
      </c>
      <c r="B2034" t="str">
        <v>Narrativa Gulosa, Lda</v>
      </c>
      <c r="C2034" t="str">
        <v>NC</v>
      </c>
      <c r="D2034" s="5">
        <v>2024</v>
      </c>
      <c r="E2034">
        <v>502</v>
      </c>
      <c r="F2034" t="str">
        <v>PEN</v>
      </c>
      <c r="G2034" vm="507">
        <v>45615</v>
      </c>
      <c r="H2034" vm="502">
        <v>45600</v>
      </c>
      <c r="I2034">
        <v>235</v>
      </c>
      <c r="J2034">
        <v>-3.73</v>
      </c>
      <c r="K2034">
        <v>-3.73</v>
      </c>
      <c r="L2034" t="str">
        <v>Manuel Miranda</v>
      </c>
      <c r="M2034" t="str">
        <v>M120</v>
      </c>
    </row>
    <row r="2035" spans="1:13" x14ac:dyDescent="0.25">
      <c r="A2035">
        <v>211112414</v>
      </c>
      <c r="B2035" t="str">
        <v>Narrativa Gulosa, Lda</v>
      </c>
      <c r="C2035" t="str">
        <v>FA</v>
      </c>
      <c r="D2035" s="5" t="str">
        <v>2024A</v>
      </c>
      <c r="E2035">
        <v>9267</v>
      </c>
      <c r="F2035" t="str">
        <v>PEN</v>
      </c>
      <c r="G2035" vm="199">
        <v>45624</v>
      </c>
      <c r="H2035" vm="50">
        <v>45609</v>
      </c>
      <c r="I2035">
        <v>226</v>
      </c>
      <c r="J2035">
        <v>292.16000000000003</v>
      </c>
      <c r="K2035">
        <v>292.16000000000003</v>
      </c>
      <c r="L2035" t="str">
        <v>Manuel Miranda</v>
      </c>
      <c r="M2035" t="str">
        <v>M120</v>
      </c>
    </row>
    <row r="2036" spans="1:13" x14ac:dyDescent="0.25">
      <c r="A2036">
        <v>211112414</v>
      </c>
      <c r="B2036" t="str">
        <v>Narrativa Gulosa, Lda</v>
      </c>
      <c r="C2036" t="str">
        <v>FA</v>
      </c>
      <c r="D2036" s="5" t="str">
        <v>2024A</v>
      </c>
      <c r="E2036">
        <v>9559</v>
      </c>
      <c r="F2036" t="str">
        <v>PEN</v>
      </c>
      <c r="G2036" vm="358">
        <v>45629</v>
      </c>
      <c r="H2036" vm="506">
        <v>45614</v>
      </c>
      <c r="I2036">
        <v>221</v>
      </c>
      <c r="J2036">
        <v>76.03</v>
      </c>
      <c r="K2036">
        <v>76.03</v>
      </c>
      <c r="L2036" t="str">
        <v>Manuel Miranda</v>
      </c>
      <c r="M2036" t="str">
        <v>M120</v>
      </c>
    </row>
    <row r="2037" spans="1:13" x14ac:dyDescent="0.25">
      <c r="A2037">
        <v>211112414</v>
      </c>
      <c r="B2037" t="str">
        <v>Narrativa Gulosa, Lda</v>
      </c>
      <c r="C2037" t="str">
        <v>FA</v>
      </c>
      <c r="D2037" s="5" t="str">
        <v>2024A</v>
      </c>
      <c r="E2037">
        <v>10186</v>
      </c>
      <c r="F2037" t="str">
        <v>PEN</v>
      </c>
      <c r="G2037" vm="171">
        <v>45638</v>
      </c>
      <c r="H2037" vm="56">
        <v>45623</v>
      </c>
      <c r="I2037">
        <v>212</v>
      </c>
      <c r="J2037">
        <v>49.71</v>
      </c>
      <c r="K2037">
        <v>49.71</v>
      </c>
      <c r="L2037" t="str">
        <v>Manuel Miranda</v>
      </c>
      <c r="M2037" t="str">
        <v>M120</v>
      </c>
    </row>
    <row r="2038" spans="1:13" x14ac:dyDescent="0.25">
      <c r="A2038">
        <v>211112415</v>
      </c>
      <c r="B2038" t="str">
        <v>Talho Mestre, LDA</v>
      </c>
      <c r="C2038" t="str">
        <v>NC</v>
      </c>
      <c r="D2038" s="5" t="str">
        <v>2025A</v>
      </c>
      <c r="E2038">
        <v>434</v>
      </c>
      <c r="F2038" t="str">
        <v>PEN</v>
      </c>
      <c r="G2038" vm="16">
        <v>45819</v>
      </c>
      <c r="H2038" vm="267">
        <v>45789</v>
      </c>
      <c r="I2038">
        <v>31</v>
      </c>
      <c r="J2038">
        <v>-2.35</v>
      </c>
      <c r="K2038">
        <v>-2.35</v>
      </c>
      <c r="L2038" t="str">
        <v>Paulo Costa</v>
      </c>
      <c r="M2038" t="str">
        <v>31A60</v>
      </c>
    </row>
    <row r="2039" spans="1:13" x14ac:dyDescent="0.25">
      <c r="A2039">
        <v>211112415</v>
      </c>
      <c r="B2039" t="str">
        <v>Talho Mestre, LDA</v>
      </c>
      <c r="C2039" t="str">
        <v>FA</v>
      </c>
      <c r="D2039" s="5" t="str">
        <v>2025A</v>
      </c>
      <c r="E2039">
        <v>9079</v>
      </c>
      <c r="F2039" t="str">
        <v>PEN</v>
      </c>
      <c r="G2039" vm="9">
        <v>45849</v>
      </c>
      <c r="H2039" vm="16">
        <v>45819</v>
      </c>
      <c r="I2039">
        <v>1</v>
      </c>
      <c r="J2039">
        <v>158.38</v>
      </c>
      <c r="K2039">
        <v>158.38</v>
      </c>
      <c r="L2039" t="str">
        <v>Paulo Costa</v>
      </c>
      <c r="M2039" t="str">
        <v>1A5</v>
      </c>
    </row>
    <row r="2040" spans="1:13" x14ac:dyDescent="0.25">
      <c r="A2040">
        <v>211112415</v>
      </c>
      <c r="B2040" t="str">
        <v>Talho Mestre, LDA</v>
      </c>
      <c r="C2040" t="str">
        <v>FA</v>
      </c>
      <c r="D2040" s="5" t="str">
        <v>2025A</v>
      </c>
      <c r="E2040">
        <v>9242</v>
      </c>
      <c r="F2040" t="str">
        <v>PEN</v>
      </c>
      <c r="G2040" vm="95">
        <v>45851</v>
      </c>
      <c r="H2040" vm="19">
        <v>45821</v>
      </c>
      <c r="I2040">
        <v>-1</v>
      </c>
      <c r="J2040">
        <v>71.900000000000006</v>
      </c>
      <c r="K2040">
        <v>71.900000000000006</v>
      </c>
      <c r="L2040" t="str">
        <v>Paulo Costa</v>
      </c>
      <c r="M2040" t="str">
        <v>A VENCER</v>
      </c>
    </row>
    <row r="2041" spans="1:13" x14ac:dyDescent="0.25">
      <c r="A2041">
        <v>211112415</v>
      </c>
      <c r="B2041" t="str">
        <v>Talho Mestre, LDA</v>
      </c>
      <c r="C2041" t="str">
        <v>FA</v>
      </c>
      <c r="D2041" s="5" t="str">
        <v>2025A</v>
      </c>
      <c r="E2041">
        <v>9425</v>
      </c>
      <c r="F2041" t="str">
        <v>PEN</v>
      </c>
      <c r="G2041" vm="97">
        <v>45856</v>
      </c>
      <c r="H2041" vm="22">
        <v>45826</v>
      </c>
      <c r="I2041">
        <v>-6</v>
      </c>
      <c r="J2041">
        <v>44.21</v>
      </c>
      <c r="K2041">
        <v>44.21</v>
      </c>
      <c r="L2041" t="str">
        <v>Paulo Costa</v>
      </c>
      <c r="M2041" t="str">
        <v>A VENCER</v>
      </c>
    </row>
    <row r="2042" spans="1:13" x14ac:dyDescent="0.25">
      <c r="A2042">
        <v>211112415</v>
      </c>
      <c r="B2042" t="str">
        <v>Talho Mestre, LDA</v>
      </c>
      <c r="C2042" t="str">
        <v>FA</v>
      </c>
      <c r="D2042" s="5" t="str">
        <v>2025A</v>
      </c>
      <c r="E2042">
        <v>9542</v>
      </c>
      <c r="F2042" t="str">
        <v>PEN</v>
      </c>
      <c r="G2042" vm="98">
        <v>45858</v>
      </c>
      <c r="H2042" vm="24">
        <v>45828</v>
      </c>
      <c r="I2042">
        <v>-8</v>
      </c>
      <c r="J2042">
        <v>85.41</v>
      </c>
      <c r="K2042">
        <v>85.41</v>
      </c>
      <c r="L2042" t="str">
        <v>Paulo Costa</v>
      </c>
      <c r="M2042" t="str">
        <v>A VENCER</v>
      </c>
    </row>
    <row r="2043" spans="1:13" x14ac:dyDescent="0.25">
      <c r="A2043">
        <v>211112415</v>
      </c>
      <c r="B2043" t="str">
        <v>Talho Mestre, LDA</v>
      </c>
      <c r="C2043" t="str">
        <v>FA</v>
      </c>
      <c r="D2043" s="5" t="str">
        <v>2025A</v>
      </c>
      <c r="E2043">
        <v>9659</v>
      </c>
      <c r="F2043" t="str">
        <v>PEN</v>
      </c>
      <c r="G2043" vm="101">
        <v>45863</v>
      </c>
      <c r="H2043" vm="26">
        <v>45833</v>
      </c>
      <c r="I2043">
        <v>-13</v>
      </c>
      <c r="J2043">
        <v>68.63</v>
      </c>
      <c r="K2043">
        <v>68.63</v>
      </c>
      <c r="L2043" t="str">
        <v>Paulo Costa</v>
      </c>
      <c r="M2043" t="str">
        <v>A VENCER</v>
      </c>
    </row>
    <row r="2044" spans="1:13" x14ac:dyDescent="0.25">
      <c r="A2044">
        <v>211112415</v>
      </c>
      <c r="B2044" t="str">
        <v>Talho Mestre, LDA</v>
      </c>
      <c r="C2044" t="str">
        <v>FA</v>
      </c>
      <c r="D2044" s="5" t="str">
        <v>2025A</v>
      </c>
      <c r="E2044">
        <v>9671</v>
      </c>
      <c r="F2044" t="str">
        <v>PEN</v>
      </c>
      <c r="G2044" vm="101">
        <v>45863</v>
      </c>
      <c r="H2044" vm="26">
        <v>45833</v>
      </c>
      <c r="I2044">
        <v>-13</v>
      </c>
      <c r="J2044">
        <v>27.77</v>
      </c>
      <c r="K2044">
        <v>27.77</v>
      </c>
      <c r="L2044" t="str">
        <v>Paulo Costa</v>
      </c>
      <c r="M2044" t="str">
        <v>A VENCER</v>
      </c>
    </row>
    <row r="2045" spans="1:13" x14ac:dyDescent="0.25">
      <c r="A2045">
        <v>211112415</v>
      </c>
      <c r="B2045" t="str">
        <v>Talho Mestre, LDA</v>
      </c>
      <c r="C2045" t="str">
        <v>FA</v>
      </c>
      <c r="D2045" s="5" t="str">
        <v>2025A</v>
      </c>
      <c r="E2045">
        <v>9857</v>
      </c>
      <c r="F2045" t="str">
        <v>PEN</v>
      </c>
      <c r="G2045" vm="102">
        <v>45865</v>
      </c>
      <c r="H2045" vm="28">
        <v>45835</v>
      </c>
      <c r="I2045">
        <v>-15</v>
      </c>
      <c r="J2045">
        <v>52.45</v>
      </c>
      <c r="K2045">
        <v>52.45</v>
      </c>
      <c r="L2045" t="str">
        <v>Paulo Costa</v>
      </c>
      <c r="M2045" t="str">
        <v>A VENCER</v>
      </c>
    </row>
    <row r="2046" spans="1:13" x14ac:dyDescent="0.25">
      <c r="A2046">
        <v>211112415</v>
      </c>
      <c r="B2046" t="str">
        <v>Talho Mestre, LDA</v>
      </c>
      <c r="C2046" t="str">
        <v>FA</v>
      </c>
      <c r="D2046" s="5" t="str">
        <v>2025A</v>
      </c>
      <c r="E2046">
        <v>10341</v>
      </c>
      <c r="F2046" t="str">
        <v>PEN</v>
      </c>
      <c r="G2046" vm="108">
        <v>45877</v>
      </c>
      <c r="H2046" vm="8">
        <v>45847</v>
      </c>
      <c r="I2046">
        <v>-27</v>
      </c>
      <c r="J2046">
        <v>74.72</v>
      </c>
      <c r="K2046">
        <v>74.72</v>
      </c>
      <c r="L2046" t="str">
        <v>Paulo Costa</v>
      </c>
      <c r="M2046" t="str">
        <v>A VENCER</v>
      </c>
    </row>
    <row r="2047" spans="1:13" x14ac:dyDescent="0.25">
      <c r="A2047">
        <v>211112420</v>
      </c>
      <c r="B2047" t="str">
        <v>AGIR - COMÉRCIO INTERNACIONAL DE ALIMENTOS, LDA</v>
      </c>
      <c r="C2047" t="str">
        <v>FA</v>
      </c>
      <c r="D2047" s="5" t="str">
        <v>2024C</v>
      </c>
      <c r="E2047">
        <v>5</v>
      </c>
      <c r="F2047" t="str">
        <v>PEN</v>
      </c>
      <c r="G2047" vm="502">
        <v>45600</v>
      </c>
      <c r="H2047" vm="502">
        <v>45600</v>
      </c>
      <c r="I2047">
        <v>250</v>
      </c>
      <c r="J2047">
        <v>18434.46</v>
      </c>
      <c r="K2047">
        <v>2434.46</v>
      </c>
      <c r="L2047" t="str">
        <v>Bracar</v>
      </c>
      <c r="M2047" t="str">
        <v>M120</v>
      </c>
    </row>
    <row r="2048" spans="1:13" x14ac:dyDescent="0.25">
      <c r="A2048">
        <v>211112421</v>
      </c>
      <c r="B2048" t="str">
        <v>Oceanamesa, Lda.</v>
      </c>
      <c r="C2048" t="str">
        <v>FA</v>
      </c>
      <c r="D2048" s="5" t="str">
        <v>2025A</v>
      </c>
      <c r="E2048">
        <v>3848</v>
      </c>
      <c r="F2048" t="str">
        <v>PEN</v>
      </c>
      <c r="G2048" vm="39">
        <v>45746</v>
      </c>
      <c r="H2048" vm="205">
        <v>45716</v>
      </c>
      <c r="I2048">
        <v>104</v>
      </c>
      <c r="J2048">
        <v>233.77</v>
      </c>
      <c r="K2048">
        <v>233.77</v>
      </c>
      <c r="L2048" t="str">
        <v>Vânia Silva</v>
      </c>
      <c r="M2048" t="str">
        <v>91A120</v>
      </c>
    </row>
    <row r="2049" spans="1:13" x14ac:dyDescent="0.25">
      <c r="A2049">
        <v>211112423</v>
      </c>
      <c r="B2049" t="str">
        <v>José Antunes - Estab. Hoteleiros Lda</v>
      </c>
      <c r="C2049" t="str">
        <v>FA</v>
      </c>
      <c r="D2049" s="5" t="str">
        <v>2025B</v>
      </c>
      <c r="E2049">
        <v>117</v>
      </c>
      <c r="F2049" t="str">
        <v>PEN</v>
      </c>
      <c r="G2049" vm="95">
        <v>45851</v>
      </c>
      <c r="H2049" vm="19">
        <v>45821</v>
      </c>
      <c r="I2049">
        <v>-1</v>
      </c>
      <c r="J2049">
        <v>1135.6400000000001</v>
      </c>
      <c r="K2049">
        <v>1135.6400000000001</v>
      </c>
      <c r="L2049" t="str">
        <v>Vitor Almeida</v>
      </c>
      <c r="M2049" t="str">
        <v>A VENCER</v>
      </c>
    </row>
    <row r="2050" spans="1:13" x14ac:dyDescent="0.25">
      <c r="A2050">
        <v>211112423</v>
      </c>
      <c r="B2050" t="str">
        <v>José Antunes - Estab. Hoteleiros Lda</v>
      </c>
      <c r="C2050" t="str">
        <v>FA</v>
      </c>
      <c r="D2050" s="5" t="str">
        <v>2025B</v>
      </c>
      <c r="E2050">
        <v>118</v>
      </c>
      <c r="F2050" t="str">
        <v>PEN</v>
      </c>
      <c r="G2050" vm="177">
        <v>45855</v>
      </c>
      <c r="H2050" vm="178">
        <v>45825</v>
      </c>
      <c r="I2050">
        <v>-5</v>
      </c>
      <c r="J2050">
        <v>1086.8</v>
      </c>
      <c r="K2050">
        <v>1086.8</v>
      </c>
      <c r="L2050" t="str">
        <v>Vitor Almeida</v>
      </c>
      <c r="M2050" t="str">
        <v>A VENCER</v>
      </c>
    </row>
    <row r="2051" spans="1:13" x14ac:dyDescent="0.25">
      <c r="A2051">
        <v>211112423</v>
      </c>
      <c r="B2051" t="str">
        <v>José Antunes - Estab. Hoteleiros Lda</v>
      </c>
      <c r="C2051" t="str">
        <v>FA</v>
      </c>
      <c r="D2051" s="5" t="str">
        <v>2025A</v>
      </c>
      <c r="E2051">
        <v>9745</v>
      </c>
      <c r="F2051" t="str">
        <v>PEN</v>
      </c>
      <c r="G2051" vm="139">
        <v>45864</v>
      </c>
      <c r="H2051" vm="27">
        <v>45834</v>
      </c>
      <c r="I2051">
        <v>-14</v>
      </c>
      <c r="J2051">
        <v>1892.74</v>
      </c>
      <c r="K2051">
        <v>1892.74</v>
      </c>
      <c r="L2051" t="str">
        <v>Vitor Almeida</v>
      </c>
      <c r="M2051" t="str">
        <v>A VENCER</v>
      </c>
    </row>
    <row r="2052" spans="1:13" x14ac:dyDescent="0.25">
      <c r="A2052">
        <v>211112428</v>
      </c>
      <c r="B2052" t="str">
        <v>Firstmeat - Carnes e Produtos Alimentares, Lda.</v>
      </c>
      <c r="C2052" t="str">
        <v>FA</v>
      </c>
      <c r="D2052" s="5" t="str">
        <v>2024A</v>
      </c>
      <c r="E2052">
        <v>11693</v>
      </c>
      <c r="F2052" t="str">
        <v>PEN</v>
      </c>
      <c r="G2052" vm="82">
        <v>45645</v>
      </c>
      <c r="H2052" vm="82">
        <v>45645</v>
      </c>
      <c r="I2052">
        <v>205</v>
      </c>
      <c r="J2052">
        <v>16657.68</v>
      </c>
      <c r="K2052">
        <v>123.81</v>
      </c>
      <c r="L2052" t="str">
        <v>Vânia Silva</v>
      </c>
      <c r="M2052" t="str">
        <v>M120</v>
      </c>
    </row>
    <row r="2053" spans="1:13" x14ac:dyDescent="0.25">
      <c r="A2053">
        <v>211112428</v>
      </c>
      <c r="B2053" t="str">
        <v>Firstmeat - Carnes e Produtos Alimentares, Lda.</v>
      </c>
      <c r="C2053" t="str">
        <v>FA</v>
      </c>
      <c r="D2053" s="5" t="str">
        <v>2025A</v>
      </c>
      <c r="E2053">
        <v>1125</v>
      </c>
      <c r="F2053" t="str">
        <v>PEN</v>
      </c>
      <c r="G2053" vm="83">
        <v>45674</v>
      </c>
      <c r="H2053" vm="83">
        <v>45674</v>
      </c>
      <c r="I2053">
        <v>176</v>
      </c>
      <c r="J2053">
        <v>33905.71</v>
      </c>
      <c r="K2053">
        <v>3108.19</v>
      </c>
      <c r="L2053" t="str">
        <v>Vânia Silva</v>
      </c>
      <c r="M2053" t="str">
        <v>M120</v>
      </c>
    </row>
    <row r="2054" spans="1:13" x14ac:dyDescent="0.25">
      <c r="A2054">
        <v>211112428</v>
      </c>
      <c r="B2054" t="str">
        <v>Firstmeat - Carnes e Produtos Alimentares, Lda.</v>
      </c>
      <c r="C2054" t="str">
        <v>FA</v>
      </c>
      <c r="D2054" s="5" t="str">
        <v>2025A</v>
      </c>
      <c r="E2054">
        <v>2509</v>
      </c>
      <c r="F2054" t="str">
        <v>PEN</v>
      </c>
      <c r="G2054" vm="86">
        <v>45695</v>
      </c>
      <c r="H2054" vm="86">
        <v>45695</v>
      </c>
      <c r="I2054">
        <v>155</v>
      </c>
      <c r="J2054">
        <v>39601.440000000002</v>
      </c>
      <c r="K2054">
        <v>24601.440000000002</v>
      </c>
      <c r="L2054" t="str">
        <v>Vânia Silva</v>
      </c>
      <c r="M2054" t="str">
        <v>M120</v>
      </c>
    </row>
    <row r="2055" spans="1:13" x14ac:dyDescent="0.25">
      <c r="A2055">
        <v>211112429</v>
      </c>
      <c r="B2055" t="str">
        <v>Talho Sequeiros - Soc. Unipessoal, Lda.</v>
      </c>
      <c r="C2055" t="str">
        <v>FA</v>
      </c>
      <c r="D2055" s="5" t="str">
        <v>2025A</v>
      </c>
      <c r="E2055">
        <v>7288</v>
      </c>
      <c r="F2055" t="str">
        <v>RPR</v>
      </c>
      <c r="G2055" vm="13">
        <v>45814</v>
      </c>
      <c r="H2055" vm="185">
        <v>45784</v>
      </c>
      <c r="I2055">
        <v>36</v>
      </c>
      <c r="J2055">
        <v>34.130000000000003</v>
      </c>
      <c r="K2055">
        <v>34.130000000000003</v>
      </c>
      <c r="L2055" t="str">
        <v>Bruno Brito</v>
      </c>
      <c r="M2055" t="str">
        <v>31A60</v>
      </c>
    </row>
    <row r="2056" spans="1:13" x14ac:dyDescent="0.25">
      <c r="A2056">
        <v>211112429</v>
      </c>
      <c r="B2056" t="str">
        <v>Talho Sequeiros - Soc. Unipessoal, Lda.</v>
      </c>
      <c r="C2056" t="str">
        <v>FA</v>
      </c>
      <c r="D2056" s="5" t="str">
        <v>2025A</v>
      </c>
      <c r="E2056">
        <v>8083</v>
      </c>
      <c r="F2056" t="str">
        <v>RPR</v>
      </c>
      <c r="G2056" vm="24">
        <v>45828</v>
      </c>
      <c r="H2056" vm="153">
        <v>45798</v>
      </c>
      <c r="I2056">
        <v>22</v>
      </c>
      <c r="J2056">
        <v>26.990000000000002</v>
      </c>
      <c r="K2056">
        <v>26.990000000000002</v>
      </c>
      <c r="L2056" t="str">
        <v>Bruno Brito</v>
      </c>
      <c r="M2056" t="str">
        <v>6A30</v>
      </c>
    </row>
    <row r="2057" spans="1:13" x14ac:dyDescent="0.25">
      <c r="A2057">
        <v>211112429</v>
      </c>
      <c r="B2057" t="str">
        <v>Talho Sequeiros - Soc. Unipessoal, Lda.</v>
      </c>
      <c r="C2057" t="str">
        <v>FA</v>
      </c>
      <c r="D2057" s="5" t="str">
        <v>2025A</v>
      </c>
      <c r="E2057">
        <v>8836</v>
      </c>
      <c r="F2057" t="str">
        <v>RPR</v>
      </c>
      <c r="G2057" vm="33">
        <v>45842</v>
      </c>
      <c r="H2057" vm="12">
        <v>45812</v>
      </c>
      <c r="I2057">
        <v>8</v>
      </c>
      <c r="J2057">
        <v>33.700000000000003</v>
      </c>
      <c r="K2057">
        <v>33.700000000000003</v>
      </c>
      <c r="L2057" t="str">
        <v>Bruno Brito</v>
      </c>
      <c r="M2057" t="str">
        <v>6A30</v>
      </c>
    </row>
    <row r="2058" spans="1:13" x14ac:dyDescent="0.25">
      <c r="A2058">
        <v>211112429</v>
      </c>
      <c r="B2058" t="str">
        <v>Talho Sequeiros - Soc. Unipessoal, Lda.</v>
      </c>
      <c r="C2058" t="str">
        <v>FA</v>
      </c>
      <c r="D2058" s="5" t="str">
        <v>2025A</v>
      </c>
      <c r="E2058">
        <v>9827</v>
      </c>
      <c r="F2058" t="str">
        <v>RPR</v>
      </c>
      <c r="G2058" vm="102">
        <v>45865</v>
      </c>
      <c r="H2058" vm="28">
        <v>45835</v>
      </c>
      <c r="I2058">
        <v>-15</v>
      </c>
      <c r="J2058">
        <v>65.989999999999995</v>
      </c>
      <c r="K2058">
        <v>65.989999999999995</v>
      </c>
      <c r="L2058" t="str">
        <v>Bruno Brito</v>
      </c>
      <c r="M2058" t="str">
        <v>A VENCER</v>
      </c>
    </row>
    <row r="2059" spans="1:13" x14ac:dyDescent="0.25">
      <c r="A2059">
        <v>211112431</v>
      </c>
      <c r="B2059" t="str">
        <v>Carnes Gamil-Carmo &amp; Gaspar, Lda</v>
      </c>
      <c r="C2059" t="str">
        <v>FA</v>
      </c>
      <c r="D2059" s="5" t="str">
        <v>2024A</v>
      </c>
      <c r="E2059">
        <v>10584</v>
      </c>
      <c r="F2059" t="str">
        <v>PEN</v>
      </c>
      <c r="G2059" vm="358">
        <v>45629</v>
      </c>
      <c r="H2059" vm="358">
        <v>45629</v>
      </c>
      <c r="I2059">
        <v>221</v>
      </c>
      <c r="J2059">
        <v>477</v>
      </c>
      <c r="K2059">
        <v>477</v>
      </c>
      <c r="L2059" t="str">
        <v>Bracar</v>
      </c>
      <c r="M2059" t="str">
        <v>M120</v>
      </c>
    </row>
    <row r="2060" spans="1:13" x14ac:dyDescent="0.25">
      <c r="A2060">
        <v>211112431</v>
      </c>
      <c r="B2060" t="str">
        <v>Carnes Gamil-Carmo &amp; Gaspar, Lda</v>
      </c>
      <c r="C2060" t="str">
        <v>FA</v>
      </c>
      <c r="D2060" s="5" t="str">
        <v>2025C</v>
      </c>
      <c r="E2060">
        <v>3</v>
      </c>
      <c r="F2060" t="str">
        <v>PEN</v>
      </c>
      <c r="G2060" vm="418">
        <v>45688</v>
      </c>
      <c r="H2060" vm="418">
        <v>45688</v>
      </c>
      <c r="I2060">
        <v>162</v>
      </c>
      <c r="J2060">
        <v>277.98</v>
      </c>
      <c r="K2060">
        <v>277.98</v>
      </c>
      <c r="L2060" t="str">
        <v>Bracar</v>
      </c>
      <c r="M2060" t="str">
        <v>M120</v>
      </c>
    </row>
    <row r="2061" spans="1:13" x14ac:dyDescent="0.25">
      <c r="A2061">
        <v>211112431</v>
      </c>
      <c r="B2061" t="str">
        <v>Carnes Gamil-Carmo &amp; Gaspar, Lda</v>
      </c>
      <c r="C2061" t="str">
        <v>FA</v>
      </c>
      <c r="D2061" s="5" t="str">
        <v>2025C</v>
      </c>
      <c r="E2061">
        <v>4</v>
      </c>
      <c r="F2061" t="str">
        <v>PEN</v>
      </c>
      <c r="G2061" vm="418">
        <v>45688</v>
      </c>
      <c r="H2061" vm="418">
        <v>45688</v>
      </c>
      <c r="I2061">
        <v>162</v>
      </c>
      <c r="J2061">
        <v>252.96</v>
      </c>
      <c r="K2061">
        <v>252.96</v>
      </c>
      <c r="L2061" t="str">
        <v>Bracar</v>
      </c>
      <c r="M2061" t="str">
        <v>M120</v>
      </c>
    </row>
    <row r="2062" spans="1:13" x14ac:dyDescent="0.25">
      <c r="A2062">
        <v>211112434</v>
      </c>
      <c r="B2062" t="str">
        <v>Sabgal Foods, S.A.</v>
      </c>
      <c r="C2062" t="str">
        <v>FA</v>
      </c>
      <c r="D2062" s="5" t="str">
        <v>2024A</v>
      </c>
      <c r="E2062">
        <v>11692</v>
      </c>
      <c r="F2062" t="str">
        <v>PEN</v>
      </c>
      <c r="G2062" vm="84">
        <v>45675</v>
      </c>
      <c r="H2062" vm="82">
        <v>45645</v>
      </c>
      <c r="I2062">
        <v>175</v>
      </c>
      <c r="J2062">
        <v>466.29</v>
      </c>
      <c r="K2062">
        <v>466.29</v>
      </c>
      <c r="L2062" t="str">
        <v>Vânia Silva</v>
      </c>
      <c r="M2062" t="str">
        <v>M120</v>
      </c>
    </row>
    <row r="2063" spans="1:13" x14ac:dyDescent="0.25">
      <c r="A2063">
        <v>211112434</v>
      </c>
      <c r="B2063" t="str">
        <v>Sabgal Foods, S.A.</v>
      </c>
      <c r="C2063" t="str">
        <v>FA</v>
      </c>
      <c r="D2063" s="5" t="str">
        <v>2025A</v>
      </c>
      <c r="E2063">
        <v>192</v>
      </c>
      <c r="F2063" t="str">
        <v>PEN</v>
      </c>
      <c r="G2063" vm="85">
        <v>45690</v>
      </c>
      <c r="H2063" vm="329">
        <v>45660</v>
      </c>
      <c r="I2063">
        <v>160</v>
      </c>
      <c r="J2063">
        <v>367.21</v>
      </c>
      <c r="K2063">
        <v>367.21</v>
      </c>
      <c r="L2063" t="str">
        <v>Vânia Silva</v>
      </c>
      <c r="M2063" t="str">
        <v>M120</v>
      </c>
    </row>
    <row r="2064" spans="1:13" x14ac:dyDescent="0.25">
      <c r="A2064">
        <v>211112434</v>
      </c>
      <c r="B2064" t="str">
        <v>Sabgal Foods, S.A.</v>
      </c>
      <c r="C2064" t="str">
        <v>FA</v>
      </c>
      <c r="D2064" s="5" t="str">
        <v>2025A</v>
      </c>
      <c r="E2064">
        <v>644</v>
      </c>
      <c r="F2064" t="str">
        <v>PEN</v>
      </c>
      <c r="G2064" vm="87">
        <v>45697</v>
      </c>
      <c r="H2064" vm="60">
        <v>45667</v>
      </c>
      <c r="I2064">
        <v>153</v>
      </c>
      <c r="J2064">
        <v>222.6</v>
      </c>
      <c r="K2064">
        <v>222.6</v>
      </c>
      <c r="L2064" t="str">
        <v>Vânia Silva</v>
      </c>
      <c r="M2064" t="str">
        <v>M120</v>
      </c>
    </row>
    <row r="2065" spans="1:13" x14ac:dyDescent="0.25">
      <c r="A2065">
        <v>211112439</v>
      </c>
      <c r="B2065" t="str">
        <v>Tradição Obrigatória, Lda</v>
      </c>
      <c r="C2065" t="str">
        <v>CCR</v>
      </c>
      <c r="D2065" s="5" t="str">
        <v>A</v>
      </c>
      <c r="E2065" t="str">
        <v>Transferência</v>
      </c>
      <c r="F2065" t="str">
        <v>PEN</v>
      </c>
      <c r="G2065" vm="158">
        <v>45730</v>
      </c>
      <c r="H2065" vm="204">
        <v>45715</v>
      </c>
      <c r="I2065">
        <v>120</v>
      </c>
      <c r="J2065">
        <v>-83.070000000000007</v>
      </c>
      <c r="K2065">
        <v>-83.070000000000007</v>
      </c>
      <c r="L2065" t="str">
        <v>Manuel Miranda</v>
      </c>
      <c r="M2065" t="str">
        <v>91A120</v>
      </c>
    </row>
    <row r="2066" spans="1:13" x14ac:dyDescent="0.25">
      <c r="A2066">
        <v>211112443</v>
      </c>
      <c r="B2066" t="str">
        <v>Segredos Ibéricos - Com. Distrib. Produtos Alimentares, Lda.</v>
      </c>
      <c r="C2066" t="str">
        <v>FA</v>
      </c>
      <c r="D2066" s="5" t="str">
        <v>2025A</v>
      </c>
      <c r="E2066">
        <v>8418</v>
      </c>
      <c r="F2066" t="str">
        <v>PEN</v>
      </c>
      <c r="G2066" vm="27">
        <v>45834</v>
      </c>
      <c r="H2066" vm="176">
        <v>45804</v>
      </c>
      <c r="I2066">
        <v>16</v>
      </c>
      <c r="J2066">
        <v>396.04</v>
      </c>
      <c r="K2066">
        <v>396.04</v>
      </c>
      <c r="L2066" t="str">
        <v>Vânia Silva</v>
      </c>
      <c r="M2066" t="str">
        <v>6A30</v>
      </c>
    </row>
    <row r="2067" spans="1:13" x14ac:dyDescent="0.25">
      <c r="A2067">
        <v>211112443</v>
      </c>
      <c r="B2067" t="str">
        <v>Segredos Ibéricos - Com. Distrib. Produtos Alimentares, Lda.</v>
      </c>
      <c r="C2067" t="str">
        <v>FA</v>
      </c>
      <c r="D2067" s="5" t="str">
        <v>2025A</v>
      </c>
      <c r="E2067">
        <v>8910</v>
      </c>
      <c r="F2067" t="str">
        <v>PEN</v>
      </c>
      <c r="G2067" vm="34">
        <v>45843</v>
      </c>
      <c r="H2067" vm="138">
        <v>45813</v>
      </c>
      <c r="I2067">
        <v>7</v>
      </c>
      <c r="J2067">
        <v>765.47</v>
      </c>
      <c r="K2067">
        <v>765.47</v>
      </c>
      <c r="L2067" t="str">
        <v>Vânia Silva</v>
      </c>
      <c r="M2067" t="str">
        <v>6A30</v>
      </c>
    </row>
    <row r="2068" spans="1:13" x14ac:dyDescent="0.25">
      <c r="A2068">
        <v>211112445</v>
      </c>
      <c r="B2068" t="str">
        <v>Paulo Jorge T. Moreira (Talho Srª Candeias)</v>
      </c>
      <c r="C2068" t="str">
        <v>FA</v>
      </c>
      <c r="D2068" s="5" t="str">
        <v>2025A</v>
      </c>
      <c r="E2068">
        <v>7762</v>
      </c>
      <c r="F2068" t="str">
        <v>RPR</v>
      </c>
      <c r="G2068" vm="20">
        <v>45822</v>
      </c>
      <c r="H2068" vm="152">
        <v>45792</v>
      </c>
      <c r="I2068">
        <v>28</v>
      </c>
      <c r="J2068">
        <v>263.51</v>
      </c>
      <c r="K2068">
        <v>263.51</v>
      </c>
      <c r="L2068" t="str">
        <v>Bruno Brito</v>
      </c>
      <c r="M2068" t="str">
        <v>6A30</v>
      </c>
    </row>
    <row r="2069" spans="1:13" x14ac:dyDescent="0.25">
      <c r="A2069">
        <v>211112445</v>
      </c>
      <c r="B2069" t="str">
        <v>Paulo Jorge T. Moreira (Talho Srª Candeias)</v>
      </c>
      <c r="C2069" t="str">
        <v>FA</v>
      </c>
      <c r="D2069" s="5" t="str">
        <v>2025A</v>
      </c>
      <c r="E2069">
        <v>8096</v>
      </c>
      <c r="F2069" t="str">
        <v>PEN</v>
      </c>
      <c r="G2069" vm="24">
        <v>45828</v>
      </c>
      <c r="H2069" vm="153">
        <v>45798</v>
      </c>
      <c r="I2069">
        <v>22</v>
      </c>
      <c r="J2069">
        <v>499.21000000000004</v>
      </c>
      <c r="K2069">
        <v>499.21000000000004</v>
      </c>
      <c r="L2069" t="str">
        <v>Bruno Brito</v>
      </c>
      <c r="M2069" t="str">
        <v>6A30</v>
      </c>
    </row>
    <row r="2070" spans="1:13" x14ac:dyDescent="0.25">
      <c r="A2070">
        <v>211112445</v>
      </c>
      <c r="B2070" t="str">
        <v>Paulo Jorge T. Moreira (Talho Srª Candeias)</v>
      </c>
      <c r="C2070" t="str">
        <v>FA</v>
      </c>
      <c r="D2070" s="5" t="str">
        <v>2025A</v>
      </c>
      <c r="E2070">
        <v>8255</v>
      </c>
      <c r="F2070" t="str">
        <v>PEN</v>
      </c>
      <c r="G2070" vm="25">
        <v>45830</v>
      </c>
      <c r="H2070" vm="75">
        <v>45800</v>
      </c>
      <c r="I2070">
        <v>20</v>
      </c>
      <c r="J2070">
        <v>53.65</v>
      </c>
      <c r="K2070">
        <v>53.65</v>
      </c>
      <c r="L2070" t="str">
        <v>Bruno Brito</v>
      </c>
      <c r="M2070" t="str">
        <v>6A30</v>
      </c>
    </row>
    <row r="2071" spans="1:13" x14ac:dyDescent="0.25">
      <c r="A2071">
        <v>211112445</v>
      </c>
      <c r="B2071" t="str">
        <v>Paulo Jorge T. Moreira (Talho Srª Candeias)</v>
      </c>
      <c r="C2071" t="str">
        <v>FA</v>
      </c>
      <c r="D2071" s="5" t="str">
        <v>2025A</v>
      </c>
      <c r="E2071">
        <v>8527</v>
      </c>
      <c r="F2071" t="str">
        <v>PEN</v>
      </c>
      <c r="G2071" vm="28">
        <v>45835</v>
      </c>
      <c r="H2071" vm="148">
        <v>45805</v>
      </c>
      <c r="I2071">
        <v>15</v>
      </c>
      <c r="J2071">
        <v>279.77</v>
      </c>
      <c r="K2071">
        <v>279.77</v>
      </c>
      <c r="L2071" t="str">
        <v>Bruno Brito</v>
      </c>
      <c r="M2071" t="str">
        <v>6A30</v>
      </c>
    </row>
    <row r="2072" spans="1:13" x14ac:dyDescent="0.25">
      <c r="A2072">
        <v>211112445</v>
      </c>
      <c r="B2072" t="str">
        <v>Paulo Jorge T. Moreira (Talho Srª Candeias)</v>
      </c>
      <c r="C2072" t="str">
        <v>FA</v>
      </c>
      <c r="D2072" s="5" t="str">
        <v>2025A</v>
      </c>
      <c r="E2072">
        <v>8844</v>
      </c>
      <c r="F2072" t="str">
        <v>PEN</v>
      </c>
      <c r="G2072" vm="33">
        <v>45842</v>
      </c>
      <c r="H2072" vm="12">
        <v>45812</v>
      </c>
      <c r="I2072">
        <v>8</v>
      </c>
      <c r="J2072">
        <v>292.06</v>
      </c>
      <c r="K2072">
        <v>292.06</v>
      </c>
      <c r="L2072" t="str">
        <v>Bruno Brito</v>
      </c>
      <c r="M2072" t="str">
        <v>6A30</v>
      </c>
    </row>
    <row r="2073" spans="1:13" x14ac:dyDescent="0.25">
      <c r="A2073">
        <v>211112445</v>
      </c>
      <c r="B2073" t="str">
        <v>Paulo Jorge T. Moreira (Talho Srª Candeias)</v>
      </c>
      <c r="C2073" t="str">
        <v>FA</v>
      </c>
      <c r="D2073" s="5" t="str">
        <v>2025A</v>
      </c>
      <c r="E2073">
        <v>9088</v>
      </c>
      <c r="F2073" t="str">
        <v>PEN</v>
      </c>
      <c r="G2073" vm="9">
        <v>45849</v>
      </c>
      <c r="H2073" vm="16">
        <v>45819</v>
      </c>
      <c r="I2073">
        <v>1</v>
      </c>
      <c r="J2073">
        <v>309.58</v>
      </c>
      <c r="K2073">
        <v>309.58</v>
      </c>
      <c r="L2073" t="str">
        <v>Bruno Brito</v>
      </c>
      <c r="M2073" t="str">
        <v>1A5</v>
      </c>
    </row>
    <row r="2074" spans="1:13" x14ac:dyDescent="0.25">
      <c r="A2074">
        <v>211112445</v>
      </c>
      <c r="B2074" t="str">
        <v>Paulo Jorge T. Moreira (Talho Srª Candeias)</v>
      </c>
      <c r="C2074" t="str">
        <v>FA</v>
      </c>
      <c r="D2074" s="5" t="str">
        <v>2025A</v>
      </c>
      <c r="E2074">
        <v>9524</v>
      </c>
      <c r="F2074" t="str">
        <v>PEN</v>
      </c>
      <c r="G2074" vm="98">
        <v>45858</v>
      </c>
      <c r="H2074" vm="24">
        <v>45828</v>
      </c>
      <c r="I2074">
        <v>-8</v>
      </c>
      <c r="J2074">
        <v>269.18</v>
      </c>
      <c r="K2074">
        <v>269.18</v>
      </c>
      <c r="L2074" t="str">
        <v>Bruno Brito</v>
      </c>
      <c r="M2074" t="str">
        <v>A VENCER</v>
      </c>
    </row>
    <row r="2075" spans="1:13" x14ac:dyDescent="0.25">
      <c r="A2075">
        <v>211112445</v>
      </c>
      <c r="B2075" t="str">
        <v>Paulo Jorge T. Moreira (Talho Srª Candeias)</v>
      </c>
      <c r="C2075" t="str">
        <v>FA</v>
      </c>
      <c r="D2075" s="5" t="str">
        <v>2025A</v>
      </c>
      <c r="E2075">
        <v>9690</v>
      </c>
      <c r="F2075" t="str">
        <v>PEN</v>
      </c>
      <c r="G2075" vm="101">
        <v>45863</v>
      </c>
      <c r="H2075" vm="26">
        <v>45833</v>
      </c>
      <c r="I2075">
        <v>-13</v>
      </c>
      <c r="J2075">
        <v>255.28</v>
      </c>
      <c r="K2075">
        <v>255.28</v>
      </c>
      <c r="L2075" t="str">
        <v>Bruno Brito</v>
      </c>
      <c r="M2075" t="str">
        <v>A VENCER</v>
      </c>
    </row>
    <row r="2076" spans="1:13" x14ac:dyDescent="0.25">
      <c r="A2076">
        <v>211112445</v>
      </c>
      <c r="B2076" t="str">
        <v>Paulo Jorge T. Moreira (Talho Srª Candeias)</v>
      </c>
      <c r="C2076" t="str">
        <v>FA</v>
      </c>
      <c r="D2076" s="5" t="str">
        <v>2025A</v>
      </c>
      <c r="E2076">
        <v>10444</v>
      </c>
      <c r="F2076" t="str">
        <v>PEN</v>
      </c>
      <c r="G2076" vm="109">
        <v>45879</v>
      </c>
      <c r="H2076" vm="9">
        <v>45849</v>
      </c>
      <c r="I2076">
        <v>-29</v>
      </c>
      <c r="J2076">
        <v>23.3</v>
      </c>
      <c r="K2076">
        <v>23.3</v>
      </c>
      <c r="L2076" t="str">
        <v>Bruno Brito</v>
      </c>
      <c r="M2076" t="str">
        <v>A VENCER</v>
      </c>
    </row>
    <row r="2077" spans="1:13" x14ac:dyDescent="0.25">
      <c r="A2077">
        <v>211112445</v>
      </c>
      <c r="B2077" t="str">
        <v>Paulo Jorge T. Moreira (Talho Srª Candeias)</v>
      </c>
      <c r="C2077" t="str">
        <v>FA</v>
      </c>
      <c r="D2077" s="5" t="str">
        <v>2025A</v>
      </c>
      <c r="E2077">
        <v>10459</v>
      </c>
      <c r="F2077" t="str">
        <v>PEN</v>
      </c>
      <c r="G2077" vm="109">
        <v>45879</v>
      </c>
      <c r="H2077" vm="9">
        <v>45849</v>
      </c>
      <c r="I2077">
        <v>-29</v>
      </c>
      <c r="J2077">
        <v>260.31</v>
      </c>
      <c r="K2077">
        <v>260.31</v>
      </c>
      <c r="L2077" t="str">
        <v>Bruno Brito</v>
      </c>
      <c r="M2077" t="str">
        <v>A VENCER</v>
      </c>
    </row>
    <row r="2078" spans="1:13" x14ac:dyDescent="0.25">
      <c r="A2078">
        <v>211112452</v>
      </c>
      <c r="B2078" t="str">
        <v>Segredos do Pasto - Unipessoal, Lda.</v>
      </c>
      <c r="C2078" t="str">
        <v>FA</v>
      </c>
      <c r="D2078" s="5" t="str">
        <v>2025A</v>
      </c>
      <c r="E2078">
        <v>9652</v>
      </c>
      <c r="F2078" t="str">
        <v>PEN</v>
      </c>
      <c r="G2078" vm="96">
        <v>45854</v>
      </c>
      <c r="H2078" vm="26">
        <v>45833</v>
      </c>
      <c r="I2078">
        <v>-4</v>
      </c>
      <c r="J2078">
        <v>359.84000000000003</v>
      </c>
      <c r="K2078">
        <v>359.84000000000003</v>
      </c>
      <c r="L2078" t="str">
        <v>Bruno Brito</v>
      </c>
      <c r="M2078" t="str">
        <v>A VENCER</v>
      </c>
    </row>
    <row r="2079" spans="1:13" x14ac:dyDescent="0.25">
      <c r="A2079">
        <v>211112455</v>
      </c>
      <c r="B2079" t="str">
        <v>Visoalimentar, Lda.</v>
      </c>
      <c r="C2079" t="str">
        <v>FA</v>
      </c>
      <c r="D2079" s="5" t="str">
        <v>2025A</v>
      </c>
      <c r="E2079">
        <v>9178</v>
      </c>
      <c r="F2079" t="str">
        <v>PEN</v>
      </c>
      <c r="G2079" vm="165">
        <v>45850</v>
      </c>
      <c r="H2079" vm="122">
        <v>45820</v>
      </c>
      <c r="I2079">
        <v>0</v>
      </c>
      <c r="J2079">
        <v>1554.25</v>
      </c>
      <c r="K2079">
        <v>1554.25</v>
      </c>
      <c r="L2079" t="str">
        <v>Vânia Silva</v>
      </c>
      <c r="M2079" t="str">
        <v>A VENCER</v>
      </c>
    </row>
    <row r="2080" spans="1:13" x14ac:dyDescent="0.25">
      <c r="A2080">
        <v>211112455</v>
      </c>
      <c r="B2080" t="str">
        <v>Visoalimentar, Lda.</v>
      </c>
      <c r="C2080" t="str">
        <v>FA</v>
      </c>
      <c r="D2080" s="5" t="str">
        <v>2025A</v>
      </c>
      <c r="E2080">
        <v>9798</v>
      </c>
      <c r="F2080" t="str">
        <v>PEN</v>
      </c>
      <c r="G2080" vm="139">
        <v>45864</v>
      </c>
      <c r="H2080" vm="27">
        <v>45834</v>
      </c>
      <c r="I2080">
        <v>-14</v>
      </c>
      <c r="J2080">
        <v>2220.65</v>
      </c>
      <c r="K2080">
        <v>2220.65</v>
      </c>
      <c r="L2080" t="str">
        <v>Vânia Silva</v>
      </c>
      <c r="M2080" t="str">
        <v>A VENCER</v>
      </c>
    </row>
    <row r="2081" spans="1:13" x14ac:dyDescent="0.25">
      <c r="A2081">
        <v>211112455</v>
      </c>
      <c r="B2081" t="str">
        <v>Visoalimentar, Lda.</v>
      </c>
      <c r="C2081" t="str">
        <v>FA</v>
      </c>
      <c r="D2081" s="5" t="str">
        <v>2025A</v>
      </c>
      <c r="E2081">
        <v>9912</v>
      </c>
      <c r="F2081" t="str">
        <v>PEN</v>
      </c>
      <c r="G2081" vm="103">
        <v>45868</v>
      </c>
      <c r="H2081" vm="104">
        <v>45838</v>
      </c>
      <c r="I2081">
        <v>-18</v>
      </c>
      <c r="J2081">
        <v>2033.5</v>
      </c>
      <c r="K2081">
        <v>2033.5</v>
      </c>
      <c r="L2081" t="str">
        <v>Vânia Silva</v>
      </c>
      <c r="M2081" t="str">
        <v>A VENCER</v>
      </c>
    </row>
    <row r="2082" spans="1:13" x14ac:dyDescent="0.25">
      <c r="A2082">
        <v>211112458</v>
      </c>
      <c r="B2082" t="str">
        <v>Fumeiros Sousa Viana - Unipessoal, Lda.</v>
      </c>
      <c r="C2082" t="str">
        <v>FA</v>
      </c>
      <c r="D2082" s="5" t="str">
        <v>2025A</v>
      </c>
      <c r="E2082">
        <v>2852</v>
      </c>
      <c r="F2082" t="str">
        <v>PEN</v>
      </c>
      <c r="G2082" vm="183">
        <v>45762</v>
      </c>
      <c r="H2082" vm="355">
        <v>45702</v>
      </c>
      <c r="I2082">
        <v>88</v>
      </c>
      <c r="J2082">
        <v>326.52</v>
      </c>
      <c r="K2082">
        <v>326.52</v>
      </c>
      <c r="L2082" t="str">
        <v>Bruno Brito</v>
      </c>
      <c r="M2082" t="str">
        <v>61A90</v>
      </c>
    </row>
    <row r="2083" spans="1:13" x14ac:dyDescent="0.25">
      <c r="A2083">
        <v>211112458</v>
      </c>
      <c r="B2083" t="str">
        <v>Fumeiros Sousa Viana - Unipessoal, Lda.</v>
      </c>
      <c r="C2083" t="str">
        <v>FA</v>
      </c>
      <c r="D2083" s="5" t="str">
        <v>2025A</v>
      </c>
      <c r="E2083">
        <v>8520</v>
      </c>
      <c r="F2083" t="str">
        <v>PEN</v>
      </c>
      <c r="G2083" vm="102">
        <v>45865</v>
      </c>
      <c r="H2083" vm="148">
        <v>45805</v>
      </c>
      <c r="I2083">
        <v>-15</v>
      </c>
      <c r="J2083">
        <v>56.5</v>
      </c>
      <c r="K2083">
        <v>56.5</v>
      </c>
      <c r="L2083" t="str">
        <v>Bruno Brito</v>
      </c>
      <c r="M2083" t="str">
        <v>A VENCER</v>
      </c>
    </row>
    <row r="2084" spans="1:13" x14ac:dyDescent="0.25">
      <c r="A2084">
        <v>211112458</v>
      </c>
      <c r="B2084" t="str">
        <v>Fumeiros Sousa Viana - Unipessoal, Lda.</v>
      </c>
      <c r="C2084" t="str">
        <v>FA</v>
      </c>
      <c r="D2084" s="5" t="str">
        <v>2025A</v>
      </c>
      <c r="E2084">
        <v>8627</v>
      </c>
      <c r="F2084" t="str">
        <v>PEN</v>
      </c>
      <c r="G2084" vm="280">
        <v>45867</v>
      </c>
      <c r="H2084" vm="10">
        <v>45807</v>
      </c>
      <c r="I2084">
        <v>-17</v>
      </c>
      <c r="J2084">
        <v>192.32</v>
      </c>
      <c r="K2084">
        <v>192.32</v>
      </c>
      <c r="L2084" t="str">
        <v>Bruno Brito</v>
      </c>
      <c r="M2084" t="str">
        <v>A VENCER</v>
      </c>
    </row>
    <row r="2085" spans="1:13" x14ac:dyDescent="0.25">
      <c r="A2085">
        <v>211112461</v>
      </c>
      <c r="B2085" t="str">
        <v>TENTAÇÃO DAS BIFANAS 1</v>
      </c>
      <c r="C2085" t="str">
        <v>FA</v>
      </c>
      <c r="D2085" s="5" t="str">
        <v>2025A</v>
      </c>
      <c r="E2085">
        <v>3758</v>
      </c>
      <c r="F2085" t="str">
        <v>PEN</v>
      </c>
      <c r="G2085" vm="39">
        <v>45746</v>
      </c>
      <c r="H2085" vm="205">
        <v>45716</v>
      </c>
      <c r="I2085">
        <v>104</v>
      </c>
      <c r="J2085">
        <v>226.85</v>
      </c>
      <c r="K2085">
        <v>226.85</v>
      </c>
      <c r="L2085" t="str">
        <v>Pedro Fonseca</v>
      </c>
      <c r="M2085" t="str">
        <v>91A120</v>
      </c>
    </row>
    <row r="2086" spans="1:13" x14ac:dyDescent="0.25">
      <c r="A2086">
        <v>211112461</v>
      </c>
      <c r="B2086" t="str">
        <v>TENTAÇÃO DAS BIFANAS 1</v>
      </c>
      <c r="C2086" t="str">
        <v>FA</v>
      </c>
      <c r="D2086" s="5" t="str">
        <v>2025A</v>
      </c>
      <c r="E2086">
        <v>4377</v>
      </c>
      <c r="F2086" t="str">
        <v>PEN</v>
      </c>
      <c r="G2086" vm="41">
        <v>45758</v>
      </c>
      <c r="H2086" vm="268">
        <v>45728</v>
      </c>
      <c r="I2086">
        <v>92</v>
      </c>
      <c r="J2086">
        <v>134.19999999999999</v>
      </c>
      <c r="K2086">
        <v>134.19999999999999</v>
      </c>
      <c r="L2086" t="str">
        <v>Pedro Fonseca</v>
      </c>
      <c r="M2086" t="str">
        <v>91A120</v>
      </c>
    </row>
    <row r="2087" spans="1:13" x14ac:dyDescent="0.25">
      <c r="A2087">
        <v>211112463</v>
      </c>
      <c r="B2087" t="str">
        <v>Talho F.M. &amp; Almeida, Lda.</v>
      </c>
      <c r="C2087" t="str">
        <v>FA</v>
      </c>
      <c r="D2087" s="5" t="str">
        <v>2025A</v>
      </c>
      <c r="E2087">
        <v>5601</v>
      </c>
      <c r="F2087" t="str">
        <v>RPR</v>
      </c>
      <c r="G2087" vm="179">
        <v>45765</v>
      </c>
      <c r="H2087" vm="223">
        <v>45750</v>
      </c>
      <c r="I2087">
        <v>85</v>
      </c>
      <c r="J2087">
        <v>20.84</v>
      </c>
      <c r="K2087">
        <v>20.84</v>
      </c>
      <c r="L2087" t="str">
        <v>Bruno Brito</v>
      </c>
      <c r="M2087" t="str">
        <v>61A90</v>
      </c>
    </row>
    <row r="2088" spans="1:13" x14ac:dyDescent="0.25">
      <c r="A2088">
        <v>211112465</v>
      </c>
      <c r="B2088" t="str">
        <v>Axioma Revigorado - Unipessoal, Lda. (Talho do Seixal)</v>
      </c>
      <c r="C2088" t="str">
        <v>FA</v>
      </c>
      <c r="D2088" s="5" t="str">
        <v>2025A</v>
      </c>
      <c r="E2088">
        <v>10060</v>
      </c>
      <c r="F2088" t="str">
        <v>PEN</v>
      </c>
      <c r="G2088" vm="118">
        <v>45871</v>
      </c>
      <c r="H2088" vm="32">
        <v>45841</v>
      </c>
      <c r="I2088">
        <v>-21</v>
      </c>
      <c r="J2088">
        <v>167.34</v>
      </c>
      <c r="K2088">
        <v>167.34</v>
      </c>
      <c r="L2088" t="str">
        <v>Bruno Brito</v>
      </c>
      <c r="M2088" t="str">
        <v>A VENCER</v>
      </c>
    </row>
    <row r="2089" spans="1:13" x14ac:dyDescent="0.25">
      <c r="A2089">
        <v>211112465</v>
      </c>
      <c r="B2089" t="str">
        <v>Axioma Revigorado - Unipessoal, Lda. (Talho do Seixal)</v>
      </c>
      <c r="C2089" t="str">
        <v>FA</v>
      </c>
      <c r="D2089" s="5" t="str">
        <v>2025A</v>
      </c>
      <c r="E2089">
        <v>10383</v>
      </c>
      <c r="F2089" t="str">
        <v>PEN</v>
      </c>
      <c r="G2089" vm="142">
        <v>45878</v>
      </c>
      <c r="H2089" vm="74">
        <v>45848</v>
      </c>
      <c r="I2089">
        <v>-28</v>
      </c>
      <c r="J2089">
        <v>208.20000000000002</v>
      </c>
      <c r="K2089">
        <v>208.20000000000002</v>
      </c>
      <c r="L2089" t="str">
        <v>Bruno Brito</v>
      </c>
      <c r="M2089" t="str">
        <v>A VENCER</v>
      </c>
    </row>
    <row r="2090" spans="1:13" x14ac:dyDescent="0.25">
      <c r="A2090">
        <v>211112466</v>
      </c>
      <c r="B2090" t="str">
        <v>Correia Coelho &amp; Almeida Coelho, Lda.</v>
      </c>
      <c r="C2090" t="str">
        <v>NC</v>
      </c>
      <c r="D2090" s="5" t="str">
        <v>2025A</v>
      </c>
      <c r="E2090">
        <v>487</v>
      </c>
      <c r="F2090" t="str">
        <v>PEN</v>
      </c>
      <c r="G2090" vm="23">
        <v>45827</v>
      </c>
      <c r="H2090" vm="122">
        <v>45820</v>
      </c>
      <c r="I2090">
        <v>23</v>
      </c>
      <c r="J2090">
        <v>-9.67</v>
      </c>
      <c r="K2090">
        <v>-9.67</v>
      </c>
      <c r="L2090" t="str">
        <v>Bruno Brito</v>
      </c>
      <c r="M2090" t="str">
        <v>6A30</v>
      </c>
    </row>
    <row r="2091" spans="1:13" x14ac:dyDescent="0.25">
      <c r="A2091">
        <v>211112466</v>
      </c>
      <c r="B2091" t="str">
        <v>Correia Coelho &amp; Almeida Coelho, Lda.</v>
      </c>
      <c r="C2091" t="str">
        <v>FA</v>
      </c>
      <c r="D2091" s="5" t="str">
        <v>2025A</v>
      </c>
      <c r="E2091">
        <v>9129</v>
      </c>
      <c r="F2091" t="str">
        <v>PEN</v>
      </c>
      <c r="G2091" vm="23">
        <v>45827</v>
      </c>
      <c r="H2091" vm="122">
        <v>45820</v>
      </c>
      <c r="I2091">
        <v>23</v>
      </c>
      <c r="J2091">
        <v>356.72</v>
      </c>
      <c r="K2091">
        <v>4.84</v>
      </c>
      <c r="L2091" t="str">
        <v>Bruno Brito</v>
      </c>
      <c r="M2091" t="str">
        <v>6A30</v>
      </c>
    </row>
    <row r="2092" spans="1:13" x14ac:dyDescent="0.25">
      <c r="A2092">
        <v>211112467</v>
      </c>
      <c r="B2092" t="str">
        <v>Super Talho do Sardão - Unipessoal, Lda.</v>
      </c>
      <c r="C2092" t="str">
        <v>FA</v>
      </c>
      <c r="D2092" s="5" t="str">
        <v>2025A</v>
      </c>
      <c r="E2092">
        <v>8521</v>
      </c>
      <c r="F2092" t="str">
        <v>PEN</v>
      </c>
      <c r="G2092" vm="122">
        <v>45820</v>
      </c>
      <c r="H2092" vm="148">
        <v>45805</v>
      </c>
      <c r="I2092">
        <v>30</v>
      </c>
      <c r="J2092">
        <v>432.52</v>
      </c>
      <c r="K2092">
        <v>432.52</v>
      </c>
      <c r="L2092" t="str">
        <v>Bruno Brito</v>
      </c>
      <c r="M2092" t="str">
        <v>6A30</v>
      </c>
    </row>
    <row r="2093" spans="1:13" x14ac:dyDescent="0.25">
      <c r="A2093">
        <v>211112467</v>
      </c>
      <c r="B2093" t="str">
        <v>Super Talho do Sardão - Unipessoal, Lda.</v>
      </c>
      <c r="C2093" t="str">
        <v>FA</v>
      </c>
      <c r="D2093" s="5" t="str">
        <v>2025A</v>
      </c>
      <c r="E2093">
        <v>8839</v>
      </c>
      <c r="F2093" t="str">
        <v>PEN</v>
      </c>
      <c r="G2093" vm="23">
        <v>45827</v>
      </c>
      <c r="H2093" vm="12">
        <v>45812</v>
      </c>
      <c r="I2093">
        <v>23</v>
      </c>
      <c r="J2093">
        <v>302.58</v>
      </c>
      <c r="K2093">
        <v>302.58</v>
      </c>
      <c r="L2093" t="str">
        <v>Bruno Brito</v>
      </c>
      <c r="M2093" t="str">
        <v>6A30</v>
      </c>
    </row>
    <row r="2094" spans="1:13" x14ac:dyDescent="0.25">
      <c r="A2094">
        <v>211112467</v>
      </c>
      <c r="B2094" t="str">
        <v>Super Talho do Sardão - Unipessoal, Lda.</v>
      </c>
      <c r="C2094" t="str">
        <v>FA</v>
      </c>
      <c r="D2094" s="5" t="str">
        <v>2025A</v>
      </c>
      <c r="E2094">
        <v>9505</v>
      </c>
      <c r="F2094" t="str">
        <v>PEN</v>
      </c>
      <c r="G2094" vm="34">
        <v>45843</v>
      </c>
      <c r="H2094" vm="24">
        <v>45828</v>
      </c>
      <c r="I2094">
        <v>7</v>
      </c>
      <c r="J2094">
        <v>554.03</v>
      </c>
      <c r="K2094">
        <v>554.03</v>
      </c>
      <c r="L2094" t="str">
        <v>Bruno Brito</v>
      </c>
      <c r="M2094" t="str">
        <v>6A30</v>
      </c>
    </row>
    <row r="2095" spans="1:13" x14ac:dyDescent="0.25">
      <c r="A2095">
        <v>211112467</v>
      </c>
      <c r="B2095" t="str">
        <v>Super Talho do Sardão - Unipessoal, Lda.</v>
      </c>
      <c r="C2095" t="str">
        <v>FA</v>
      </c>
      <c r="D2095" s="5" t="str">
        <v>2025A</v>
      </c>
      <c r="E2095">
        <v>9967</v>
      </c>
      <c r="F2095" t="str">
        <v>PEN</v>
      </c>
      <c r="G2095" vm="177">
        <v>45855</v>
      </c>
      <c r="H2095" vm="31">
        <v>45840</v>
      </c>
      <c r="I2095">
        <v>-5</v>
      </c>
      <c r="J2095">
        <v>579.14</v>
      </c>
      <c r="K2095">
        <v>579.14</v>
      </c>
      <c r="L2095" t="str">
        <v>Bruno Brito</v>
      </c>
      <c r="M2095" t="str">
        <v>A VENCER</v>
      </c>
    </row>
    <row r="2096" spans="1:13" x14ac:dyDescent="0.25">
      <c r="A2096">
        <v>211112467</v>
      </c>
      <c r="B2096" t="str">
        <v>Super Talho do Sardão - Unipessoal, Lda.</v>
      </c>
      <c r="C2096" t="str">
        <v>FA</v>
      </c>
      <c r="D2096" s="5" t="str">
        <v>2025A</v>
      </c>
      <c r="E2096">
        <v>10339</v>
      </c>
      <c r="F2096" t="str">
        <v>PEN</v>
      </c>
      <c r="G2096" vm="250">
        <v>45862</v>
      </c>
      <c r="H2096" vm="8">
        <v>45847</v>
      </c>
      <c r="I2096">
        <v>-12</v>
      </c>
      <c r="J2096">
        <v>483.82</v>
      </c>
      <c r="K2096">
        <v>483.82</v>
      </c>
      <c r="L2096" t="str">
        <v>Bruno Brito</v>
      </c>
      <c r="M2096" t="str">
        <v>A VENCER</v>
      </c>
    </row>
    <row r="2097" spans="1:13" x14ac:dyDescent="0.25">
      <c r="A2097">
        <v>211112468</v>
      </c>
      <c r="B2097" t="str">
        <v>FILIPE VARELA LOPES, UNIPESSOAL LDA</v>
      </c>
      <c r="C2097" t="str">
        <v>FA</v>
      </c>
      <c r="D2097" s="5" t="str">
        <v>2025A</v>
      </c>
      <c r="E2097">
        <v>8752</v>
      </c>
      <c r="F2097" t="str">
        <v>PEN</v>
      </c>
      <c r="G2097" vm="32">
        <v>45841</v>
      </c>
      <c r="H2097" vm="119">
        <v>45811</v>
      </c>
      <c r="I2097">
        <v>9</v>
      </c>
      <c r="J2097">
        <v>148.94</v>
      </c>
      <c r="K2097">
        <v>148.94</v>
      </c>
      <c r="L2097" t="str">
        <v>Manuel Miranda</v>
      </c>
      <c r="M2097" t="str">
        <v>6A30</v>
      </c>
    </row>
    <row r="2098" spans="1:13" x14ac:dyDescent="0.25">
      <c r="A2098">
        <v>211112468</v>
      </c>
      <c r="B2098" t="str">
        <v>FILIPE VARELA LOPES, UNIPESSOAL LDA</v>
      </c>
      <c r="C2098" t="str">
        <v>FA</v>
      </c>
      <c r="D2098" s="5" t="str">
        <v>2025A</v>
      </c>
      <c r="E2098">
        <v>8901</v>
      </c>
      <c r="F2098" t="str">
        <v>PEN</v>
      </c>
      <c r="G2098" vm="34">
        <v>45843</v>
      </c>
      <c r="H2098" vm="138">
        <v>45813</v>
      </c>
      <c r="I2098">
        <v>7</v>
      </c>
      <c r="J2098">
        <v>57.58</v>
      </c>
      <c r="K2098">
        <v>57.58</v>
      </c>
      <c r="L2098" t="str">
        <v>Manuel Miranda</v>
      </c>
      <c r="M2098" t="str">
        <v>6A30</v>
      </c>
    </row>
    <row r="2099" spans="1:13" x14ac:dyDescent="0.25">
      <c r="A2099">
        <v>211112468</v>
      </c>
      <c r="B2099" t="str">
        <v>FILIPE VARELA LOPES, UNIPESSOAL LDA</v>
      </c>
      <c r="C2099" t="str">
        <v>FA</v>
      </c>
      <c r="D2099" s="5" t="str">
        <v>2025A</v>
      </c>
      <c r="E2099">
        <v>9336</v>
      </c>
      <c r="F2099" t="str">
        <v>PEN</v>
      </c>
      <c r="G2099" vm="177">
        <v>45855</v>
      </c>
      <c r="H2099" vm="178">
        <v>45825</v>
      </c>
      <c r="I2099">
        <v>-5</v>
      </c>
      <c r="J2099">
        <v>214.46</v>
      </c>
      <c r="K2099">
        <v>214.46</v>
      </c>
      <c r="L2099" t="str">
        <v>Manuel Miranda</v>
      </c>
      <c r="M2099" t="str">
        <v>A VENCER</v>
      </c>
    </row>
    <row r="2100" spans="1:13" x14ac:dyDescent="0.25">
      <c r="A2100">
        <v>211112468</v>
      </c>
      <c r="B2100" t="str">
        <v>FILIPE VARELA LOPES, UNIPESSOAL LDA</v>
      </c>
      <c r="C2100" t="str">
        <v>FA</v>
      </c>
      <c r="D2100" s="5" t="str">
        <v>2025A</v>
      </c>
      <c r="E2100">
        <v>9746</v>
      </c>
      <c r="F2100" t="str">
        <v>PEN</v>
      </c>
      <c r="G2100" vm="139">
        <v>45864</v>
      </c>
      <c r="H2100" vm="27">
        <v>45834</v>
      </c>
      <c r="I2100">
        <v>-14</v>
      </c>
      <c r="J2100">
        <v>139.32</v>
      </c>
      <c r="K2100">
        <v>139.32</v>
      </c>
      <c r="L2100" t="str">
        <v>Manuel Miranda</v>
      </c>
      <c r="M2100" t="str">
        <v>A VENCER</v>
      </c>
    </row>
    <row r="2101" spans="1:13" x14ac:dyDescent="0.25">
      <c r="A2101">
        <v>211112468</v>
      </c>
      <c r="B2101" t="str">
        <v>FILIPE VARELA LOPES, UNIPESSOAL LDA</v>
      </c>
      <c r="C2101" t="str">
        <v>FA</v>
      </c>
      <c r="D2101" s="5" t="str">
        <v>2025A</v>
      </c>
      <c r="E2101">
        <v>10102</v>
      </c>
      <c r="F2101" t="str">
        <v>PEN</v>
      </c>
      <c r="G2101" vm="106">
        <v>45872</v>
      </c>
      <c r="H2101" vm="33">
        <v>45842</v>
      </c>
      <c r="I2101">
        <v>-22</v>
      </c>
      <c r="J2101">
        <v>88.38</v>
      </c>
      <c r="K2101">
        <v>88.38</v>
      </c>
      <c r="L2101" t="str">
        <v>Manuel Miranda</v>
      </c>
      <c r="M2101" t="str">
        <v>A VENCER</v>
      </c>
    </row>
    <row r="2102" spans="1:13" x14ac:dyDescent="0.25">
      <c r="A2102">
        <v>211112468</v>
      </c>
      <c r="B2102" t="str">
        <v>FILIPE VARELA LOPES, UNIPESSOAL LDA</v>
      </c>
      <c r="C2102" t="str">
        <v>FA</v>
      </c>
      <c r="D2102" s="5" t="str">
        <v>2025A</v>
      </c>
      <c r="E2102">
        <v>10379</v>
      </c>
      <c r="F2102" t="str">
        <v>PEN</v>
      </c>
      <c r="G2102" vm="142">
        <v>45878</v>
      </c>
      <c r="H2102" vm="74">
        <v>45848</v>
      </c>
      <c r="I2102">
        <v>-28</v>
      </c>
      <c r="J2102">
        <v>53.71</v>
      </c>
      <c r="K2102">
        <v>53.71</v>
      </c>
      <c r="L2102" t="str">
        <v>Manuel Miranda</v>
      </c>
      <c r="M2102" t="str">
        <v>A VENCER</v>
      </c>
    </row>
    <row r="2103" spans="1:13" x14ac:dyDescent="0.25">
      <c r="A2103">
        <v>211112469</v>
      </c>
      <c r="B2103" t="str">
        <v>Produtos Alimentares, Carina, Lda.</v>
      </c>
      <c r="C2103" t="str">
        <v>FA</v>
      </c>
      <c r="D2103" s="5" t="str">
        <v>2025A</v>
      </c>
      <c r="E2103">
        <v>9117</v>
      </c>
      <c r="F2103" t="str">
        <v>PEN</v>
      </c>
      <c r="G2103" vm="165">
        <v>45850</v>
      </c>
      <c r="H2103" vm="122">
        <v>45820</v>
      </c>
      <c r="I2103">
        <v>0</v>
      </c>
      <c r="J2103">
        <v>678.73</v>
      </c>
      <c r="K2103">
        <v>678.73</v>
      </c>
      <c r="L2103" t="str">
        <v>Vânia Silva</v>
      </c>
      <c r="M2103" t="str">
        <v>A VENCER</v>
      </c>
    </row>
    <row r="2104" spans="1:13" x14ac:dyDescent="0.25">
      <c r="A2104">
        <v>211112469</v>
      </c>
      <c r="B2104" t="str">
        <v>Produtos Alimentares, Carina, Lda.</v>
      </c>
      <c r="C2104" t="str">
        <v>FA</v>
      </c>
      <c r="D2104" s="5" t="str">
        <v>2025A</v>
      </c>
      <c r="E2104">
        <v>9799</v>
      </c>
      <c r="F2104" t="str">
        <v>PEN</v>
      </c>
      <c r="G2104" vm="139">
        <v>45864</v>
      </c>
      <c r="H2104" vm="27">
        <v>45834</v>
      </c>
      <c r="I2104">
        <v>-14</v>
      </c>
      <c r="J2104">
        <v>1067.26</v>
      </c>
      <c r="K2104">
        <v>1067.26</v>
      </c>
      <c r="L2104" t="str">
        <v>Vânia Silva</v>
      </c>
      <c r="M2104" t="str">
        <v>A VENCER</v>
      </c>
    </row>
    <row r="2105" spans="1:13" x14ac:dyDescent="0.25">
      <c r="A2105">
        <v>211112471</v>
      </c>
      <c r="B2105" t="str">
        <v>Manuel Alejandro da Silva Ibarra</v>
      </c>
      <c r="C2105" t="str">
        <v>FA</v>
      </c>
      <c r="D2105" s="5" t="str">
        <v>2025A</v>
      </c>
      <c r="E2105">
        <v>10401</v>
      </c>
      <c r="F2105" t="str">
        <v>PEN</v>
      </c>
      <c r="G2105" vm="142">
        <v>45878</v>
      </c>
      <c r="H2105" vm="74">
        <v>45848</v>
      </c>
      <c r="I2105">
        <v>-28</v>
      </c>
      <c r="J2105">
        <v>116.64</v>
      </c>
      <c r="K2105">
        <v>116.64</v>
      </c>
      <c r="L2105" t="str">
        <v>Bruno Brito</v>
      </c>
      <c r="M2105" t="str">
        <v>A VENCER</v>
      </c>
    </row>
    <row r="2106" spans="1:13" x14ac:dyDescent="0.25">
      <c r="A2106">
        <v>211112472</v>
      </c>
      <c r="B2106" t="str">
        <v>Talho Nelima - Pereira &amp; Filhos, Lda.</v>
      </c>
      <c r="C2106" t="str">
        <v>FA</v>
      </c>
      <c r="D2106" s="5" t="str">
        <v>2025A</v>
      </c>
      <c r="E2106">
        <v>9735</v>
      </c>
      <c r="F2106" t="str">
        <v>PEN</v>
      </c>
      <c r="G2106" vm="9">
        <v>45849</v>
      </c>
      <c r="H2106" vm="27">
        <v>45834</v>
      </c>
      <c r="I2106">
        <v>1</v>
      </c>
      <c r="J2106">
        <v>80.87</v>
      </c>
      <c r="K2106">
        <v>80.87</v>
      </c>
      <c r="L2106" t="str">
        <v>Bruno Brito</v>
      </c>
      <c r="M2106" t="str">
        <v>1A5</v>
      </c>
    </row>
    <row r="2107" spans="1:13" x14ac:dyDescent="0.25">
      <c r="A2107">
        <v>211112472</v>
      </c>
      <c r="B2107" t="str">
        <v>Talho Nelima - Pereira &amp; Filhos, Lda.</v>
      </c>
      <c r="C2107" t="str">
        <v>FA</v>
      </c>
      <c r="D2107" s="5" t="str">
        <v>2025A</v>
      </c>
      <c r="E2107">
        <v>10390</v>
      </c>
      <c r="F2107" t="str">
        <v>PEN</v>
      </c>
      <c r="G2107" vm="101">
        <v>45863</v>
      </c>
      <c r="H2107" vm="74">
        <v>45848</v>
      </c>
      <c r="I2107">
        <v>-13</v>
      </c>
      <c r="J2107">
        <v>85.93</v>
      </c>
      <c r="K2107">
        <v>85.93</v>
      </c>
      <c r="L2107" t="str">
        <v>Bruno Brito</v>
      </c>
      <c r="M2107" t="str">
        <v>A VENCER</v>
      </c>
    </row>
    <row r="2108" spans="1:13" x14ac:dyDescent="0.25">
      <c r="A2108">
        <v>211112473</v>
      </c>
      <c r="B2108" t="str">
        <v>Talho Central - Pereira da Silva &amp; Filhos, Lda.</v>
      </c>
      <c r="C2108" t="str">
        <v>NC</v>
      </c>
      <c r="D2108" s="5">
        <v>2025</v>
      </c>
      <c r="E2108">
        <v>309</v>
      </c>
      <c r="F2108" t="str">
        <v>PEN</v>
      </c>
      <c r="G2108" vm="179">
        <v>45765</v>
      </c>
      <c r="H2108" vm="223">
        <v>45750</v>
      </c>
      <c r="I2108">
        <v>85</v>
      </c>
      <c r="J2108">
        <v>-6.2</v>
      </c>
      <c r="K2108">
        <v>-0.21</v>
      </c>
      <c r="L2108" t="str">
        <v>Bruno Brito</v>
      </c>
      <c r="M2108" t="str">
        <v>61A90</v>
      </c>
    </row>
    <row r="2109" spans="1:13" x14ac:dyDescent="0.25">
      <c r="A2109">
        <v>211112474</v>
      </c>
      <c r="B2109" t="str">
        <v>Paula &amp; Manuel Oliveira - Restaurante Lda.</v>
      </c>
      <c r="C2109" t="str">
        <v>FA</v>
      </c>
      <c r="D2109" s="5" t="str">
        <v>2025A</v>
      </c>
      <c r="E2109">
        <v>9782</v>
      </c>
      <c r="F2109" t="str">
        <v>PEN</v>
      </c>
      <c r="G2109" vm="9">
        <v>45849</v>
      </c>
      <c r="H2109" vm="27">
        <v>45834</v>
      </c>
      <c r="I2109">
        <v>1</v>
      </c>
      <c r="J2109">
        <v>496.08</v>
      </c>
      <c r="K2109">
        <v>496.08</v>
      </c>
      <c r="L2109" t="str">
        <v>Luis Fonseca</v>
      </c>
      <c r="M2109" t="str">
        <v>1A5</v>
      </c>
    </row>
    <row r="2110" spans="1:13" x14ac:dyDescent="0.25">
      <c r="A2110">
        <v>211112476</v>
      </c>
      <c r="B2110" t="str">
        <v>Cascata Risonha, Lda.</v>
      </c>
      <c r="C2110" t="str">
        <v>FA</v>
      </c>
      <c r="D2110" s="5" t="str">
        <v>2025A</v>
      </c>
      <c r="E2110">
        <v>9807</v>
      </c>
      <c r="F2110" t="str">
        <v>PEN</v>
      </c>
      <c r="G2110" vm="102">
        <v>45865</v>
      </c>
      <c r="H2110" vm="28">
        <v>45835</v>
      </c>
      <c r="I2110">
        <v>-15</v>
      </c>
      <c r="J2110">
        <v>137.53</v>
      </c>
      <c r="K2110">
        <v>137.53</v>
      </c>
      <c r="L2110" t="str">
        <v>Vânia Silva</v>
      </c>
      <c r="M2110" t="str">
        <v>A VENCER</v>
      </c>
    </row>
    <row r="2111" spans="1:13" x14ac:dyDescent="0.25">
      <c r="A2111">
        <v>211112476</v>
      </c>
      <c r="B2111" t="str">
        <v>Cascata Risonha, Lda.</v>
      </c>
      <c r="C2111" t="str">
        <v>FA</v>
      </c>
      <c r="D2111" s="5" t="str">
        <v>2025A</v>
      </c>
      <c r="E2111">
        <v>10023</v>
      </c>
      <c r="F2111" t="str">
        <v>PEN</v>
      </c>
      <c r="G2111" vm="118">
        <v>45871</v>
      </c>
      <c r="H2111" vm="32">
        <v>45841</v>
      </c>
      <c r="I2111">
        <v>-21</v>
      </c>
      <c r="J2111">
        <v>275.11</v>
      </c>
      <c r="K2111">
        <v>275.11</v>
      </c>
      <c r="L2111" t="str">
        <v>Vânia Silva</v>
      </c>
      <c r="M2111" t="str">
        <v>A VENCER</v>
      </c>
    </row>
    <row r="2112" spans="1:13" x14ac:dyDescent="0.25">
      <c r="A2112">
        <v>211112476</v>
      </c>
      <c r="B2112" t="str">
        <v>Cascata Risonha, Lda.</v>
      </c>
      <c r="C2112" t="str">
        <v>FA</v>
      </c>
      <c r="D2112" s="5" t="str">
        <v>2025A</v>
      </c>
      <c r="E2112">
        <v>10295</v>
      </c>
      <c r="F2112" t="str">
        <v>PEN</v>
      </c>
      <c r="G2112" vm="108">
        <v>45877</v>
      </c>
      <c r="H2112" vm="8">
        <v>45847</v>
      </c>
      <c r="I2112">
        <v>-27</v>
      </c>
      <c r="J2112">
        <v>290.51</v>
      </c>
      <c r="K2112">
        <v>290.51</v>
      </c>
      <c r="L2112" t="str">
        <v>Vânia Silva</v>
      </c>
      <c r="M2112" t="str">
        <v>A VENCER</v>
      </c>
    </row>
    <row r="2113" spans="1:13" x14ac:dyDescent="0.25">
      <c r="A2113">
        <v>211112477</v>
      </c>
      <c r="B2113" t="str">
        <v>A PRAÇA DE BARCELOS, LDA</v>
      </c>
      <c r="C2113" t="str">
        <v>FA</v>
      </c>
      <c r="D2113" s="5" t="str">
        <v>2025A</v>
      </c>
      <c r="E2113">
        <v>8741</v>
      </c>
      <c r="F2113" t="str">
        <v>PEN</v>
      </c>
      <c r="G2113" vm="177">
        <v>45855</v>
      </c>
      <c r="H2113" vm="94">
        <v>45810</v>
      </c>
      <c r="I2113">
        <v>-5</v>
      </c>
      <c r="J2113">
        <v>107.15</v>
      </c>
      <c r="K2113">
        <v>107.15</v>
      </c>
      <c r="L2113" t="str">
        <v>Ricardo G.Silva</v>
      </c>
      <c r="M2113" t="str">
        <v>A VENCER</v>
      </c>
    </row>
    <row r="2114" spans="1:13" x14ac:dyDescent="0.25">
      <c r="A2114">
        <v>211112477</v>
      </c>
      <c r="B2114" t="str">
        <v>A PRAÇA DE BARCELOS, LDA</v>
      </c>
      <c r="C2114" t="str">
        <v>NC</v>
      </c>
      <c r="D2114" s="5">
        <v>2025</v>
      </c>
      <c r="E2114">
        <v>527</v>
      </c>
      <c r="F2114" t="str">
        <v>PEN</v>
      </c>
      <c r="G2114" vm="97">
        <v>45856</v>
      </c>
      <c r="H2114" vm="119">
        <v>45811</v>
      </c>
      <c r="I2114">
        <v>-6</v>
      </c>
      <c r="J2114">
        <v>-25.46</v>
      </c>
      <c r="K2114">
        <v>-25.46</v>
      </c>
      <c r="L2114" t="str">
        <v>Ricardo G.Silva</v>
      </c>
      <c r="M2114" t="str">
        <v>A VENCER</v>
      </c>
    </row>
    <row r="2115" spans="1:13" x14ac:dyDescent="0.25">
      <c r="A2115">
        <v>211112477</v>
      </c>
      <c r="B2115" t="str">
        <v>A PRAÇA DE BARCELOS, LDA</v>
      </c>
      <c r="C2115" t="str">
        <v>FA</v>
      </c>
      <c r="D2115" s="5" t="str">
        <v>2025A</v>
      </c>
      <c r="E2115">
        <v>9013</v>
      </c>
      <c r="F2115" t="str">
        <v>PEN</v>
      </c>
      <c r="G2115" vm="250">
        <v>45862</v>
      </c>
      <c r="H2115" vm="77">
        <v>45817</v>
      </c>
      <c r="I2115">
        <v>-12</v>
      </c>
      <c r="J2115">
        <v>106.99000000000001</v>
      </c>
      <c r="K2115">
        <v>106.99000000000001</v>
      </c>
      <c r="L2115" t="str">
        <v>Ricardo G.Silva</v>
      </c>
      <c r="M2115" t="str">
        <v>A VENCER</v>
      </c>
    </row>
    <row r="2116" spans="1:13" x14ac:dyDescent="0.25">
      <c r="A2116">
        <v>211112477</v>
      </c>
      <c r="B2116" t="str">
        <v>A PRAÇA DE BARCELOS, LDA</v>
      </c>
      <c r="C2116" t="str">
        <v>FA</v>
      </c>
      <c r="D2116" s="5" t="str">
        <v>2025A</v>
      </c>
      <c r="E2116">
        <v>9587</v>
      </c>
      <c r="F2116" t="str">
        <v>PEN</v>
      </c>
      <c r="G2116" vm="116">
        <v>45876</v>
      </c>
      <c r="H2116" vm="100">
        <v>45831</v>
      </c>
      <c r="I2116">
        <v>-26</v>
      </c>
      <c r="J2116">
        <v>140.44</v>
      </c>
      <c r="K2116">
        <v>140.44</v>
      </c>
      <c r="L2116" t="str">
        <v>Ricardo G.Silva</v>
      </c>
      <c r="M2116" t="str">
        <v>A VENCER</v>
      </c>
    </row>
    <row r="2117" spans="1:13" x14ac:dyDescent="0.25">
      <c r="A2117">
        <v>211112477</v>
      </c>
      <c r="B2117" t="str">
        <v>A PRAÇA DE BARCELOS, LDA</v>
      </c>
      <c r="C2117" t="str">
        <v>FA</v>
      </c>
      <c r="D2117" s="5" t="str">
        <v>2025A</v>
      </c>
      <c r="E2117">
        <v>10202</v>
      </c>
      <c r="F2117" t="str">
        <v>PEN</v>
      </c>
      <c r="G2117" vm="233">
        <v>45890</v>
      </c>
      <c r="H2117" vm="72">
        <v>45845</v>
      </c>
      <c r="I2117">
        <v>-40</v>
      </c>
      <c r="J2117">
        <v>88.87</v>
      </c>
      <c r="K2117">
        <v>88.87</v>
      </c>
      <c r="L2117" t="str">
        <v>Ricardo G.Silva</v>
      </c>
      <c r="M2117" t="str">
        <v>A VENCER</v>
      </c>
    </row>
    <row r="2118" spans="1:13" x14ac:dyDescent="0.25">
      <c r="A2118">
        <v>211112481</v>
      </c>
      <c r="B2118" t="str">
        <v>Talho Camões, Lda</v>
      </c>
      <c r="C2118" t="str">
        <v>FA</v>
      </c>
      <c r="D2118" s="5" t="str">
        <v>2025A</v>
      </c>
      <c r="E2118">
        <v>9928</v>
      </c>
      <c r="F2118" t="str">
        <v>PEN</v>
      </c>
      <c r="G2118" vm="140">
        <v>45869</v>
      </c>
      <c r="H2118" vm="141">
        <v>45839</v>
      </c>
      <c r="I2118">
        <v>-19</v>
      </c>
      <c r="J2118">
        <v>78.2</v>
      </c>
      <c r="K2118">
        <v>78.2</v>
      </c>
      <c r="L2118" t="str">
        <v>Manuel Miranda</v>
      </c>
      <c r="M2118" t="str">
        <v>A VENCER</v>
      </c>
    </row>
    <row r="2119" spans="1:13" x14ac:dyDescent="0.25">
      <c r="A2119">
        <v>211112483</v>
      </c>
      <c r="B2119" t="str">
        <v>Disprolafões - Produtos Alimentares, Lda.</v>
      </c>
      <c r="C2119" t="str">
        <v>FA</v>
      </c>
      <c r="D2119" s="5" t="str">
        <v>2025A</v>
      </c>
      <c r="E2119">
        <v>9578</v>
      </c>
      <c r="F2119" t="str">
        <v>PEN</v>
      </c>
      <c r="G2119" vm="99">
        <v>45861</v>
      </c>
      <c r="H2119" vm="100">
        <v>45831</v>
      </c>
      <c r="I2119">
        <v>-11</v>
      </c>
      <c r="J2119">
        <v>509.3</v>
      </c>
      <c r="K2119">
        <v>509.3</v>
      </c>
      <c r="L2119" t="str">
        <v>Bruno Brito</v>
      </c>
      <c r="M2119" t="str">
        <v>A VENCER</v>
      </c>
    </row>
    <row r="2120" spans="1:13" x14ac:dyDescent="0.25">
      <c r="A2120">
        <v>211112483</v>
      </c>
      <c r="B2120" t="str">
        <v>Disprolafões - Produtos Alimentares, Lda.</v>
      </c>
      <c r="C2120" t="str">
        <v>FA</v>
      </c>
      <c r="D2120" s="5" t="str">
        <v>2025A</v>
      </c>
      <c r="E2120">
        <v>9915</v>
      </c>
      <c r="F2120" t="str">
        <v>PEN</v>
      </c>
      <c r="G2120" vm="140">
        <v>45869</v>
      </c>
      <c r="H2120" vm="141">
        <v>45839</v>
      </c>
      <c r="I2120">
        <v>-19</v>
      </c>
      <c r="J2120">
        <v>380.55</v>
      </c>
      <c r="K2120">
        <v>380.55</v>
      </c>
      <c r="L2120" t="str">
        <v>Bruno Brito</v>
      </c>
      <c r="M2120" t="str">
        <v>A VENCER</v>
      </c>
    </row>
    <row r="2121" spans="1:13" x14ac:dyDescent="0.25">
      <c r="A2121">
        <v>211112483</v>
      </c>
      <c r="B2121" t="str">
        <v>Disprolafões - Produtos Alimentares, Lda.</v>
      </c>
      <c r="C2121" t="str">
        <v>FA</v>
      </c>
      <c r="D2121" s="5" t="str">
        <v>2025A</v>
      </c>
      <c r="E2121">
        <v>10025</v>
      </c>
      <c r="F2121" t="str">
        <v>PEN</v>
      </c>
      <c r="G2121" vm="118">
        <v>45871</v>
      </c>
      <c r="H2121" vm="32">
        <v>45841</v>
      </c>
      <c r="I2121">
        <v>-21</v>
      </c>
      <c r="J2121">
        <v>113.18</v>
      </c>
      <c r="K2121">
        <v>113.18</v>
      </c>
      <c r="L2121" t="str">
        <v>Bruno Brito</v>
      </c>
      <c r="M2121" t="str">
        <v>A VENCER</v>
      </c>
    </row>
    <row r="2122" spans="1:13" x14ac:dyDescent="0.25">
      <c r="A2122">
        <v>211112487</v>
      </c>
      <c r="B2122" t="str">
        <v>Restaurante Solar dos Sobreiros, Lda.</v>
      </c>
      <c r="C2122" t="str">
        <v>FA</v>
      </c>
      <c r="D2122" s="5" t="str">
        <v>2025A</v>
      </c>
      <c r="E2122">
        <v>9852</v>
      </c>
      <c r="F2122" t="str">
        <v>PEN</v>
      </c>
      <c r="G2122" vm="102">
        <v>45865</v>
      </c>
      <c r="H2122" vm="28">
        <v>45835</v>
      </c>
      <c r="I2122">
        <v>-15</v>
      </c>
      <c r="J2122">
        <v>458.74</v>
      </c>
      <c r="K2122">
        <v>458.74</v>
      </c>
      <c r="L2122" t="str">
        <v>Luis Fonseca</v>
      </c>
      <c r="M2122" t="str">
        <v>A VENCER</v>
      </c>
    </row>
    <row r="2123" spans="1:13" x14ac:dyDescent="0.25">
      <c r="A2123">
        <v>211112487</v>
      </c>
      <c r="B2123" t="str">
        <v>Restaurante Solar dos Sobreiros, Lda.</v>
      </c>
      <c r="C2123" t="str">
        <v>FA</v>
      </c>
      <c r="D2123" s="5" t="str">
        <v>2025A</v>
      </c>
      <c r="E2123">
        <v>10452</v>
      </c>
      <c r="F2123" t="str">
        <v>PEN</v>
      </c>
      <c r="G2123" vm="109">
        <v>45879</v>
      </c>
      <c r="H2123" vm="9">
        <v>45849</v>
      </c>
      <c r="I2123">
        <v>-29</v>
      </c>
      <c r="J2123">
        <v>102.61</v>
      </c>
      <c r="K2123">
        <v>102.61</v>
      </c>
      <c r="L2123" t="str">
        <v>Luis Fonseca</v>
      </c>
      <c r="M2123" t="str">
        <v>A VENCER</v>
      </c>
    </row>
    <row r="2124" spans="1:13" x14ac:dyDescent="0.25">
      <c r="A2124">
        <v>211112487</v>
      </c>
      <c r="B2124" t="str">
        <v>Restaurante Solar dos Sobreiros, Lda.</v>
      </c>
      <c r="C2124" t="str">
        <v>FA</v>
      </c>
      <c r="D2124" s="5" t="str">
        <v>2025A</v>
      </c>
      <c r="E2124">
        <v>10462</v>
      </c>
      <c r="F2124" t="str">
        <v>PEN</v>
      </c>
      <c r="G2124" vm="109">
        <v>45879</v>
      </c>
      <c r="H2124" vm="9">
        <v>45849</v>
      </c>
      <c r="I2124">
        <v>-29</v>
      </c>
      <c r="J2124">
        <v>360.40000000000003</v>
      </c>
      <c r="K2124">
        <v>360.40000000000003</v>
      </c>
      <c r="L2124" t="str">
        <v>Luis Fonseca</v>
      </c>
      <c r="M2124" t="str">
        <v>A VENCER</v>
      </c>
    </row>
    <row r="2125" spans="1:13" x14ac:dyDescent="0.25">
      <c r="A2125">
        <v>211112488</v>
      </c>
      <c r="B2125" t="str">
        <v>Jupitergália, Lda</v>
      </c>
      <c r="C2125" t="str">
        <v>FA</v>
      </c>
      <c r="D2125" s="5" t="str">
        <v>2025A</v>
      </c>
      <c r="E2125">
        <v>9567</v>
      </c>
      <c r="F2125" t="str">
        <v>PEN</v>
      </c>
      <c r="G2125" vm="24">
        <v>45828</v>
      </c>
      <c r="H2125" vm="24">
        <v>45828</v>
      </c>
      <c r="I2125">
        <v>22</v>
      </c>
      <c r="J2125">
        <v>992.69</v>
      </c>
      <c r="K2125">
        <v>992.69</v>
      </c>
      <c r="L2125" t="str">
        <v>Vânia Silva</v>
      </c>
      <c r="M2125" t="str">
        <v>6A30</v>
      </c>
    </row>
    <row r="2126" spans="1:13" x14ac:dyDescent="0.25">
      <c r="A2126">
        <v>211112488</v>
      </c>
      <c r="B2126" t="str">
        <v>Jupitergália, Lda</v>
      </c>
      <c r="C2126" t="str">
        <v>FA</v>
      </c>
      <c r="D2126" s="5" t="str">
        <v>2025A</v>
      </c>
      <c r="E2126">
        <v>10184</v>
      </c>
      <c r="F2126" t="str">
        <v>PEN</v>
      </c>
      <c r="G2126" vm="33">
        <v>45842</v>
      </c>
      <c r="H2126" vm="33">
        <v>45842</v>
      </c>
      <c r="I2126">
        <v>8</v>
      </c>
      <c r="J2126">
        <v>1008.07</v>
      </c>
      <c r="K2126">
        <v>1008.07</v>
      </c>
      <c r="L2126" t="str">
        <v>Vânia Silva</v>
      </c>
      <c r="M2126" t="str">
        <v>6A30</v>
      </c>
    </row>
    <row r="2127" spans="1:13" x14ac:dyDescent="0.25">
      <c r="A2127">
        <v>211112489</v>
      </c>
      <c r="B2127" t="str">
        <v>Pura Paixão - Unipessoal, Lda.</v>
      </c>
      <c r="C2127" t="str">
        <v>FA</v>
      </c>
      <c r="D2127" s="5" t="str">
        <v>2025A</v>
      </c>
      <c r="E2127">
        <v>9566</v>
      </c>
      <c r="F2127" t="str">
        <v>PEN</v>
      </c>
      <c r="G2127" vm="98">
        <v>45858</v>
      </c>
      <c r="H2127" vm="24">
        <v>45828</v>
      </c>
      <c r="I2127">
        <v>-8</v>
      </c>
      <c r="J2127">
        <v>4153.0600000000004</v>
      </c>
      <c r="K2127">
        <v>4153.0600000000004</v>
      </c>
      <c r="L2127" t="str">
        <v>Pedro Fonseca</v>
      </c>
      <c r="M2127" t="str">
        <v>A VENCER</v>
      </c>
    </row>
    <row r="2128" spans="1:13" x14ac:dyDescent="0.25">
      <c r="A2128">
        <v>211112490</v>
      </c>
      <c r="B2128" t="str">
        <v>Francisco José Teixeira</v>
      </c>
      <c r="C2128" t="str">
        <v>FA</v>
      </c>
      <c r="D2128" s="5">
        <v>2025</v>
      </c>
      <c r="E2128">
        <v>15</v>
      </c>
      <c r="F2128" t="str">
        <v>RPR</v>
      </c>
      <c r="G2128" vm="35">
        <v>45844</v>
      </c>
      <c r="H2128" vm="13">
        <v>45814</v>
      </c>
      <c r="I2128">
        <v>6</v>
      </c>
      <c r="J2128">
        <v>115.46000000000001</v>
      </c>
      <c r="K2128">
        <v>115.46000000000001</v>
      </c>
      <c r="L2128" t="str">
        <v>Bruno Brito</v>
      </c>
      <c r="M2128" t="str">
        <v>6A30</v>
      </c>
    </row>
    <row r="2129" spans="1:13" x14ac:dyDescent="0.25">
      <c r="A2129">
        <v>211112490</v>
      </c>
      <c r="B2129" t="str">
        <v>Francisco José Teixeira</v>
      </c>
      <c r="C2129" t="str">
        <v>FA</v>
      </c>
      <c r="D2129" s="5" t="str">
        <v>2025A</v>
      </c>
      <c r="E2129">
        <v>9202</v>
      </c>
      <c r="F2129" t="str">
        <v>RPR</v>
      </c>
      <c r="G2129" vm="95">
        <v>45851</v>
      </c>
      <c r="H2129" vm="19">
        <v>45821</v>
      </c>
      <c r="I2129">
        <v>-1</v>
      </c>
      <c r="J2129">
        <v>152.61000000000001</v>
      </c>
      <c r="K2129">
        <v>152.61000000000001</v>
      </c>
      <c r="L2129" t="str">
        <v>Bruno Brito</v>
      </c>
      <c r="M2129" t="str">
        <v>A VENCER</v>
      </c>
    </row>
    <row r="2130" spans="1:13" x14ac:dyDescent="0.25">
      <c r="A2130">
        <v>211112490</v>
      </c>
      <c r="B2130" t="str">
        <v>Francisco José Teixeira</v>
      </c>
      <c r="C2130" t="str">
        <v>FA</v>
      </c>
      <c r="D2130" s="5" t="str">
        <v>2025A</v>
      </c>
      <c r="E2130">
        <v>9518</v>
      </c>
      <c r="F2130" t="str">
        <v>RPR</v>
      </c>
      <c r="G2130" vm="98">
        <v>45858</v>
      </c>
      <c r="H2130" vm="24">
        <v>45828</v>
      </c>
      <c r="I2130">
        <v>-8</v>
      </c>
      <c r="J2130">
        <v>87.55</v>
      </c>
      <c r="K2130">
        <v>87.55</v>
      </c>
      <c r="L2130" t="str">
        <v>Bruno Brito</v>
      </c>
      <c r="M2130" t="str">
        <v>A VENCER</v>
      </c>
    </row>
    <row r="2131" spans="1:13" x14ac:dyDescent="0.25">
      <c r="A2131">
        <v>211112490</v>
      </c>
      <c r="B2131" t="str">
        <v>Francisco José Teixeira</v>
      </c>
      <c r="C2131" t="str">
        <v>FA</v>
      </c>
      <c r="D2131" s="5" t="str">
        <v>2025A</v>
      </c>
      <c r="E2131">
        <v>9850</v>
      </c>
      <c r="F2131" t="str">
        <v>RPR</v>
      </c>
      <c r="G2131" vm="102">
        <v>45865</v>
      </c>
      <c r="H2131" vm="28">
        <v>45835</v>
      </c>
      <c r="I2131">
        <v>-15</v>
      </c>
      <c r="J2131">
        <v>127.7</v>
      </c>
      <c r="K2131">
        <v>127.7</v>
      </c>
      <c r="L2131" t="str">
        <v>Bruno Brito</v>
      </c>
      <c r="M2131" t="str">
        <v>A VENCER</v>
      </c>
    </row>
    <row r="2132" spans="1:13" x14ac:dyDescent="0.25">
      <c r="A2132">
        <v>211112490</v>
      </c>
      <c r="B2132" t="str">
        <v>Francisco José Teixeira</v>
      </c>
      <c r="C2132" t="str">
        <v>FA</v>
      </c>
      <c r="D2132" s="5" t="str">
        <v>2025A</v>
      </c>
      <c r="E2132">
        <v>10130</v>
      </c>
      <c r="F2132" t="str">
        <v>PEN</v>
      </c>
      <c r="G2132" vm="106">
        <v>45872</v>
      </c>
      <c r="H2132" vm="33">
        <v>45842</v>
      </c>
      <c r="I2132">
        <v>-22</v>
      </c>
      <c r="J2132">
        <v>234.43</v>
      </c>
      <c r="K2132">
        <v>234.43</v>
      </c>
      <c r="L2132" t="str">
        <v>Bruno Brito</v>
      </c>
      <c r="M2132" t="str">
        <v>A VENCER</v>
      </c>
    </row>
    <row r="2133" spans="1:13" x14ac:dyDescent="0.25">
      <c r="A2133">
        <v>211112490</v>
      </c>
      <c r="B2133" t="str">
        <v>Francisco José Teixeira</v>
      </c>
      <c r="C2133" t="str">
        <v>FA</v>
      </c>
      <c r="D2133" s="5" t="str">
        <v>2025A</v>
      </c>
      <c r="E2133">
        <v>10300</v>
      </c>
      <c r="F2133" t="str">
        <v>PEN</v>
      </c>
      <c r="G2133" vm="108">
        <v>45877</v>
      </c>
      <c r="H2133" vm="8">
        <v>45847</v>
      </c>
      <c r="I2133">
        <v>-27</v>
      </c>
      <c r="J2133">
        <v>102.18</v>
      </c>
      <c r="K2133">
        <v>102.18</v>
      </c>
      <c r="L2133" t="str">
        <v>Bruno Brito</v>
      </c>
      <c r="M2133" t="str">
        <v>A VENCER</v>
      </c>
    </row>
    <row r="2134" spans="1:13" x14ac:dyDescent="0.25">
      <c r="A2134">
        <v>211112491</v>
      </c>
      <c r="B2134" t="str">
        <v>Sabores Assíduos - Unipessoal, Lda.</v>
      </c>
      <c r="C2134" t="str">
        <v>NC</v>
      </c>
      <c r="D2134" s="5" t="str">
        <v>2025A</v>
      </c>
      <c r="E2134">
        <v>358</v>
      </c>
      <c r="F2134" t="str">
        <v>PEN</v>
      </c>
      <c r="G2134" vm="223">
        <v>45750</v>
      </c>
      <c r="H2134" vm="223">
        <v>45750</v>
      </c>
      <c r="I2134">
        <v>100</v>
      </c>
      <c r="J2134">
        <v>-192.45000000000002</v>
      </c>
      <c r="K2134">
        <v>-192.45000000000002</v>
      </c>
      <c r="L2134" t="str">
        <v>Ricardo G.Silva</v>
      </c>
      <c r="M2134" t="str">
        <v>91A120</v>
      </c>
    </row>
    <row r="2135" spans="1:13" x14ac:dyDescent="0.25">
      <c r="A2135">
        <v>211112491</v>
      </c>
      <c r="B2135" t="str">
        <v>Sabores Assíduos - Unipessoal, Lda.</v>
      </c>
      <c r="C2135" t="str">
        <v>FA</v>
      </c>
      <c r="D2135" s="5" t="str">
        <v>2025A</v>
      </c>
      <c r="E2135">
        <v>6017</v>
      </c>
      <c r="F2135" t="str">
        <v>PEN</v>
      </c>
      <c r="G2135" vm="252">
        <v>45757</v>
      </c>
      <c r="H2135" vm="252">
        <v>45757</v>
      </c>
      <c r="I2135">
        <v>93</v>
      </c>
      <c r="J2135">
        <v>4828.7</v>
      </c>
      <c r="K2135">
        <v>4828.7</v>
      </c>
      <c r="L2135" t="str">
        <v>Ricardo G.Silva</v>
      </c>
      <c r="M2135" t="str">
        <v>91A120</v>
      </c>
    </row>
    <row r="2136" spans="1:13" x14ac:dyDescent="0.25">
      <c r="A2136">
        <v>211112493</v>
      </c>
      <c r="B2136" t="str">
        <v>Diogo Manuel Vaz Magalhães</v>
      </c>
      <c r="C2136" t="str">
        <v>FA</v>
      </c>
      <c r="D2136" s="5" t="str">
        <v>2025A</v>
      </c>
      <c r="E2136">
        <v>5084</v>
      </c>
      <c r="F2136" t="str">
        <v>PEN</v>
      </c>
      <c r="G2136" vm="207">
        <v>45756</v>
      </c>
      <c r="H2136" vm="281">
        <v>45741</v>
      </c>
      <c r="I2136">
        <v>94</v>
      </c>
      <c r="J2136">
        <v>140.56</v>
      </c>
      <c r="K2136">
        <v>140.56</v>
      </c>
      <c r="L2136" t="str">
        <v>Manuel Miranda</v>
      </c>
      <c r="M2136" t="str">
        <v>91A120</v>
      </c>
    </row>
    <row r="2137" spans="1:13" x14ac:dyDescent="0.25">
      <c r="A2137">
        <v>211112493</v>
      </c>
      <c r="B2137" t="str">
        <v>Diogo Manuel Vaz Magalhães</v>
      </c>
      <c r="C2137" t="str">
        <v>FA</v>
      </c>
      <c r="D2137" s="5" t="str">
        <v>2025A</v>
      </c>
      <c r="E2137">
        <v>5286</v>
      </c>
      <c r="F2137" t="str">
        <v>PEN</v>
      </c>
      <c r="G2137" vm="286">
        <v>45759</v>
      </c>
      <c r="H2137" vm="38">
        <v>45744</v>
      </c>
      <c r="I2137">
        <v>91</v>
      </c>
      <c r="J2137">
        <v>74.63</v>
      </c>
      <c r="K2137">
        <v>74.63</v>
      </c>
      <c r="L2137" t="str">
        <v>Manuel Miranda</v>
      </c>
      <c r="M2137" t="str">
        <v>91A120</v>
      </c>
    </row>
    <row r="2138" spans="1:13" x14ac:dyDescent="0.25">
      <c r="A2138">
        <v>211112493</v>
      </c>
      <c r="B2138" t="str">
        <v>Diogo Manuel Vaz Magalhães</v>
      </c>
      <c r="C2138" t="str">
        <v>FA</v>
      </c>
      <c r="D2138" s="5" t="str">
        <v>2025A</v>
      </c>
      <c r="E2138">
        <v>5465</v>
      </c>
      <c r="F2138" t="str">
        <v>PEN</v>
      </c>
      <c r="G2138" vm="209">
        <v>45763</v>
      </c>
      <c r="H2138" vm="348">
        <v>45748</v>
      </c>
      <c r="I2138">
        <v>87</v>
      </c>
      <c r="J2138">
        <v>153.52000000000001</v>
      </c>
      <c r="K2138">
        <v>153.52000000000001</v>
      </c>
      <c r="L2138" t="str">
        <v>Manuel Miranda</v>
      </c>
      <c r="M2138" t="str">
        <v>61A90</v>
      </c>
    </row>
    <row r="2139" spans="1:13" x14ac:dyDescent="0.25">
      <c r="A2139">
        <v>211112493</v>
      </c>
      <c r="B2139" t="str">
        <v>Diogo Manuel Vaz Magalhães</v>
      </c>
      <c r="C2139" t="str">
        <v>FA</v>
      </c>
      <c r="D2139" s="5" t="str">
        <v>2025A</v>
      </c>
      <c r="E2139">
        <v>5699</v>
      </c>
      <c r="F2139" t="str">
        <v>PEN</v>
      </c>
      <c r="G2139" vm="218">
        <v>45766</v>
      </c>
      <c r="H2139" vm="424">
        <v>45751</v>
      </c>
      <c r="I2139">
        <v>84</v>
      </c>
      <c r="J2139">
        <v>89.73</v>
      </c>
      <c r="K2139">
        <v>89.73</v>
      </c>
      <c r="L2139" t="str">
        <v>Manuel Miranda</v>
      </c>
      <c r="M2139" t="str">
        <v>61A90</v>
      </c>
    </row>
    <row r="2140" spans="1:13" x14ac:dyDescent="0.25">
      <c r="A2140">
        <v>211112493</v>
      </c>
      <c r="B2140" t="str">
        <v>Diogo Manuel Vaz Magalhães</v>
      </c>
      <c r="C2140" t="str">
        <v>FA</v>
      </c>
      <c r="D2140" s="5" t="str">
        <v>2025A</v>
      </c>
      <c r="E2140">
        <v>5888</v>
      </c>
      <c r="F2140" t="str">
        <v>PEN</v>
      </c>
      <c r="G2140" vm="144">
        <v>45770</v>
      </c>
      <c r="H2140" vm="425">
        <v>45755</v>
      </c>
      <c r="I2140">
        <v>80</v>
      </c>
      <c r="J2140">
        <v>155.36000000000001</v>
      </c>
      <c r="K2140">
        <v>155.36000000000001</v>
      </c>
      <c r="L2140" t="str">
        <v>Manuel Miranda</v>
      </c>
      <c r="M2140" t="str">
        <v>61A90</v>
      </c>
    </row>
    <row r="2141" spans="1:13" x14ac:dyDescent="0.25">
      <c r="A2141">
        <v>211112493</v>
      </c>
      <c r="B2141" t="str">
        <v>Diogo Manuel Vaz Magalhães</v>
      </c>
      <c r="C2141" t="str">
        <v>FA</v>
      </c>
      <c r="D2141" s="5" t="str">
        <v>2025A</v>
      </c>
      <c r="E2141">
        <v>7221</v>
      </c>
      <c r="F2141" t="str">
        <v>PEN</v>
      </c>
      <c r="G2141" vm="153">
        <v>45798</v>
      </c>
      <c r="H2141" vm="162">
        <v>45783</v>
      </c>
      <c r="I2141">
        <v>52</v>
      </c>
      <c r="J2141">
        <v>165.34</v>
      </c>
      <c r="K2141">
        <v>165.34</v>
      </c>
      <c r="L2141" t="str">
        <v>Manuel Miranda</v>
      </c>
      <c r="M2141" t="str">
        <v>31A60</v>
      </c>
    </row>
    <row r="2142" spans="1:13" x14ac:dyDescent="0.25">
      <c r="A2142">
        <v>211112493</v>
      </c>
      <c r="B2142" t="str">
        <v>Diogo Manuel Vaz Magalhães</v>
      </c>
      <c r="C2142" t="str">
        <v>FA</v>
      </c>
      <c r="D2142" s="5" t="str">
        <v>2025A</v>
      </c>
      <c r="E2142">
        <v>7872</v>
      </c>
      <c r="F2142" t="str">
        <v>PEN</v>
      </c>
      <c r="G2142" vm="76">
        <v>45808</v>
      </c>
      <c r="H2142" vm="88">
        <v>45793</v>
      </c>
      <c r="I2142">
        <v>42</v>
      </c>
      <c r="J2142">
        <v>117.93</v>
      </c>
      <c r="K2142">
        <v>117.93</v>
      </c>
      <c r="L2142" t="str">
        <v>Manuel Miranda</v>
      </c>
      <c r="M2142" t="str">
        <v>31A60</v>
      </c>
    </row>
    <row r="2143" spans="1:13" x14ac:dyDescent="0.25">
      <c r="A2143">
        <v>211112493</v>
      </c>
      <c r="B2143" t="str">
        <v>Diogo Manuel Vaz Magalhães</v>
      </c>
      <c r="C2143" t="str">
        <v>FA</v>
      </c>
      <c r="D2143" s="5" t="str">
        <v>2025A</v>
      </c>
      <c r="E2143">
        <v>8279</v>
      </c>
      <c r="F2143" t="str">
        <v>PEN</v>
      </c>
      <c r="G2143" vm="14">
        <v>45815</v>
      </c>
      <c r="H2143" vm="75">
        <v>45800</v>
      </c>
      <c r="I2143">
        <v>35</v>
      </c>
      <c r="J2143">
        <v>286.40000000000003</v>
      </c>
      <c r="K2143">
        <v>286.40000000000003</v>
      </c>
      <c r="L2143" t="str">
        <v>Manuel Miranda</v>
      </c>
      <c r="M2143" t="str">
        <v>31A60</v>
      </c>
    </row>
    <row r="2144" spans="1:13" x14ac:dyDescent="0.25">
      <c r="A2144">
        <v>211112494</v>
      </c>
      <c r="B2144" t="str">
        <v>Campmar, Lda.</v>
      </c>
      <c r="C2144" t="str">
        <v>FA</v>
      </c>
      <c r="D2144" s="5" t="str">
        <v>2025A</v>
      </c>
      <c r="E2144">
        <v>5411</v>
      </c>
      <c r="F2144" t="str">
        <v>PEN</v>
      </c>
      <c r="G2144" vm="78">
        <v>45777</v>
      </c>
      <c r="H2144" vm="288">
        <v>45747</v>
      </c>
      <c r="I2144">
        <v>73</v>
      </c>
      <c r="J2144">
        <v>213.1</v>
      </c>
      <c r="K2144">
        <v>213.1</v>
      </c>
      <c r="L2144" t="str">
        <v>Vânia Silva</v>
      </c>
      <c r="M2144" t="str">
        <v>61A90</v>
      </c>
    </row>
    <row r="2145" spans="1:13" x14ac:dyDescent="0.25">
      <c r="A2145">
        <v>211112494</v>
      </c>
      <c r="B2145" t="str">
        <v>Campmar, Lda.</v>
      </c>
      <c r="C2145" t="str">
        <v>FA</v>
      </c>
      <c r="D2145" s="5" t="str">
        <v>2025A</v>
      </c>
      <c r="E2145">
        <v>6692</v>
      </c>
      <c r="F2145" t="str">
        <v>PEN</v>
      </c>
      <c r="G2145" vm="75">
        <v>45800</v>
      </c>
      <c r="H2145" vm="144">
        <v>45770</v>
      </c>
      <c r="I2145">
        <v>50</v>
      </c>
      <c r="J2145">
        <v>177.04</v>
      </c>
      <c r="K2145">
        <v>177.04</v>
      </c>
      <c r="L2145" t="str">
        <v>Vânia Silva</v>
      </c>
      <c r="M2145" t="str">
        <v>31A60</v>
      </c>
    </row>
    <row r="2146" spans="1:13" x14ac:dyDescent="0.25">
      <c r="A2146">
        <v>211112495</v>
      </c>
      <c r="B2146" t="str">
        <v>Daniel Cunha - Unipessoal, Lda.</v>
      </c>
      <c r="C2146" t="str">
        <v>FA</v>
      </c>
      <c r="D2146" s="5" t="str">
        <v>2025A</v>
      </c>
      <c r="E2146">
        <v>9070</v>
      </c>
      <c r="F2146" t="str">
        <v>RPR</v>
      </c>
      <c r="G2146" vm="27">
        <v>45834</v>
      </c>
      <c r="H2146" vm="16">
        <v>45819</v>
      </c>
      <c r="I2146">
        <v>16</v>
      </c>
      <c r="J2146">
        <v>296.99</v>
      </c>
      <c r="K2146">
        <v>296.99</v>
      </c>
      <c r="L2146" t="str">
        <v>Bruno Brito</v>
      </c>
      <c r="M2146" t="str">
        <v>6A30</v>
      </c>
    </row>
    <row r="2147" spans="1:13" x14ac:dyDescent="0.25">
      <c r="A2147">
        <v>211112495</v>
      </c>
      <c r="B2147" t="str">
        <v>Daniel Cunha - Unipessoal, Lda.</v>
      </c>
      <c r="C2147" t="str">
        <v>FA</v>
      </c>
      <c r="D2147" s="5" t="str">
        <v>2025A</v>
      </c>
      <c r="E2147">
        <v>9205</v>
      </c>
      <c r="F2147" t="str">
        <v>RPR</v>
      </c>
      <c r="G2147" vm="29">
        <v>45836</v>
      </c>
      <c r="H2147" vm="19">
        <v>45821</v>
      </c>
      <c r="I2147">
        <v>14</v>
      </c>
      <c r="J2147">
        <v>98.34</v>
      </c>
      <c r="K2147">
        <v>98.34</v>
      </c>
      <c r="L2147" t="str">
        <v>Bruno Brito</v>
      </c>
      <c r="M2147" t="str">
        <v>6A30</v>
      </c>
    </row>
    <row r="2148" spans="1:13" x14ac:dyDescent="0.25">
      <c r="A2148">
        <v>211112495</v>
      </c>
      <c r="B2148" t="str">
        <v>Daniel Cunha - Unipessoal, Lda.</v>
      </c>
      <c r="C2148" t="str">
        <v>FA</v>
      </c>
      <c r="D2148" s="5" t="str">
        <v>2025A</v>
      </c>
      <c r="E2148">
        <v>10460</v>
      </c>
      <c r="F2148" t="str">
        <v>PEN</v>
      </c>
      <c r="G2148" vm="139">
        <v>45864</v>
      </c>
      <c r="H2148" vm="9">
        <v>45849</v>
      </c>
      <c r="I2148">
        <v>-14</v>
      </c>
      <c r="J2148">
        <v>325.64</v>
      </c>
      <c r="K2148">
        <v>325.64</v>
      </c>
      <c r="L2148" t="str">
        <v>Bruno Brito</v>
      </c>
      <c r="M2148" t="str">
        <v>A VENCER</v>
      </c>
    </row>
    <row r="2149" spans="1:13" x14ac:dyDescent="0.25">
      <c r="A2149">
        <v>211112496</v>
      </c>
      <c r="B2149" t="str">
        <v>Casa do Aido - Unipessoal, Lda.</v>
      </c>
      <c r="C2149" t="str">
        <v>FA</v>
      </c>
      <c r="D2149" s="5" t="str">
        <v>2025A</v>
      </c>
      <c r="E2149">
        <v>7788</v>
      </c>
      <c r="F2149" t="str">
        <v>PEN</v>
      </c>
      <c r="G2149" vm="10">
        <v>45807</v>
      </c>
      <c r="H2149" vm="152">
        <v>45792</v>
      </c>
      <c r="I2149">
        <v>43</v>
      </c>
      <c r="J2149">
        <v>1137.46</v>
      </c>
      <c r="K2149">
        <v>1137.46</v>
      </c>
      <c r="L2149" t="str">
        <v>Bruno Brito</v>
      </c>
      <c r="M2149" t="str">
        <v>31A60</v>
      </c>
    </row>
    <row r="2150" spans="1:13" x14ac:dyDescent="0.25">
      <c r="A2150">
        <v>211112496</v>
      </c>
      <c r="B2150" t="str">
        <v>Casa do Aido - Unipessoal, Lda.</v>
      </c>
      <c r="C2150" t="str">
        <v>FA</v>
      </c>
      <c r="D2150" s="5" t="str">
        <v>2025A</v>
      </c>
      <c r="E2150">
        <v>8929</v>
      </c>
      <c r="F2150" t="str">
        <v>PEN</v>
      </c>
      <c r="G2150" vm="24">
        <v>45828</v>
      </c>
      <c r="H2150" vm="138">
        <v>45813</v>
      </c>
      <c r="I2150">
        <v>22</v>
      </c>
      <c r="J2150">
        <v>914.63</v>
      </c>
      <c r="K2150">
        <v>914.63</v>
      </c>
      <c r="L2150" t="str">
        <v>Bruno Brito</v>
      </c>
      <c r="M2150" t="str">
        <v>6A30</v>
      </c>
    </row>
    <row r="2151" spans="1:13" x14ac:dyDescent="0.25">
      <c r="A2151">
        <v>211112496</v>
      </c>
      <c r="B2151" t="str">
        <v>Casa do Aido - Unipessoal, Lda.</v>
      </c>
      <c r="C2151" t="str">
        <v>NC</v>
      </c>
      <c r="D2151" s="5">
        <v>2025</v>
      </c>
      <c r="E2151">
        <v>567</v>
      </c>
      <c r="F2151" t="str">
        <v>PEN</v>
      </c>
      <c r="G2151" vm="31">
        <v>45840</v>
      </c>
      <c r="H2151" vm="178">
        <v>45825</v>
      </c>
      <c r="I2151">
        <v>10</v>
      </c>
      <c r="J2151">
        <v>-914.63</v>
      </c>
      <c r="K2151">
        <v>-914.63</v>
      </c>
      <c r="L2151" t="str">
        <v>Bruno Brito</v>
      </c>
      <c r="M2151" t="str">
        <v>6A30</v>
      </c>
    </row>
    <row r="2152" spans="1:13" x14ac:dyDescent="0.25">
      <c r="A2152">
        <v>211112496</v>
      </c>
      <c r="B2152" t="str">
        <v>Casa do Aido - Unipessoal, Lda.</v>
      </c>
      <c r="C2152" t="str">
        <v>FA</v>
      </c>
      <c r="D2152" s="5" t="str">
        <v>2025A</v>
      </c>
      <c r="E2152">
        <v>9771</v>
      </c>
      <c r="F2152" t="str">
        <v>PEN</v>
      </c>
      <c r="G2152" vm="9">
        <v>45849</v>
      </c>
      <c r="H2152" vm="27">
        <v>45834</v>
      </c>
      <c r="I2152">
        <v>1</v>
      </c>
      <c r="J2152">
        <v>1707.6100000000001</v>
      </c>
      <c r="K2152">
        <v>1707.6100000000001</v>
      </c>
      <c r="L2152" t="str">
        <v>Bruno Brito</v>
      </c>
      <c r="M2152" t="str">
        <v>1A5</v>
      </c>
    </row>
    <row r="2153" spans="1:13" x14ac:dyDescent="0.25">
      <c r="A2153">
        <v>211112496</v>
      </c>
      <c r="B2153" t="str">
        <v>Casa do Aido - Unipessoal, Lda.</v>
      </c>
      <c r="C2153" t="str">
        <v>FA</v>
      </c>
      <c r="D2153" s="5" t="str">
        <v>2025A</v>
      </c>
      <c r="E2153">
        <v>10398</v>
      </c>
      <c r="F2153" t="str">
        <v>PEN</v>
      </c>
      <c r="G2153" vm="101">
        <v>45863</v>
      </c>
      <c r="H2153" vm="74">
        <v>45848</v>
      </c>
      <c r="I2153">
        <v>-13</v>
      </c>
      <c r="J2153">
        <v>81.22</v>
      </c>
      <c r="K2153">
        <v>81.22</v>
      </c>
      <c r="L2153" t="str">
        <v>Bruno Brito</v>
      </c>
      <c r="M2153" t="str">
        <v>A VENCER</v>
      </c>
    </row>
    <row r="2154" spans="1:13" x14ac:dyDescent="0.25">
      <c r="A2154">
        <v>211112497</v>
      </c>
      <c r="B2154" t="str">
        <v>Best Park Hotel, Lda.</v>
      </c>
      <c r="C2154" t="str">
        <v>FA</v>
      </c>
      <c r="D2154" s="5" t="str">
        <v>2025A</v>
      </c>
      <c r="E2154">
        <v>8250</v>
      </c>
      <c r="F2154" t="str">
        <v>PEN</v>
      </c>
      <c r="G2154" vm="25">
        <v>45830</v>
      </c>
      <c r="H2154" vm="75">
        <v>45800</v>
      </c>
      <c r="I2154">
        <v>20</v>
      </c>
      <c r="J2154">
        <v>169.6</v>
      </c>
      <c r="K2154">
        <v>169.6</v>
      </c>
      <c r="L2154" t="str">
        <v>Luis Fonseca</v>
      </c>
      <c r="M2154" t="str">
        <v>6A30</v>
      </c>
    </row>
    <row r="2155" spans="1:13" x14ac:dyDescent="0.25">
      <c r="A2155">
        <v>211112497</v>
      </c>
      <c r="B2155" t="str">
        <v>Best Park Hotel, Lda.</v>
      </c>
      <c r="C2155" t="str">
        <v>FA</v>
      </c>
      <c r="D2155" s="5" t="str">
        <v>2025A</v>
      </c>
      <c r="E2155">
        <v>8647</v>
      </c>
      <c r="F2155" t="str">
        <v>PEN</v>
      </c>
      <c r="G2155" vm="30">
        <v>45837</v>
      </c>
      <c r="H2155" vm="10">
        <v>45807</v>
      </c>
      <c r="I2155">
        <v>13</v>
      </c>
      <c r="J2155">
        <v>339.2</v>
      </c>
      <c r="K2155">
        <v>339.2</v>
      </c>
      <c r="L2155" t="str">
        <v>Luis Fonseca</v>
      </c>
      <c r="M2155" t="str">
        <v>6A30</v>
      </c>
    </row>
    <row r="2156" spans="1:13" x14ac:dyDescent="0.25">
      <c r="A2156">
        <v>211112497</v>
      </c>
      <c r="B2156" t="str">
        <v>Best Park Hotel, Lda.</v>
      </c>
      <c r="C2156" t="str">
        <v>FA</v>
      </c>
      <c r="D2156" s="5">
        <v>2025</v>
      </c>
      <c r="E2156">
        <v>66</v>
      </c>
      <c r="F2156" t="str">
        <v>PEN</v>
      </c>
      <c r="G2156" vm="35">
        <v>45844</v>
      </c>
      <c r="H2156" vm="13">
        <v>45814</v>
      </c>
      <c r="I2156">
        <v>6</v>
      </c>
      <c r="J2156">
        <v>330.72</v>
      </c>
      <c r="K2156">
        <v>330.72</v>
      </c>
      <c r="L2156" t="str">
        <v>Luis Fonseca</v>
      </c>
      <c r="M2156" t="str">
        <v>6A30</v>
      </c>
    </row>
    <row r="2157" spans="1:13" x14ac:dyDescent="0.25">
      <c r="A2157">
        <v>211112497</v>
      </c>
      <c r="B2157" t="str">
        <v>Best Park Hotel, Lda.</v>
      </c>
      <c r="C2157" t="str">
        <v>FA</v>
      </c>
      <c r="D2157" s="5" t="str">
        <v>2025A</v>
      </c>
      <c r="E2157">
        <v>9206</v>
      </c>
      <c r="F2157" t="str">
        <v>PEN</v>
      </c>
      <c r="G2157" vm="95">
        <v>45851</v>
      </c>
      <c r="H2157" vm="19">
        <v>45821</v>
      </c>
      <c r="I2157">
        <v>-1</v>
      </c>
      <c r="J2157">
        <v>826.80000000000007</v>
      </c>
      <c r="K2157">
        <v>826.80000000000007</v>
      </c>
      <c r="L2157" t="str">
        <v>Luis Fonseca</v>
      </c>
      <c r="M2157" t="str">
        <v>A VENCER</v>
      </c>
    </row>
    <row r="2158" spans="1:13" x14ac:dyDescent="0.25">
      <c r="A2158">
        <v>211112497</v>
      </c>
      <c r="B2158" t="str">
        <v>Best Park Hotel, Lda.</v>
      </c>
      <c r="C2158" t="str">
        <v>FA</v>
      </c>
      <c r="D2158" s="5" t="str">
        <v>2025A</v>
      </c>
      <c r="E2158">
        <v>9840</v>
      </c>
      <c r="F2158" t="str">
        <v>PEN</v>
      </c>
      <c r="G2158" vm="102">
        <v>45865</v>
      </c>
      <c r="H2158" vm="28">
        <v>45835</v>
      </c>
      <c r="I2158">
        <v>-15</v>
      </c>
      <c r="J2158">
        <v>165.36</v>
      </c>
      <c r="K2158">
        <v>165.36</v>
      </c>
      <c r="L2158" t="str">
        <v>Luis Fonseca</v>
      </c>
      <c r="M2158" t="str">
        <v>A VENCER</v>
      </c>
    </row>
    <row r="2159" spans="1:13" x14ac:dyDescent="0.25">
      <c r="A2159">
        <v>211112497</v>
      </c>
      <c r="B2159" t="str">
        <v>Best Park Hotel, Lda.</v>
      </c>
      <c r="C2159" t="str">
        <v>FA</v>
      </c>
      <c r="D2159" s="5" t="str">
        <v>2025A</v>
      </c>
      <c r="E2159">
        <v>10085</v>
      </c>
      <c r="F2159" t="str">
        <v>PEN</v>
      </c>
      <c r="G2159" vm="118">
        <v>45871</v>
      </c>
      <c r="H2159" vm="32">
        <v>45841</v>
      </c>
      <c r="I2159">
        <v>-21</v>
      </c>
      <c r="J2159">
        <v>496.08</v>
      </c>
      <c r="K2159">
        <v>496.08</v>
      </c>
      <c r="L2159" t="str">
        <v>Luis Fonseca</v>
      </c>
      <c r="M2159" t="str">
        <v>A VENCER</v>
      </c>
    </row>
    <row r="2160" spans="1:13" x14ac:dyDescent="0.25">
      <c r="A2160">
        <v>211112499</v>
      </c>
      <c r="B2160" t="str">
        <v>Partilhas100horas - Unipessoal, Lda.</v>
      </c>
      <c r="C2160" t="str">
        <v>FA</v>
      </c>
      <c r="D2160" s="5" t="str">
        <v>2025A</v>
      </c>
      <c r="E2160">
        <v>10386</v>
      </c>
      <c r="F2160" t="str">
        <v>PEN</v>
      </c>
      <c r="G2160" vm="142">
        <v>45878</v>
      </c>
      <c r="H2160" vm="74">
        <v>45848</v>
      </c>
      <c r="I2160">
        <v>-28</v>
      </c>
      <c r="J2160">
        <v>571.34</v>
      </c>
      <c r="K2160">
        <v>571.34</v>
      </c>
      <c r="L2160" t="str">
        <v>Luis Fonseca</v>
      </c>
      <c r="M2160" t="str">
        <v>A VENCER</v>
      </c>
    </row>
    <row r="2161" spans="1:13" x14ac:dyDescent="0.25">
      <c r="A2161">
        <v>211112500</v>
      </c>
      <c r="B2161" t="str">
        <v>Bosque da Harmonia - Turismo e Restauração, Lda.</v>
      </c>
      <c r="C2161" t="str">
        <v>FA</v>
      </c>
      <c r="D2161" s="5" t="str">
        <v>2025A</v>
      </c>
      <c r="E2161">
        <v>10099</v>
      </c>
      <c r="F2161" t="str">
        <v>PEN</v>
      </c>
      <c r="G2161" vm="106">
        <v>45872</v>
      </c>
      <c r="H2161" vm="33">
        <v>45842</v>
      </c>
      <c r="I2161">
        <v>-22</v>
      </c>
      <c r="J2161">
        <v>508.8</v>
      </c>
      <c r="K2161">
        <v>508.8</v>
      </c>
      <c r="L2161" t="str">
        <v>Luis Fonseca</v>
      </c>
      <c r="M2161" t="str">
        <v>A VENCER</v>
      </c>
    </row>
    <row r="2162" spans="1:13" x14ac:dyDescent="0.25">
      <c r="A2162">
        <v>211112501</v>
      </c>
      <c r="B2162" t="str">
        <v>Quinta do Forno - Restauração, Lda.</v>
      </c>
      <c r="C2162" t="str">
        <v>FA</v>
      </c>
      <c r="D2162" s="5">
        <v>2025</v>
      </c>
      <c r="E2162">
        <v>40</v>
      </c>
      <c r="F2162" t="str">
        <v>PEN</v>
      </c>
      <c r="G2162" vm="35">
        <v>45844</v>
      </c>
      <c r="H2162" vm="13">
        <v>45814</v>
      </c>
      <c r="I2162">
        <v>6</v>
      </c>
      <c r="J2162">
        <v>113.04</v>
      </c>
      <c r="K2162">
        <v>113.04</v>
      </c>
      <c r="L2162" t="str">
        <v>Luis Fonseca</v>
      </c>
      <c r="M2162" t="str">
        <v>6A30</v>
      </c>
    </row>
    <row r="2163" spans="1:13" x14ac:dyDescent="0.25">
      <c r="A2163">
        <v>211112501</v>
      </c>
      <c r="B2163" t="str">
        <v>Quinta do Forno - Restauração, Lda.</v>
      </c>
      <c r="C2163" t="str">
        <v>FA</v>
      </c>
      <c r="D2163" s="5" t="str">
        <v>2025A</v>
      </c>
      <c r="E2163">
        <v>10484</v>
      </c>
      <c r="F2163" t="str">
        <v>PEN</v>
      </c>
      <c r="G2163" vm="109">
        <v>45879</v>
      </c>
      <c r="H2163" vm="9">
        <v>45849</v>
      </c>
      <c r="I2163">
        <v>-29</v>
      </c>
      <c r="J2163">
        <v>570.04</v>
      </c>
      <c r="K2163">
        <v>570.04</v>
      </c>
      <c r="L2163" t="str">
        <v>Luis Fonseca</v>
      </c>
      <c r="M2163" t="str">
        <v>A VENCER</v>
      </c>
    </row>
    <row r="2164" spans="1:13" x14ac:dyDescent="0.25">
      <c r="A2164">
        <v>211112502</v>
      </c>
      <c r="B2164" t="str">
        <v>Aníbal Sousa Pinto - Unipessoal, Lda.</v>
      </c>
      <c r="C2164" t="str">
        <v>FA</v>
      </c>
      <c r="D2164" s="5" t="str">
        <v>2025A</v>
      </c>
      <c r="E2164">
        <v>9451</v>
      </c>
      <c r="F2164" t="str">
        <v>PEN</v>
      </c>
      <c r="G2164" vm="97">
        <v>45856</v>
      </c>
      <c r="H2164" vm="22">
        <v>45826</v>
      </c>
      <c r="I2164">
        <v>-6</v>
      </c>
      <c r="J2164">
        <v>1192.5</v>
      </c>
      <c r="K2164">
        <v>1192.5</v>
      </c>
      <c r="L2164" t="str">
        <v>Luis Fonseca</v>
      </c>
      <c r="M2164" t="str">
        <v>A VENCER</v>
      </c>
    </row>
    <row r="2165" spans="1:13" x14ac:dyDescent="0.25">
      <c r="A2165">
        <v>211112502</v>
      </c>
      <c r="B2165" t="str">
        <v>Aníbal Sousa Pinto - Unipessoal, Lda.</v>
      </c>
      <c r="C2165" t="str">
        <v>FA</v>
      </c>
      <c r="D2165" s="5" t="str">
        <v>2025A</v>
      </c>
      <c r="E2165">
        <v>10090</v>
      </c>
      <c r="F2165" t="str">
        <v>PEN</v>
      </c>
      <c r="G2165" vm="106">
        <v>45872</v>
      </c>
      <c r="H2165" vm="33">
        <v>45842</v>
      </c>
      <c r="I2165">
        <v>-22</v>
      </c>
      <c r="J2165">
        <v>874.5</v>
      </c>
      <c r="K2165">
        <v>874.5</v>
      </c>
      <c r="L2165" t="str">
        <v>Luis Fonseca</v>
      </c>
      <c r="M2165" t="str">
        <v>A VENCER</v>
      </c>
    </row>
    <row r="2166" spans="1:13" x14ac:dyDescent="0.25">
      <c r="A2166">
        <v>211112502</v>
      </c>
      <c r="B2166" t="str">
        <v>Aníbal Sousa Pinto - Unipessoal, Lda.</v>
      </c>
      <c r="C2166" t="str">
        <v>FA</v>
      </c>
      <c r="D2166" s="5" t="str">
        <v>2025A</v>
      </c>
      <c r="E2166">
        <v>10331</v>
      </c>
      <c r="F2166" t="str">
        <v>PEN</v>
      </c>
      <c r="G2166" vm="108">
        <v>45877</v>
      </c>
      <c r="H2166" vm="8">
        <v>45847</v>
      </c>
      <c r="I2166">
        <v>-27</v>
      </c>
      <c r="J2166">
        <v>127.2</v>
      </c>
      <c r="K2166">
        <v>127.2</v>
      </c>
      <c r="L2166" t="str">
        <v>Luis Fonseca</v>
      </c>
      <c r="M2166" t="str">
        <v>A VENCER</v>
      </c>
    </row>
    <row r="2167" spans="1:13" x14ac:dyDescent="0.25">
      <c r="A2167">
        <v>211112503</v>
      </c>
      <c r="B2167" t="str">
        <v>Adega O Verde Relaxante, Lda.</v>
      </c>
      <c r="C2167" t="str">
        <v>FA</v>
      </c>
      <c r="D2167" s="5" t="str">
        <v>2025A</v>
      </c>
      <c r="E2167">
        <v>8906</v>
      </c>
      <c r="F2167" t="str">
        <v>PEN</v>
      </c>
      <c r="G2167" vm="34">
        <v>45843</v>
      </c>
      <c r="H2167" vm="138">
        <v>45813</v>
      </c>
      <c r="I2167">
        <v>7</v>
      </c>
      <c r="J2167">
        <v>413.40000000000003</v>
      </c>
      <c r="K2167">
        <v>413.40000000000003</v>
      </c>
      <c r="L2167" t="str">
        <v>Luis Fonseca</v>
      </c>
      <c r="M2167" t="str">
        <v>6A30</v>
      </c>
    </row>
    <row r="2168" spans="1:13" x14ac:dyDescent="0.25">
      <c r="A2168">
        <v>211112503</v>
      </c>
      <c r="B2168" t="str">
        <v>Adega O Verde Relaxante, Lda.</v>
      </c>
      <c r="C2168" t="str">
        <v>FA</v>
      </c>
      <c r="D2168" s="5" t="str">
        <v>2025A</v>
      </c>
      <c r="E2168">
        <v>8911</v>
      </c>
      <c r="F2168" t="str">
        <v>PEN</v>
      </c>
      <c r="G2168" vm="34">
        <v>45843</v>
      </c>
      <c r="H2168" vm="138">
        <v>45813</v>
      </c>
      <c r="I2168">
        <v>7</v>
      </c>
      <c r="J2168">
        <v>82.68</v>
      </c>
      <c r="K2168">
        <v>82.68</v>
      </c>
      <c r="L2168" t="str">
        <v>Luis Fonseca</v>
      </c>
      <c r="M2168" t="str">
        <v>6A30</v>
      </c>
    </row>
    <row r="2169" spans="1:13" x14ac:dyDescent="0.25">
      <c r="A2169">
        <v>211112503</v>
      </c>
      <c r="B2169" t="str">
        <v>Adega O Verde Relaxante, Lda.</v>
      </c>
      <c r="C2169" t="str">
        <v>FA</v>
      </c>
      <c r="D2169" s="5" t="str">
        <v>2025A</v>
      </c>
      <c r="E2169">
        <v>9263</v>
      </c>
      <c r="F2169" t="str">
        <v>PEN</v>
      </c>
      <c r="G2169" vm="95">
        <v>45851</v>
      </c>
      <c r="H2169" vm="19">
        <v>45821</v>
      </c>
      <c r="I2169">
        <v>-1</v>
      </c>
      <c r="J2169">
        <v>496.08</v>
      </c>
      <c r="K2169">
        <v>496.08</v>
      </c>
      <c r="L2169" t="str">
        <v>Luis Fonseca</v>
      </c>
      <c r="M2169" t="str">
        <v>A VENCER</v>
      </c>
    </row>
    <row r="2170" spans="1:13" x14ac:dyDescent="0.25">
      <c r="A2170">
        <v>211112503</v>
      </c>
      <c r="B2170" t="str">
        <v>Adega O Verde Relaxante, Lda.</v>
      </c>
      <c r="C2170" t="str">
        <v>FA</v>
      </c>
      <c r="D2170" s="5" t="str">
        <v>2025A</v>
      </c>
      <c r="E2170">
        <v>9450</v>
      </c>
      <c r="F2170" t="str">
        <v>PEN</v>
      </c>
      <c r="G2170" vm="97">
        <v>45856</v>
      </c>
      <c r="H2170" vm="22">
        <v>45826</v>
      </c>
      <c r="I2170">
        <v>-6</v>
      </c>
      <c r="J2170">
        <v>330.72</v>
      </c>
      <c r="K2170">
        <v>330.72</v>
      </c>
      <c r="L2170" t="str">
        <v>Luis Fonseca</v>
      </c>
      <c r="M2170" t="str">
        <v>A VENCER</v>
      </c>
    </row>
    <row r="2171" spans="1:13" x14ac:dyDescent="0.25">
      <c r="A2171">
        <v>211112503</v>
      </c>
      <c r="B2171" t="str">
        <v>Adega O Verde Relaxante, Lda.</v>
      </c>
      <c r="C2171" t="str">
        <v>FA</v>
      </c>
      <c r="D2171" s="5" t="str">
        <v>2025A</v>
      </c>
      <c r="E2171">
        <v>9803</v>
      </c>
      <c r="F2171" t="str">
        <v>PEN</v>
      </c>
      <c r="G2171" vm="102">
        <v>45865</v>
      </c>
      <c r="H2171" vm="28">
        <v>45835</v>
      </c>
      <c r="I2171">
        <v>-15</v>
      </c>
      <c r="J2171">
        <v>330.72</v>
      </c>
      <c r="K2171">
        <v>330.72</v>
      </c>
      <c r="L2171" t="str">
        <v>Luis Fonseca</v>
      </c>
      <c r="M2171" t="str">
        <v>A VENCER</v>
      </c>
    </row>
    <row r="2172" spans="1:13" x14ac:dyDescent="0.25">
      <c r="A2172">
        <v>211112503</v>
      </c>
      <c r="B2172" t="str">
        <v>Adega O Verde Relaxante, Lda.</v>
      </c>
      <c r="C2172" t="str">
        <v>FA</v>
      </c>
      <c r="D2172" s="5" t="str">
        <v>2025A</v>
      </c>
      <c r="E2172">
        <v>10091</v>
      </c>
      <c r="F2172" t="str">
        <v>PEN</v>
      </c>
      <c r="G2172" vm="106">
        <v>45872</v>
      </c>
      <c r="H2172" vm="33">
        <v>45842</v>
      </c>
      <c r="I2172">
        <v>-22</v>
      </c>
      <c r="J2172">
        <v>330.72</v>
      </c>
      <c r="K2172">
        <v>330.72</v>
      </c>
      <c r="L2172" t="str">
        <v>Luis Fonseca</v>
      </c>
      <c r="M2172" t="str">
        <v>A VENCER</v>
      </c>
    </row>
    <row r="2173" spans="1:13" x14ac:dyDescent="0.25">
      <c r="A2173">
        <v>211112503</v>
      </c>
      <c r="B2173" t="str">
        <v>Adega O Verde Relaxante, Lda.</v>
      </c>
      <c r="C2173" t="str">
        <v>FA</v>
      </c>
      <c r="D2173" s="5" t="str">
        <v>2025A</v>
      </c>
      <c r="E2173">
        <v>10375</v>
      </c>
      <c r="F2173" t="str">
        <v>PEN</v>
      </c>
      <c r="G2173" vm="142">
        <v>45878</v>
      </c>
      <c r="H2173" vm="74">
        <v>45848</v>
      </c>
      <c r="I2173">
        <v>-28</v>
      </c>
      <c r="J2173">
        <v>413.40000000000003</v>
      </c>
      <c r="K2173">
        <v>413.40000000000003</v>
      </c>
      <c r="L2173" t="str">
        <v>Luis Fonseca</v>
      </c>
      <c r="M2173" t="str">
        <v>A VENCER</v>
      </c>
    </row>
    <row r="2174" spans="1:13" x14ac:dyDescent="0.25">
      <c r="A2174">
        <v>211112505</v>
      </c>
      <c r="B2174" t="str">
        <v>Martinho Nogueira Ribeiro - Alimentação, Lda.</v>
      </c>
      <c r="C2174" t="str">
        <v>CCR</v>
      </c>
      <c r="D2174" s="5" t="str">
        <v>A</v>
      </c>
      <c r="E2174" t="str">
        <v>Transferência</v>
      </c>
      <c r="F2174" t="str">
        <v>PEN</v>
      </c>
      <c r="G2174" vm="147">
        <v>45803</v>
      </c>
      <c r="H2174" vm="147">
        <v>45803</v>
      </c>
      <c r="I2174">
        <v>47</v>
      </c>
      <c r="J2174">
        <v>-350</v>
      </c>
      <c r="K2174">
        <v>-0.24</v>
      </c>
      <c r="L2174" t="str">
        <v>Ricardo G.Silva</v>
      </c>
      <c r="M2174" t="str">
        <v>31A60</v>
      </c>
    </row>
    <row r="2175" spans="1:13" x14ac:dyDescent="0.25">
      <c r="A2175">
        <v>211112508</v>
      </c>
      <c r="B2175" t="str">
        <v>Secundino Horácio Freitas - Unipessoal, Lda.</v>
      </c>
      <c r="C2175" t="str">
        <v>FA</v>
      </c>
      <c r="D2175" s="5" t="str">
        <v>2025A</v>
      </c>
      <c r="E2175">
        <v>10113</v>
      </c>
      <c r="F2175" t="str">
        <v>PEN</v>
      </c>
      <c r="G2175" vm="106">
        <v>45872</v>
      </c>
      <c r="H2175" vm="33">
        <v>45842</v>
      </c>
      <c r="I2175">
        <v>-22</v>
      </c>
      <c r="J2175">
        <v>343.69</v>
      </c>
      <c r="K2175">
        <v>343.69</v>
      </c>
      <c r="L2175" t="str">
        <v>Bruno Brito</v>
      </c>
      <c r="M2175" t="str">
        <v>A VENCER</v>
      </c>
    </row>
    <row r="2176" spans="1:13" x14ac:dyDescent="0.25">
      <c r="A2176">
        <v>211112511</v>
      </c>
      <c r="B2176" t="str">
        <v>Andifer - Comércio Geral de Carnes, Lda.</v>
      </c>
      <c r="C2176" t="str">
        <v>FA</v>
      </c>
      <c r="D2176" s="5" t="str">
        <v>2025A</v>
      </c>
      <c r="E2176">
        <v>7181</v>
      </c>
      <c r="F2176" t="str">
        <v>PEN</v>
      </c>
      <c r="G2176" vm="33">
        <v>45842</v>
      </c>
      <c r="H2176" vm="161">
        <v>45782</v>
      </c>
      <c r="I2176">
        <v>8</v>
      </c>
      <c r="J2176">
        <v>357.62</v>
      </c>
      <c r="K2176">
        <v>357.62</v>
      </c>
      <c r="L2176" t="str">
        <v>Márcio Henriques</v>
      </c>
      <c r="M2176" t="str">
        <v>6A30</v>
      </c>
    </row>
    <row r="2177" spans="1:13" x14ac:dyDescent="0.25">
      <c r="A2177">
        <v>211112514</v>
      </c>
      <c r="B2177" t="str">
        <v>Mário Jorge Silva - Unipessoal, Lda.</v>
      </c>
      <c r="C2177" t="str">
        <v>FA</v>
      </c>
      <c r="D2177" s="5" t="str">
        <v>2025A</v>
      </c>
      <c r="E2177">
        <v>9452</v>
      </c>
      <c r="F2177" t="str">
        <v>PEN</v>
      </c>
      <c r="G2177" vm="32">
        <v>45841</v>
      </c>
      <c r="H2177" vm="22">
        <v>45826</v>
      </c>
      <c r="I2177">
        <v>9</v>
      </c>
      <c r="J2177">
        <v>84.8</v>
      </c>
      <c r="K2177">
        <v>84.8</v>
      </c>
      <c r="L2177" t="str">
        <v>Luis Fonseca</v>
      </c>
      <c r="M2177" t="str">
        <v>6A30</v>
      </c>
    </row>
    <row r="2178" spans="1:13" x14ac:dyDescent="0.25">
      <c r="A2178">
        <v>211112515</v>
      </c>
      <c r="B2178" t="str">
        <v>Lordelodis - Soc. Distribuição S.A.</v>
      </c>
      <c r="C2178" t="str">
        <v>NC</v>
      </c>
      <c r="D2178" s="5">
        <v>2025</v>
      </c>
      <c r="E2178">
        <v>514</v>
      </c>
      <c r="F2178" t="str">
        <v>PEN</v>
      </c>
      <c r="G2178" vm="31">
        <v>45840</v>
      </c>
      <c r="H2178" vm="94">
        <v>45810</v>
      </c>
      <c r="I2178">
        <v>10</v>
      </c>
      <c r="J2178">
        <v>-29.53</v>
      </c>
      <c r="K2178">
        <v>-11.39</v>
      </c>
      <c r="L2178" t="str">
        <v>Pedro Fonseca</v>
      </c>
      <c r="M2178" t="str">
        <v>6A30</v>
      </c>
    </row>
    <row r="2179" spans="1:13" x14ac:dyDescent="0.25">
      <c r="A2179">
        <v>211112515</v>
      </c>
      <c r="B2179" t="str">
        <v>Lordelodis - Soc. Distribuição S.A.</v>
      </c>
      <c r="C2179" t="str">
        <v>NC</v>
      </c>
      <c r="D2179" s="5">
        <v>2025</v>
      </c>
      <c r="E2179">
        <v>555</v>
      </c>
      <c r="F2179" t="str">
        <v>PEN</v>
      </c>
      <c r="G2179" vm="95">
        <v>45851</v>
      </c>
      <c r="H2179" vm="19">
        <v>45821</v>
      </c>
      <c r="I2179">
        <v>-1</v>
      </c>
      <c r="J2179">
        <v>-37.33</v>
      </c>
      <c r="K2179">
        <v>-37.33</v>
      </c>
      <c r="L2179" t="str">
        <v>Pedro Fonseca</v>
      </c>
      <c r="M2179" t="str">
        <v>A VENCER</v>
      </c>
    </row>
    <row r="2180" spans="1:13" x14ac:dyDescent="0.25">
      <c r="A2180">
        <v>211112515</v>
      </c>
      <c r="B2180" t="str">
        <v>Lordelodis - Soc. Distribuição S.A.</v>
      </c>
      <c r="C2180" t="str">
        <v>FA</v>
      </c>
      <c r="D2180" s="5" t="str">
        <v>2025A</v>
      </c>
      <c r="E2180">
        <v>9268</v>
      </c>
      <c r="F2180" t="str">
        <v>PEN</v>
      </c>
      <c r="G2180" vm="95">
        <v>45851</v>
      </c>
      <c r="H2180" vm="19">
        <v>45821</v>
      </c>
      <c r="I2180">
        <v>-1</v>
      </c>
      <c r="J2180">
        <v>887.1</v>
      </c>
      <c r="K2180">
        <v>887.1</v>
      </c>
      <c r="L2180" t="str">
        <v>Pedro Fonseca</v>
      </c>
      <c r="M2180" t="str">
        <v>A VENCER</v>
      </c>
    </row>
    <row r="2181" spans="1:13" x14ac:dyDescent="0.25">
      <c r="A2181">
        <v>211112515</v>
      </c>
      <c r="B2181" t="str">
        <v>Lordelodis - Soc. Distribuição S.A.</v>
      </c>
      <c r="C2181" t="str">
        <v>NC</v>
      </c>
      <c r="D2181" s="5">
        <v>2025</v>
      </c>
      <c r="E2181">
        <v>575</v>
      </c>
      <c r="F2181" t="str">
        <v>PEN</v>
      </c>
      <c r="G2181" vm="99">
        <v>45861</v>
      </c>
      <c r="H2181" vm="100">
        <v>45831</v>
      </c>
      <c r="I2181">
        <v>-11</v>
      </c>
      <c r="J2181">
        <v>-390.40000000000003</v>
      </c>
      <c r="K2181">
        <v>-390.40000000000003</v>
      </c>
      <c r="L2181" t="str">
        <v>Pedro Fonseca</v>
      </c>
      <c r="M2181" t="str">
        <v>A VENCER</v>
      </c>
    </row>
    <row r="2182" spans="1:13" x14ac:dyDescent="0.25">
      <c r="A2182">
        <v>211112515</v>
      </c>
      <c r="B2182" t="str">
        <v>Lordelodis - Soc. Distribuição S.A.</v>
      </c>
      <c r="C2182" t="str">
        <v>FA</v>
      </c>
      <c r="D2182" s="5" t="str">
        <v>2025A</v>
      </c>
      <c r="E2182">
        <v>9816</v>
      </c>
      <c r="F2182" t="str">
        <v>PEN</v>
      </c>
      <c r="G2182" vm="102">
        <v>45865</v>
      </c>
      <c r="H2182" vm="28">
        <v>45835</v>
      </c>
      <c r="I2182">
        <v>-15</v>
      </c>
      <c r="J2182">
        <v>838.81000000000006</v>
      </c>
      <c r="K2182">
        <v>838.81000000000006</v>
      </c>
      <c r="L2182" t="str">
        <v>Pedro Fonseca</v>
      </c>
      <c r="M2182" t="str">
        <v>A VENCER</v>
      </c>
    </row>
    <row r="2183" spans="1:13" x14ac:dyDescent="0.25">
      <c r="A2183">
        <v>211112515</v>
      </c>
      <c r="B2183" t="str">
        <v>Lordelodis - Soc. Distribuição S.A.</v>
      </c>
      <c r="C2183" t="str">
        <v>FA</v>
      </c>
      <c r="D2183" s="5" t="str">
        <v>2025A</v>
      </c>
      <c r="E2183">
        <v>10193</v>
      </c>
      <c r="F2183" t="str">
        <v>PEN</v>
      </c>
      <c r="G2183" vm="107">
        <v>45875</v>
      </c>
      <c r="H2183" vm="72">
        <v>45845</v>
      </c>
      <c r="I2183">
        <v>-25</v>
      </c>
      <c r="J2183">
        <v>1144.45</v>
      </c>
      <c r="K2183">
        <v>1144.45</v>
      </c>
      <c r="L2183" t="str">
        <v>Pedro Fonseca</v>
      </c>
      <c r="M2183" t="str">
        <v>A VENCER</v>
      </c>
    </row>
    <row r="2184" spans="1:13" x14ac:dyDescent="0.25">
      <c r="A2184">
        <v>211112518</v>
      </c>
      <c r="B2184" t="str">
        <v>Rissolaria Tradicional - Rosa Maria Oliveira Carvalho Lda.</v>
      </c>
      <c r="C2184" t="str">
        <v>FA</v>
      </c>
      <c r="D2184" s="5" t="str">
        <v>2025A</v>
      </c>
      <c r="E2184">
        <v>7490</v>
      </c>
      <c r="F2184" t="str">
        <v>PEN</v>
      </c>
      <c r="G2184" vm="15">
        <v>45816</v>
      </c>
      <c r="H2184" vm="206">
        <v>45786</v>
      </c>
      <c r="I2184">
        <v>34</v>
      </c>
      <c r="J2184">
        <v>389.66</v>
      </c>
      <c r="K2184">
        <v>389.66</v>
      </c>
      <c r="L2184" t="str">
        <v>Vânia Silva</v>
      </c>
      <c r="M2184" t="str">
        <v>31A60</v>
      </c>
    </row>
    <row r="2185" spans="1:13" x14ac:dyDescent="0.25">
      <c r="A2185">
        <v>211112518</v>
      </c>
      <c r="B2185" t="str">
        <v>Rissolaria Tradicional - Rosa Maria Oliveira Carvalho Lda.</v>
      </c>
      <c r="C2185" t="str">
        <v>FA</v>
      </c>
      <c r="D2185" s="5" t="str">
        <v>2025A</v>
      </c>
      <c r="E2185">
        <v>8254</v>
      </c>
      <c r="F2185" t="str">
        <v>PEN</v>
      </c>
      <c r="G2185" vm="25">
        <v>45830</v>
      </c>
      <c r="H2185" vm="75">
        <v>45800</v>
      </c>
      <c r="I2185">
        <v>20</v>
      </c>
      <c r="J2185">
        <v>382.47</v>
      </c>
      <c r="K2185">
        <v>382.47</v>
      </c>
      <c r="L2185" t="str">
        <v>Vânia Silva</v>
      </c>
      <c r="M2185" t="str">
        <v>6A30</v>
      </c>
    </row>
    <row r="2186" spans="1:13" x14ac:dyDescent="0.25">
      <c r="A2186">
        <v>211112518</v>
      </c>
      <c r="B2186" t="str">
        <v>Rissolaria Tradicional - Rosa Maria Oliveira Carvalho Lda.</v>
      </c>
      <c r="C2186" t="str">
        <v>FA</v>
      </c>
      <c r="D2186" s="5" t="str">
        <v>2025A</v>
      </c>
      <c r="E2186">
        <v>8541</v>
      </c>
      <c r="F2186" t="str">
        <v>PEN</v>
      </c>
      <c r="G2186" vm="28">
        <v>45835</v>
      </c>
      <c r="H2186" vm="148">
        <v>45805</v>
      </c>
      <c r="I2186">
        <v>15</v>
      </c>
      <c r="J2186">
        <v>309.31</v>
      </c>
      <c r="K2186">
        <v>309.31</v>
      </c>
      <c r="L2186" t="str">
        <v>Vânia Silva</v>
      </c>
      <c r="M2186" t="str">
        <v>6A30</v>
      </c>
    </row>
    <row r="2187" spans="1:13" x14ac:dyDescent="0.25">
      <c r="A2187">
        <v>211112518</v>
      </c>
      <c r="B2187" t="str">
        <v>Rissolaria Tradicional - Rosa Maria Oliveira Carvalho Lda.</v>
      </c>
      <c r="C2187" t="str">
        <v>FA</v>
      </c>
      <c r="D2187" s="5" t="str">
        <v>2025A</v>
      </c>
      <c r="E2187">
        <v>8762</v>
      </c>
      <c r="F2187" t="str">
        <v>PEN</v>
      </c>
      <c r="G2187" vm="32">
        <v>45841</v>
      </c>
      <c r="H2187" vm="119">
        <v>45811</v>
      </c>
      <c r="I2187">
        <v>9</v>
      </c>
      <c r="J2187">
        <v>603.13</v>
      </c>
      <c r="K2187">
        <v>603.13</v>
      </c>
      <c r="L2187" t="str">
        <v>Vânia Silva</v>
      </c>
      <c r="M2187" t="str">
        <v>6A30</v>
      </c>
    </row>
    <row r="2188" spans="1:13" x14ac:dyDescent="0.25">
      <c r="A2188">
        <v>211112518</v>
      </c>
      <c r="B2188" t="str">
        <v>Rissolaria Tradicional - Rosa Maria Oliveira Carvalho Lda.</v>
      </c>
      <c r="C2188" t="str">
        <v>FA</v>
      </c>
      <c r="D2188" s="5" t="str">
        <v>2025A</v>
      </c>
      <c r="E2188">
        <v>9953</v>
      </c>
      <c r="F2188" t="str">
        <v>PEN</v>
      </c>
      <c r="G2188" vm="131">
        <v>45900</v>
      </c>
      <c r="H2188" vm="31">
        <v>45840</v>
      </c>
      <c r="I2188">
        <v>-50</v>
      </c>
      <c r="J2188">
        <v>358.40000000000003</v>
      </c>
      <c r="K2188">
        <v>358.40000000000003</v>
      </c>
      <c r="L2188" t="str">
        <v>Vânia Silva</v>
      </c>
      <c r="M2188" t="str">
        <v>A VENCER</v>
      </c>
    </row>
    <row r="2189" spans="1:13" x14ac:dyDescent="0.25">
      <c r="A2189">
        <v>211112518</v>
      </c>
      <c r="B2189" t="str">
        <v>Rissolaria Tradicional - Rosa Maria Oliveira Carvalho Lda.</v>
      </c>
      <c r="C2189" t="str">
        <v>FA</v>
      </c>
      <c r="D2189" s="5" t="str">
        <v>2025A</v>
      </c>
      <c r="E2189">
        <v>10114</v>
      </c>
      <c r="F2189" t="str">
        <v>PEN</v>
      </c>
      <c r="G2189" vm="133">
        <v>45902</v>
      </c>
      <c r="H2189" vm="33">
        <v>45842</v>
      </c>
      <c r="I2189">
        <v>-52</v>
      </c>
      <c r="J2189">
        <v>219.86</v>
      </c>
      <c r="K2189">
        <v>219.86</v>
      </c>
      <c r="L2189" t="str">
        <v>Vânia Silva</v>
      </c>
      <c r="M2189" t="str">
        <v>A VENCER</v>
      </c>
    </row>
    <row r="2190" spans="1:13" x14ac:dyDescent="0.25">
      <c r="A2190">
        <v>211112519</v>
      </c>
      <c r="B2190" t="str">
        <v>Estaladiço, Lda.</v>
      </c>
      <c r="C2190" t="str">
        <v>FA</v>
      </c>
      <c r="D2190" s="5" t="str">
        <v>2025A</v>
      </c>
      <c r="E2190">
        <v>10088</v>
      </c>
      <c r="F2190" t="str">
        <v>PEN</v>
      </c>
      <c r="G2190" vm="106">
        <v>45872</v>
      </c>
      <c r="H2190" vm="33">
        <v>45842</v>
      </c>
      <c r="I2190">
        <v>-22</v>
      </c>
      <c r="J2190">
        <v>839.52</v>
      </c>
      <c r="K2190">
        <v>839.52</v>
      </c>
      <c r="L2190" t="str">
        <v>Luis Fonseca</v>
      </c>
      <c r="M2190" t="str">
        <v>A VENCER</v>
      </c>
    </row>
    <row r="2191" spans="1:13" x14ac:dyDescent="0.25">
      <c r="A2191">
        <v>211112519</v>
      </c>
      <c r="B2191" t="str">
        <v>Estaladiço, Lda.</v>
      </c>
      <c r="C2191" t="str">
        <v>FA</v>
      </c>
      <c r="D2191" s="5" t="str">
        <v>2025A</v>
      </c>
      <c r="E2191">
        <v>10482</v>
      </c>
      <c r="F2191" t="str">
        <v>PEN</v>
      </c>
      <c r="G2191" vm="109">
        <v>45879</v>
      </c>
      <c r="H2191" vm="9">
        <v>45849</v>
      </c>
      <c r="I2191">
        <v>-29</v>
      </c>
      <c r="J2191">
        <v>839.52</v>
      </c>
      <c r="K2191">
        <v>839.52</v>
      </c>
      <c r="L2191" t="str">
        <v>Luis Fonseca</v>
      </c>
      <c r="M2191" t="str">
        <v>A VENCER</v>
      </c>
    </row>
    <row r="2192" spans="1:13" x14ac:dyDescent="0.25">
      <c r="A2192">
        <v>211112523</v>
      </c>
      <c r="B2192" t="str">
        <v>Associação Humanitária de Bombeiros Voluntários Famalicenses</v>
      </c>
      <c r="C2192" t="str">
        <v>FA</v>
      </c>
      <c r="D2192" s="5" t="str">
        <v>2025A</v>
      </c>
      <c r="E2192">
        <v>7843</v>
      </c>
      <c r="F2192" t="str">
        <v>PEN</v>
      </c>
      <c r="G2192" vm="152">
        <v>45792</v>
      </c>
      <c r="H2192" vm="152">
        <v>45792</v>
      </c>
      <c r="I2192">
        <v>58</v>
      </c>
      <c r="J2192">
        <v>481.94</v>
      </c>
      <c r="K2192">
        <v>481.94</v>
      </c>
      <c r="L2192" t="str">
        <v>Ricardo G.Silva</v>
      </c>
      <c r="M2192" t="str">
        <v>31A60</v>
      </c>
    </row>
    <row r="2193" spans="1:13" x14ac:dyDescent="0.25">
      <c r="A2193">
        <v>211112524</v>
      </c>
      <c r="B2193" t="str">
        <v>Maria José Ferreira de Melo</v>
      </c>
      <c r="C2193" t="str">
        <v>FA</v>
      </c>
      <c r="D2193" s="5" t="str">
        <v>2025A</v>
      </c>
      <c r="E2193">
        <v>10359</v>
      </c>
      <c r="F2193" t="str">
        <v>PEN</v>
      </c>
      <c r="G2193" vm="250">
        <v>45862</v>
      </c>
      <c r="H2193" vm="8">
        <v>45847</v>
      </c>
      <c r="I2193">
        <v>-12</v>
      </c>
      <c r="J2193">
        <v>360.40000000000003</v>
      </c>
      <c r="K2193">
        <v>360.40000000000003</v>
      </c>
      <c r="L2193" t="str">
        <v>Bruno Brito</v>
      </c>
      <c r="M2193" t="str">
        <v>A VENCER</v>
      </c>
    </row>
    <row r="2194" spans="1:13" x14ac:dyDescent="0.25">
      <c r="A2194">
        <v>211112525</v>
      </c>
      <c r="B2194" t="str">
        <v>Ernesto da Silva Vieira &amp; Filhos, Lda.</v>
      </c>
      <c r="C2194" t="str">
        <v>FA</v>
      </c>
      <c r="D2194" s="5" t="str">
        <v>2025A</v>
      </c>
      <c r="E2194">
        <v>10471</v>
      </c>
      <c r="F2194" t="str">
        <v>PEN</v>
      </c>
      <c r="G2194" vm="109">
        <v>45879</v>
      </c>
      <c r="H2194" vm="9">
        <v>45849</v>
      </c>
      <c r="I2194">
        <v>-29</v>
      </c>
      <c r="J2194">
        <v>795</v>
      </c>
      <c r="K2194">
        <v>795</v>
      </c>
      <c r="L2194" t="str">
        <v>Luis Fonseca</v>
      </c>
      <c r="M2194" t="str">
        <v>A VENCER</v>
      </c>
    </row>
    <row r="2195" spans="1:13" x14ac:dyDescent="0.25">
      <c r="A2195">
        <v>211112531</v>
      </c>
      <c r="B2195" t="str">
        <v>A Knaipa Restaurante, Lda.</v>
      </c>
      <c r="C2195" t="str">
        <v>FA</v>
      </c>
      <c r="D2195" s="5" t="str">
        <v>2025A</v>
      </c>
      <c r="E2195">
        <v>9756</v>
      </c>
      <c r="F2195" t="str">
        <v>PEN</v>
      </c>
      <c r="G2195" vm="139">
        <v>45864</v>
      </c>
      <c r="H2195" vm="27">
        <v>45834</v>
      </c>
      <c r="I2195">
        <v>-14</v>
      </c>
      <c r="J2195">
        <v>133.61000000000001</v>
      </c>
      <c r="K2195">
        <v>133.61000000000001</v>
      </c>
      <c r="L2195" t="str">
        <v>Vânia Silva</v>
      </c>
      <c r="M2195" t="str">
        <v>A VENCER</v>
      </c>
    </row>
    <row r="2196" spans="1:13" x14ac:dyDescent="0.25">
      <c r="A2196">
        <v>211112531</v>
      </c>
      <c r="B2196" t="str">
        <v>A Knaipa Restaurante, Lda.</v>
      </c>
      <c r="C2196" t="str">
        <v>FA</v>
      </c>
      <c r="D2196" s="5" t="str">
        <v>2025A</v>
      </c>
      <c r="E2196">
        <v>9755</v>
      </c>
      <c r="F2196" t="str">
        <v>PEN</v>
      </c>
      <c r="G2196" vm="139">
        <v>45864</v>
      </c>
      <c r="H2196" vm="27">
        <v>45834</v>
      </c>
      <c r="I2196">
        <v>-14</v>
      </c>
      <c r="J2196">
        <v>32.1</v>
      </c>
      <c r="K2196">
        <v>32.1</v>
      </c>
      <c r="L2196" t="str">
        <v>Vânia Silva</v>
      </c>
      <c r="M2196" t="str">
        <v>A VENCER</v>
      </c>
    </row>
    <row r="2197" spans="1:13" x14ac:dyDescent="0.25">
      <c r="A2197">
        <v>211112531</v>
      </c>
      <c r="B2197" t="str">
        <v>A Knaipa Restaurante, Lda.</v>
      </c>
      <c r="C2197" t="str">
        <v>FA</v>
      </c>
      <c r="D2197" s="5" t="str">
        <v>2025A</v>
      </c>
      <c r="E2197">
        <v>10440</v>
      </c>
      <c r="F2197" t="str">
        <v>PEN</v>
      </c>
      <c r="G2197" vm="109">
        <v>45879</v>
      </c>
      <c r="H2197" vm="9">
        <v>45849</v>
      </c>
      <c r="I2197">
        <v>-29</v>
      </c>
      <c r="J2197">
        <v>210.75</v>
      </c>
      <c r="K2197">
        <v>210.75</v>
      </c>
      <c r="L2197" t="str">
        <v>Vânia Silva</v>
      </c>
      <c r="M2197" t="str">
        <v>A VENCER</v>
      </c>
    </row>
    <row r="2198" spans="1:13" x14ac:dyDescent="0.25">
      <c r="A2198">
        <v>211112534</v>
      </c>
      <c r="B2198" t="str">
        <v>Linares &amp; Reboredo, Lda.</v>
      </c>
      <c r="C2198" t="str">
        <v>FA</v>
      </c>
      <c r="D2198" s="5" t="str">
        <v>2025A</v>
      </c>
      <c r="E2198">
        <v>10382</v>
      </c>
      <c r="F2198" t="str">
        <v>PEN</v>
      </c>
      <c r="G2198" vm="142">
        <v>45878</v>
      </c>
      <c r="H2198" vm="74">
        <v>45848</v>
      </c>
      <c r="I2198">
        <v>-28</v>
      </c>
      <c r="J2198">
        <v>413.40000000000003</v>
      </c>
      <c r="K2198">
        <v>413.40000000000003</v>
      </c>
      <c r="L2198" t="str">
        <v>Luis Fonseca</v>
      </c>
      <c r="M2198" t="str">
        <v>A VENCER</v>
      </c>
    </row>
    <row r="2199" spans="1:13" x14ac:dyDescent="0.25">
      <c r="A2199">
        <v>211112535</v>
      </c>
      <c r="B2199" t="str">
        <v>Talho Arouquês - Unipessoal, Lda.</v>
      </c>
      <c r="C2199" t="str">
        <v>FA</v>
      </c>
      <c r="D2199" s="5" t="str">
        <v>2025A</v>
      </c>
      <c r="E2199">
        <v>10388</v>
      </c>
      <c r="F2199" t="str">
        <v>PEN</v>
      </c>
      <c r="G2199" vm="142">
        <v>45878</v>
      </c>
      <c r="H2199" vm="74">
        <v>45848</v>
      </c>
      <c r="I2199">
        <v>-28</v>
      </c>
      <c r="J2199">
        <v>636.36</v>
      </c>
      <c r="K2199">
        <v>636.36</v>
      </c>
      <c r="L2199" t="str">
        <v>Luis Fonseca</v>
      </c>
      <c r="M2199" t="str">
        <v>A VENCER</v>
      </c>
    </row>
    <row r="2200" spans="1:13" x14ac:dyDescent="0.25">
      <c r="A2200">
        <v>211112537</v>
      </c>
      <c r="B2200" t="str">
        <v>Hélder Agostinho Castro Unipessoal, Lda.</v>
      </c>
      <c r="C2200" t="str">
        <v>FA</v>
      </c>
      <c r="D2200" s="5" t="str">
        <v>2025A</v>
      </c>
      <c r="E2200">
        <v>10490</v>
      </c>
      <c r="F2200" t="str">
        <v>PEN</v>
      </c>
      <c r="G2200" vm="97">
        <v>45856</v>
      </c>
      <c r="H2200" vm="9">
        <v>45849</v>
      </c>
      <c r="I2200">
        <v>-6</v>
      </c>
      <c r="J2200">
        <v>283.75</v>
      </c>
      <c r="K2200">
        <v>283.75</v>
      </c>
      <c r="L2200" t="str">
        <v>Sandra Silva</v>
      </c>
      <c r="M2200" t="str">
        <v>A VENCER</v>
      </c>
    </row>
    <row r="2201" spans="1:13" x14ac:dyDescent="0.25">
      <c r="A2201">
        <v>211112538</v>
      </c>
      <c r="B2201" t="str">
        <v>Vitor Manuel Moreira dos Santos</v>
      </c>
      <c r="C2201" t="str">
        <v>FA</v>
      </c>
      <c r="D2201" s="5" t="str">
        <v>2025A</v>
      </c>
      <c r="E2201">
        <v>10453</v>
      </c>
      <c r="F2201" t="str">
        <v>PEN</v>
      </c>
      <c r="G2201" vm="105">
        <v>45870</v>
      </c>
      <c r="H2201" vm="9">
        <v>45849</v>
      </c>
      <c r="I2201">
        <v>-20</v>
      </c>
      <c r="J2201">
        <v>295.07</v>
      </c>
      <c r="K2201">
        <v>295.07</v>
      </c>
      <c r="L2201" t="str">
        <v>Sandra Silva</v>
      </c>
      <c r="M2201" t="str">
        <v>A VENCER</v>
      </c>
    </row>
    <row r="2202" spans="1:13" x14ac:dyDescent="0.25">
      <c r="A2202">
        <v>211120936</v>
      </c>
      <c r="B2202" t="str">
        <v>Mafoods, S.L.</v>
      </c>
      <c r="C2202" t="str">
        <v>FA</v>
      </c>
      <c r="D2202" s="5" t="str">
        <v>2024A</v>
      </c>
      <c r="E2202">
        <v>6884</v>
      </c>
      <c r="F2202" t="str">
        <v>PEN</v>
      </c>
      <c r="G2202" vm="194">
        <v>45603</v>
      </c>
      <c r="H2202" vm="516">
        <v>45573</v>
      </c>
      <c r="I2202">
        <v>247</v>
      </c>
      <c r="J2202">
        <v>3471.6</v>
      </c>
      <c r="K2202">
        <v>3471.6</v>
      </c>
      <c r="L2202" t="str">
        <v>Paulo Costa</v>
      </c>
      <c r="M2202" t="str">
        <v>M120</v>
      </c>
    </row>
    <row r="2203" spans="1:13" x14ac:dyDescent="0.25">
      <c r="A2203">
        <v>211120936</v>
      </c>
      <c r="B2203" t="str">
        <v>Mafoods, S.L.</v>
      </c>
      <c r="C2203" t="str">
        <v>NC</v>
      </c>
      <c r="D2203" s="5" t="str">
        <v>24A</v>
      </c>
      <c r="E2203">
        <v>84</v>
      </c>
      <c r="F2203" t="str">
        <v>PEN</v>
      </c>
      <c r="G2203" vm="508">
        <v>45630</v>
      </c>
      <c r="H2203" vm="502">
        <v>45600</v>
      </c>
      <c r="I2203">
        <v>220</v>
      </c>
      <c r="J2203">
        <v>-63.36</v>
      </c>
      <c r="K2203">
        <v>-63.36</v>
      </c>
      <c r="L2203" t="str">
        <v>Paulo Costa</v>
      </c>
      <c r="M2203" t="str">
        <v>M120</v>
      </c>
    </row>
    <row r="2204" spans="1:13" x14ac:dyDescent="0.25">
      <c r="A2204">
        <v>211120936</v>
      </c>
      <c r="B2204" t="str">
        <v>Mafoods, S.L.</v>
      </c>
      <c r="C2204" t="str">
        <v>FA</v>
      </c>
      <c r="D2204" s="5" t="str">
        <v>2025A</v>
      </c>
      <c r="E2204">
        <v>1301</v>
      </c>
      <c r="F2204" t="str">
        <v>PEN</v>
      </c>
      <c r="G2204" vm="217">
        <v>45708</v>
      </c>
      <c r="H2204" vm="225">
        <v>45678</v>
      </c>
      <c r="I2204">
        <v>142</v>
      </c>
      <c r="J2204">
        <v>2820.4</v>
      </c>
      <c r="K2204">
        <v>2820.4</v>
      </c>
      <c r="L2204" t="str">
        <v>Paulo Costa</v>
      </c>
      <c r="M2204" t="str">
        <v>M120</v>
      </c>
    </row>
    <row r="2205" spans="1:13" x14ac:dyDescent="0.25">
      <c r="A2205">
        <v>211120936</v>
      </c>
      <c r="B2205" t="str">
        <v>Mafoods, S.L.</v>
      </c>
      <c r="C2205" t="str">
        <v>NC</v>
      </c>
      <c r="D2205" s="5" t="str">
        <v>2025A</v>
      </c>
      <c r="E2205">
        <v>240</v>
      </c>
      <c r="F2205" t="str">
        <v>PEN</v>
      </c>
      <c r="G2205" vm="208">
        <v>45749</v>
      </c>
      <c r="H2205" vm="226">
        <v>45719</v>
      </c>
      <c r="I2205">
        <v>101</v>
      </c>
      <c r="J2205">
        <v>-554.25</v>
      </c>
      <c r="K2205">
        <v>-554.25</v>
      </c>
      <c r="L2205" t="str">
        <v>Paulo Costa</v>
      </c>
      <c r="M2205" t="str">
        <v>91A120</v>
      </c>
    </row>
    <row r="2206" spans="1:13" x14ac:dyDescent="0.25">
      <c r="A2206">
        <v>211121258</v>
      </c>
      <c r="B2206" t="str">
        <v>Aurora Manuela Carneiro Costa</v>
      </c>
      <c r="C2206" t="str">
        <v>FA</v>
      </c>
      <c r="D2206" s="5" t="str">
        <v>2025A</v>
      </c>
      <c r="E2206">
        <v>5803</v>
      </c>
      <c r="F2206" t="str">
        <v>PEN</v>
      </c>
      <c r="G2206" vm="40">
        <v>45754</v>
      </c>
      <c r="H2206" vm="40">
        <v>45754</v>
      </c>
      <c r="I2206">
        <v>96</v>
      </c>
      <c r="J2206">
        <v>923.07</v>
      </c>
      <c r="K2206">
        <v>923.07</v>
      </c>
      <c r="L2206" t="str">
        <v>Paulo Costa</v>
      </c>
      <c r="M2206" t="str">
        <v>91A120</v>
      </c>
    </row>
    <row r="2207" spans="1:13" x14ac:dyDescent="0.25">
      <c r="A2207">
        <v>211121275</v>
      </c>
      <c r="B2207" t="str">
        <v>Merveilles Du Portugal 95</v>
      </c>
      <c r="C2207" t="str">
        <v>FA</v>
      </c>
      <c r="D2207" s="5" t="str">
        <v>2024A</v>
      </c>
      <c r="E2207">
        <v>3675</v>
      </c>
      <c r="F2207" t="str">
        <v>PEN</v>
      </c>
      <c r="G2207" vm="517">
        <v>45570</v>
      </c>
      <c r="H2207" vm="458">
        <v>45525</v>
      </c>
      <c r="I2207">
        <v>280</v>
      </c>
      <c r="J2207">
        <v>1212.71</v>
      </c>
      <c r="K2207">
        <v>1212.71</v>
      </c>
      <c r="L2207" t="str">
        <v>Joana Reis</v>
      </c>
      <c r="M2207" t="str">
        <v>M120</v>
      </c>
    </row>
    <row r="2208" spans="1:13" x14ac:dyDescent="0.25">
      <c r="A2208">
        <v>211121278</v>
      </c>
      <c r="B2208" t="str">
        <v>Pps, Sa</v>
      </c>
      <c r="C2208" t="str">
        <v>CCR</v>
      </c>
      <c r="D2208" s="5" t="str">
        <v>A</v>
      </c>
      <c r="E2208" t="str">
        <v>39-0000722</v>
      </c>
      <c r="F2208" t="str">
        <v>PEN</v>
      </c>
      <c r="G2208" vm="334">
        <v>45364</v>
      </c>
      <c r="H2208" vm="334">
        <v>45364</v>
      </c>
      <c r="I2208">
        <v>486</v>
      </c>
      <c r="J2208">
        <v>-40.86</v>
      </c>
      <c r="K2208">
        <v>-40.86</v>
      </c>
      <c r="L2208" t="str">
        <v>Paulo Costa</v>
      </c>
      <c r="M2208" t="str">
        <v>M120</v>
      </c>
    </row>
    <row r="2209" spans="1:13" x14ac:dyDescent="0.25">
      <c r="A2209">
        <v>211121278</v>
      </c>
      <c r="B2209" t="str">
        <v>Pps, Sa</v>
      </c>
      <c r="C2209" t="str">
        <v>FA</v>
      </c>
      <c r="D2209" s="5" t="str">
        <v>2024A</v>
      </c>
      <c r="E2209">
        <v>269</v>
      </c>
      <c r="F2209" t="str">
        <v>PEN</v>
      </c>
      <c r="G2209" vm="342">
        <v>45476</v>
      </c>
      <c r="H2209" vm="342">
        <v>45476</v>
      </c>
      <c r="I2209">
        <v>374</v>
      </c>
      <c r="J2209">
        <v>200</v>
      </c>
      <c r="K2209">
        <v>200</v>
      </c>
      <c r="L2209" t="str">
        <v>Paulo Costa</v>
      </c>
      <c r="M2209" t="str">
        <v>M120</v>
      </c>
    </row>
    <row r="2210" spans="1:13" x14ac:dyDescent="0.25">
      <c r="A2210">
        <v>211121278</v>
      </c>
      <c r="B2210" t="str">
        <v>Pps, Sa</v>
      </c>
      <c r="C2210" t="str">
        <v>FA</v>
      </c>
      <c r="D2210" s="5" t="str">
        <v>2024A</v>
      </c>
      <c r="E2210">
        <v>270</v>
      </c>
      <c r="F2210" t="str">
        <v>PEN</v>
      </c>
      <c r="G2210" vm="342">
        <v>45476</v>
      </c>
      <c r="H2210" vm="342">
        <v>45476</v>
      </c>
      <c r="I2210">
        <v>374</v>
      </c>
      <c r="J2210">
        <v>51.14</v>
      </c>
      <c r="K2210">
        <v>51.14</v>
      </c>
      <c r="L2210" t="str">
        <v>Paulo Costa</v>
      </c>
      <c r="M2210" t="str">
        <v>M120</v>
      </c>
    </row>
    <row r="2211" spans="1:13" x14ac:dyDescent="0.25">
      <c r="A2211">
        <v>211121278</v>
      </c>
      <c r="B2211" t="str">
        <v>Pps, Sa</v>
      </c>
      <c r="C2211" t="str">
        <v>FA</v>
      </c>
      <c r="D2211" s="5" t="str">
        <v>2024A</v>
      </c>
      <c r="E2211">
        <v>8308</v>
      </c>
      <c r="F2211" t="str">
        <v>PEN</v>
      </c>
      <c r="G2211" vm="199">
        <v>45624</v>
      </c>
      <c r="H2211" vm="518">
        <v>45594</v>
      </c>
      <c r="I2211">
        <v>226</v>
      </c>
      <c r="J2211">
        <v>135.32</v>
      </c>
      <c r="K2211">
        <v>96.2</v>
      </c>
      <c r="L2211" t="str">
        <v>Paulo Costa</v>
      </c>
      <c r="M2211" t="str">
        <v>M120</v>
      </c>
    </row>
    <row r="2212" spans="1:13" x14ac:dyDescent="0.25">
      <c r="A2212">
        <v>211121278</v>
      </c>
      <c r="B2212" t="str">
        <v>Pps, Sa</v>
      </c>
      <c r="C2212" t="str">
        <v>FA</v>
      </c>
      <c r="D2212" s="5" t="str">
        <v>2024A</v>
      </c>
      <c r="E2212">
        <v>8421</v>
      </c>
      <c r="F2212" t="str">
        <v>PEN</v>
      </c>
      <c r="G2212" vm="301">
        <v>45625</v>
      </c>
      <c r="H2212" vm="46">
        <v>45595</v>
      </c>
      <c r="I2212">
        <v>225</v>
      </c>
      <c r="J2212">
        <v>127.49000000000001</v>
      </c>
      <c r="K2212">
        <v>127.49000000000001</v>
      </c>
      <c r="L2212" t="str">
        <v>Paulo Costa</v>
      </c>
      <c r="M2212" t="str">
        <v>M120</v>
      </c>
    </row>
    <row r="2213" spans="1:13" x14ac:dyDescent="0.25">
      <c r="A2213">
        <v>211121278</v>
      </c>
      <c r="B2213" t="str">
        <v>Pps, Sa</v>
      </c>
      <c r="C2213" t="str">
        <v>FA</v>
      </c>
      <c r="D2213" s="5" t="str">
        <v>2024A</v>
      </c>
      <c r="E2213">
        <v>8539</v>
      </c>
      <c r="F2213" t="str">
        <v>PEN</v>
      </c>
      <c r="G2213" vm="57">
        <v>45626</v>
      </c>
      <c r="H2213" vm="47">
        <v>45596</v>
      </c>
      <c r="I2213">
        <v>224</v>
      </c>
      <c r="J2213">
        <v>83.9</v>
      </c>
      <c r="K2213">
        <v>83.9</v>
      </c>
      <c r="L2213" t="str">
        <v>Paulo Costa</v>
      </c>
      <c r="M2213" t="str">
        <v>M120</v>
      </c>
    </row>
    <row r="2214" spans="1:13" x14ac:dyDescent="0.25">
      <c r="A2214">
        <v>211121278</v>
      </c>
      <c r="B2214" t="str">
        <v>Pps, Sa</v>
      </c>
      <c r="C2214" t="str">
        <v>NC</v>
      </c>
      <c r="D2214" s="5" t="str">
        <v>24A</v>
      </c>
      <c r="E2214">
        <v>256</v>
      </c>
      <c r="F2214" t="str">
        <v>PEN</v>
      </c>
      <c r="G2214" vm="309">
        <v>45662</v>
      </c>
      <c r="H2214" vm="310">
        <v>45632</v>
      </c>
      <c r="I2214">
        <v>188</v>
      </c>
      <c r="J2214">
        <v>-235.62</v>
      </c>
      <c r="K2214">
        <v>-235.62</v>
      </c>
      <c r="L2214" t="str">
        <v>Paulo Costa</v>
      </c>
      <c r="M2214" t="str">
        <v>M120</v>
      </c>
    </row>
    <row r="2215" spans="1:13" x14ac:dyDescent="0.25">
      <c r="A2215">
        <v>211121278</v>
      </c>
      <c r="B2215" t="str">
        <v>Pps, Sa</v>
      </c>
      <c r="C2215" t="str">
        <v>FA</v>
      </c>
      <c r="D2215" s="5" t="str">
        <v>2025A</v>
      </c>
      <c r="E2215">
        <v>7995</v>
      </c>
      <c r="F2215" t="str">
        <v>PEN</v>
      </c>
      <c r="G2215" vm="22">
        <v>45826</v>
      </c>
      <c r="H2215" vm="164">
        <v>45796</v>
      </c>
      <c r="I2215">
        <v>24</v>
      </c>
      <c r="J2215">
        <v>81</v>
      </c>
      <c r="K2215">
        <v>81</v>
      </c>
      <c r="L2215" t="str">
        <v>Paulo Costa</v>
      </c>
      <c r="M2215" t="str">
        <v>6A30</v>
      </c>
    </row>
    <row r="2216" spans="1:13" x14ac:dyDescent="0.25">
      <c r="A2216">
        <v>211121278</v>
      </c>
      <c r="B2216" t="str">
        <v>Pps, Sa</v>
      </c>
      <c r="C2216" t="str">
        <v>FA</v>
      </c>
      <c r="D2216" s="5" t="str">
        <v>2025A</v>
      </c>
      <c r="E2216">
        <v>8304</v>
      </c>
      <c r="F2216" t="str">
        <v>PEN</v>
      </c>
      <c r="G2216" vm="25">
        <v>45830</v>
      </c>
      <c r="H2216" vm="75">
        <v>45800</v>
      </c>
      <c r="I2216">
        <v>20</v>
      </c>
      <c r="J2216">
        <v>108</v>
      </c>
      <c r="K2216">
        <v>108</v>
      </c>
      <c r="L2216" t="str">
        <v>Paulo Costa</v>
      </c>
      <c r="M2216" t="str">
        <v>6A30</v>
      </c>
    </row>
    <row r="2217" spans="1:13" x14ac:dyDescent="0.25">
      <c r="A2217">
        <v>211121278</v>
      </c>
      <c r="B2217" t="str">
        <v>Pps, Sa</v>
      </c>
      <c r="C2217" t="str">
        <v>FA</v>
      </c>
      <c r="D2217" s="5" t="str">
        <v>2025A</v>
      </c>
      <c r="E2217">
        <v>8546</v>
      </c>
      <c r="F2217" t="str">
        <v>PEN</v>
      </c>
      <c r="G2217" vm="28">
        <v>45835</v>
      </c>
      <c r="H2217" vm="148">
        <v>45805</v>
      </c>
      <c r="I2217">
        <v>15</v>
      </c>
      <c r="J2217">
        <v>97.2</v>
      </c>
      <c r="K2217">
        <v>97.2</v>
      </c>
      <c r="L2217" t="str">
        <v>Paulo Costa</v>
      </c>
      <c r="M2217" t="str">
        <v>6A30</v>
      </c>
    </row>
    <row r="2218" spans="1:13" x14ac:dyDescent="0.25">
      <c r="A2218">
        <v>211121278</v>
      </c>
      <c r="B2218" t="str">
        <v>Pps, Sa</v>
      </c>
      <c r="C2218" t="str">
        <v>FA</v>
      </c>
      <c r="D2218" s="5" t="str">
        <v>2025A</v>
      </c>
      <c r="E2218">
        <v>8550</v>
      </c>
      <c r="F2218" t="str">
        <v>PEN</v>
      </c>
      <c r="G2218" vm="28">
        <v>45835</v>
      </c>
      <c r="H2218" vm="148">
        <v>45805</v>
      </c>
      <c r="I2218">
        <v>15</v>
      </c>
      <c r="J2218">
        <v>32.4</v>
      </c>
      <c r="K2218">
        <v>32.4</v>
      </c>
      <c r="L2218" t="str">
        <v>Paulo Costa</v>
      </c>
      <c r="M2218" t="str">
        <v>6A30</v>
      </c>
    </row>
    <row r="2219" spans="1:13" x14ac:dyDescent="0.25">
      <c r="A2219">
        <v>211121278</v>
      </c>
      <c r="B2219" t="str">
        <v>Pps, Sa</v>
      </c>
      <c r="C2219" t="str">
        <v>FA</v>
      </c>
      <c r="D2219" s="5" t="str">
        <v>2025A</v>
      </c>
      <c r="E2219">
        <v>8681</v>
      </c>
      <c r="F2219" t="str">
        <v>PEN</v>
      </c>
      <c r="G2219" vm="30">
        <v>45837</v>
      </c>
      <c r="H2219" vm="10">
        <v>45807</v>
      </c>
      <c r="I2219">
        <v>13</v>
      </c>
      <c r="J2219">
        <v>113.4</v>
      </c>
      <c r="K2219">
        <v>113.4</v>
      </c>
      <c r="L2219" t="str">
        <v>Paulo Costa</v>
      </c>
      <c r="M2219" t="str">
        <v>6A30</v>
      </c>
    </row>
    <row r="2220" spans="1:13" x14ac:dyDescent="0.25">
      <c r="A2220">
        <v>211121278</v>
      </c>
      <c r="B2220" t="str">
        <v>Pps, Sa</v>
      </c>
      <c r="C2220" t="str">
        <v>FA</v>
      </c>
      <c r="D2220" s="5" t="str">
        <v>2025A</v>
      </c>
      <c r="E2220">
        <v>8941</v>
      </c>
      <c r="F2220" t="str">
        <v>PEN</v>
      </c>
      <c r="G2220" vm="34">
        <v>45843</v>
      </c>
      <c r="H2220" vm="138">
        <v>45813</v>
      </c>
      <c r="I2220">
        <v>7</v>
      </c>
      <c r="J2220">
        <v>102.60000000000001</v>
      </c>
      <c r="K2220">
        <v>102.60000000000001</v>
      </c>
      <c r="L2220" t="str">
        <v>Paulo Costa</v>
      </c>
      <c r="M2220" t="str">
        <v>6A30</v>
      </c>
    </row>
    <row r="2221" spans="1:13" x14ac:dyDescent="0.25">
      <c r="A2221">
        <v>211121278</v>
      </c>
      <c r="B2221" t="str">
        <v>Pps, Sa</v>
      </c>
      <c r="C2221" t="str">
        <v>FA</v>
      </c>
      <c r="D2221" s="5" t="str">
        <v>2025A</v>
      </c>
      <c r="E2221">
        <v>9105</v>
      </c>
      <c r="F2221" t="str">
        <v>PEN</v>
      </c>
      <c r="G2221" vm="9">
        <v>45849</v>
      </c>
      <c r="H2221" vm="16">
        <v>45819</v>
      </c>
      <c r="I2221">
        <v>1</v>
      </c>
      <c r="J2221">
        <v>124.2</v>
      </c>
      <c r="K2221">
        <v>124.2</v>
      </c>
      <c r="L2221" t="str">
        <v>Paulo Costa</v>
      </c>
      <c r="M2221" t="str">
        <v>1A5</v>
      </c>
    </row>
    <row r="2222" spans="1:13" x14ac:dyDescent="0.25">
      <c r="A2222">
        <v>211121278</v>
      </c>
      <c r="B2222" t="str">
        <v>Pps, Sa</v>
      </c>
      <c r="C2222" t="str">
        <v>FA</v>
      </c>
      <c r="D2222" s="5" t="str">
        <v>2025A</v>
      </c>
      <c r="E2222">
        <v>9259</v>
      </c>
      <c r="F2222" t="str">
        <v>PEN</v>
      </c>
      <c r="G2222" vm="95">
        <v>45851</v>
      </c>
      <c r="H2222" vm="19">
        <v>45821</v>
      </c>
      <c r="I2222">
        <v>-1</v>
      </c>
      <c r="J2222">
        <v>97.2</v>
      </c>
      <c r="K2222">
        <v>97.2</v>
      </c>
      <c r="L2222" t="str">
        <v>Paulo Costa</v>
      </c>
      <c r="M2222" t="str">
        <v>A VENCER</v>
      </c>
    </row>
    <row r="2223" spans="1:13" x14ac:dyDescent="0.25">
      <c r="A2223">
        <v>211121278</v>
      </c>
      <c r="B2223" t="str">
        <v>Pps, Sa</v>
      </c>
      <c r="C2223" t="str">
        <v>FA</v>
      </c>
      <c r="D2223" s="5" t="str">
        <v>2025A</v>
      </c>
      <c r="E2223">
        <v>9555</v>
      </c>
      <c r="F2223" t="str">
        <v>PEN</v>
      </c>
      <c r="G2223" vm="98">
        <v>45858</v>
      </c>
      <c r="H2223" vm="24">
        <v>45828</v>
      </c>
      <c r="I2223">
        <v>-8</v>
      </c>
      <c r="J2223">
        <v>75.600000000000009</v>
      </c>
      <c r="K2223">
        <v>75.600000000000009</v>
      </c>
      <c r="L2223" t="str">
        <v>Paulo Costa</v>
      </c>
      <c r="M2223" t="str">
        <v>A VENCER</v>
      </c>
    </row>
    <row r="2224" spans="1:13" x14ac:dyDescent="0.25">
      <c r="A2224">
        <v>211121278</v>
      </c>
      <c r="B2224" t="str">
        <v>Pps, Sa</v>
      </c>
      <c r="C2224" t="str">
        <v>FA</v>
      </c>
      <c r="D2224" s="5" t="str">
        <v>2025A</v>
      </c>
      <c r="E2224">
        <v>9722</v>
      </c>
      <c r="F2224" t="str">
        <v>PEN</v>
      </c>
      <c r="G2224" vm="101">
        <v>45863</v>
      </c>
      <c r="H2224" vm="26">
        <v>45833</v>
      </c>
      <c r="I2224">
        <v>-13</v>
      </c>
      <c r="J2224">
        <v>102.60000000000001</v>
      </c>
      <c r="K2224">
        <v>102.60000000000001</v>
      </c>
      <c r="L2224" t="str">
        <v>Paulo Costa</v>
      </c>
      <c r="M2224" t="str">
        <v>A VENCER</v>
      </c>
    </row>
    <row r="2225" spans="1:13" x14ac:dyDescent="0.25">
      <c r="A2225">
        <v>211121278</v>
      </c>
      <c r="B2225" t="str">
        <v>Pps, Sa</v>
      </c>
      <c r="C2225" t="str">
        <v>FA</v>
      </c>
      <c r="D2225" s="5" t="str">
        <v>2025A</v>
      </c>
      <c r="E2225">
        <v>10076</v>
      </c>
      <c r="F2225" t="str">
        <v>PEN</v>
      </c>
      <c r="G2225" vm="118">
        <v>45871</v>
      </c>
      <c r="H2225" vm="32">
        <v>45841</v>
      </c>
      <c r="I2225">
        <v>-21</v>
      </c>
      <c r="J2225">
        <v>91.8</v>
      </c>
      <c r="K2225">
        <v>91.8</v>
      </c>
      <c r="L2225" t="str">
        <v>Paulo Costa</v>
      </c>
      <c r="M2225" t="str">
        <v>A VENCER</v>
      </c>
    </row>
    <row r="2226" spans="1:13" x14ac:dyDescent="0.25">
      <c r="A2226">
        <v>211121278</v>
      </c>
      <c r="B2226" t="str">
        <v>Pps, Sa</v>
      </c>
      <c r="C2226" t="str">
        <v>FA</v>
      </c>
      <c r="D2226" s="5" t="str">
        <v>2025A</v>
      </c>
      <c r="E2226">
        <v>10229</v>
      </c>
      <c r="F2226" t="str">
        <v>PEN</v>
      </c>
      <c r="G2226" vm="107">
        <v>45875</v>
      </c>
      <c r="H2226" vm="72">
        <v>45845</v>
      </c>
      <c r="I2226">
        <v>-25</v>
      </c>
      <c r="J2226">
        <v>86.4</v>
      </c>
      <c r="K2226">
        <v>86.4</v>
      </c>
      <c r="L2226" t="str">
        <v>Paulo Costa</v>
      </c>
      <c r="M2226" t="str">
        <v>A VENCER</v>
      </c>
    </row>
    <row r="2227" spans="1:13" x14ac:dyDescent="0.25">
      <c r="A2227">
        <v>211121279</v>
      </c>
      <c r="B2227" t="str">
        <v>Merveilles Du Portugal 91</v>
      </c>
      <c r="C2227" t="str">
        <v>FA</v>
      </c>
      <c r="D2227" s="5" t="str">
        <v>2024A</v>
      </c>
      <c r="E2227">
        <v>3672</v>
      </c>
      <c r="F2227" t="str">
        <v>PEN</v>
      </c>
      <c r="G2227" vm="517">
        <v>45570</v>
      </c>
      <c r="H2227" vm="458">
        <v>45525</v>
      </c>
      <c r="I2227">
        <v>280</v>
      </c>
      <c r="J2227">
        <v>923.72</v>
      </c>
      <c r="K2227">
        <v>923.72</v>
      </c>
      <c r="L2227" t="str">
        <v>Joana Reis</v>
      </c>
      <c r="M2227" t="str">
        <v>M120</v>
      </c>
    </row>
    <row r="2228" spans="1:13" x14ac:dyDescent="0.25">
      <c r="A2228">
        <v>211121292</v>
      </c>
      <c r="B2228" t="str">
        <v>Merveilles Du Portugal 78</v>
      </c>
      <c r="C2228" t="str">
        <v>FAC</v>
      </c>
      <c r="D2228" s="5" t="str">
        <v>A</v>
      </c>
      <c r="E2228" t="str">
        <v>33-0273285</v>
      </c>
      <c r="F2228" t="str">
        <v>PEN</v>
      </c>
      <c r="G2228" vm="492">
        <v>45529</v>
      </c>
      <c r="H2228" vm="341">
        <v>45469</v>
      </c>
      <c r="I2228">
        <v>321</v>
      </c>
      <c r="J2228">
        <v>555.58000000000004</v>
      </c>
      <c r="K2228">
        <v>18</v>
      </c>
      <c r="L2228" t="str">
        <v>Joana Reis</v>
      </c>
      <c r="M2228" t="str">
        <v>M120</v>
      </c>
    </row>
    <row r="2229" spans="1:13" x14ac:dyDescent="0.25">
      <c r="A2229">
        <v>211121292</v>
      </c>
      <c r="B2229" t="str">
        <v>Merveilles Du Portugal 78</v>
      </c>
      <c r="C2229" t="str">
        <v>FA</v>
      </c>
      <c r="D2229" s="5" t="str">
        <v>2024A</v>
      </c>
      <c r="E2229">
        <v>2139</v>
      </c>
      <c r="F2229" t="str">
        <v>PEN</v>
      </c>
      <c r="G2229" vm="248">
        <v>45548</v>
      </c>
      <c r="H2229" vm="404">
        <v>45503</v>
      </c>
      <c r="I2229">
        <v>302</v>
      </c>
      <c r="J2229">
        <v>1280.67</v>
      </c>
      <c r="K2229">
        <v>1280.67</v>
      </c>
      <c r="L2229" t="str">
        <v>Joana Reis</v>
      </c>
      <c r="M2229" t="str">
        <v>M120</v>
      </c>
    </row>
    <row r="2230" spans="1:13" x14ac:dyDescent="0.25">
      <c r="A2230">
        <v>211121292</v>
      </c>
      <c r="B2230" t="str">
        <v>Merveilles Du Portugal 78</v>
      </c>
      <c r="C2230" t="str">
        <v>FA</v>
      </c>
      <c r="D2230" s="5" t="str">
        <v>2024A</v>
      </c>
      <c r="E2230">
        <v>3673</v>
      </c>
      <c r="F2230" t="str">
        <v>PEN</v>
      </c>
      <c r="G2230" vm="517">
        <v>45570</v>
      </c>
      <c r="H2230" vm="458">
        <v>45525</v>
      </c>
      <c r="I2230">
        <v>280</v>
      </c>
      <c r="J2230">
        <v>1285.6200000000001</v>
      </c>
      <c r="K2230">
        <v>1285.6200000000001</v>
      </c>
      <c r="L2230" t="str">
        <v>Joana Reis</v>
      </c>
      <c r="M2230" t="str">
        <v>M120</v>
      </c>
    </row>
    <row r="2231" spans="1:13" x14ac:dyDescent="0.25">
      <c r="A2231">
        <v>211121297</v>
      </c>
      <c r="B2231" t="str">
        <v>Moncho E Hijos Industrias Carbicas,</v>
      </c>
      <c r="C2231" t="str">
        <v>FA</v>
      </c>
      <c r="D2231" s="5" t="str">
        <v>2025A</v>
      </c>
      <c r="E2231">
        <v>7776</v>
      </c>
      <c r="F2231" t="str">
        <v>PEN</v>
      </c>
      <c r="G2231" vm="30">
        <v>45837</v>
      </c>
      <c r="H2231" vm="152">
        <v>45792</v>
      </c>
      <c r="I2231">
        <v>13</v>
      </c>
      <c r="J2231">
        <v>2932.67</v>
      </c>
      <c r="K2231">
        <v>2932.67</v>
      </c>
      <c r="L2231" t="str">
        <v>Manuel Miranda</v>
      </c>
      <c r="M2231" t="str">
        <v>6A30</v>
      </c>
    </row>
    <row r="2232" spans="1:13" x14ac:dyDescent="0.25">
      <c r="A2232">
        <v>211121297</v>
      </c>
      <c r="B2232" t="str">
        <v>Moncho E Hijos Industrias Carbicas,</v>
      </c>
      <c r="C2232" t="str">
        <v>NC</v>
      </c>
      <c r="D2232" s="5" t="str">
        <v>2025A</v>
      </c>
      <c r="E2232">
        <v>449</v>
      </c>
      <c r="F2232" t="str">
        <v>PEN</v>
      </c>
      <c r="G2232" vm="104">
        <v>45838</v>
      </c>
      <c r="H2232" vm="88">
        <v>45793</v>
      </c>
      <c r="I2232">
        <v>12</v>
      </c>
      <c r="J2232">
        <v>-52.49</v>
      </c>
      <c r="K2232">
        <v>-52.49</v>
      </c>
      <c r="L2232" t="str">
        <v>Manuel Miranda</v>
      </c>
      <c r="M2232" t="str">
        <v>6A30</v>
      </c>
    </row>
    <row r="2233" spans="1:13" x14ac:dyDescent="0.25">
      <c r="A2233">
        <v>211121297</v>
      </c>
      <c r="B2233" t="str">
        <v>Moncho E Hijos Industrias Carbicas,</v>
      </c>
      <c r="C2233" t="str">
        <v>FA</v>
      </c>
      <c r="D2233" s="5" t="str">
        <v>2025A</v>
      </c>
      <c r="E2233">
        <v>8184</v>
      </c>
      <c r="F2233" t="str">
        <v>PEN</v>
      </c>
      <c r="G2233" vm="35">
        <v>45844</v>
      </c>
      <c r="H2233" vm="159">
        <v>45799</v>
      </c>
      <c r="I2233">
        <v>6</v>
      </c>
      <c r="J2233">
        <v>2299.2800000000002</v>
      </c>
      <c r="K2233">
        <v>2299.2800000000002</v>
      </c>
      <c r="L2233" t="str">
        <v>Manuel Miranda</v>
      </c>
      <c r="M2233" t="str">
        <v>6A30</v>
      </c>
    </row>
    <row r="2234" spans="1:13" x14ac:dyDescent="0.25">
      <c r="A2234">
        <v>211121298</v>
      </c>
      <c r="B2234" t="str">
        <v>SPRL CHURRASQUEIRA PORTUGALIA</v>
      </c>
      <c r="C2234" t="str">
        <v>FA</v>
      </c>
      <c r="D2234" s="5" t="str">
        <v>2025A</v>
      </c>
      <c r="E2234">
        <v>3652</v>
      </c>
      <c r="F2234" t="str">
        <v>PEN</v>
      </c>
      <c r="G2234" vm="360">
        <v>45714</v>
      </c>
      <c r="H2234" vm="360">
        <v>45714</v>
      </c>
      <c r="I2234">
        <v>136</v>
      </c>
      <c r="J2234">
        <v>7907.9400000000005</v>
      </c>
      <c r="K2234">
        <v>1188.5899999999999</v>
      </c>
      <c r="L2234" t="str">
        <v>Manuel Russo</v>
      </c>
      <c r="M2234" t="str">
        <v>M120</v>
      </c>
    </row>
    <row r="2235" spans="1:13" x14ac:dyDescent="0.25">
      <c r="A2235">
        <v>211121300</v>
      </c>
      <c r="B2235" t="str">
        <v>Les Saveurs Du Portugal SARL</v>
      </c>
      <c r="C2235" t="str">
        <v>FA</v>
      </c>
      <c r="D2235" s="5" t="str">
        <v>2025A</v>
      </c>
      <c r="E2235">
        <v>7839</v>
      </c>
      <c r="F2235" t="str">
        <v>PEN</v>
      </c>
      <c r="G2235" vm="20">
        <v>45822</v>
      </c>
      <c r="H2235" vm="152">
        <v>45792</v>
      </c>
      <c r="I2235">
        <v>28</v>
      </c>
      <c r="J2235">
        <v>706.09</v>
      </c>
      <c r="K2235">
        <v>706.09</v>
      </c>
      <c r="L2235" t="str">
        <v>Igor Chemanitov</v>
      </c>
      <c r="M2235" t="str">
        <v>6A30</v>
      </c>
    </row>
    <row r="2236" spans="1:13" x14ac:dyDescent="0.25">
      <c r="A2236">
        <v>211121300</v>
      </c>
      <c r="B2236" t="str">
        <v>Les Saveurs Du Portugal SARL</v>
      </c>
      <c r="C2236" t="str">
        <v>FA</v>
      </c>
      <c r="D2236" s="5" t="str">
        <v>2025A</v>
      </c>
      <c r="E2236">
        <v>10084</v>
      </c>
      <c r="F2236" t="str">
        <v>PEN</v>
      </c>
      <c r="G2236" vm="118">
        <v>45871</v>
      </c>
      <c r="H2236" vm="32">
        <v>45841</v>
      </c>
      <c r="I2236">
        <v>-21</v>
      </c>
      <c r="J2236">
        <v>123.91</v>
      </c>
      <c r="K2236">
        <v>123.91</v>
      </c>
      <c r="L2236" t="str">
        <v>Igor Chemanitov</v>
      </c>
      <c r="M2236" t="str">
        <v>A VENCER</v>
      </c>
    </row>
    <row r="2237" spans="1:13" x14ac:dyDescent="0.25">
      <c r="A2237">
        <v>211121301</v>
      </c>
      <c r="B2237" t="str">
        <v>SAUDADE S.A.R.L.</v>
      </c>
      <c r="C2237" t="str">
        <v>FA</v>
      </c>
      <c r="D2237" s="5" t="str">
        <v>2025A</v>
      </c>
      <c r="E2237">
        <v>8613</v>
      </c>
      <c r="F2237" t="str">
        <v>PEN</v>
      </c>
      <c r="G2237" vm="280">
        <v>45867</v>
      </c>
      <c r="H2237" vm="10">
        <v>45807</v>
      </c>
      <c r="I2237">
        <v>-17</v>
      </c>
      <c r="J2237">
        <v>3943.89</v>
      </c>
      <c r="K2237">
        <v>3943.89</v>
      </c>
      <c r="L2237" t="str">
        <v>Igor Chemanitov</v>
      </c>
      <c r="M2237" t="str">
        <v>A VENCER</v>
      </c>
    </row>
    <row r="2238" spans="1:13" x14ac:dyDescent="0.25">
      <c r="A2238">
        <v>211121303</v>
      </c>
      <c r="B2238" t="str">
        <v>SARL Aqui Portugal</v>
      </c>
      <c r="C2238" t="str">
        <v>FA</v>
      </c>
      <c r="D2238" s="5" t="str">
        <v>2025A</v>
      </c>
      <c r="E2238">
        <v>10287</v>
      </c>
      <c r="F2238" t="str">
        <v>PEN</v>
      </c>
      <c r="G2238" vm="116">
        <v>45876</v>
      </c>
      <c r="H2238" vm="73">
        <v>45846</v>
      </c>
      <c r="I2238">
        <v>-26</v>
      </c>
      <c r="J2238">
        <v>1400</v>
      </c>
      <c r="K2238">
        <v>1400</v>
      </c>
      <c r="L2238" t="str">
        <v>Igor Chemanitov</v>
      </c>
      <c r="M2238" t="str">
        <v>A VENCER</v>
      </c>
    </row>
    <row r="2239" spans="1:13" x14ac:dyDescent="0.25">
      <c r="A2239">
        <v>211121304</v>
      </c>
      <c r="B2239" t="str">
        <v>Agriberia SARL</v>
      </c>
      <c r="C2239" t="str">
        <v>FA</v>
      </c>
      <c r="D2239" s="5" t="str">
        <v>2025A</v>
      </c>
      <c r="E2239">
        <v>7537</v>
      </c>
      <c r="F2239" t="str">
        <v>PEN</v>
      </c>
      <c r="G2239" vm="73">
        <v>45846</v>
      </c>
      <c r="H2239" vm="206">
        <v>45786</v>
      </c>
      <c r="I2239">
        <v>4</v>
      </c>
      <c r="J2239">
        <v>832</v>
      </c>
      <c r="K2239">
        <v>832</v>
      </c>
      <c r="L2239" t="str">
        <v>Igor Chemanitov</v>
      </c>
      <c r="M2239" t="str">
        <v>1A5</v>
      </c>
    </row>
    <row r="2240" spans="1:13" x14ac:dyDescent="0.25">
      <c r="A2240">
        <v>211131159</v>
      </c>
      <c r="B2240" t="str">
        <v>Inportugalia SA</v>
      </c>
      <c r="C2240" t="str">
        <v>FA</v>
      </c>
      <c r="D2240" s="5" t="str">
        <v>2025A</v>
      </c>
      <c r="E2240">
        <v>8226</v>
      </c>
      <c r="F2240" t="str">
        <v>PEN</v>
      </c>
      <c r="G2240" vm="159">
        <v>45799</v>
      </c>
      <c r="H2240" vm="159">
        <v>45799</v>
      </c>
      <c r="I2240">
        <v>51</v>
      </c>
      <c r="J2240">
        <v>6120</v>
      </c>
      <c r="K2240">
        <v>6120</v>
      </c>
      <c r="L2240" t="str">
        <v>Igor Chemanitov</v>
      </c>
      <c r="M2240" t="str">
        <v>31A60</v>
      </c>
    </row>
    <row r="2241" spans="1:13" x14ac:dyDescent="0.25">
      <c r="A2241">
        <v>211131162</v>
      </c>
      <c r="B2241" t="str">
        <v>Mundimport - Serviços, Lda.</v>
      </c>
      <c r="C2241" t="str">
        <v>CCR</v>
      </c>
      <c r="D2241" s="5" t="str">
        <v>A</v>
      </c>
      <c r="E2241" t="str">
        <v>Transferência</v>
      </c>
      <c r="F2241" t="str">
        <v>PEN</v>
      </c>
      <c r="G2241" vm="8">
        <v>45847</v>
      </c>
      <c r="H2241" vm="8">
        <v>45847</v>
      </c>
      <c r="I2241">
        <v>3</v>
      </c>
      <c r="J2241">
        <v>-12081.77</v>
      </c>
      <c r="K2241">
        <v>-9056.01</v>
      </c>
      <c r="L2241" t="str">
        <v>Pedro Fonseca</v>
      </c>
      <c r="M2241" t="str">
        <v>1A5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276A-52BE-48C5-AA11-158E83359909}">
  <dimension ref="A1:J1"/>
  <sheetViews>
    <sheetView topLeftCell="B1" workbookViewId="0">
      <selection activeCell="J1" sqref="J1"/>
    </sheetView>
  </sheetViews>
  <sheetFormatPr defaultRowHeight="15" x14ac:dyDescent="0.25"/>
  <cols>
    <col min="1" max="1" width="5.85546875" customWidth="1"/>
    <col min="2" max="2" width="25.85546875" customWidth="1"/>
    <col min="3" max="3" width="14.7109375" customWidth="1"/>
    <col min="4" max="4" width="10.28515625" customWidth="1"/>
    <col min="5" max="5" width="5" style="6" customWidth="1"/>
    <col min="6" max="6" width="13.5703125" customWidth="1"/>
    <col min="7" max="7" width="14.140625" customWidth="1"/>
    <col min="8" max="8" width="39.140625" bestFit="1" customWidth="1"/>
    <col min="10" max="10" width="35.28515625" customWidth="1"/>
    <col min="11" max="11" width="20.28515625" customWidth="1"/>
    <col min="12" max="12" width="18.28515625" customWidth="1"/>
  </cols>
  <sheetData>
    <row r="1" spans="1:10" x14ac:dyDescent="0.25">
      <c r="A1" t="e" cm="1" vm="92">
        <f t="array" ref="A1">_xlfn._xlws.PY(46,0)</f>
        <v>#VALUE!</v>
      </c>
      <c r="J1" t="e" cm="1" vm="7">
        <f t="array" ref="J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82D-79E8-42A5-A2C6-02BB57F27599}">
  <dimension ref="A1:J1"/>
  <sheetViews>
    <sheetView workbookViewId="0">
      <selection activeCell="J1" sqref="J1"/>
    </sheetView>
  </sheetViews>
  <sheetFormatPr defaultRowHeight="15" x14ac:dyDescent="0.25"/>
  <cols>
    <col min="1" max="1" width="6.5703125" customWidth="1"/>
    <col min="2" max="2" width="26.28515625" customWidth="1"/>
    <col min="3" max="3" width="16.85546875" customWidth="1"/>
    <col min="4" max="4" width="10.28515625" customWidth="1"/>
    <col min="5" max="5" width="5.42578125" style="6" customWidth="1"/>
    <col min="6" max="6" width="10.85546875" customWidth="1"/>
    <col min="7" max="7" width="12.140625" customWidth="1"/>
    <col min="8" max="8" width="39.140625" bestFit="1" customWidth="1"/>
    <col min="10" max="10" width="29" customWidth="1"/>
    <col min="11" max="11" width="19.7109375" customWidth="1"/>
    <col min="12" max="12" width="20.140625" customWidth="1"/>
  </cols>
  <sheetData>
    <row r="1" spans="1:10" x14ac:dyDescent="0.25">
      <c r="A1" t="e" cm="1" vm="92">
        <f t="array" ref="A1">_xlfn._xlws.PY(48,0)</f>
        <v>#VALUE!</v>
      </c>
      <c r="J1" t="e" cm="1" vm="7">
        <f t="array" ref="J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5095-7D91-4BA3-A3F3-92C6694D2C23}">
  <dimension ref="A1:J1"/>
  <sheetViews>
    <sheetView workbookViewId="0">
      <selection activeCell="J1" sqref="J1"/>
    </sheetView>
  </sheetViews>
  <sheetFormatPr defaultRowHeight="15" x14ac:dyDescent="0.25"/>
  <cols>
    <col min="1" max="1" width="6.140625" customWidth="1"/>
    <col min="2" max="2" width="23.5703125" customWidth="1"/>
    <col min="3" max="3" width="16.85546875" customWidth="1"/>
    <col min="4" max="4" width="7.5703125" customWidth="1"/>
    <col min="5" max="5" width="4.5703125" style="6" customWidth="1"/>
    <col min="6" max="6" width="12" customWidth="1"/>
    <col min="7" max="7" width="14.140625" customWidth="1"/>
    <col min="8" max="8" width="39.140625" bestFit="1" customWidth="1"/>
    <col min="10" max="10" width="35.28515625" bestFit="1" customWidth="1"/>
    <col min="11" max="11" width="15.7109375" bestFit="1" customWidth="1"/>
  </cols>
  <sheetData>
    <row r="1" spans="1:10" x14ac:dyDescent="0.25">
      <c r="A1" t="e" cm="1" vm="92">
        <f t="array" ref="A1">_xlfn._xlws.PY(49,0)</f>
        <v>#VALUE!</v>
      </c>
      <c r="J1" t="e" cm="1" vm="7">
        <f t="array" ref="J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51B-E250-4478-95CC-737A122B25F8}">
  <dimension ref="A1:J1"/>
  <sheetViews>
    <sheetView workbookViewId="0">
      <selection activeCell="J1" sqref="J1"/>
    </sheetView>
  </sheetViews>
  <sheetFormatPr defaultRowHeight="15" x14ac:dyDescent="0.25"/>
  <cols>
    <col min="1" max="1" width="7.7109375" customWidth="1"/>
    <col min="2" max="2" width="32" customWidth="1"/>
    <col min="3" max="3" width="16.85546875" customWidth="1"/>
    <col min="4" max="4" width="7.140625" customWidth="1"/>
    <col min="5" max="5" width="5.5703125" style="6" customWidth="1"/>
    <col min="6" max="6" width="13.5703125" bestFit="1" customWidth="1"/>
    <col min="7" max="7" width="14.140625" customWidth="1"/>
    <col min="8" max="8" width="39.140625" bestFit="1" customWidth="1"/>
    <col min="10" max="10" width="35.28515625" bestFit="1" customWidth="1"/>
    <col min="11" max="11" width="15.7109375" bestFit="1" customWidth="1"/>
    <col min="12" max="12" width="19.28515625" customWidth="1"/>
  </cols>
  <sheetData>
    <row r="1" spans="1:10" x14ac:dyDescent="0.25">
      <c r="A1" t="e" cm="1" vm="92">
        <f t="array" ref="A1">_xlfn._xlws.PY(50,0)</f>
        <v>#VALUE!</v>
      </c>
      <c r="J1" t="e" cm="1" vm="7">
        <f t="array" ref="J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AA0C-B258-4A12-9C03-AA7C64B7EE09}">
  <dimension ref="A1:J1"/>
  <sheetViews>
    <sheetView workbookViewId="0">
      <selection activeCell="J2" sqref="J2"/>
    </sheetView>
  </sheetViews>
  <sheetFormatPr defaultRowHeight="15" x14ac:dyDescent="0.25"/>
  <cols>
    <col min="1" max="1" width="7.5703125" customWidth="1"/>
    <col min="2" max="2" width="32" customWidth="1"/>
    <col min="3" max="3" width="16.85546875" customWidth="1"/>
    <col min="4" max="4" width="7.140625" customWidth="1"/>
    <col min="5" max="5" width="5.5703125" style="6" customWidth="1"/>
    <col min="6" max="6" width="13.5703125" bestFit="1" customWidth="1"/>
    <col min="7" max="7" width="14.140625" customWidth="1"/>
    <col min="8" max="8" width="39.140625" bestFit="1" customWidth="1"/>
    <col min="10" max="10" width="35.28515625" bestFit="1" customWidth="1"/>
    <col min="11" max="11" width="15.7109375" bestFit="1" customWidth="1"/>
    <col min="12" max="12" width="19.28515625" customWidth="1"/>
  </cols>
  <sheetData>
    <row r="1" spans="1:10" x14ac:dyDescent="0.25">
      <c r="A1" t="e" cm="1" vm="92">
        <f t="array" ref="A1">_xlfn._xlws.PY(51,0)</f>
        <v>#VALUE!</v>
      </c>
      <c r="J1" t="e" cm="1" vm="7">
        <f t="array" ref="J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RISK</vt:lpstr>
      <vt:lpstr>Ricardo</vt:lpstr>
      <vt:lpstr>PFonseca</vt:lpstr>
      <vt:lpstr>PFonseca2</vt:lpstr>
      <vt:lpstr>Vsilva</vt:lpstr>
      <vt:lpstr>PCosta</vt:lpstr>
      <vt:lpstr>MMiranda</vt:lpstr>
      <vt:lpstr>Contensioso</vt:lpstr>
      <vt:lpstr>BBrito</vt:lpstr>
      <vt:lpstr>Sheet14</vt:lpstr>
      <vt:lpstr>1A5</vt:lpstr>
      <vt:lpstr>6A30</vt:lpstr>
      <vt:lpstr>31A60</vt:lpstr>
      <vt:lpstr>61A90</vt:lpstr>
      <vt:lpstr>91A120</vt:lpstr>
      <vt:lpstr>M120</vt:lpstr>
      <vt:lpstr>Sheet3</vt:lpstr>
      <vt:lpstr>Abril</vt:lpstr>
      <vt:lpstr>Março</vt:lpstr>
      <vt:lpstr>Fev</vt:lpstr>
      <vt:lpstr>Jan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To5420</cp:lastModifiedBy>
  <cp:lastPrinted>2025-06-30T05:45:17Z</cp:lastPrinted>
  <dcterms:created xsi:type="dcterms:W3CDTF">2025-05-10T05:59:01Z</dcterms:created>
  <dcterms:modified xsi:type="dcterms:W3CDTF">2025-07-12T06:38:22Z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