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5fdb3a456cdeb0/Documentos/Santander Cursos/Git/pcmarques_Invest/"/>
    </mc:Choice>
  </mc:AlternateContent>
  <xr:revisionPtr revIDLastSave="13" documentId="8_{546C6AF8-287B-4990-8AC7-EE582359AA9B}" xr6:coauthVersionLast="47" xr6:coauthVersionMax="47" xr10:uidLastSave="{F09F5759-BFF8-4B40-BBD0-BBA43ACF8733}"/>
  <bookViews>
    <workbookView xWindow="20370" yWindow="-120" windowWidth="20640" windowHeight="11040" tabRatio="0" xr2:uid="{B6302A8B-7AB4-4DE6-81E3-259D98E4DD5E}"/>
  </bookViews>
  <sheets>
    <sheet name="Planilha1" sheetId="1" r:id="rId1"/>
    <sheet name="Planilha2" sheetId="5" r:id="rId2"/>
  </sheets>
  <definedNames>
    <definedName name="Aporte">Planilha1!$D$15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9" i="5"/>
  <c r="A10" i="5"/>
  <c r="A11" i="5"/>
  <c r="A12" i="5"/>
  <c r="A13" i="5"/>
  <c r="A14" i="5"/>
  <c r="A15" i="5"/>
  <c r="A16" i="5"/>
  <c r="A17" i="5"/>
  <c r="A18" i="5"/>
  <c r="A19" i="5"/>
  <c r="A20" i="5"/>
  <c r="A4" i="5"/>
  <c r="A5" i="5"/>
  <c r="A6" i="5"/>
  <c r="A7" i="5"/>
  <c r="A8" i="5"/>
  <c r="A3" i="5"/>
  <c r="C31" i="1"/>
  <c r="D35" i="1" s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8" i="1" l="1"/>
  <c r="D36" i="1"/>
  <c r="D37" i="1"/>
  <c r="D34" i="1"/>
  <c r="D39" i="1"/>
  <c r="D40" i="1" l="1"/>
</calcChain>
</file>

<file path=xl/sharedStrings.xml><?xml version="1.0" encoding="utf-8"?>
<sst xmlns="http://schemas.openxmlformats.org/spreadsheetml/2006/main" count="76" uniqueCount="37">
  <si>
    <t>INVESTIMENTO MENSAL</t>
  </si>
  <si>
    <t>Quanto investir por mês?</t>
  </si>
  <si>
    <t>Taxa de rendimento mensais?</t>
  </si>
  <si>
    <t>Patrimônio acumulado?</t>
  </si>
  <si>
    <t>Dividendo mensais</t>
  </si>
  <si>
    <t>Por quantos anos?</t>
  </si>
  <si>
    <t xml:space="preserve"> </t>
  </si>
  <si>
    <t>Quantos em 2 anos</t>
  </si>
  <si>
    <t>Quantos em 5 anos</t>
  </si>
  <si>
    <t>Quantos em 10 anos</t>
  </si>
  <si>
    <t>Quantos em 20 anos</t>
  </si>
  <si>
    <t>Quantos em 30 anos</t>
  </si>
  <si>
    <t>Cenário</t>
  </si>
  <si>
    <t>Dividendo</t>
  </si>
  <si>
    <t>Rendimento da carteira</t>
  </si>
  <si>
    <t>Salário</t>
  </si>
  <si>
    <t>Configurações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</si>
  <si>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</si>
  <si>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</si>
  <si>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</si>
  <si>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</si>
  <si>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</si>
  <si>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</si>
  <si>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</si>
  <si>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</si>
  <si>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</si>
  <si>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FOFs</t>
  </si>
  <si>
    <t>DESENVOLVIMENTO</t>
  </si>
  <si>
    <t>HOTELARIAS</t>
  </si>
  <si>
    <t>TOTAL:</t>
  </si>
  <si>
    <t>CHAVE</t>
  </si>
  <si>
    <t>Moderado</t>
  </si>
  <si>
    <t>Agressivo</t>
  </si>
  <si>
    <t>Moderado-TIJOLO</t>
  </si>
  <si>
    <t>%</t>
  </si>
  <si>
    <t>Sugetão de investimento (30%)</t>
  </si>
  <si>
    <t>Demostração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</si>
</sst>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8"/>
      <color theme="0"/>
      <name val="ADLaM Display"/>
    </font>
    <font>
      <sz val="11"/>
      <color rgb="FF9C570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5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0" tint="-0.14993743705557422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0" tint="-4.9989318521683403E-2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2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2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4.9989318521683403E-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4.9989318521683403E-2"/>
      </right>
      <top style="medium">
        <color theme="0" tint="-0.1499679555650502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69"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8" fontId="2" fillId="2" borderId="19" xfId="0" applyNumberFormat="1" applyFont="1" applyFill="1" applyBorder="1" applyAlignment="1">
      <alignment horizontal="center" vertical="center"/>
    </xf>
    <xf numFmtId="8" fontId="2" fillId="2" borderId="20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0" fontId="2" fillId="0" borderId="22" xfId="0" applyNumberFormat="1" applyFont="1" applyBorder="1" applyAlignment="1">
      <alignment horizontal="center" vertical="center"/>
    </xf>
    <xf numFmtId="164" fontId="2" fillId="0" borderId="21" xfId="1" applyNumberFormat="1" applyFont="1" applyBorder="1" applyAlignment="1">
      <alignment horizontal="center" vertical="center"/>
    </xf>
    <xf numFmtId="164" fontId="0" fillId="7" borderId="13" xfId="1" applyNumberFormat="1" applyFont="1" applyFill="1" applyBorder="1" applyAlignment="1">
      <alignment horizontal="center" vertical="center"/>
    </xf>
    <xf numFmtId="9" fontId="0" fillId="7" borderId="14" xfId="0" applyNumberFormat="1" applyFill="1" applyBorder="1" applyAlignment="1">
      <alignment horizontal="center" vertical="center"/>
    </xf>
    <xf numFmtId="0" fontId="0" fillId="8" borderId="0" xfId="0" applyFill="1"/>
    <xf numFmtId="164" fontId="0" fillId="5" borderId="15" xfId="1" applyNumberFormat="1" applyFont="1" applyFill="1" applyBorder="1" applyAlignment="1">
      <alignment horizontal="center" vertical="center"/>
    </xf>
    <xf numFmtId="0" fontId="7" fillId="6" borderId="0" xfId="3"/>
    <xf numFmtId="0" fontId="7" fillId="6" borderId="0" xfId="3" applyAlignment="1"/>
    <xf numFmtId="0" fontId="0" fillId="5" borderId="0" xfId="0" applyFill="1"/>
    <xf numFmtId="0" fontId="2" fillId="5" borderId="0" xfId="0" applyFont="1" applyFill="1"/>
    <xf numFmtId="164" fontId="2" fillId="5" borderId="0" xfId="0" applyNumberFormat="1" applyFont="1" applyFill="1"/>
    <xf numFmtId="0" fontId="0" fillId="2" borderId="0" xfId="0" applyFill="1"/>
    <xf numFmtId="0" fontId="2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0" borderId="0" xfId="0" applyFont="1"/>
    <xf numFmtId="8" fontId="0" fillId="0" borderId="0" xfId="0" applyNumberFormat="1"/>
    <xf numFmtId="0" fontId="8" fillId="0" borderId="0" xfId="0" applyFont="1" applyAlignment="1">
      <alignment horizontal="left" indent="2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3" xfId="0" applyBorder="1"/>
    <xf numFmtId="0" fontId="0" fillId="7" borderId="33" xfId="0" applyFill="1" applyBorder="1" applyAlignment="1">
      <alignment horizontal="center"/>
    </xf>
    <xf numFmtId="9" fontId="0" fillId="7" borderId="33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3" xfId="0" applyNumberFormat="1" applyBorder="1" applyAlignment="1">
      <alignment horizontal="center"/>
    </xf>
    <xf numFmtId="0" fontId="7" fillId="6" borderId="0" xfId="3" applyBorder="1"/>
    <xf numFmtId="9" fontId="7" fillId="6" borderId="0" xfId="2" applyFont="1" applyFill="1"/>
    <xf numFmtId="0" fontId="8" fillId="2" borderId="3" xfId="0" applyFont="1" applyFill="1" applyBorder="1" applyAlignment="1">
      <alignment horizontal="left" indent="2"/>
    </xf>
    <xf numFmtId="164" fontId="0" fillId="2" borderId="9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indent="2"/>
    </xf>
    <xf numFmtId="164" fontId="0" fillId="2" borderId="10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indent="2"/>
    </xf>
    <xf numFmtId="164" fontId="0" fillId="2" borderId="11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left" indent="2"/>
    </xf>
    <xf numFmtId="0" fontId="8" fillId="5" borderId="24" xfId="0" applyFont="1" applyFill="1" applyBorder="1" applyAlignment="1">
      <alignment horizontal="left" indent="2"/>
    </xf>
    <xf numFmtId="0" fontId="8" fillId="5" borderId="25" xfId="0" applyFont="1" applyFill="1" applyBorder="1" applyAlignment="1">
      <alignment horizontal="left" indent="2"/>
    </xf>
    <xf numFmtId="0" fontId="8" fillId="5" borderId="26" xfId="0" applyFont="1" applyFill="1" applyBorder="1" applyAlignment="1">
      <alignment horizontal="left" indent="2"/>
    </xf>
    <xf numFmtId="0" fontId="8" fillId="5" borderId="27" xfId="0" applyFont="1" applyFill="1" applyBorder="1" applyAlignment="1">
      <alignment horizontal="left" indent="2"/>
    </xf>
    <xf numFmtId="0" fontId="8" fillId="5" borderId="28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8" fillId="0" borderId="23" xfId="0" applyFont="1" applyBorder="1" applyAlignment="1">
      <alignment horizontal="left" indent="2"/>
    </xf>
    <xf numFmtId="0" fontId="8" fillId="0" borderId="29" xfId="0" applyFont="1" applyBorder="1" applyAlignment="1">
      <alignment horizontal="left" indent="2"/>
    </xf>
    <xf numFmtId="0" fontId="8" fillId="0" borderId="25" xfId="0" applyFont="1" applyBorder="1" applyAlignment="1">
      <alignment horizontal="left" indent="2"/>
    </xf>
    <xf numFmtId="0" fontId="8" fillId="0" borderId="30" xfId="0" applyFont="1" applyBorder="1" applyAlignment="1">
      <alignment horizontal="left" indent="2"/>
    </xf>
    <xf numFmtId="0" fontId="9" fillId="2" borderId="25" xfId="0" applyFont="1" applyFill="1" applyBorder="1" applyAlignment="1">
      <alignment horizontal="left" indent="2"/>
    </xf>
    <xf numFmtId="0" fontId="9" fillId="2" borderId="31" xfId="0" applyFont="1" applyFill="1" applyBorder="1" applyAlignment="1">
      <alignment horizontal="left" indent="2"/>
    </xf>
    <xf numFmtId="0" fontId="9" fillId="2" borderId="27" xfId="0" applyFont="1" applyFill="1" applyBorder="1" applyAlignment="1">
      <alignment horizontal="left" indent="2"/>
    </xf>
    <xf numFmtId="0" fontId="9" fillId="2" borderId="32" xfId="0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F-4006-9C85-6B74BB504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F-4006-9C85-6B74BB504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F-4006-9C85-6B74BB504A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F-4006-9C85-6B74BB504A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8-47B5-9B10-F25B30CBB2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58-47B5-9B10-F25B30CBB2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8-47B5-9B10-F25B30CBB2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CF-4006-9C85-6B74BB504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CF-4006-9C85-6B74BB504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CF-4006-9C85-6B74BB504A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CF-4006-9C85-6B74BB504A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CF-4006-9C85-6B74BB504A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CF-4006-9C85-6B74BB504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Planilha1!$D$34:$D$39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8-47B5-9B10-F25B30CBB2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>
      <a:bevelT prst="convex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369794</xdr:colOff>
      <xdr:row>1</xdr:row>
      <xdr:rowOff>114299</xdr:rowOff>
    </xdr:from>
    <xdr:to>
      <xdr:col>5</xdr:col>
      <xdr:colOff>89647</xdr:colOff>
      <xdr:row>6</xdr:row>
      <xdr:rowOff>123265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28ADF8A-189E-3997-96AF-BD75669FFB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63" b="11250"/>
        <a:stretch>
          <a:fillRect/>
        </a:stretch>
      </xdr:blipFill>
      <xdr:spPr>
        <a:xfrm>
          <a:off x="369794" y="304799"/>
          <a:ext cx="6846794" cy="961466"/>
        </a:xfrm>
        <a:prstGeom prst="rect">
          <a:avLst/>
        </a:prstGeom>
      </xdr:spPr>
    </xdr:pic>
    <xdr:clientData/>
  </xdr:twoCellAnchor>
  <xdr:twoCellAnchor>
    <xdr:from>
      <xdr:col>1</xdr:col>
      <xdr:colOff>883227</xdr:colOff>
      <xdr:row>42</xdr:row>
      <xdr:rowOff>130569</xdr:rowOff>
    </xdr:from>
    <xdr:to>
      <xdr:col>3</xdr:col>
      <xdr:colOff>710045</xdr:colOff>
      <xdr:row>57</xdr:row>
      <xdr:rowOff>16269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1F924-FEBB-4F1E-739B-4F362A2E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D725-C5CF-4A70-9F83-03DD12E73E26}">
  <dimension ref="A8:H73"/>
  <sheetViews>
    <sheetView showGridLines="0" tabSelected="1" topLeftCell="A46" zoomScale="115" zoomScaleNormal="115" workbookViewId="0">
      <selection activeCell="D45" sqref="D45"/>
    </sheetView>
  </sheetViews>
  <sheetFormatPr defaultColWidth="0" defaultRowHeight="15" x14ac:dyDescent="0.25"/>
  <cols>
    <col min="1" max="1" width="8.28515625" customWidth="1"/>
    <col min="2" max="2" width="46.28515625" customWidth="1"/>
    <col min="3" max="3" width="24.85546875" customWidth="1"/>
    <col min="4" max="4" width="24.42578125" customWidth="1"/>
    <col min="5" max="5" width="3.140625" customWidth="1"/>
    <col min="6" max="6" width="2.85546875" customWidth="1"/>
    <col min="7" max="7" width="2.28515625" customWidth="1"/>
    <col min="8" max="8" width="2.140625" customWidth="1"/>
    <col min="9" max="16384" width="9.140625" hidden="1"/>
  </cols>
  <sheetData>
    <row r="8" spans="2:4" ht="15.75" thickBot="1" x14ac:dyDescent="0.3"/>
    <row r="9" spans="2:4" ht="25.5" thickBot="1" x14ac:dyDescent="0.3">
      <c r="B9" s="51" t="s">
        <v>16</v>
      </c>
      <c r="C9" s="52"/>
      <c r="D9" s="53"/>
    </row>
    <row r="10" spans="2:4" ht="18" thickBot="1" x14ac:dyDescent="0.35">
      <c r="B10" s="45" t="s">
        <v>15</v>
      </c>
      <c r="C10" s="46"/>
      <c r="D10" s="8">
        <v>2000</v>
      </c>
    </row>
    <row r="11" spans="2:4" ht="18" thickBot="1" x14ac:dyDescent="0.35">
      <c r="B11" s="47" t="s">
        <v>14</v>
      </c>
      <c r="C11" s="48"/>
      <c r="D11" s="9">
        <v>6.0000000000000001E-3</v>
      </c>
    </row>
    <row r="12" spans="2:4" ht="18" thickBot="1" x14ac:dyDescent="0.35">
      <c r="B12" s="49" t="s">
        <v>35</v>
      </c>
      <c r="C12" s="50"/>
      <c r="D12" s="11">
        <f>D10*30%</f>
        <v>600</v>
      </c>
    </row>
    <row r="13" spans="2:4" ht="15.75" thickBot="1" x14ac:dyDescent="0.3"/>
    <row r="14" spans="2:4" ht="31.5" customHeight="1" x14ac:dyDescent="0.25">
      <c r="B14" s="54" t="s">
        <v>0</v>
      </c>
      <c r="C14" s="55"/>
      <c r="D14" s="56"/>
    </row>
    <row r="15" spans="2:4" ht="18" thickBot="1" x14ac:dyDescent="0.35">
      <c r="B15" s="59" t="s">
        <v>1</v>
      </c>
      <c r="C15" s="60"/>
      <c r="D15" s="7">
        <v>200</v>
      </c>
    </row>
    <row r="16" spans="2:4" ht="18" thickBot="1" x14ac:dyDescent="0.35">
      <c r="B16" s="61" t="s">
        <v>5</v>
      </c>
      <c r="C16" s="62"/>
      <c r="D16" s="5">
        <v>10</v>
      </c>
    </row>
    <row r="17" spans="1:8" ht="18" thickBot="1" x14ac:dyDescent="0.35">
      <c r="B17" s="61" t="s">
        <v>2</v>
      </c>
      <c r="C17" s="62"/>
      <c r="D17" s="6">
        <v>1.0789999999999999E-2</v>
      </c>
    </row>
    <row r="18" spans="1:8" ht="18" thickBot="1" x14ac:dyDescent="0.35">
      <c r="B18" s="63" t="s">
        <v>3</v>
      </c>
      <c r="C18" s="64"/>
      <c r="D18" s="3">
        <f>FV(D17,D16*12,D15*-1)</f>
        <v>48656.842506034438</v>
      </c>
    </row>
    <row r="19" spans="1:8" ht="18" thickBot="1" x14ac:dyDescent="0.35">
      <c r="B19" s="65" t="s">
        <v>4</v>
      </c>
      <c r="C19" s="66"/>
      <c r="D19" s="4">
        <f>D18*D11</f>
        <v>291.94105503620665</v>
      </c>
    </row>
    <row r="20" spans="1:8" ht="15.75" thickBot="1" x14ac:dyDescent="0.3">
      <c r="C20" t="s">
        <v>6</v>
      </c>
    </row>
    <row r="21" spans="1:8" ht="19.5" thickBot="1" x14ac:dyDescent="0.3">
      <c r="B21" s="67" t="s">
        <v>12</v>
      </c>
      <c r="C21" s="68"/>
      <c r="D21" s="1" t="s">
        <v>13</v>
      </c>
    </row>
    <row r="22" spans="1:8" ht="18" thickBot="1" x14ac:dyDescent="0.35">
      <c r="A22" s="23">
        <v>2</v>
      </c>
      <c r="B22" s="36" t="s">
        <v>7</v>
      </c>
      <c r="C22" s="37">
        <f>FV($D$17,$A22*12,$D$15*-1)</f>
        <v>5445.5254595290435</v>
      </c>
      <c r="D22" s="38">
        <f>C22*$D$11</f>
        <v>32.673152757174265</v>
      </c>
    </row>
    <row r="23" spans="1:8" ht="18" thickBot="1" x14ac:dyDescent="0.35">
      <c r="A23" s="23">
        <v>5</v>
      </c>
      <c r="B23" s="39" t="s">
        <v>8</v>
      </c>
      <c r="C23" s="40">
        <f>FV($D$17,$A23*12,$D$15*-1)</f>
        <v>16755.382799697527</v>
      </c>
      <c r="D23" s="41">
        <f>C23*$D$11</f>
        <v>100.53229679818516</v>
      </c>
    </row>
    <row r="24" spans="1:8" ht="18" thickBot="1" x14ac:dyDescent="0.35">
      <c r="A24" s="23">
        <v>10</v>
      </c>
      <c r="B24" s="39" t="s">
        <v>9</v>
      </c>
      <c r="C24" s="40">
        <f>FV($D$17,$A24*12,$D$15*-1)</f>
        <v>48656.842506034438</v>
      </c>
      <c r="D24" s="41">
        <f>C24*$D$11</f>
        <v>291.94105503620665</v>
      </c>
    </row>
    <row r="25" spans="1:8" ht="18" thickBot="1" x14ac:dyDescent="0.35">
      <c r="A25" s="23">
        <v>20</v>
      </c>
      <c r="B25" s="39" t="s">
        <v>10</v>
      </c>
      <c r="C25" s="40">
        <f>FV($D$17,$A25*12,$D$15*-1)</f>
        <v>225039.68001941612</v>
      </c>
      <c r="D25" s="41">
        <f>C25*$D$11</f>
        <v>1350.2380801164968</v>
      </c>
    </row>
    <row r="26" spans="1:8" ht="18" thickBot="1" x14ac:dyDescent="0.35">
      <c r="A26" s="23">
        <v>30</v>
      </c>
      <c r="B26" s="42" t="s">
        <v>11</v>
      </c>
      <c r="C26" s="43">
        <f>FV($D$17,$A26*12,$D$15*-1)</f>
        <v>864433.93100094295</v>
      </c>
      <c r="D26" s="44">
        <f>C26*$D$11</f>
        <v>5186.6035860056581</v>
      </c>
    </row>
    <row r="27" spans="1:8" ht="17.25" x14ac:dyDescent="0.3">
      <c r="A27" s="23"/>
      <c r="B27" s="25"/>
      <c r="C27" s="26"/>
      <c r="D27" s="26"/>
    </row>
    <row r="28" spans="1:8" ht="17.25" x14ac:dyDescent="0.3">
      <c r="A28" s="23"/>
      <c r="B28" s="25"/>
      <c r="C28" s="26"/>
      <c r="D28" s="26"/>
    </row>
    <row r="29" spans="1:8" x14ac:dyDescent="0.25">
      <c r="D29" s="24"/>
      <c r="E29" t="s">
        <v>6</v>
      </c>
    </row>
    <row r="30" spans="1:8" s="10" customFormat="1" x14ac:dyDescent="0.25">
      <c r="A30"/>
      <c r="B30" s="12" t="s">
        <v>18</v>
      </c>
      <c r="C30" s="13" t="s">
        <v>32</v>
      </c>
      <c r="D30" s="13"/>
      <c r="E30"/>
      <c r="F30"/>
      <c r="G30"/>
      <c r="H30"/>
    </row>
    <row r="31" spans="1:8" s="10" customFormat="1" x14ac:dyDescent="0.25">
      <c r="A31"/>
      <c r="B31" s="15" t="s">
        <v>19</v>
      </c>
      <c r="C31" s="16">
        <f>Aporte</f>
        <v>200</v>
      </c>
      <c r="D31" s="14"/>
      <c r="E31"/>
      <c r="F31"/>
      <c r="G31"/>
      <c r="H31"/>
    </row>
    <row r="33" spans="1:8" s="10" customFormat="1" x14ac:dyDescent="0.25">
      <c r="A33"/>
      <c r="B33" s="18" t="s">
        <v>20</v>
      </c>
      <c r="C33" s="18" t="s">
        <v>21</v>
      </c>
      <c r="D33" s="18" t="s">
        <v>22</v>
      </c>
      <c r="E33"/>
      <c r="F33"/>
      <c r="G33"/>
      <c r="H33"/>
    </row>
    <row r="34" spans="1:8" s="10" customFormat="1" x14ac:dyDescent="0.25">
      <c r="A34"/>
      <c r="B34" s="19" t="s">
        <v>23</v>
      </c>
      <c r="C34" s="20">
        <f>VLOOKUP($C$30&amp;"-"&amp;$B34,Planilha2!$A:$D,4,0)</f>
        <v>0.5</v>
      </c>
      <c r="D34" s="21">
        <f>C34*$C$31</f>
        <v>100</v>
      </c>
      <c r="E34"/>
      <c r="F34"/>
      <c r="G34"/>
      <c r="H34"/>
    </row>
    <row r="35" spans="1:8" s="10" customFormat="1" x14ac:dyDescent="0.25">
      <c r="A35"/>
      <c r="B35" s="19" t="s">
        <v>24</v>
      </c>
      <c r="C35" s="20">
        <f>VLOOKUP($C$30&amp;"-"&amp;$B35,Planilha2!$A:$D,4,0)</f>
        <v>0.1</v>
      </c>
      <c r="D35" s="21">
        <f t="shared" ref="D35:D39" si="0">C35*$C$31</f>
        <v>20</v>
      </c>
      <c r="E35"/>
      <c r="F35"/>
      <c r="G35"/>
      <c r="H35"/>
    </row>
    <row r="36" spans="1:8" s="10" customFormat="1" x14ac:dyDescent="0.25">
      <c r="A36"/>
      <c r="B36" s="19" t="s">
        <v>25</v>
      </c>
      <c r="C36" s="20">
        <f>VLOOKUP($C$30&amp;"-"&amp;$B36,Planilha2!$A:$D,4,0)</f>
        <v>0.05</v>
      </c>
      <c r="D36" s="21">
        <f t="shared" si="0"/>
        <v>10</v>
      </c>
      <c r="E36"/>
      <c r="F36"/>
      <c r="G36"/>
      <c r="H36"/>
    </row>
    <row r="37" spans="1:8" s="10" customFormat="1" x14ac:dyDescent="0.25">
      <c r="A37"/>
      <c r="B37" s="19" t="s">
        <v>26</v>
      </c>
      <c r="C37" s="20">
        <f>VLOOKUP($C$30&amp;"-"&amp;$B37,Planilha2!$A:$D,4,0)</f>
        <v>0.05</v>
      </c>
      <c r="D37" s="21">
        <f t="shared" si="0"/>
        <v>10</v>
      </c>
      <c r="E37"/>
      <c r="F37"/>
      <c r="G37"/>
      <c r="H37"/>
    </row>
    <row r="38" spans="1:8" s="10" customFormat="1" x14ac:dyDescent="0.25">
      <c r="A38"/>
      <c r="B38" s="19" t="s">
        <v>27</v>
      </c>
      <c r="C38" s="20">
        <f>VLOOKUP($C$30&amp;"-"&amp;$B38,Planilha2!$A:$D,4,0)</f>
        <v>0.2</v>
      </c>
      <c r="D38" s="21">
        <f t="shared" si="0"/>
        <v>40</v>
      </c>
      <c r="E38"/>
      <c r="F38"/>
      <c r="G38"/>
      <c r="H38"/>
    </row>
    <row r="39" spans="1:8" s="10" customFormat="1" x14ac:dyDescent="0.25">
      <c r="A39"/>
      <c r="B39" s="19" t="s">
        <v>28</v>
      </c>
      <c r="C39" s="20">
        <f>VLOOKUP($C$30&amp;"-"&amp;$B39,Planilha2!$A:$D,4,0)</f>
        <v>0.1</v>
      </c>
      <c r="D39" s="21">
        <f t="shared" si="0"/>
        <v>20</v>
      </c>
      <c r="E39"/>
      <c r="F39"/>
      <c r="G39"/>
      <c r="H39"/>
    </row>
    <row r="40" spans="1:8" s="10" customFormat="1" x14ac:dyDescent="0.25">
      <c r="A40"/>
      <c r="B40" s="57" t="s">
        <v>29</v>
      </c>
      <c r="C40" s="57"/>
      <c r="D40" s="22">
        <f>SUM(D34:D39)</f>
        <v>200</v>
      </c>
      <c r="E40"/>
      <c r="F40"/>
      <c r="G40"/>
      <c r="H40"/>
    </row>
    <row r="42" spans="1:8" ht="19.5" x14ac:dyDescent="0.3">
      <c r="B42" s="58" t="s">
        <v>36</v>
      </c>
      <c r="C42" s="58"/>
      <c r="D42" s="5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13">
    <mergeCell ref="B40:C40"/>
    <mergeCell ref="B42:D42"/>
    <mergeCell ref="B15:C15"/>
    <mergeCell ref="B16:C16"/>
    <mergeCell ref="B17:C17"/>
    <mergeCell ref="B18:C18"/>
    <mergeCell ref="B19:C19"/>
    <mergeCell ref="B21:C21"/>
    <mergeCell ref="B10:C10"/>
    <mergeCell ref="B11:C11"/>
    <mergeCell ref="B12:C12"/>
    <mergeCell ref="B9:D9"/>
    <mergeCell ref="B14:D14"/>
  </mergeCells>
  <dataValidations count="1">
    <dataValidation type="list" allowBlank="1" showInputMessage="1" showErrorMessage="1" sqref="C30" xr:uid="{4C449131-F025-4955-BF34-A9D09E41B92A}">
      <formula1>"Conservador,Moderado,Agressivo,"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7C-A7C6-4574-9211-CD5417B2AB86}">
  <dimension ref="A1:H20"/>
  <sheetViews>
    <sheetView workbookViewId="0">
      <selection activeCell="H4" sqref="H4"/>
    </sheetView>
  </sheetViews>
  <sheetFormatPr defaultRowHeight="15" x14ac:dyDescent="0.25"/>
  <cols>
    <col min="1" max="1" width="30.85546875" bestFit="1" customWidth="1"/>
    <col min="2" max="2" width="13.42578125" customWidth="1"/>
    <col min="3" max="3" width="18.5703125" bestFit="1" customWidth="1"/>
    <col min="4" max="4" width="19.42578125" style="2" bestFit="1" customWidth="1"/>
    <col min="7" max="7" width="24.140625" customWidth="1"/>
    <col min="8" max="8" width="15.85546875" customWidth="1"/>
  </cols>
  <sheetData>
    <row r="1" spans="1:8" s="27" customFormat="1" x14ac:dyDescent="0.25"/>
    <row r="2" spans="1:8" x14ac:dyDescent="0.25">
      <c r="A2" s="17" t="s">
        <v>30</v>
      </c>
      <c r="B2" s="31" t="s">
        <v>20</v>
      </c>
      <c r="C2" s="18" t="s">
        <v>20</v>
      </c>
      <c r="D2" s="18" t="s">
        <v>21</v>
      </c>
    </row>
    <row r="3" spans="1:8" x14ac:dyDescent="0.25">
      <c r="A3" t="str">
        <f>B3&amp;"-"&amp;C3</f>
        <v>Conservador-PAPEL</v>
      </c>
      <c r="B3" t="s">
        <v>17</v>
      </c>
      <c r="C3" s="19" t="s">
        <v>23</v>
      </c>
      <c r="D3" s="20">
        <v>0.3</v>
      </c>
      <c r="H3" t="s">
        <v>34</v>
      </c>
    </row>
    <row r="4" spans="1:8" x14ac:dyDescent="0.25">
      <c r="A4" t="str">
        <f t="shared" ref="A4:A20" si="0">B4&amp;"-"&amp;C4</f>
        <v>Conservador-TIJOLO</v>
      </c>
      <c r="B4" t="s">
        <v>17</v>
      </c>
      <c r="C4" s="19" t="s">
        <v>24</v>
      </c>
      <c r="D4" s="20">
        <v>0.5</v>
      </c>
      <c r="G4" s="34" t="s">
        <v>33</v>
      </c>
      <c r="H4" s="35" t="s">
        <v>6</v>
      </c>
    </row>
    <row r="5" spans="1:8" x14ac:dyDescent="0.25">
      <c r="A5" t="str">
        <f t="shared" si="0"/>
        <v>Conservador-HIBRIDO</v>
      </c>
      <c r="B5" t="s">
        <v>17</v>
      </c>
      <c r="C5" s="19" t="s">
        <v>25</v>
      </c>
      <c r="D5" s="20">
        <v>0.1</v>
      </c>
    </row>
    <row r="6" spans="1:8" x14ac:dyDescent="0.25">
      <c r="A6" t="str">
        <f t="shared" si="0"/>
        <v>Conservador-FOFs</v>
      </c>
      <c r="B6" t="s">
        <v>17</v>
      </c>
      <c r="C6" s="19" t="s">
        <v>26</v>
      </c>
      <c r="D6" s="20">
        <v>0.1</v>
      </c>
    </row>
    <row r="7" spans="1:8" x14ac:dyDescent="0.25">
      <c r="A7" t="str">
        <f t="shared" si="0"/>
        <v>Conservador-DESENVOLVIMENTO</v>
      </c>
      <c r="B7" t="s">
        <v>17</v>
      </c>
      <c r="C7" s="19" t="s">
        <v>27</v>
      </c>
      <c r="D7" s="20">
        <v>0</v>
      </c>
    </row>
    <row r="8" spans="1:8" x14ac:dyDescent="0.25">
      <c r="A8" s="28" t="str">
        <f t="shared" si="0"/>
        <v>Conservador-HOTELARIAS</v>
      </c>
      <c r="B8" s="28" t="s">
        <v>17</v>
      </c>
      <c r="C8" s="29" t="s">
        <v>28</v>
      </c>
      <c r="D8" s="30">
        <v>0</v>
      </c>
    </row>
    <row r="9" spans="1:8" x14ac:dyDescent="0.25">
      <c r="A9" t="str">
        <f t="shared" si="0"/>
        <v>Moderado-PAPEL</v>
      </c>
      <c r="B9" t="s">
        <v>31</v>
      </c>
      <c r="C9" s="19" t="s">
        <v>23</v>
      </c>
      <c r="D9" s="32">
        <v>0.3</v>
      </c>
    </row>
    <row r="10" spans="1:8" x14ac:dyDescent="0.25">
      <c r="A10" t="str">
        <f t="shared" si="0"/>
        <v>Moderado-TIJOLO</v>
      </c>
      <c r="B10" t="s">
        <v>31</v>
      </c>
      <c r="C10" s="19" t="s">
        <v>24</v>
      </c>
      <c r="D10" s="32">
        <v>0.4</v>
      </c>
    </row>
    <row r="11" spans="1:8" x14ac:dyDescent="0.25">
      <c r="A11" t="str">
        <f t="shared" si="0"/>
        <v>Moderado-HIBRIDO</v>
      </c>
      <c r="B11" t="s">
        <v>31</v>
      </c>
      <c r="C11" s="19" t="s">
        <v>25</v>
      </c>
      <c r="D11" s="32">
        <v>0.05</v>
      </c>
    </row>
    <row r="12" spans="1:8" x14ac:dyDescent="0.25">
      <c r="A12" t="str">
        <f t="shared" si="0"/>
        <v>Moderado-FOFs</v>
      </c>
      <c r="B12" t="s">
        <v>31</v>
      </c>
      <c r="C12" s="19" t="s">
        <v>26</v>
      </c>
      <c r="D12" s="32">
        <v>0.1</v>
      </c>
    </row>
    <row r="13" spans="1:8" x14ac:dyDescent="0.25">
      <c r="A13" t="str">
        <f t="shared" si="0"/>
        <v>Moderado-DESENVOLVIMENTO</v>
      </c>
      <c r="B13" t="s">
        <v>31</v>
      </c>
      <c r="C13" s="19" t="s">
        <v>27</v>
      </c>
      <c r="D13" s="32">
        <v>0.1</v>
      </c>
    </row>
    <row r="14" spans="1:8" x14ac:dyDescent="0.25">
      <c r="A14" s="28" t="str">
        <f t="shared" si="0"/>
        <v>Moderado-HOTELARIAS</v>
      </c>
      <c r="B14" s="28" t="s">
        <v>31</v>
      </c>
      <c r="C14" s="29" t="s">
        <v>28</v>
      </c>
      <c r="D14" s="33">
        <v>0.05</v>
      </c>
    </row>
    <row r="15" spans="1:8" x14ac:dyDescent="0.25">
      <c r="A15" t="str">
        <f t="shared" si="0"/>
        <v>Agressivo-PAPEL</v>
      </c>
      <c r="B15" t="s">
        <v>32</v>
      </c>
      <c r="C15" s="19" t="s">
        <v>23</v>
      </c>
      <c r="D15" s="32">
        <v>0.5</v>
      </c>
    </row>
    <row r="16" spans="1:8" x14ac:dyDescent="0.25">
      <c r="A16" t="str">
        <f t="shared" si="0"/>
        <v>Agressivo-TIJOLO</v>
      </c>
      <c r="B16" t="s">
        <v>32</v>
      </c>
      <c r="C16" s="19" t="s">
        <v>24</v>
      </c>
      <c r="D16" s="32">
        <v>0.1</v>
      </c>
    </row>
    <row r="17" spans="1:4" x14ac:dyDescent="0.25">
      <c r="A17" t="str">
        <f t="shared" si="0"/>
        <v>Agressivo-HIBRIDO</v>
      </c>
      <c r="B17" t="s">
        <v>32</v>
      </c>
      <c r="C17" s="19" t="s">
        <v>25</v>
      </c>
      <c r="D17" s="32">
        <v>0.05</v>
      </c>
    </row>
    <row r="18" spans="1:4" x14ac:dyDescent="0.25">
      <c r="A18" t="str">
        <f t="shared" si="0"/>
        <v>Agressivo-FOFs</v>
      </c>
      <c r="B18" t="s">
        <v>32</v>
      </c>
      <c r="C18" s="19" t="s">
        <v>26</v>
      </c>
      <c r="D18" s="32">
        <v>0.05</v>
      </c>
    </row>
    <row r="19" spans="1:4" x14ac:dyDescent="0.25">
      <c r="A19" t="str">
        <f t="shared" si="0"/>
        <v>Agressivo-DESENVOLVIMENTO</v>
      </c>
      <c r="B19" t="s">
        <v>32</v>
      </c>
      <c r="C19" s="19" t="s">
        <v>27</v>
      </c>
      <c r="D19" s="32">
        <v>0.2</v>
      </c>
    </row>
    <row r="20" spans="1:4" x14ac:dyDescent="0.25">
      <c r="A20" t="str">
        <f t="shared" si="0"/>
        <v>Agressivo-HOTELARIAS</v>
      </c>
      <c r="B20" t="s">
        <v>32</v>
      </c>
      <c r="C20" s="19" t="s">
        <v>28</v>
      </c>
      <c r="D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Marques</dc:creator>
  <cp:lastModifiedBy>PC Marques</cp:lastModifiedBy>
  <dcterms:created xsi:type="dcterms:W3CDTF">2025-06-11T09:54:16Z</dcterms:created>
  <dcterms:modified xsi:type="dcterms:W3CDTF">2025-06-12T15:12:43Z</dcterms:modified>
</cp:coreProperties>
</file>