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<sst xmlns="http://schemas.openxmlformats.org/spreadsheetml/2006/main" count="108" uniqueCount="44">
  <si>
    <t xml:space="preserve">PTP</t>
  </si>
  <si>
    <t xml:space="preserve">Class 3</t>
  </si>
  <si>
    <t xml:space="preserve">target Bandwith</t>
  </si>
  <si>
    <t xml:space="preserve">kbps</t>
  </si>
  <si>
    <t xml:space="preserve">portTransmitRate</t>
  </si>
  <si>
    <t xml:space="preserve">bandwidthFraction</t>
  </si>
  <si>
    <t xml:space="preserve">bandwidthFraction = (– loCredit / sendSlope )/[(– loCredit / sendSlope ) + ( loCredit / idleSlope )]</t>
  </si>
  <si>
    <t xml:space="preserve">maxFrameSize</t>
  </si>
  <si>
    <t xml:space="preserve">kByte</t>
  </si>
  <si>
    <t xml:space="preserve">maxInterferenceSize</t>
  </si>
  <si>
    <t xml:space="preserve">maxInterferenceSize = maxInterferenceSize </t>
  </si>
  <si>
    <t xml:space="preserve"> PTP_maxFrameSize</t>
  </si>
  <si>
    <t xml:space="preserve">idleSlope</t>
  </si>
  <si>
    <t xml:space="preserve">idleSlope = portTransmitRate * bandwithFraction</t>
  </si>
  <si>
    <t xml:space="preserve">AVTP_maxFrameSize</t>
  </si>
  <si>
    <t xml:space="preserve">sendSlope</t>
  </si>
  <si>
    <t xml:space="preserve">sendSlope = (idleSlope – portTransmitRate)</t>
  </si>
  <si>
    <t xml:space="preserve">GigE_maxFrameSize</t>
  </si>
  <si>
    <t xml:space="preserve">loCredit</t>
  </si>
  <si>
    <t xml:space="preserve">loCredit = maxFrameSize * ( sendSlope / portTransmitRate )</t>
  </si>
  <si>
    <t xml:space="preserve"> BE_maxFrameSize</t>
  </si>
  <si>
    <t xml:space="preserve">hiCredit</t>
  </si>
  <si>
    <t xml:space="preserve">hiCredit = maxInterferenceSize * ( idleSlope / portTransmitRate)</t>
  </si>
  <si>
    <t xml:space="preserve">maxBurstSize</t>
  </si>
  <si>
    <t xml:space="preserve">maxBurstSize = ( portTransmitRate * (( hiCredit – loCredit) /(– sendSlope )))</t>
  </si>
  <si>
    <t xml:space="preserve">SR class A</t>
  </si>
  <si>
    <t xml:space="preserve">Class 2</t>
  </si>
  <si>
    <t xml:space="preserve">AAF_OVERHEAD = 24  # AVTP stream header</t>
  </si>
  <si>
    <t xml:space="preserve">CVF_H264_OVERHEAD = 30  # AVTP stream header + H264 ts field + FU-A headers</t>
  </si>
  <si>
    <t xml:space="preserve">maxInterferenceSize = class3_maxInterferenceSize + class3_maxBurstSize</t>
  </si>
  <si>
    <t xml:space="preserve">VLAN_OVERHEAD = 4  # VLAN tag</t>
  </si>
  <si>
    <t xml:space="preserve">L2_OVERHEAD = 18  # Ethernet header + CRC</t>
  </si>
  <si>
    <t xml:space="preserve">L1_OVERHEAD = 20  # Preamble + frame delimiter + interpacket gap</t>
  </si>
  <si>
    <t xml:space="preserve">Max interference = max ether packet = 1542 bytes (w overhead)</t>
  </si>
  <si>
    <t xml:space="preserve">iperf packet= 1514 bytes</t>
  </si>
  <si>
    <t xml:space="preserve">bandwidthFraction= idleSlope / portTransmitRate (simplified for class A)</t>
  </si>
  <si>
    <t xml:space="preserve">SR class B</t>
  </si>
  <si>
    <t xml:space="preserve">Class 1</t>
  </si>
  <si>
    <t xml:space="preserve">Best effort</t>
  </si>
  <si>
    <t xml:space="preserve">Class 0</t>
  </si>
  <si>
    <t xml:space="preserve">IdleSlope = portTransmitRate /(2-(1/bandwidthFraction))</t>
  </si>
  <si>
    <t xml:space="preserve">network device</t>
  </si>
  <si>
    <t xml:space="preserve">enp4s0f1</t>
  </si>
  <si>
    <t xml:space="preserve">mqprio handle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</si>
</sst>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%"/>
    <numFmt numFmtId="167" formatCode="#,##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P37"/>
  <sheetViews>
    <sheetView showFormulas="false" showGridLines="true" showRowColHeaders="true" showZeros="true" rightToLeft="false" tabSelected="true" showOutlineSymbols="true" defaultGridColor="true" view="normal" topLeftCell="C1" colorId="64" zoomScale="120" zoomScaleNormal="120" zoomScalePageLayoutView="100" workbookViewId="0">
      <selection pane="topLeft" activeCell="O33" activeCellId="0" sqref="O3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0.31"/>
    <col collapsed="false" customWidth="true" hidden="false" outlineLevel="0" max="3" min="3" style="1" width="11.47"/>
    <col collapsed="false" customWidth="true" hidden="false" outlineLevel="0" max="10" min="10" style="1" width="18.26"/>
    <col collapsed="false" customWidth="true" hidden="false" outlineLevel="0" max="14" min="14" style="1" width="18.26"/>
  </cols>
  <sheetData>
    <row r="2" customFormat="false" ht="12.8" hidden="false" customHeight="false" outlineLevel="0" collapsed="false">
      <c r="I2" s="1" t="s">
        <v>0</v>
      </c>
      <c r="J2" s="2" t="s">
        <v>1</v>
      </c>
      <c r="K2" s="1"/>
    </row>
    <row r="3" customFormat="false" ht="12.8" hidden="false" customHeight="false" outlineLevel="0" collapsed="false">
      <c r="J3" s="1" t="s">
        <v>2</v>
      </c>
      <c r="K3" s="3" t="n">
        <v>100</v>
      </c>
      <c r="L3" s="1" t="s">
        <v>3</v>
      </c>
    </row>
    <row r="4" customFormat="false" ht="12.8" hidden="false" customHeight="false" outlineLevel="0" collapsed="false">
      <c r="B4" s="1" t="s">
        <v>4</v>
      </c>
      <c r="C4" s="3" t="n">
        <v>1000000</v>
      </c>
      <c r="D4" s="1" t="s">
        <v>3</v>
      </c>
      <c r="J4" s="1" t="s">
        <v>5</v>
      </c>
      <c r="K4" s="4" t="n">
        <f aca="false">K3/$C$4</f>
        <v>0.0001</v>
      </c>
      <c r="M4" s="1" t="s">
        <v>6</v>
      </c>
    </row>
    <row r="5" customFormat="false" ht="12.8" hidden="false" customHeight="false" outlineLevel="0" collapsed="false">
      <c r="J5" s="1" t="s">
        <v>7</v>
      </c>
      <c r="K5" s="5" t="n">
        <f aca="false">C7</f>
        <v>0.106</v>
      </c>
      <c r="L5" s="1" t="s">
        <v>8</v>
      </c>
    </row>
    <row r="6" customFormat="false" ht="12.8" hidden="false" customHeight="false" outlineLevel="0" collapsed="false">
      <c r="J6" s="1" t="s">
        <v>9</v>
      </c>
      <c r="K6" s="6" t="n">
        <f aca="false">C12</f>
        <v>1.514</v>
      </c>
      <c r="L6" s="1" t="s">
        <v>8</v>
      </c>
      <c r="M6" s="1" t="s">
        <v>10</v>
      </c>
    </row>
    <row r="7" customFormat="false" ht="12.8" hidden="false" customHeight="false" outlineLevel="0" collapsed="false">
      <c r="B7" s="1" t="s">
        <v>11</v>
      </c>
      <c r="C7" s="5" t="n">
        <f aca="false">106/1000</f>
        <v>0.106</v>
      </c>
      <c r="D7" s="1" t="s">
        <v>8</v>
      </c>
      <c r="J7" s="1" t="s">
        <v>12</v>
      </c>
      <c r="K7" s="7" t="n">
        <f aca="false">C4*K4</f>
        <v>100</v>
      </c>
      <c r="L7" s="1" t="s">
        <v>3</v>
      </c>
      <c r="M7" s="1" t="s">
        <v>13</v>
      </c>
    </row>
    <row r="8" customFormat="false" ht="12.8" hidden="false" customHeight="false" outlineLevel="0" collapsed="false">
      <c r="B8" s="1" t="s">
        <v>14</v>
      </c>
      <c r="C8" s="5" t="n">
        <f aca="false">1514/1000</f>
        <v>1.514</v>
      </c>
      <c r="D8" s="1" t="s">
        <v>8</v>
      </c>
      <c r="J8" s="1" t="s">
        <v>15</v>
      </c>
      <c r="K8" s="7" t="n">
        <f aca="false">K7-C4</f>
        <v>-999900</v>
      </c>
      <c r="L8" s="1" t="s">
        <v>3</v>
      </c>
      <c r="M8" s="1" t="s">
        <v>16</v>
      </c>
    </row>
    <row r="9" customFormat="false" ht="12.8" hidden="false" customHeight="false" outlineLevel="0" collapsed="false">
      <c r="B9" s="1" t="s">
        <v>17</v>
      </c>
      <c r="C9" s="5" t="n">
        <f aca="false">1514/1000</f>
        <v>1.514</v>
      </c>
      <c r="D9" s="1" t="s">
        <v>8</v>
      </c>
      <c r="J9" s="1" t="s">
        <v>18</v>
      </c>
      <c r="K9" s="6" t="n">
        <f aca="false">K5*(K8/C4)</f>
        <v>-0.1059894</v>
      </c>
      <c r="L9" s="1" t="s">
        <v>8</v>
      </c>
      <c r="M9" s="1" t="s">
        <v>19</v>
      </c>
    </row>
    <row r="10" customFormat="false" ht="12.8" hidden="false" customHeight="false" outlineLevel="0" collapsed="false">
      <c r="B10" s="1" t="s">
        <v>20</v>
      </c>
      <c r="C10" s="5" t="n">
        <f aca="false">1514/1000</f>
        <v>1.514</v>
      </c>
      <c r="D10" s="1" t="s">
        <v>8</v>
      </c>
      <c r="J10" s="1" t="s">
        <v>21</v>
      </c>
      <c r="K10" s="6" t="n">
        <f aca="false">K6*(K7/$C$4)</f>
        <v>0.0001514</v>
      </c>
      <c r="L10" s="1" t="s">
        <v>8</v>
      </c>
      <c r="M10" s="1" t="s">
        <v>22</v>
      </c>
    </row>
    <row r="11" customFormat="false" ht="12.8" hidden="false" customHeight="false" outlineLevel="0" collapsed="false">
      <c r="E11" s="1"/>
      <c r="J11" s="1" t="s">
        <v>23</v>
      </c>
      <c r="K11" s="6" t="n">
        <f aca="false">$C$4*((K10-K9)/(-K8))</f>
        <v>0.106151415141514</v>
      </c>
      <c r="L11" s="1" t="s">
        <v>8</v>
      </c>
      <c r="M11" s="1" t="s">
        <v>24</v>
      </c>
    </row>
    <row r="12" customFormat="false" ht="12.8" hidden="false" customHeight="false" outlineLevel="0" collapsed="false">
      <c r="B12" s="1" t="s">
        <v>9</v>
      </c>
      <c r="C12" s="5" t="n">
        <f aca="false">MAX(C7:C10)</f>
        <v>1.514</v>
      </c>
      <c r="D12" s="1" t="s">
        <v>8</v>
      </c>
    </row>
    <row r="13" customFormat="false" ht="12.8" hidden="false" customHeight="false" outlineLevel="0" collapsed="false">
      <c r="I13" s="1" t="s">
        <v>25</v>
      </c>
      <c r="J13" s="2" t="s">
        <v>26</v>
      </c>
      <c r="K13" s="1"/>
    </row>
    <row r="14" customFormat="false" ht="12.8" hidden="false" customHeight="false" outlineLevel="0" collapsed="false">
      <c r="J14" s="1" t="s">
        <v>2</v>
      </c>
      <c r="K14" s="3" t="n">
        <v>100000</v>
      </c>
      <c r="L14" s="1" t="s">
        <v>3</v>
      </c>
    </row>
    <row r="15" customFormat="false" ht="12.8" hidden="false" customHeight="false" outlineLevel="0" collapsed="false">
      <c r="J15" s="1" t="s">
        <v>5</v>
      </c>
      <c r="K15" s="4" t="n">
        <f aca="false">K14/$C$4</f>
        <v>0.1</v>
      </c>
    </row>
    <row r="16" customFormat="false" ht="12.8" hidden="false" customHeight="false" outlineLevel="0" collapsed="false">
      <c r="B16" s="1" t="s">
        <v>27</v>
      </c>
      <c r="J16" s="1" t="s">
        <v>7</v>
      </c>
      <c r="K16" s="5" t="n">
        <f aca="false">C8</f>
        <v>1.514</v>
      </c>
      <c r="L16" s="1" t="s">
        <v>8</v>
      </c>
    </row>
    <row r="17" customFormat="false" ht="12.8" hidden="false" customHeight="false" outlineLevel="0" collapsed="false">
      <c r="B17" s="1" t="s">
        <v>28</v>
      </c>
      <c r="J17" s="1" t="s">
        <v>9</v>
      </c>
      <c r="K17" s="6" t="n">
        <f aca="false">K6+K11</f>
        <v>1.62015141514151</v>
      </c>
      <c r="L17" s="1" t="s">
        <v>8</v>
      </c>
      <c r="M17" s="1" t="s">
        <v>29</v>
      </c>
    </row>
    <row r="18" customFormat="false" ht="12.8" hidden="false" customHeight="false" outlineLevel="0" collapsed="false">
      <c r="B18" s="1" t="s">
        <v>30</v>
      </c>
      <c r="J18" s="1" t="s">
        <v>12</v>
      </c>
      <c r="K18" s="7" t="n">
        <f aca="false">$C$4*K15</f>
        <v>100000</v>
      </c>
      <c r="L18" s="1" t="s">
        <v>3</v>
      </c>
    </row>
    <row r="19" customFormat="false" ht="12.8" hidden="false" customHeight="false" outlineLevel="0" collapsed="false">
      <c r="B19" s="1" t="s">
        <v>31</v>
      </c>
      <c r="J19" s="1" t="s">
        <v>15</v>
      </c>
      <c r="K19" s="7" t="n">
        <f aca="false">K18-$C$4</f>
        <v>-900000</v>
      </c>
      <c r="L19" s="1" t="s">
        <v>3</v>
      </c>
    </row>
    <row r="20" customFormat="false" ht="12.8" hidden="false" customHeight="false" outlineLevel="0" collapsed="false">
      <c r="B20" s="1" t="s">
        <v>32</v>
      </c>
      <c r="J20" s="1" t="s">
        <v>18</v>
      </c>
      <c r="K20" s="6" t="n">
        <f aca="false">K16*(K19/$C$4)</f>
        <v>-1.3626</v>
      </c>
      <c r="L20" s="1" t="s">
        <v>8</v>
      </c>
    </row>
    <row r="21" customFormat="false" ht="12.8" hidden="false" customHeight="false" outlineLevel="0" collapsed="false">
      <c r="B21" s="1" t="s">
        <v>33</v>
      </c>
      <c r="J21" s="1" t="s">
        <v>21</v>
      </c>
      <c r="K21" s="6" t="n">
        <f aca="false">K17*(K18/$C$4)</f>
        <v>0.162015141514151</v>
      </c>
      <c r="L21" s="1" t="s">
        <v>8</v>
      </c>
    </row>
    <row r="22" customFormat="false" ht="12.8" hidden="false" customHeight="false" outlineLevel="0" collapsed="false">
      <c r="B22" s="1" t="s">
        <v>34</v>
      </c>
      <c r="J22" s="1" t="s">
        <v>23</v>
      </c>
      <c r="K22" s="6" t="n">
        <f aca="false">$C$4*((K21-K20)/(-K19))</f>
        <v>1.69401682390461</v>
      </c>
      <c r="L22" s="1" t="s">
        <v>8</v>
      </c>
    </row>
    <row r="24" customFormat="false" ht="12.8" hidden="false" customHeight="false" outlineLevel="0" collapsed="false">
      <c r="B24" s="1" t="s">
        <v>35</v>
      </c>
      <c r="I24" s="1" t="s">
        <v>36</v>
      </c>
      <c r="J24" s="2" t="s">
        <v>37</v>
      </c>
      <c r="K24" s="1"/>
      <c r="M24" s="1" t="s">
        <v>38</v>
      </c>
      <c r="N24" s="2" t="s">
        <v>39</v>
      </c>
      <c r="O24" s="1"/>
    </row>
    <row r="25" customFormat="false" ht="12.8" hidden="false" customHeight="false" outlineLevel="0" collapsed="false">
      <c r="B25" s="1" t="s">
        <v>40</v>
      </c>
      <c r="J25" s="1" t="s">
        <v>2</v>
      </c>
      <c r="K25" s="3" t="n">
        <v>200000</v>
      </c>
      <c r="L25" s="1" t="s">
        <v>3</v>
      </c>
      <c r="N25" s="1" t="s">
        <v>2</v>
      </c>
      <c r="O25" s="3" t="n">
        <v>300000</v>
      </c>
      <c r="P25" s="1" t="s">
        <v>3</v>
      </c>
    </row>
    <row r="26" customFormat="false" ht="12.8" hidden="false" customHeight="false" outlineLevel="0" collapsed="false">
      <c r="J26" s="1" t="s">
        <v>5</v>
      </c>
      <c r="K26" s="4" t="n">
        <f aca="false">K25/$C$4</f>
        <v>0.2</v>
      </c>
      <c r="N26" s="1" t="s">
        <v>5</v>
      </c>
      <c r="O26" s="4" t="n">
        <f aca="false">O25/$C$4</f>
        <v>0.3</v>
      </c>
    </row>
    <row r="27" customFormat="false" ht="12.8" hidden="false" customHeight="false" outlineLevel="0" collapsed="false">
      <c r="J27" s="1" t="s">
        <v>7</v>
      </c>
      <c r="K27" s="5" t="n">
        <f aca="false">C9</f>
        <v>1.514</v>
      </c>
      <c r="L27" s="1" t="s">
        <v>8</v>
      </c>
      <c r="N27" s="1" t="s">
        <v>7</v>
      </c>
      <c r="O27" s="5" t="n">
        <f aca="false">C10</f>
        <v>1.514</v>
      </c>
      <c r="P27" s="1" t="s">
        <v>8</v>
      </c>
    </row>
    <row r="28" customFormat="false" ht="12.8" hidden="false" customHeight="false" outlineLevel="0" collapsed="false">
      <c r="J28" s="1" t="s">
        <v>9</v>
      </c>
      <c r="K28" s="6" t="n">
        <f aca="false">K17+K22</f>
        <v>3.31416823904613</v>
      </c>
      <c r="L28" s="1" t="s">
        <v>8</v>
      </c>
      <c r="N28" s="1" t="s">
        <v>9</v>
      </c>
      <c r="O28" s="6" t="n">
        <f aca="false">K28+K33</f>
        <v>5.65671029880766</v>
      </c>
      <c r="P28" s="1" t="s">
        <v>8</v>
      </c>
    </row>
    <row r="29" customFormat="false" ht="12.8" hidden="false" customHeight="false" outlineLevel="0" collapsed="false">
      <c r="B29" s="1" t="s">
        <v>41</v>
      </c>
      <c r="C29" s="3" t="s">
        <v>42</v>
      </c>
      <c r="J29" s="1" t="s">
        <v>12</v>
      </c>
      <c r="K29" s="7" t="n">
        <f aca="false">$C$4*K26</f>
        <v>200000</v>
      </c>
      <c r="L29" s="1" t="s">
        <v>3</v>
      </c>
      <c r="N29" s="1" t="s">
        <v>12</v>
      </c>
      <c r="O29" s="7" t="n">
        <f aca="false">$C$4*O26</f>
        <v>300000</v>
      </c>
      <c r="P29" s="1" t="s">
        <v>3</v>
      </c>
    </row>
    <row r="30" customFormat="false" ht="12.8" hidden="false" customHeight="false" outlineLevel="0" collapsed="false">
      <c r="B30" s="1" t="s">
        <v>43</v>
      </c>
      <c r="C30" s="3" t="n">
        <v>6000</v>
      </c>
      <c r="J30" s="1" t="s">
        <v>15</v>
      </c>
      <c r="K30" s="7" t="n">
        <f aca="false">K29-$C$4</f>
        <v>-800000</v>
      </c>
      <c r="L30" s="1" t="s">
        <v>3</v>
      </c>
      <c r="N30" s="1" t="s">
        <v>15</v>
      </c>
      <c r="O30" s="7" t="n">
        <f aca="false">O29-$C$4</f>
        <v>-700000</v>
      </c>
      <c r="P30" s="1" t="s">
        <v>3</v>
      </c>
    </row>
    <row r="31" customFormat="false" ht="12.8" hidden="false" customHeight="false" outlineLevel="0" collapsed="false">
      <c r="J31" s="1" t="s">
        <v>18</v>
      </c>
      <c r="K31" s="6" t="n">
        <f aca="false">K27*(K30/$C$4)</f>
        <v>-1.2112</v>
      </c>
      <c r="L31" s="1" t="s">
        <v>8</v>
      </c>
      <c r="N31" s="1" t="s">
        <v>18</v>
      </c>
      <c r="O31" s="6" t="n">
        <f aca="false">O27*(O30/$C$4)</f>
        <v>-1.0598</v>
      </c>
      <c r="P31" s="1" t="s">
        <v>8</v>
      </c>
    </row>
    <row r="32" customFormat="false" ht="12.8" hidden="false" customHeight="false" outlineLevel="0" collapsed="false">
      <c r="J32" s="1" t="s">
        <v>21</v>
      </c>
      <c r="K32" s="6" t="n">
        <f aca="false">K28*(K29/$C$4)</f>
        <v>0.662833647809225</v>
      </c>
      <c r="L32" s="1" t="s">
        <v>8</v>
      </c>
      <c r="N32" s="1" t="s">
        <v>21</v>
      </c>
      <c r="O32" s="6" t="n">
        <f aca="false">O28*(O29/$C$4)</f>
        <v>1.6970130896423</v>
      </c>
      <c r="P32" s="1" t="s">
        <v>8</v>
      </c>
    </row>
    <row r="33" customFormat="false" ht="12.8" hidden="false" customHeight="false" outlineLevel="0" collapsed="false">
      <c r="J33" s="1" t="s">
        <v>23</v>
      </c>
      <c r="K33" s="6" t="n">
        <f aca="false">$C$4*((K32-K31)/(-K30))</f>
        <v>2.34254205976153</v>
      </c>
      <c r="L33" s="1" t="s">
        <v>8</v>
      </c>
      <c r="N33" s="1" t="s">
        <v>23</v>
      </c>
      <c r="O33" s="6" t="n">
        <f aca="false">$C$4*((O32-O31)/(-O30))</f>
        <v>3.93830441377471</v>
      </c>
      <c r="P33" s="1" t="s">
        <v>8</v>
      </c>
    </row>
    <row r="34" customFormat="false" ht="23.6" hidden="false" customHeight="false" outlineLevel="0" collapsed="false">
      <c r="B34" s="8" t="str">
        <f aca="false">_xlfn.CONCAT("sudo tc qdisc replace dev ",$C$29," parent ",$C$30,":1 handle 6001 cbs \
        idleslope ",K7," sendslope ",K8," hicredit ",_xlfn.CEILING.MATH(K10*1000)," locredit ",_xlfn.CEILING.MATH(K9*1000))</f>
        <v>sudo tc qdisc replace dev enp4s0f1 parent 6000:1 handle 6001 cbs \
        idleslope 100 sendslope -999900 hicredit 1 locredit -105</v>
      </c>
    </row>
    <row r="35" customFormat="false" ht="23.6" hidden="false" customHeight="false" outlineLevel="0" collapsed="false">
      <c r="B35" s="8" t="str">
        <f aca="false">_xlfn.CONCAT("sudo tc qdisc replace dev ",$C$29," parent ",$C$30,":2 handle 6002 cbs \
        idleslope ",K18," sendslope ",K19," hicredit ",_xlfn.CEILING.MATH(K21*1000)," locredit ",_xlfn.CEILING.MATH(K20*1000))</f>
        <v>sudo tc qdisc replace dev enp4s0f1 parent 6000:2 handle 6002 cbs \
        idleslope 100000 sendslope -900000 hicredit 163 locredit -1362</v>
      </c>
    </row>
    <row r="36" customFormat="false" ht="23.6" hidden="false" customHeight="false" outlineLevel="0" collapsed="false">
      <c r="B36" s="8" t="str">
        <f aca="false">_xlfn.CONCAT("sudo tc qdisc replace dev ",$C$29," parent ",$C$30,":3 handle 6003 cbs \
        idleslope ",K29," sendslope ",K30," hicredit ",_xlfn.CEILING.MATH(K32*1000)," locredit ",_xlfn.CEILING.MATH(K31*1000))</f>
        <v>sudo tc qdisc replace dev enp4s0f1 parent 6000:3 handle 6003 cbs \
        idleslope 200000 sendslope -800000 hicredit 663 locredit -1211</v>
      </c>
    </row>
    <row r="37" customFormat="false" ht="23.6" hidden="false" customHeight="false" outlineLevel="0" collapsed="false">
      <c r="B37" s="8" t="str">
        <f aca="false">_xlfn.CONCAT("sudo tc qdisc replace dev ",$C$29," parent ",$C$30,":4 handle 6004 cbs \
        idleslope ",O29," sendslope ",O30," hicredit ",_xlfn.CEILING.MATH(O32*1000)," locredit ",_xlfn.CEILING.MATH(O31*1000))</f>
        <v>sudo tc qdisc replace dev enp4s0f1 parent 6000:4 handle 6004 cbs \
        idleslope 300000 sendslope -700000 hicredit 1698 locredit -1059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1090</TotalTime>
  <Application>LibreOffice/7.4.3.2$Linux_X86_64 LibreOffice_project/8d7af0b9f05ca3f6bf3593323f061d3291e2ce28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2022-06-29T18:00:59Z</dcterms:created>
  <dc:creator/>
  <dc:description/>
  <dc:language>en-US</dc:language>
  <cp:lastModifiedBy/>
  <dcterms:modified xsi:type="dcterms:W3CDTF">2022-12-16T13:25:08Z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