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 1 - Leontief model" sheetId="1" r:id="rId4"/>
    <sheet state="visible" name="Example 2 - HH endogenous" sheetId="2" r:id="rId5"/>
    <sheet state="visible" name="Example 3 - Regional IO" sheetId="3" r:id="rId6"/>
    <sheet state="visible" name="Example 4 - Interregional IO" sheetId="4" r:id="rId7"/>
    <sheet state="visible" name="Sheet1" sheetId="5" r:id="rId8"/>
  </sheets>
  <definedNames/>
  <calcPr/>
</workbook>
</file>

<file path=xl/sharedStrings.xml><?xml version="1.0" encoding="utf-8"?>
<sst xmlns="http://schemas.openxmlformats.org/spreadsheetml/2006/main" count="233" uniqueCount="80">
  <si>
    <t>Matriz de Insumo-Produto</t>
  </si>
  <si>
    <t>Setores Compradores</t>
  </si>
  <si>
    <t>Setor 1</t>
  </si>
  <si>
    <t>Setor 2</t>
  </si>
  <si>
    <t>Demanda Final (d)</t>
  </si>
  <si>
    <t>Produção total (X)</t>
  </si>
  <si>
    <t>Setores Vendedores</t>
  </si>
  <si>
    <t>Valor Adicionado (W)</t>
  </si>
  <si>
    <t>Emprego</t>
  </si>
  <si>
    <t>Matriz C</t>
  </si>
  <si>
    <t>S1</t>
  </si>
  <si>
    <t>S2</t>
  </si>
  <si>
    <t>C2</t>
  </si>
  <si>
    <t>C3</t>
  </si>
  <si>
    <t>Identidade</t>
  </si>
  <si>
    <t>(I-C)</t>
  </si>
  <si>
    <t>(I-C)^-1</t>
  </si>
  <si>
    <t>C1+C2+C3</t>
  </si>
  <si>
    <t>Total</t>
  </si>
  <si>
    <t xml:space="preserve">Coef Emp </t>
  </si>
  <si>
    <t>Multiplicador do Emprego</t>
  </si>
  <si>
    <t>Gerador do Emprego</t>
  </si>
  <si>
    <t>Mudança em X</t>
  </si>
  <si>
    <t>Mudança em d</t>
  </si>
  <si>
    <t>Mudança no emprego</t>
  </si>
  <si>
    <t>C</t>
  </si>
  <si>
    <r>
      <rPr>
        <rFont val="Calibri"/>
        <color rgb="FF000000"/>
        <sz val="11.0"/>
      </rPr>
      <t>Y</t>
    </r>
    <r>
      <rPr>
        <rFont val="Calibri"/>
        <color rgb="FF000000"/>
        <sz val="11.0"/>
        <vertAlign val="superscript"/>
      </rPr>
      <t>*</t>
    </r>
  </si>
  <si>
    <t>X</t>
  </si>
  <si>
    <t>Labor</t>
  </si>
  <si>
    <t>Other VA</t>
  </si>
  <si>
    <t>A</t>
  </si>
  <si>
    <t>Households</t>
  </si>
  <si>
    <t>Income</t>
  </si>
  <si>
    <t>I</t>
  </si>
  <si>
    <t>S3</t>
  </si>
  <si>
    <t>(I-A)</t>
  </si>
  <si>
    <r>
      <rPr>
        <rFont val="Calibri"/>
        <color rgb="FFFF0000"/>
        <sz val="11.0"/>
      </rPr>
      <t>(I-A)</t>
    </r>
    <r>
      <rPr>
        <rFont val="Calibri"/>
        <color rgb="FFFF0000"/>
        <sz val="11.0"/>
        <vertAlign val="superscript"/>
      </rPr>
      <t>-1</t>
    </r>
  </si>
  <si>
    <r>
      <rPr>
        <rFont val="Calibri"/>
        <color rgb="FFFF0000"/>
        <sz val="11.0"/>
      </rPr>
      <t>(I-A)</t>
    </r>
    <r>
      <rPr>
        <rFont val="Calibri"/>
        <color rgb="FFFF0000"/>
        <sz val="11.0"/>
        <vertAlign val="superscript"/>
      </rPr>
      <t>-1</t>
    </r>
  </si>
  <si>
    <t>OM2</t>
  </si>
  <si>
    <t>OM1</t>
  </si>
  <si>
    <t>Income Effect</t>
  </si>
  <si>
    <t>Employment</t>
  </si>
  <si>
    <t>Dir + Ind</t>
  </si>
  <si>
    <t>Induced</t>
  </si>
  <si>
    <t>Indirect</t>
  </si>
  <si>
    <t>Direct</t>
  </si>
  <si>
    <t>P</t>
  </si>
  <si>
    <r>
      <rPr>
        <rFont val="Calibri"/>
        <color rgb="FFFF0000"/>
        <sz val="11.0"/>
      </rPr>
      <t>A</t>
    </r>
    <r>
      <rPr>
        <rFont val="Calibri"/>
        <color rgb="FFFF0000"/>
        <sz val="11.0"/>
        <vertAlign val="superscript"/>
      </rPr>
      <t>N</t>
    </r>
  </si>
  <si>
    <r>
      <rPr>
        <rFont val="Calibri"/>
        <color rgb="FFFF0000"/>
        <sz val="11.0"/>
      </rPr>
      <t>(I-A</t>
    </r>
    <r>
      <rPr>
        <rFont val="Calibri"/>
        <color rgb="FFFF0000"/>
        <sz val="11.0"/>
        <vertAlign val="superscript"/>
      </rPr>
      <t>N</t>
    </r>
    <r>
      <rPr>
        <rFont val="Calibri"/>
        <color rgb="FFFF0000"/>
        <sz val="11.0"/>
      </rPr>
      <t>)</t>
    </r>
  </si>
  <si>
    <r>
      <rPr>
        <rFont val="Calibri"/>
        <color rgb="FFFF0000"/>
        <sz val="11.0"/>
      </rPr>
      <t>A</t>
    </r>
    <r>
      <rPr>
        <rFont val="Calibri"/>
        <color rgb="FFFF0000"/>
        <sz val="11.0"/>
        <vertAlign val="superscript"/>
      </rPr>
      <t>RR</t>
    </r>
    <r>
      <rPr>
        <rFont val="Calibri"/>
        <color rgb="FFFF0000"/>
        <sz val="11.0"/>
      </rPr>
      <t>=P . A</t>
    </r>
    <r>
      <rPr>
        <rFont val="Calibri"/>
        <color rgb="FFFF0000"/>
        <sz val="11.0"/>
        <vertAlign val="superscript"/>
      </rPr>
      <t>N</t>
    </r>
  </si>
  <si>
    <r>
      <rPr>
        <rFont val="Calibri"/>
        <color rgb="FFFF0000"/>
        <sz val="11.0"/>
      </rPr>
      <t>(I-A</t>
    </r>
    <r>
      <rPr>
        <rFont val="Calibri"/>
        <color rgb="FFFF0000"/>
        <sz val="11.0"/>
        <vertAlign val="superscript"/>
      </rPr>
      <t>RR</t>
    </r>
    <r>
      <rPr>
        <rFont val="Calibri"/>
        <color rgb="FFFF0000"/>
        <sz val="11.0"/>
      </rPr>
      <t>)</t>
    </r>
  </si>
  <si>
    <r>
      <rPr>
        <rFont val="Calibri"/>
        <color rgb="FFFF0000"/>
        <sz val="11.0"/>
      </rPr>
      <t>(I-A</t>
    </r>
    <r>
      <rPr>
        <rFont val="Calibri"/>
        <color rgb="FFFF0000"/>
        <sz val="11.0"/>
        <vertAlign val="superscript"/>
      </rPr>
      <t>N</t>
    </r>
    <r>
      <rPr>
        <rFont val="Calibri"/>
        <color rgb="FFFF0000"/>
        <sz val="11.0"/>
      </rPr>
      <t>)</t>
    </r>
    <r>
      <rPr>
        <rFont val="Calibri"/>
        <color rgb="FFFF0000"/>
        <sz val="11.0"/>
        <vertAlign val="superscript"/>
      </rPr>
      <t>-1</t>
    </r>
  </si>
  <si>
    <r>
      <rPr>
        <rFont val="Calibri"/>
        <color rgb="FFFF0000"/>
        <sz val="11.0"/>
      </rPr>
      <t>(I-A</t>
    </r>
    <r>
      <rPr>
        <rFont val="Calibri"/>
        <color rgb="FFFF0000"/>
        <sz val="11.0"/>
        <vertAlign val="superscript"/>
      </rPr>
      <t>RR</t>
    </r>
    <r>
      <rPr>
        <rFont val="Calibri"/>
        <color rgb="FFFF0000"/>
        <sz val="11.0"/>
      </rPr>
      <t>)</t>
    </r>
    <r>
      <rPr>
        <rFont val="Calibri"/>
        <color rgb="FFFF0000"/>
        <sz val="11.0"/>
        <vertAlign val="superscript"/>
      </rPr>
      <t>-1</t>
    </r>
  </si>
  <si>
    <r>
      <rPr>
        <rFont val="Calibri"/>
        <color rgb="FF000000"/>
        <sz val="11.0"/>
      </rPr>
      <t>OM</t>
    </r>
    <r>
      <rPr>
        <rFont val="Calibri"/>
        <color rgb="FF000000"/>
        <sz val="11.0"/>
        <vertAlign val="superscript"/>
      </rPr>
      <t>N</t>
    </r>
  </si>
  <si>
    <r>
      <rPr>
        <rFont val="Calibri"/>
        <color rgb="FF000000"/>
        <sz val="11.0"/>
      </rPr>
      <t>OM</t>
    </r>
    <r>
      <rPr>
        <rFont val="Calibri"/>
        <color rgb="FF000000"/>
        <sz val="11.0"/>
        <vertAlign val="superscript"/>
      </rPr>
      <t>RR</t>
    </r>
  </si>
  <si>
    <t>Diference</t>
  </si>
  <si>
    <t>Interregional System - Industry x Industry</t>
  </si>
  <si>
    <t>L</t>
  </si>
  <si>
    <t>M</t>
  </si>
  <si>
    <t>DF</t>
  </si>
  <si>
    <t>PT</t>
  </si>
  <si>
    <t>Checking</t>
  </si>
  <si>
    <t>VA</t>
  </si>
  <si>
    <r>
      <rPr>
        <rFont val="Calibri"/>
        <color rgb="FFFF0000"/>
        <sz val="11.0"/>
      </rPr>
      <t>(I-A)</t>
    </r>
    <r>
      <rPr>
        <rFont val="Calibri"/>
        <color rgb="FFFF0000"/>
        <sz val="11.0"/>
        <vertAlign val="superscript"/>
      </rPr>
      <t>-1</t>
    </r>
  </si>
  <si>
    <r>
      <rPr>
        <rFont val="Calibri"/>
        <color rgb="FFFF0000"/>
        <sz val="11.0"/>
      </rPr>
      <t>(I-A</t>
    </r>
    <r>
      <rPr>
        <rFont val="Calibri"/>
        <color rgb="FFFF0000"/>
        <sz val="11.0"/>
        <vertAlign val="superscript"/>
      </rPr>
      <t>LL</t>
    </r>
    <r>
      <rPr>
        <rFont val="Calibri"/>
        <color rgb="FFFF0000"/>
        <sz val="11.0"/>
      </rPr>
      <t>)</t>
    </r>
    <r>
      <rPr>
        <rFont val="Calibri"/>
        <color rgb="FFFF0000"/>
        <sz val="11.0"/>
        <vertAlign val="superscript"/>
      </rPr>
      <t>-1</t>
    </r>
  </si>
  <si>
    <r>
      <rPr>
        <rFont val="Calibri"/>
        <color rgb="FFFF0000"/>
        <sz val="11.0"/>
      </rPr>
      <t>(I-A</t>
    </r>
    <r>
      <rPr>
        <rFont val="Calibri"/>
        <color rgb="FFFF0000"/>
        <sz val="11.0"/>
        <vertAlign val="superscript"/>
      </rPr>
      <t>MM</t>
    </r>
    <r>
      <rPr>
        <rFont val="Calibri"/>
        <color rgb="FFFF0000"/>
        <sz val="11.0"/>
      </rPr>
      <t>)</t>
    </r>
    <r>
      <rPr>
        <rFont val="Calibri"/>
        <color rgb="FFFF0000"/>
        <sz val="11.0"/>
        <vertAlign val="superscript"/>
      </rPr>
      <t>-1</t>
    </r>
  </si>
  <si>
    <t>OM L</t>
  </si>
  <si>
    <t>OP M</t>
  </si>
  <si>
    <t>OP Total</t>
  </si>
  <si>
    <t>OM M</t>
  </si>
  <si>
    <t>Insumos Necessários por Unidade de Produção</t>
  </si>
  <si>
    <t>Comprado de:</t>
  </si>
  <si>
    <t>Indústria</t>
  </si>
  <si>
    <t>Agricultura</t>
  </si>
  <si>
    <t>Serviços</t>
  </si>
  <si>
    <t>0,50</t>
  </si>
  <si>
    <t>0,40</t>
  </si>
  <si>
    <t>0,20</t>
  </si>
  <si>
    <t>0,30</t>
  </si>
  <si>
    <t>0,10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</si>
</sst>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#,##0_ ;[RED]\-#,##0\ "/>
  </numFmts>
  <fonts count="7">
    <font>
      <sz val="11.0"/>
      <color rgb="FF000000"/>
      <name val="Calibri"/>
      <scheme val="minor"/>
    </font>
    <font>
      <color rgb="FF000000"/>
      <name val="Calibri"/>
      <scheme val="minor"/>
    </font>
    <font>
      <sz val="11.0"/>
      <color rgb="FF000000"/>
      <name val="Calibri"/>
    </font>
    <font/>
    <font>
      <color theme="1"/>
      <name val="Calibri"/>
      <scheme val="minor"/>
    </font>
    <font>
      <sz val="11.0"/>
      <color rgb="FFFF0000"/>
      <name val="Calibri"/>
    </font>
    <font>
      <b/>
      <sz val="11.0"/>
      <color rgb="FF1F497D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AC090"/>
        <bgColor rgb="FFFAC090"/>
      </patternFill>
    </fill>
    <fill>
      <patternFill patternType="solid">
        <fgColor rgb="FF4A86E8"/>
        <bgColor rgb="FF4A86E8"/>
      </patternFill>
    </fill>
    <fill>
      <patternFill patternType="solid">
        <fgColor rgb="FF99CCFF"/>
        <bgColor rgb="FF99CCFF"/>
      </patternFill>
    </fill>
    <fill>
      <patternFill patternType="solid">
        <fgColor rgb="FFFFCC00"/>
        <bgColor rgb="FFFFCC00"/>
      </patternFill>
    </fill>
    <fill>
      <patternFill patternType="solid">
        <fgColor rgb="FF93CDDD"/>
        <bgColor rgb="FF93CDDD"/>
      </patternFill>
    </fill>
  </fills>
  <borders count="3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left" readingOrder="0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4" fillId="4" fontId="2" numFmtId="0" xfId="0" applyAlignment="1" applyBorder="1" applyFill="1" applyFont="1">
      <alignment horizontal="center" shrinkToFit="0" vertical="bottom" wrapText="0"/>
    </xf>
    <xf borderId="4" fillId="5" fontId="2" numFmtId="0" xfId="0" applyAlignment="1" applyBorder="1" applyFill="1" applyFont="1">
      <alignment horizontal="center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4" fillId="4" fontId="2" numFmtId="0" xfId="0" applyAlignment="1" applyBorder="1" applyFont="1">
      <alignment horizontal="left" readingOrder="0" shrinkToFit="0" vertical="bottom" wrapText="0"/>
    </xf>
    <xf borderId="4" fillId="5" fontId="2" numFmtId="0" xfId="0" applyAlignment="1" applyBorder="1" applyFont="1">
      <alignment readingOrder="0" shrinkToFit="0" vertical="bottom" wrapText="0"/>
    </xf>
    <xf borderId="0" fillId="6" fontId="2" numFmtId="0" xfId="0" applyAlignment="1" applyFill="1" applyFont="1">
      <alignment readingOrder="0" shrinkToFit="0" vertical="bottom" wrapText="1"/>
    </xf>
    <xf borderId="0" fillId="6" fontId="2" numFmtId="0" xfId="0" applyAlignment="1" applyFont="1">
      <alignment readingOrder="0" shrinkToFit="0" vertical="bottom" wrapText="0"/>
    </xf>
    <xf borderId="5" fillId="7" fontId="2" numFmtId="0" xfId="0" applyAlignment="1" applyBorder="1" applyFill="1" applyFont="1">
      <alignment shrinkToFit="0" vertical="bottom" wrapText="0"/>
    </xf>
    <xf borderId="6" fillId="7" fontId="2" numFmtId="0" xfId="0" applyAlignment="1" applyBorder="1" applyFont="1">
      <alignment shrinkToFit="0" vertical="bottom" wrapText="0"/>
    </xf>
    <xf borderId="7" fillId="4" fontId="2" numFmtId="0" xfId="0" applyAlignment="1" applyBorder="1" applyFont="1">
      <alignment shrinkToFit="0" vertical="bottom" wrapText="0"/>
    </xf>
    <xf borderId="7" fillId="5" fontId="2" numFmtId="0" xfId="0" applyAlignment="1" applyBorder="1" applyFont="1">
      <alignment shrinkToFit="0" vertical="bottom" wrapText="0"/>
    </xf>
    <xf borderId="8" fillId="7" fontId="2" numFmtId="0" xfId="0" applyAlignment="1" applyBorder="1" applyFont="1">
      <alignment shrinkToFit="0" vertical="bottom" wrapText="0"/>
    </xf>
    <xf borderId="9" fillId="7" fontId="2" numFmtId="0" xfId="0" applyAlignment="1" applyBorder="1" applyFont="1">
      <alignment shrinkToFit="0" vertical="bottom" wrapText="0"/>
    </xf>
    <xf borderId="10" fillId="4" fontId="2" numFmtId="0" xfId="0" applyAlignment="1" applyBorder="1" applyFont="1">
      <alignment shrinkToFit="0" vertical="bottom" wrapText="0"/>
    </xf>
    <xf borderId="10" fillId="5" fontId="2" numFmtId="0" xfId="0" applyAlignment="1" applyBorder="1" applyFont="1">
      <alignment shrinkToFit="0" vertical="bottom" wrapText="0"/>
    </xf>
    <xf borderId="0" fillId="6" fontId="2" numFmtId="0" xfId="0" applyAlignment="1" applyFont="1">
      <alignment shrinkToFit="0" vertical="bottom" wrapText="0"/>
    </xf>
    <xf borderId="4" fillId="8" fontId="2" numFmtId="0" xfId="0" applyAlignment="1" applyBorder="1" applyFill="1" applyFont="1">
      <alignment readingOrder="0" shrinkToFit="0" vertical="bottom" wrapText="0"/>
    </xf>
    <xf borderId="11" fillId="8" fontId="2" numFmtId="0" xfId="0" applyAlignment="1" applyBorder="1" applyFont="1">
      <alignment shrinkToFit="0" vertical="bottom" wrapText="0"/>
    </xf>
    <xf borderId="12" fillId="8" fontId="2" numFmtId="0" xfId="0" applyAlignment="1" applyBorder="1" applyFont="1">
      <alignment shrinkToFit="0" vertical="bottom" wrapText="0"/>
    </xf>
    <xf borderId="11" fillId="5" fontId="2" numFmtId="0" xfId="0" applyAlignment="1" applyBorder="1" applyFont="1">
      <alignment shrinkToFit="0" vertical="bottom" wrapText="0"/>
    </xf>
    <xf borderId="12" fillId="5" fontId="2" numFmtId="0" xfId="0" applyAlignment="1" applyBorder="1" applyFont="1">
      <alignment shrinkToFit="0" vertical="bottom" wrapText="0"/>
    </xf>
    <xf borderId="0" fillId="0" fontId="4" numFmtId="0" xfId="0" applyFont="1"/>
    <xf borderId="4" fillId="9" fontId="2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horizontal="center" readingOrder="0" shrinkToFit="0" vertical="bottom" wrapText="0"/>
    </xf>
    <xf borderId="14" fillId="0" fontId="5" numFmtId="0" xfId="0" applyAlignment="1" applyBorder="1" applyFont="1">
      <alignment horizontal="center" shrinkToFit="0" vertical="bottom" wrapText="0"/>
    </xf>
    <xf borderId="15" fillId="0" fontId="5" numFmtId="0" xfId="0" applyAlignment="1" applyBorder="1" applyFont="1">
      <alignment horizontal="center" shrinkToFit="0" vertical="bottom" wrapText="0"/>
    </xf>
    <xf borderId="16" fillId="0" fontId="5" numFmtId="0" xfId="0" applyAlignment="1" applyBorder="1" applyFon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17" fillId="0" fontId="2" numFmtId="164" xfId="0" applyAlignment="1" applyBorder="1" applyFont="1" applyNumberFormat="1">
      <alignment shrinkToFit="0" vertical="bottom" wrapText="0"/>
    </xf>
    <xf borderId="18" fillId="0" fontId="5" numFmtId="0" xfId="0" applyAlignment="1" applyBorder="1" applyFont="1">
      <alignment shrinkToFit="0" vertical="bottom" wrapText="0"/>
    </xf>
    <xf borderId="19" fillId="0" fontId="2" numFmtId="2" xfId="0" applyAlignment="1" applyBorder="1" applyFont="1" applyNumberFormat="1">
      <alignment shrinkToFit="0" vertical="bottom" wrapText="0"/>
    </xf>
    <xf borderId="19" fillId="0" fontId="2" numFmtId="0" xfId="0" applyAlignment="1" applyBorder="1" applyFont="1">
      <alignment shrinkToFit="0" vertical="bottom" wrapText="0"/>
    </xf>
    <xf borderId="19" fillId="0" fontId="5" numFmtId="0" xfId="0" applyAlignment="1" applyBorder="1" applyFont="1">
      <alignment shrinkToFit="0" vertical="bottom" wrapText="0"/>
    </xf>
    <xf borderId="19" fillId="0" fontId="2" numFmtId="164" xfId="0" applyAlignment="1" applyBorder="1" applyFont="1" applyNumberFormat="1">
      <alignment shrinkToFit="0" vertical="bottom" wrapText="0"/>
    </xf>
    <xf borderId="20" fillId="0" fontId="2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15" fillId="0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18" fillId="0" fontId="6" numFmtId="0" xfId="0" applyAlignment="1" applyBorder="1" applyFont="1">
      <alignment horizontal="right" shrinkToFit="0" vertical="bottom" wrapText="0"/>
    </xf>
    <xf borderId="13" fillId="0" fontId="2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16" fillId="0" fontId="5" numFmtId="0" xfId="0" applyAlignment="1" applyBorder="1" applyFont="1">
      <alignment horizontal="center" shrinkToFit="0" vertical="bottom" wrapText="0"/>
    </xf>
    <xf borderId="17" fillId="0" fontId="2" numFmtId="2" xfId="0" applyAlignment="1" applyBorder="1" applyFont="1" applyNumberFormat="1">
      <alignment shrinkToFit="0" vertical="bottom" wrapText="0"/>
    </xf>
    <xf borderId="16" fillId="0" fontId="2" numFmtId="0" xfId="0" applyAlignment="1" applyBorder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17" fillId="0" fontId="2" numFmtId="0" xfId="0" applyAlignment="1" applyBorder="1" applyFont="1">
      <alignment shrinkToFit="0" vertical="bottom" wrapText="0"/>
    </xf>
    <xf borderId="18" fillId="0" fontId="2" numFmtId="0" xfId="0" applyAlignment="1" applyBorder="1" applyFont="1">
      <alignment shrinkToFit="0" vertical="bottom" wrapText="0"/>
    </xf>
    <xf borderId="19" fillId="0" fontId="5" numFmtId="0" xfId="0" applyAlignment="1" applyBorder="1" applyFont="1">
      <alignment horizontal="center" shrinkToFit="0" vertical="bottom" wrapText="0"/>
    </xf>
    <xf borderId="20" fillId="0" fontId="2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16" fillId="0" fontId="6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6" fillId="0" fontId="2" numFmtId="0" xfId="0" applyAlignment="1" applyBorder="1" applyFont="1">
      <alignment horizontal="center" shrinkToFit="0" vertical="bottom" wrapText="0"/>
    </xf>
    <xf borderId="4" fillId="10" fontId="2" numFmtId="0" xfId="0" applyAlignment="1" applyBorder="1" applyFill="1" applyFont="1">
      <alignment horizontal="center" shrinkToFit="0" vertical="bottom" wrapText="0"/>
    </xf>
    <xf borderId="6" fillId="10" fontId="2" numFmtId="0" xfId="0" applyAlignment="1" applyBorder="1" applyFont="1">
      <alignment shrinkToFit="0" vertical="bottom" wrapText="0"/>
    </xf>
    <xf borderId="4" fillId="10" fontId="2" numFmtId="0" xfId="0" applyAlignment="1" applyBorder="1" applyFont="1">
      <alignment shrinkToFit="0" vertical="bottom" wrapText="0"/>
    </xf>
    <xf borderId="21" fillId="10" fontId="2" numFmtId="0" xfId="0" applyAlignment="1" applyBorder="1" applyFont="1">
      <alignment shrinkToFit="0" vertical="bottom" wrapText="0"/>
    </xf>
    <xf borderId="4" fillId="11" fontId="2" numFmtId="0" xfId="0" applyAlignment="1" applyBorder="1" applyFill="1" applyFont="1">
      <alignment shrinkToFit="0" vertical="bottom" wrapText="0"/>
    </xf>
    <xf borderId="8" fillId="11" fontId="2" numFmtId="0" xfId="0" applyAlignment="1" applyBorder="1" applyFont="1">
      <alignment shrinkToFit="0" vertical="bottom" wrapText="0"/>
    </xf>
    <xf borderId="22" fillId="11" fontId="2" numFmtId="0" xfId="0" applyAlignment="1" applyBorder="1" applyFont="1">
      <alignment shrinkToFit="0" vertical="bottom" wrapText="0"/>
    </xf>
    <xf borderId="4" fillId="7" fontId="2" numFmtId="0" xfId="0" applyAlignment="1" applyBorder="1" applyFont="1">
      <alignment shrinkToFit="0" vertical="bottom" wrapText="0"/>
    </xf>
    <xf borderId="23" fillId="0" fontId="2" numFmtId="2" xfId="0" applyAlignment="1" applyBorder="1" applyFont="1" applyNumberFormat="1">
      <alignment shrinkToFit="0" vertical="bottom" wrapText="0"/>
    </xf>
    <xf borderId="24" fillId="0" fontId="2" numFmtId="2" xfId="0" applyAlignment="1" applyBorder="1" applyFont="1" applyNumberFormat="1">
      <alignment shrinkToFit="0" vertical="bottom" wrapText="0"/>
    </xf>
    <xf borderId="25" fillId="0" fontId="2" numFmtId="2" xfId="0" applyAlignment="1" applyBorder="1" applyFont="1" applyNumberFormat="1">
      <alignment shrinkToFit="0" vertical="bottom" wrapText="0"/>
    </xf>
    <xf borderId="26" fillId="0" fontId="2" numFmtId="2" xfId="0" applyAlignment="1" applyBorder="1" applyFont="1" applyNumberFormat="1">
      <alignment shrinkToFit="0" vertical="bottom" wrapText="0"/>
    </xf>
    <xf borderId="13" fillId="0" fontId="2" numFmtId="2" xfId="0" applyAlignment="1" applyBorder="1" applyFont="1" applyNumberFormat="1">
      <alignment shrinkToFit="0" vertical="bottom" wrapText="0"/>
    </xf>
    <xf borderId="15" fillId="0" fontId="2" numFmtId="2" xfId="0" applyAlignment="1" applyBorder="1" applyFont="1" applyNumberFormat="1">
      <alignment shrinkToFit="0" vertical="bottom" wrapText="0"/>
    </xf>
    <xf borderId="18" fillId="0" fontId="2" numFmtId="2" xfId="0" applyAlignment="1" applyBorder="1" applyFont="1" applyNumberFormat="1">
      <alignment shrinkToFit="0" vertical="bottom" wrapText="0"/>
    </xf>
    <xf borderId="20" fillId="0" fontId="2" numFmtId="2" xfId="0" applyAlignment="1" applyBorder="1" applyFont="1" applyNumberFormat="1">
      <alignment shrinkToFit="0" vertical="bottom" wrapText="0"/>
    </xf>
    <xf borderId="4" fillId="2" fontId="2" numFmtId="2" xfId="0" applyAlignment="1" applyBorder="1" applyFont="1" applyNumberFormat="1">
      <alignment shrinkToFit="0" vertical="bottom" wrapText="0"/>
    </xf>
    <xf borderId="4" fillId="10" fontId="2" numFmtId="2" xfId="0" applyAlignment="1" applyBorder="1" applyFont="1" applyNumberFormat="1">
      <alignment shrinkToFit="0" vertical="bottom" wrapText="0"/>
    </xf>
    <xf borderId="4" fillId="2" fontId="2" numFmtId="0" xfId="0" applyAlignment="1" applyBorder="1" applyFont="1">
      <alignment horizontal="center" shrinkToFit="0" vertical="bottom" wrapText="0"/>
    </xf>
    <xf borderId="4" fillId="12" fontId="2" numFmtId="0" xfId="0" applyAlignment="1" applyBorder="1" applyFill="1" applyFont="1">
      <alignment horizontal="center" shrinkToFit="0" vertical="bottom" wrapText="0"/>
    </xf>
    <xf borderId="4" fillId="2" fontId="2" numFmtId="0" xfId="0" applyAlignment="1" applyBorder="1" applyFont="1">
      <alignment shrinkToFit="0" vertical="bottom" wrapText="0"/>
    </xf>
    <xf borderId="23" fillId="0" fontId="2" numFmtId="166" xfId="0" applyAlignment="1" applyBorder="1" applyFont="1" applyNumberFormat="1">
      <alignment shrinkToFit="0" vertical="bottom" wrapText="0"/>
    </xf>
    <xf borderId="27" fillId="0" fontId="2" numFmtId="166" xfId="0" applyAlignment="1" applyBorder="1" applyFont="1" applyNumberFormat="1">
      <alignment shrinkToFit="0" vertical="bottom" wrapText="0"/>
    </xf>
    <xf borderId="24" fillId="0" fontId="2" numFmtId="166" xfId="0" applyAlignment="1" applyBorder="1" applyFont="1" applyNumberFormat="1">
      <alignment shrinkToFit="0" vertical="bottom" wrapText="0"/>
    </xf>
    <xf borderId="28" fillId="0" fontId="2" numFmtId="166" xfId="0" applyAlignment="1" applyBorder="1" applyFont="1" applyNumberFormat="1">
      <alignment shrinkToFit="0" vertical="bottom" wrapText="0"/>
    </xf>
    <xf borderId="29" fillId="0" fontId="2" numFmtId="166" xfId="0" applyAlignment="1" applyBorder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30" fillId="0" fontId="2" numFmtId="166" xfId="0" applyAlignment="1" applyBorder="1" applyFont="1" applyNumberFormat="1">
      <alignment shrinkToFit="0" vertical="bottom" wrapText="0"/>
    </xf>
    <xf borderId="31" fillId="0" fontId="2" numFmtId="166" xfId="0" applyAlignment="1" applyBorder="1" applyFont="1" applyNumberFormat="1">
      <alignment shrinkToFit="0" vertical="bottom" wrapText="0"/>
    </xf>
    <xf borderId="25" fillId="0" fontId="2" numFmtId="166" xfId="0" applyAlignment="1" applyBorder="1" applyFont="1" applyNumberFormat="1">
      <alignment shrinkToFit="0" vertical="bottom" wrapText="0"/>
    </xf>
    <xf borderId="32" fillId="0" fontId="2" numFmtId="166" xfId="0" applyAlignment="1" applyBorder="1" applyFont="1" applyNumberFormat="1">
      <alignment shrinkToFit="0" vertical="bottom" wrapText="0"/>
    </xf>
    <xf borderId="26" fillId="0" fontId="2" numFmtId="166" xfId="0" applyAlignment="1" applyBorder="1" applyFont="1" applyNumberFormat="1">
      <alignment shrinkToFit="0" vertical="bottom" wrapText="0"/>
    </xf>
    <xf borderId="33" fillId="0" fontId="2" numFmtId="166" xfId="0" applyAlignment="1" applyBorder="1" applyFont="1" applyNumberFormat="1">
      <alignment shrinkToFit="0" vertical="bottom" wrapText="0"/>
    </xf>
    <xf borderId="4" fillId="12" fontId="2" numFmtId="0" xfId="0" applyAlignment="1" applyBorder="1" applyFont="1">
      <alignment shrinkToFit="0" vertical="bottom" wrapText="0"/>
    </xf>
    <xf borderId="34" fillId="0" fontId="2" numFmtId="166" xfId="0" applyAlignment="1" applyBorder="1" applyFont="1" applyNumberFormat="1">
      <alignment shrinkToFit="0" vertical="bottom" wrapText="0"/>
    </xf>
    <xf borderId="35" fillId="0" fontId="2" numFmtId="166" xfId="0" applyAlignment="1" applyBorder="1" applyFont="1" applyNumberFormat="1">
      <alignment shrinkToFit="0" vertical="bottom" wrapText="0"/>
    </xf>
    <xf borderId="36" fillId="0" fontId="2" numFmtId="166" xfId="0" applyAlignment="1" applyBorder="1" applyFont="1" applyNumberFormat="1">
      <alignment shrinkToFit="0" vertical="bottom" wrapText="0"/>
    </xf>
    <xf borderId="27" fillId="0" fontId="2" numFmtId="2" xfId="0" applyAlignment="1" applyBorder="1" applyFont="1" applyNumberFormat="1">
      <alignment shrinkToFit="0" vertical="bottom" wrapText="0"/>
    </xf>
    <xf borderId="29" fillId="0" fontId="2" numFmtId="2" xfId="0" applyAlignment="1" applyBorder="1" applyFont="1" applyNumberFormat="1">
      <alignment shrinkToFit="0" vertical="bottom" wrapText="0"/>
    </xf>
    <xf borderId="30" fillId="0" fontId="2" numFmtId="2" xfId="0" applyAlignment="1" applyBorder="1" applyFont="1" applyNumberFormat="1">
      <alignment shrinkToFit="0" vertical="bottom" wrapText="0"/>
    </xf>
    <xf borderId="32" fillId="0" fontId="2" numFmtId="2" xfId="0" applyAlignment="1" applyBorder="1" applyFont="1" applyNumberFormat="1">
      <alignment shrinkToFit="0" vertical="bottom" wrapText="0"/>
    </xf>
    <xf borderId="23" fillId="0" fontId="2" numFmtId="165" xfId="0" applyAlignment="1" applyBorder="1" applyFont="1" applyNumberFormat="1">
      <alignment shrinkToFit="0" vertical="bottom" wrapText="0"/>
    </xf>
    <xf borderId="27" fillId="0" fontId="2" numFmtId="165" xfId="0" applyAlignment="1" applyBorder="1" applyFont="1" applyNumberFormat="1">
      <alignment shrinkToFit="0" vertical="bottom" wrapText="0"/>
    </xf>
    <xf borderId="24" fillId="0" fontId="2" numFmtId="165" xfId="0" applyAlignment="1" applyBorder="1" applyFont="1" applyNumberFormat="1">
      <alignment shrinkToFit="0" vertical="bottom" wrapText="0"/>
    </xf>
    <xf borderId="29" fillId="0" fontId="2" numFmtId="165" xfId="0" applyAlignment="1" applyBorder="1" applyFont="1" applyNumberFormat="1">
      <alignment shrinkToFit="0" vertical="bottom" wrapText="0"/>
    </xf>
    <xf borderId="30" fillId="0" fontId="2" numFmtId="165" xfId="0" applyAlignment="1" applyBorder="1" applyFont="1" applyNumberFormat="1">
      <alignment shrinkToFit="0" vertical="bottom" wrapText="0"/>
    </xf>
    <xf borderId="25" fillId="0" fontId="2" numFmtId="165" xfId="0" applyAlignment="1" applyBorder="1" applyFont="1" applyNumberFormat="1">
      <alignment shrinkToFit="0" vertical="bottom" wrapText="0"/>
    </xf>
    <xf borderId="32" fillId="0" fontId="2" numFmtId="165" xfId="0" applyAlignment="1" applyBorder="1" applyFont="1" applyNumberFormat="1">
      <alignment shrinkToFit="0" vertical="bottom" wrapText="0"/>
    </xf>
    <xf borderId="26" fillId="0" fontId="2" numFmtId="165" xfId="0" applyAlignment="1" applyBorder="1" applyFont="1" applyNumberFormat="1">
      <alignment shrinkToFit="0" vertical="bottom" wrapText="0"/>
    </xf>
    <xf borderId="4" fillId="12" fontId="2" numFmtId="2" xfId="0" applyAlignment="1" applyBorder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9.57"/>
    <col customWidth="1" min="3" max="3" width="10.86"/>
    <col customWidth="1" min="4" max="4" width="10.57"/>
    <col customWidth="1" min="5" max="5" width="16.71"/>
    <col customWidth="1" min="6" max="6" width="16.43"/>
    <col customWidth="1" min="7" max="9" width="8.71"/>
    <col customWidth="1" min="10" max="10" width="11.43"/>
    <col customWidth="1" min="11" max="27" width="8.71"/>
  </cols>
  <sheetData>
    <row r="1" ht="14.25" customHeight="1">
      <c r="A1" s="1"/>
      <c r="B1" s="1"/>
      <c r="C1" s="2" t="s">
        <v>0</v>
      </c>
      <c r="D1" s="3"/>
      <c r="E1" s="3"/>
      <c r="F1" s="4"/>
    </row>
    <row r="2" ht="14.25" customHeight="1">
      <c r="A2" s="1"/>
      <c r="B2" s="1"/>
      <c r="C2" s="5" t="s">
        <v>1</v>
      </c>
      <c r="D2" s="6"/>
      <c r="E2" s="7"/>
      <c r="F2" s="8"/>
    </row>
    <row r="3" ht="14.25" customHeight="1">
      <c r="A3" s="1"/>
      <c r="B3" s="1"/>
      <c r="C3" s="9" t="s">
        <v>2</v>
      </c>
      <c r="D3" s="9" t="s">
        <v>3</v>
      </c>
      <c r="E3" s="10" t="s">
        <v>4</v>
      </c>
      <c r="F3" s="11" t="s">
        <v>5</v>
      </c>
    </row>
    <row r="4" ht="14.25" customHeight="1">
      <c r="A4" s="12" t="s">
        <v>6</v>
      </c>
      <c r="B4" s="13" t="s">
        <v>2</v>
      </c>
      <c r="C4" s="14">
        <v>150.0</v>
      </c>
      <c r="D4" s="15">
        <v>500.0</v>
      </c>
      <c r="E4" s="16">
        <v>350.0</v>
      </c>
      <c r="F4" s="17">
        <f t="shared" ref="F4:F5" si="1">SUM(C4:E4)</f>
        <v>1000</v>
      </c>
    </row>
    <row r="5" ht="14.25" customHeight="1">
      <c r="B5" s="13" t="s">
        <v>3</v>
      </c>
      <c r="C5" s="18">
        <v>200.0</v>
      </c>
      <c r="D5" s="19">
        <v>100.0</v>
      </c>
      <c r="E5" s="20">
        <v>1700.0</v>
      </c>
      <c r="F5" s="21">
        <f t="shared" si="1"/>
        <v>2000</v>
      </c>
    </row>
    <row r="6" ht="14.25" customHeight="1">
      <c r="A6" s="22"/>
      <c r="B6" s="23" t="s">
        <v>7</v>
      </c>
      <c r="C6" s="24">
        <v>650.0</v>
      </c>
      <c r="D6" s="25">
        <v>1400.0</v>
      </c>
    </row>
    <row r="7" ht="14.25" customHeight="1">
      <c r="A7" s="1"/>
      <c r="B7" s="11" t="s">
        <v>5</v>
      </c>
      <c r="C7" s="26">
        <f t="shared" ref="C7:D7" si="2">SUM(C4:C6)</f>
        <v>1000</v>
      </c>
      <c r="D7" s="27">
        <f t="shared" si="2"/>
        <v>2000</v>
      </c>
      <c r="F7" s="28">
        <f>SUM(C7:E7)</f>
        <v>3000</v>
      </c>
    </row>
    <row r="8" ht="14.25" customHeight="1">
      <c r="A8" s="1"/>
      <c r="B8" s="29" t="s">
        <v>8</v>
      </c>
      <c r="C8" s="29">
        <v>300.0</v>
      </c>
      <c r="D8" s="29">
        <v>800.0</v>
      </c>
    </row>
    <row r="9" ht="14.25" customHeight="1"/>
    <row r="10" ht="14.25" customHeight="1">
      <c r="A10" s="30"/>
      <c r="B10" s="31" t="s">
        <v>9</v>
      </c>
      <c r="C10" s="32" t="s">
        <v>10</v>
      </c>
      <c r="D10" s="32" t="s">
        <v>11</v>
      </c>
      <c r="E10" s="33"/>
      <c r="F10" s="34" t="s">
        <v>12</v>
      </c>
      <c r="G10" s="35" t="s">
        <v>10</v>
      </c>
      <c r="H10" s="35" t="s">
        <v>11</v>
      </c>
      <c r="I10" s="33"/>
      <c r="J10" s="34" t="s">
        <v>13</v>
      </c>
      <c r="K10" s="35" t="s">
        <v>10</v>
      </c>
      <c r="L10" s="36" t="s">
        <v>11</v>
      </c>
    </row>
    <row r="11" ht="14.25" customHeight="1">
      <c r="A11" s="30"/>
      <c r="B11" s="37" t="s">
        <v>10</v>
      </c>
      <c r="C11" s="38">
        <f t="shared" ref="C11:D11" si="3">C4/C7</f>
        <v>0.15</v>
      </c>
      <c r="D11" s="38">
        <f t="shared" si="3"/>
        <v>0.25</v>
      </c>
      <c r="E11" s="39"/>
      <c r="F11" s="30" t="s">
        <v>10</v>
      </c>
      <c r="G11" s="40">
        <f t="array" ref="G11:H12">MMULT(C11:D12,C11:D12)</f>
        <v>0.0725</v>
      </c>
      <c r="H11" s="40">
        <v>0.05</v>
      </c>
      <c r="I11" s="39"/>
      <c r="J11" s="30" t="s">
        <v>10</v>
      </c>
      <c r="K11" s="40">
        <f t="array" ref="K11:L12">MMULT(G11:H12,C11:D12)</f>
        <v>0.020875</v>
      </c>
      <c r="L11" s="41">
        <v>0.020625000000000004</v>
      </c>
    </row>
    <row r="12" ht="14.25" customHeight="1">
      <c r="A12" s="30"/>
      <c r="B12" s="42" t="s">
        <v>11</v>
      </c>
      <c r="C12" s="43">
        <f t="shared" ref="C12:D12" si="4">C5/C7</f>
        <v>0.2</v>
      </c>
      <c r="D12" s="43">
        <f t="shared" si="4"/>
        <v>0.05</v>
      </c>
      <c r="E12" s="44"/>
      <c r="F12" s="45" t="s">
        <v>11</v>
      </c>
      <c r="G12" s="46">
        <v>0.04</v>
      </c>
      <c r="H12" s="46">
        <v>0.052500000000000005</v>
      </c>
      <c r="I12" s="44"/>
      <c r="J12" s="45" t="s">
        <v>11</v>
      </c>
      <c r="K12" s="46">
        <v>0.0165</v>
      </c>
      <c r="L12" s="47">
        <v>0.012625</v>
      </c>
    </row>
    <row r="13" ht="14.25" customHeight="1"/>
    <row r="14" ht="14.25" customHeight="1">
      <c r="A14" s="30"/>
      <c r="B14" s="30" t="s">
        <v>14</v>
      </c>
      <c r="C14" s="30">
        <v>1.0</v>
      </c>
      <c r="D14" s="30">
        <v>2.0</v>
      </c>
    </row>
    <row r="15" ht="14.25" customHeight="1">
      <c r="A15" s="30"/>
      <c r="B15" s="30">
        <v>1.0</v>
      </c>
      <c r="C15" s="28">
        <v>1.0</v>
      </c>
      <c r="D15" s="28">
        <v>0.0</v>
      </c>
    </row>
    <row r="16" ht="14.25" customHeight="1">
      <c r="A16" s="30"/>
      <c r="B16" s="30">
        <v>2.0</v>
      </c>
      <c r="C16" s="28">
        <v>0.0</v>
      </c>
      <c r="D16" s="28">
        <v>1.0</v>
      </c>
    </row>
    <row r="17" ht="14.25" customHeight="1"/>
    <row r="18" ht="14.25" customHeight="1">
      <c r="A18" s="30"/>
      <c r="B18" s="48" t="s">
        <v>15</v>
      </c>
      <c r="C18" s="30">
        <v>1.0</v>
      </c>
      <c r="D18" s="30">
        <v>2.0</v>
      </c>
    </row>
    <row r="19" ht="14.25" customHeight="1">
      <c r="A19" s="30"/>
      <c r="B19" s="30">
        <v>1.0</v>
      </c>
      <c r="C19" s="38">
        <f t="shared" ref="C19:D19" si="5">C15-C11</f>
        <v>0.85</v>
      </c>
      <c r="D19" s="38">
        <f t="shared" si="5"/>
        <v>-0.25</v>
      </c>
    </row>
    <row r="20" ht="14.25" customHeight="1">
      <c r="A20" s="30"/>
      <c r="B20" s="30">
        <v>2.0</v>
      </c>
      <c r="C20" s="38">
        <f t="shared" ref="C20:D20" si="6">C16-C12</f>
        <v>-0.2</v>
      </c>
      <c r="D20" s="38">
        <f t="shared" si="6"/>
        <v>0.95</v>
      </c>
    </row>
    <row r="21" ht="14.25" customHeight="1"/>
    <row r="22" ht="14.25" customHeight="1">
      <c r="A22" s="30"/>
      <c r="B22" s="31" t="s">
        <v>16</v>
      </c>
      <c r="C22" s="32">
        <v>1.0</v>
      </c>
      <c r="D22" s="49">
        <v>2.0</v>
      </c>
      <c r="J22" s="50" t="s">
        <v>17</v>
      </c>
      <c r="K22" s="35" t="s">
        <v>10</v>
      </c>
      <c r="L22" s="36" t="s">
        <v>11</v>
      </c>
    </row>
    <row r="23" ht="14.25" customHeight="1">
      <c r="A23" s="30"/>
      <c r="B23" s="37">
        <v>1.0</v>
      </c>
      <c r="C23" s="40">
        <f t="array" ref="C23:D24">MINVERSE(C19:D20)</f>
        <v>1.254125413</v>
      </c>
      <c r="D23" s="41">
        <v>0.33003300330033003</v>
      </c>
      <c r="J23" s="37" t="s">
        <v>10</v>
      </c>
      <c r="K23" s="40">
        <f t="shared" ref="K23:L23" si="7">C15+C11+G11+K11</f>
        <v>1.243375</v>
      </c>
      <c r="L23" s="41">
        <f t="shared" si="7"/>
        <v>0.320625</v>
      </c>
    </row>
    <row r="24" ht="14.25" customHeight="1">
      <c r="A24" s="30"/>
      <c r="B24" s="37">
        <v>2.0</v>
      </c>
      <c r="C24" s="40">
        <v>0.26402640264026406</v>
      </c>
      <c r="D24" s="41">
        <v>1.1221122112211221</v>
      </c>
      <c r="J24" s="42" t="s">
        <v>11</v>
      </c>
      <c r="K24" s="46">
        <f t="shared" ref="K24:L24" si="8">C16+C12+G12+K12</f>
        <v>0.2565</v>
      </c>
      <c r="L24" s="47">
        <f t="shared" si="8"/>
        <v>1.115125</v>
      </c>
    </row>
    <row r="25" ht="14.25" customHeight="1">
      <c r="A25" s="51"/>
      <c r="B25" s="52" t="s">
        <v>18</v>
      </c>
      <c r="C25" s="46">
        <f t="shared" ref="C25:D25" si="9">SUM(C23:C24)</f>
        <v>1.518151815</v>
      </c>
      <c r="D25" s="47">
        <f t="shared" si="9"/>
        <v>1.452145215</v>
      </c>
      <c r="K25" s="40"/>
    </row>
    <row r="26" ht="14.25" customHeight="1">
      <c r="C26" s="38"/>
      <c r="D26" s="38"/>
    </row>
    <row r="27" ht="14.25" customHeight="1">
      <c r="A27" s="39"/>
      <c r="B27" s="53"/>
      <c r="C27" s="33"/>
      <c r="D27" s="33"/>
      <c r="E27" s="33"/>
      <c r="F27" s="32" t="s">
        <v>19</v>
      </c>
      <c r="G27" s="35" t="s">
        <v>10</v>
      </c>
      <c r="H27" s="35" t="s">
        <v>11</v>
      </c>
      <c r="I27" s="33"/>
      <c r="J27" s="54" t="s">
        <v>8</v>
      </c>
      <c r="K27" s="35" t="s">
        <v>10</v>
      </c>
      <c r="L27" s="36" t="s">
        <v>11</v>
      </c>
    </row>
    <row r="28" ht="14.25" customHeight="1">
      <c r="A28" s="55"/>
      <c r="B28" s="56" t="s">
        <v>19</v>
      </c>
      <c r="C28" s="39">
        <f t="shared" ref="C28:D28" si="10">C8/C7</f>
        <v>0.3</v>
      </c>
      <c r="D28" s="39">
        <f t="shared" si="10"/>
        <v>0.4</v>
      </c>
      <c r="E28" s="39"/>
      <c r="F28" s="55" t="s">
        <v>10</v>
      </c>
      <c r="G28" s="39">
        <f>C28</f>
        <v>0.3</v>
      </c>
      <c r="H28" s="39">
        <v>0.0</v>
      </c>
      <c r="I28" s="39"/>
      <c r="J28" s="55" t="s">
        <v>10</v>
      </c>
      <c r="K28" s="38">
        <f t="array" ref="K28:L29">MMULT(G28:H29,C23:D24)</f>
        <v>0.3762376238</v>
      </c>
      <c r="L28" s="57">
        <v>0.099009900990099</v>
      </c>
    </row>
    <row r="29" ht="14.25" customHeight="1">
      <c r="A29" s="39"/>
      <c r="B29" s="58"/>
      <c r="C29" s="39"/>
      <c r="D29" s="39"/>
      <c r="E29" s="39"/>
      <c r="F29" s="55" t="s">
        <v>11</v>
      </c>
      <c r="G29" s="39">
        <v>0.0</v>
      </c>
      <c r="H29" s="39">
        <f>D28</f>
        <v>0.4</v>
      </c>
      <c r="I29" s="39"/>
      <c r="J29" s="55" t="s">
        <v>11</v>
      </c>
      <c r="K29" s="38">
        <v>0.10561056105610563</v>
      </c>
      <c r="L29" s="57">
        <v>0.4488448844884489</v>
      </c>
    </row>
    <row r="30" ht="14.25" customHeight="1">
      <c r="A30" s="30"/>
      <c r="B30" s="37"/>
      <c r="C30" s="59"/>
      <c r="D30" s="59"/>
      <c r="E30" s="39"/>
      <c r="F30" s="39"/>
      <c r="G30" s="39"/>
      <c r="H30" s="39"/>
      <c r="I30" s="39"/>
      <c r="J30" s="60" t="s">
        <v>18</v>
      </c>
      <c r="K30" s="38">
        <f t="shared" ref="K30:L30" si="11">SUM(K28:K29)</f>
        <v>0.4818481848</v>
      </c>
      <c r="L30" s="57">
        <f t="shared" si="11"/>
        <v>0.5478547855</v>
      </c>
    </row>
    <row r="31" ht="14.25" customHeight="1">
      <c r="A31" s="39"/>
      <c r="B31" s="58"/>
      <c r="C31" s="39"/>
      <c r="D31" s="39"/>
      <c r="E31" s="39"/>
      <c r="F31" s="39"/>
      <c r="G31" s="39"/>
      <c r="H31" s="39"/>
      <c r="I31" s="39"/>
      <c r="J31" s="39"/>
      <c r="K31" s="39"/>
      <c r="L31" s="61"/>
    </row>
    <row r="32" ht="14.25" customHeight="1">
      <c r="A32" s="39"/>
      <c r="B32" s="58"/>
      <c r="C32" s="38"/>
      <c r="D32" s="38"/>
      <c r="E32" s="39"/>
      <c r="F32" s="39"/>
      <c r="G32" s="48" t="s">
        <v>20</v>
      </c>
      <c r="H32" s="39"/>
      <c r="I32" s="39"/>
      <c r="J32" s="39"/>
      <c r="K32" s="48" t="s">
        <v>21</v>
      </c>
      <c r="L32" s="61"/>
    </row>
    <row r="33" ht="14.25" customHeight="1">
      <c r="A33" s="39"/>
      <c r="B33" s="58"/>
      <c r="C33" s="38"/>
      <c r="D33" s="39"/>
      <c r="E33" s="39"/>
      <c r="F33" s="39"/>
      <c r="G33" s="55" t="s">
        <v>10</v>
      </c>
      <c r="H33" s="38">
        <f>K30/C28</f>
        <v>1.606160616</v>
      </c>
      <c r="I33" s="39"/>
      <c r="J33" s="55" t="s">
        <v>10</v>
      </c>
      <c r="K33" s="38">
        <f>K30</f>
        <v>0.4818481848</v>
      </c>
      <c r="L33" s="61"/>
    </row>
    <row r="34" ht="14.25" customHeight="1">
      <c r="A34" s="39"/>
      <c r="B34" s="62"/>
      <c r="C34" s="43"/>
      <c r="D34" s="44"/>
      <c r="E34" s="44"/>
      <c r="F34" s="44"/>
      <c r="G34" s="63" t="s">
        <v>11</v>
      </c>
      <c r="H34" s="43">
        <f>L30/D28</f>
        <v>1.369636964</v>
      </c>
      <c r="I34" s="44"/>
      <c r="J34" s="63" t="s">
        <v>11</v>
      </c>
      <c r="K34" s="43">
        <f>L30</f>
        <v>0.5478547855</v>
      </c>
      <c r="L34" s="64"/>
    </row>
    <row r="35" ht="14.25" customHeight="1"/>
    <row r="36" ht="14.25" customHeight="1">
      <c r="A36" s="39"/>
      <c r="B36" s="53"/>
      <c r="C36" s="54" t="s">
        <v>22</v>
      </c>
      <c r="D36" s="33"/>
      <c r="E36" s="65" t="s">
        <v>23</v>
      </c>
    </row>
    <row r="37" ht="14.25" customHeight="1">
      <c r="A37" s="55"/>
      <c r="B37" s="56" t="s">
        <v>10</v>
      </c>
      <c r="C37" s="38">
        <f t="array" ref="C37:C38">MMULT(C23:D24,E37:E38)</f>
        <v>19.14191419</v>
      </c>
      <c r="D37" s="39"/>
      <c r="E37" s="61">
        <v>10.0</v>
      </c>
    </row>
    <row r="38" ht="14.25" customHeight="1">
      <c r="A38" s="55"/>
      <c r="B38" s="56" t="s">
        <v>11</v>
      </c>
      <c r="C38" s="38">
        <v>25.082508250825082</v>
      </c>
      <c r="D38" s="39"/>
      <c r="E38" s="61">
        <v>20.0</v>
      </c>
    </row>
    <row r="39" ht="14.25" customHeight="1">
      <c r="A39" s="66"/>
      <c r="B39" s="67" t="s">
        <v>18</v>
      </c>
      <c r="C39" s="38">
        <f>SUM(C37:C38)</f>
        <v>44.22442244</v>
      </c>
      <c r="D39" s="39"/>
      <c r="E39" s="61"/>
    </row>
    <row r="40" ht="14.25" customHeight="1">
      <c r="A40" s="68"/>
      <c r="B40" s="69"/>
      <c r="C40" s="39"/>
      <c r="D40" s="39"/>
      <c r="E40" s="61"/>
    </row>
    <row r="41" ht="14.25" customHeight="1">
      <c r="A41" s="68"/>
      <c r="B41" s="69"/>
      <c r="C41" s="48" t="s">
        <v>24</v>
      </c>
      <c r="D41" s="39"/>
      <c r="E41" s="61"/>
    </row>
    <row r="42" ht="14.25" customHeight="1">
      <c r="A42" s="55"/>
      <c r="B42" s="56" t="s">
        <v>10</v>
      </c>
      <c r="C42" s="38">
        <f t="array" ref="C42:C43">MMULT(G28:H29,C37:C38)</f>
        <v>5.742574257</v>
      </c>
      <c r="D42" s="39"/>
      <c r="E42" s="61"/>
    </row>
    <row r="43" ht="14.25" customHeight="1">
      <c r="A43" s="55"/>
      <c r="B43" s="56" t="s">
        <v>11</v>
      </c>
      <c r="C43" s="38">
        <v>10.033003300330034</v>
      </c>
      <c r="D43" s="39"/>
      <c r="E43" s="61"/>
    </row>
    <row r="44" ht="14.25" customHeight="1">
      <c r="A44" s="39"/>
      <c r="B44" s="62"/>
      <c r="C44" s="43">
        <f>SUM(C42:C43)</f>
        <v>15.77557756</v>
      </c>
      <c r="D44" s="44"/>
      <c r="E44" s="64"/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2">
    <mergeCell ref="C1:F1"/>
    <mergeCell ref="A4:A5"/>
  </mergeCells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3" width="8.71"/>
    <col customWidth="1" min="4" max="4" width="10.0"/>
    <col customWidth="1" min="5" max="5" width="8.71"/>
    <col customWidth="1" min="6" max="6" width="13.29"/>
    <col customWidth="1" min="7" max="9" width="8.71"/>
    <col customWidth="1" min="10" max="10" width="12.29"/>
    <col customWidth="1" min="11" max="26" width="8.71"/>
  </cols>
  <sheetData>
    <row r="1" ht="14.25" customHeight="1">
      <c r="B1" s="68" t="s">
        <v>10</v>
      </c>
      <c r="C1" s="68" t="s">
        <v>11</v>
      </c>
      <c r="D1" s="70" t="s">
        <v>25</v>
      </c>
      <c r="E1" s="70" t="s">
        <v>26</v>
      </c>
      <c r="F1" s="68" t="s">
        <v>27</v>
      </c>
    </row>
    <row r="2" ht="14.25" customHeight="1">
      <c r="A2" s="28" t="s">
        <v>10</v>
      </c>
      <c r="B2" s="53">
        <v>150.0</v>
      </c>
      <c r="C2" s="33">
        <v>500.0</v>
      </c>
      <c r="D2" s="71">
        <v>50.0</v>
      </c>
      <c r="E2" s="72">
        <v>300.0</v>
      </c>
      <c r="F2" s="28">
        <f t="shared" ref="F2:F5" si="1">SUM(B2:E2)</f>
        <v>1000</v>
      </c>
    </row>
    <row r="3" ht="14.25" customHeight="1">
      <c r="A3" s="28" t="s">
        <v>11</v>
      </c>
      <c r="B3" s="58">
        <v>200.0</v>
      </c>
      <c r="C3" s="39">
        <v>100.0</v>
      </c>
      <c r="D3" s="73">
        <v>400.0</v>
      </c>
      <c r="E3" s="72">
        <v>1300.0</v>
      </c>
      <c r="F3" s="28">
        <f t="shared" si="1"/>
        <v>2000</v>
      </c>
    </row>
    <row r="4" ht="14.25" customHeight="1">
      <c r="A4" s="74" t="s">
        <v>28</v>
      </c>
      <c r="B4" s="75">
        <v>300.0</v>
      </c>
      <c r="C4" s="76">
        <v>500.0</v>
      </c>
      <c r="D4" s="19">
        <v>0.0</v>
      </c>
      <c r="E4" s="77">
        <v>0.0</v>
      </c>
      <c r="F4" s="74">
        <f t="shared" si="1"/>
        <v>800</v>
      </c>
    </row>
    <row r="5" ht="14.25" customHeight="1">
      <c r="A5" s="74" t="s">
        <v>29</v>
      </c>
      <c r="B5" s="74">
        <v>350.0</v>
      </c>
      <c r="C5" s="74">
        <v>900.0</v>
      </c>
      <c r="D5" s="77">
        <v>0.0</v>
      </c>
      <c r="E5" s="77">
        <v>0.0</v>
      </c>
      <c r="F5" s="74">
        <f t="shared" si="1"/>
        <v>1250</v>
      </c>
    </row>
    <row r="6" ht="14.25" customHeight="1">
      <c r="A6" s="28" t="s">
        <v>27</v>
      </c>
      <c r="B6" s="28">
        <f t="shared" ref="B6:E6" si="2">SUM(B2:B5)</f>
        <v>1000</v>
      </c>
      <c r="C6" s="28">
        <f t="shared" si="2"/>
        <v>2000</v>
      </c>
      <c r="D6" s="72">
        <f t="shared" si="2"/>
        <v>450</v>
      </c>
      <c r="E6" s="72">
        <f t="shared" si="2"/>
        <v>1600</v>
      </c>
    </row>
    <row r="7" ht="14.25" customHeight="1"/>
    <row r="8" ht="14.25" customHeight="1"/>
    <row r="9" ht="14.25" customHeight="1">
      <c r="A9" s="55" t="s">
        <v>30</v>
      </c>
      <c r="B9" s="68" t="s">
        <v>10</v>
      </c>
      <c r="C9" s="68" t="s">
        <v>11</v>
      </c>
      <c r="D9" s="68" t="s">
        <v>31</v>
      </c>
    </row>
    <row r="10" ht="14.25" customHeight="1">
      <c r="A10" s="28" t="s">
        <v>10</v>
      </c>
      <c r="B10" s="38">
        <f t="shared" ref="B10:C10" si="3">B2/B6</f>
        <v>0.15</v>
      </c>
      <c r="C10" s="38">
        <f t="shared" si="3"/>
        <v>0.25</v>
      </c>
      <c r="D10" s="38">
        <f>D2/F4</f>
        <v>0.0625</v>
      </c>
    </row>
    <row r="11" ht="14.25" customHeight="1">
      <c r="A11" s="28" t="s">
        <v>11</v>
      </c>
      <c r="B11" s="38">
        <f t="shared" ref="B11:C11" si="4">B3/B6</f>
        <v>0.2</v>
      </c>
      <c r="C11" s="38">
        <f t="shared" si="4"/>
        <v>0.05</v>
      </c>
      <c r="D11" s="38">
        <f>D3/F4</f>
        <v>0.5</v>
      </c>
    </row>
    <row r="12" ht="14.25" customHeight="1">
      <c r="A12" s="28" t="s">
        <v>32</v>
      </c>
      <c r="B12" s="38">
        <f t="shared" ref="B12:C12" si="5">B4/B6</f>
        <v>0.3</v>
      </c>
      <c r="C12" s="38">
        <f t="shared" si="5"/>
        <v>0.25</v>
      </c>
      <c r="D12" s="38">
        <f>D4/F4</f>
        <v>0</v>
      </c>
    </row>
    <row r="13" ht="14.25" customHeight="1"/>
    <row r="14" ht="14.25" customHeight="1">
      <c r="A14" s="55" t="s">
        <v>33</v>
      </c>
      <c r="B14" s="68" t="s">
        <v>10</v>
      </c>
      <c r="C14" s="68" t="s">
        <v>11</v>
      </c>
      <c r="D14" s="68" t="s">
        <v>34</v>
      </c>
    </row>
    <row r="15" ht="14.25" customHeight="1">
      <c r="A15" s="28" t="s">
        <v>10</v>
      </c>
      <c r="B15" s="38">
        <v>1.0</v>
      </c>
      <c r="C15" s="38">
        <v>0.0</v>
      </c>
      <c r="D15" s="38">
        <v>0.0</v>
      </c>
    </row>
    <row r="16" ht="14.25" customHeight="1">
      <c r="A16" s="28" t="s">
        <v>11</v>
      </c>
      <c r="B16" s="38">
        <v>0.0</v>
      </c>
      <c r="C16" s="38">
        <v>1.0</v>
      </c>
      <c r="D16" s="38">
        <v>0.0</v>
      </c>
    </row>
    <row r="17" ht="14.25" customHeight="1">
      <c r="A17" s="28" t="s">
        <v>34</v>
      </c>
      <c r="B17" s="38">
        <v>0.0</v>
      </c>
      <c r="C17" s="38">
        <v>0.0</v>
      </c>
      <c r="D17" s="38">
        <v>1.0</v>
      </c>
    </row>
    <row r="18" ht="14.25" customHeight="1"/>
    <row r="19" ht="14.25" customHeight="1">
      <c r="A19" s="55" t="s">
        <v>35</v>
      </c>
      <c r="B19" s="68" t="s">
        <v>10</v>
      </c>
      <c r="C19" s="68" t="s">
        <v>11</v>
      </c>
      <c r="D19" s="68" t="s">
        <v>34</v>
      </c>
      <c r="F19" s="55" t="s">
        <v>36</v>
      </c>
      <c r="G19" s="68" t="s">
        <v>10</v>
      </c>
      <c r="H19" s="68" t="s">
        <v>11</v>
      </c>
      <c r="I19" s="68" t="s">
        <v>34</v>
      </c>
      <c r="K19" s="55" t="s">
        <v>37</v>
      </c>
    </row>
    <row r="20" ht="14.25" customHeight="1">
      <c r="A20" s="28" t="s">
        <v>10</v>
      </c>
      <c r="B20" s="38">
        <f t="shared" ref="B20:D20" si="6">B15-B10</f>
        <v>0.85</v>
      </c>
      <c r="C20" s="38">
        <f t="shared" si="6"/>
        <v>-0.25</v>
      </c>
      <c r="D20" s="38">
        <f t="shared" si="6"/>
        <v>-0.0625</v>
      </c>
      <c r="F20" s="28" t="s">
        <v>10</v>
      </c>
      <c r="G20" s="78">
        <f t="array" ref="G20:I22">MINVERSE(B20:D22)</f>
        <v>1.39167106</v>
      </c>
      <c r="H20" s="79">
        <v>0.44807590933052194</v>
      </c>
      <c r="I20" s="38">
        <v>0.31101739588824456</v>
      </c>
      <c r="K20" s="38">
        <f t="array" ref="K20:L21">MINVERSE(B20:C21)</f>
        <v>1.254125413</v>
      </c>
      <c r="L20" s="38">
        <v>0.33003300330033003</v>
      </c>
      <c r="M20" s="38"/>
    </row>
    <row r="21" ht="14.25" customHeight="1">
      <c r="A21" s="28" t="s">
        <v>11</v>
      </c>
      <c r="B21" s="38">
        <f t="shared" ref="B21:D21" si="7">B16-B11</f>
        <v>-0.2</v>
      </c>
      <c r="C21" s="38">
        <f t="shared" si="7"/>
        <v>0.95</v>
      </c>
      <c r="D21" s="38">
        <f t="shared" si="7"/>
        <v>-0.5</v>
      </c>
      <c r="F21" s="28" t="s">
        <v>11</v>
      </c>
      <c r="G21" s="80">
        <v>0.5904059040590406</v>
      </c>
      <c r="H21" s="81">
        <v>1.4022140221402215</v>
      </c>
      <c r="I21" s="38">
        <v>0.7380073800738006</v>
      </c>
      <c r="K21" s="38">
        <v>0.26402640264026406</v>
      </c>
      <c r="L21" s="38">
        <v>1.1221122112211221</v>
      </c>
      <c r="M21" s="38"/>
    </row>
    <row r="22" ht="14.25" customHeight="1">
      <c r="A22" s="28" t="s">
        <v>34</v>
      </c>
      <c r="B22" s="38">
        <f t="shared" ref="B22:D22" si="8">B17-B12</f>
        <v>-0.3</v>
      </c>
      <c r="C22" s="38">
        <f t="shared" si="8"/>
        <v>-0.25</v>
      </c>
      <c r="D22" s="38">
        <f t="shared" si="8"/>
        <v>1</v>
      </c>
      <c r="F22" s="28" t="s">
        <v>34</v>
      </c>
      <c r="G22" s="38">
        <v>0.5651027938850818</v>
      </c>
      <c r="H22" s="38">
        <v>0.484976278334212</v>
      </c>
      <c r="I22" s="38">
        <v>1.2778070637849235</v>
      </c>
    </row>
    <row r="23" ht="14.25" customHeight="1"/>
    <row r="24" ht="14.25" customHeight="1">
      <c r="F24" s="28" t="s">
        <v>38</v>
      </c>
      <c r="G24" s="38">
        <f t="shared" ref="G24:H24" si="9">SUM(G20:G21)</f>
        <v>1.982076964</v>
      </c>
      <c r="H24" s="38">
        <f t="shared" si="9"/>
        <v>1.850289931</v>
      </c>
      <c r="I24" s="38"/>
      <c r="J24" s="28" t="s">
        <v>39</v>
      </c>
      <c r="K24" s="38">
        <f t="shared" ref="K24:L24" si="10">SUM(K20:K21)</f>
        <v>1.518151815</v>
      </c>
      <c r="L24" s="38">
        <f t="shared" si="10"/>
        <v>1.452145215</v>
      </c>
      <c r="M24" s="38"/>
    </row>
    <row r="25" ht="14.25" customHeight="1"/>
    <row r="26" ht="14.25" customHeight="1">
      <c r="F26" s="28" t="s">
        <v>40</v>
      </c>
      <c r="G26" s="68" t="s">
        <v>10</v>
      </c>
      <c r="H26" s="68" t="s">
        <v>11</v>
      </c>
    </row>
    <row r="27" ht="14.25" customHeight="1">
      <c r="F27" s="28" t="s">
        <v>10</v>
      </c>
      <c r="G27" s="38">
        <f t="shared" ref="G27:H27" si="11">G20-K20</f>
        <v>0.137545647</v>
      </c>
      <c r="H27" s="38">
        <f t="shared" si="11"/>
        <v>0.118042906</v>
      </c>
    </row>
    <row r="28" ht="14.25" customHeight="1">
      <c r="F28" s="28" t="s">
        <v>11</v>
      </c>
      <c r="G28" s="38">
        <f t="shared" ref="G28:H28" si="12">G21-K21</f>
        <v>0.3263795014</v>
      </c>
      <c r="H28" s="38">
        <f t="shared" si="12"/>
        <v>0.2801018109</v>
      </c>
    </row>
    <row r="29" ht="14.25" customHeight="1">
      <c r="G29" s="38">
        <f t="shared" ref="G29:H29" si="13">SUM(G27:G28)</f>
        <v>0.4639251484</v>
      </c>
      <c r="H29" s="38">
        <f t="shared" si="13"/>
        <v>0.3981447169</v>
      </c>
    </row>
    <row r="30" ht="14.25" customHeight="1"/>
    <row r="31" ht="14.25" customHeight="1">
      <c r="F31" s="30" t="s">
        <v>19</v>
      </c>
      <c r="J31" s="28" t="s">
        <v>18</v>
      </c>
      <c r="K31" s="28" t="s">
        <v>10</v>
      </c>
      <c r="L31" s="28" t="s">
        <v>11</v>
      </c>
    </row>
    <row r="32" ht="14.25" customHeight="1">
      <c r="A32" s="30" t="s">
        <v>19</v>
      </c>
      <c r="B32" s="28">
        <v>0.3</v>
      </c>
      <c r="C32" s="28">
        <v>0.25</v>
      </c>
      <c r="E32" s="30" t="s">
        <v>10</v>
      </c>
      <c r="F32" s="28">
        <v>0.3</v>
      </c>
      <c r="G32" s="28">
        <v>0.0</v>
      </c>
      <c r="J32" s="28" t="s">
        <v>41</v>
      </c>
      <c r="K32" s="82">
        <f t="array" ref="K32:L33">MMULT(F32:G33,G20:H21)</f>
        <v>0.4175013179</v>
      </c>
      <c r="L32" s="83">
        <v>0.13442277279915657</v>
      </c>
    </row>
    <row r="33" ht="14.25" customHeight="1">
      <c r="E33" s="30" t="s">
        <v>11</v>
      </c>
      <c r="F33" s="28">
        <v>0.0</v>
      </c>
      <c r="G33" s="28">
        <v>0.25</v>
      </c>
      <c r="K33" s="84">
        <v>0.14760147601476015</v>
      </c>
      <c r="L33" s="85">
        <v>0.3505535055350554</v>
      </c>
    </row>
    <row r="34" ht="14.25" customHeight="1">
      <c r="K34" s="38">
        <f t="shared" ref="K34:L34" si="14">SUM(K32:K33)</f>
        <v>0.5651027939</v>
      </c>
      <c r="L34" s="38">
        <f t="shared" si="14"/>
        <v>0.4849762783</v>
      </c>
    </row>
    <row r="35" ht="14.25" customHeight="1"/>
    <row r="36" ht="14.25" customHeight="1">
      <c r="J36" s="28" t="s">
        <v>42</v>
      </c>
      <c r="K36" s="82">
        <f t="array" ref="K36:L37">MMULT(F32:G33,K20:L21)</f>
        <v>0.3762376238</v>
      </c>
      <c r="L36" s="83">
        <v>0.099009900990099</v>
      </c>
    </row>
    <row r="37" ht="14.25" customHeight="1">
      <c r="K37" s="84">
        <v>0.06600660066006601</v>
      </c>
      <c r="L37" s="85">
        <v>0.28052805280528054</v>
      </c>
    </row>
    <row r="38" ht="14.25" customHeight="1">
      <c r="K38" s="38">
        <f t="shared" ref="K38:L38" si="15">SUM(K36:K37)</f>
        <v>0.4422442244</v>
      </c>
      <c r="L38" s="38">
        <f t="shared" si="15"/>
        <v>0.3795379538</v>
      </c>
    </row>
    <row r="39" ht="14.25" customHeight="1"/>
    <row r="40" ht="14.25" customHeight="1">
      <c r="J40" s="28" t="s">
        <v>41</v>
      </c>
      <c r="K40" s="68" t="s">
        <v>10</v>
      </c>
      <c r="L40" s="68" t="s">
        <v>11</v>
      </c>
    </row>
    <row r="41" ht="14.25" customHeight="1">
      <c r="J41" s="28" t="s">
        <v>43</v>
      </c>
      <c r="K41" s="38">
        <f t="shared" ref="K41:L41" si="16">K34-K38</f>
        <v>0.1228585695</v>
      </c>
      <c r="L41" s="38">
        <f t="shared" si="16"/>
        <v>0.1054383245</v>
      </c>
    </row>
    <row r="42" ht="14.25" customHeight="1"/>
    <row r="43" ht="14.25" customHeight="1">
      <c r="J43" s="28" t="s">
        <v>44</v>
      </c>
      <c r="K43" s="38">
        <f>K38-F32</f>
        <v>0.1422442244</v>
      </c>
      <c r="L43" s="38">
        <f>L38-G33</f>
        <v>0.1295379538</v>
      </c>
    </row>
    <row r="44" ht="14.25" customHeight="1"/>
    <row r="45" ht="14.25" customHeight="1">
      <c r="J45" s="28" t="s">
        <v>45</v>
      </c>
      <c r="K45" s="28">
        <f>F32</f>
        <v>0.3</v>
      </c>
      <c r="L45" s="28">
        <f>G33</f>
        <v>0.25</v>
      </c>
    </row>
    <row r="46" ht="14.25" customHeight="1"/>
    <row r="47" ht="14.25" customHeight="1">
      <c r="J47" s="28" t="s">
        <v>18</v>
      </c>
      <c r="K47" s="38">
        <f t="shared" ref="K47:L47" si="17">SUM(K41:K45)</f>
        <v>0.5651027939</v>
      </c>
      <c r="L47" s="38">
        <f t="shared" si="17"/>
        <v>0.4849762783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511805555555555" right="0.511805555555555" top="0.78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9.57"/>
    <col customWidth="1" min="6" max="26" width="8.71"/>
  </cols>
  <sheetData>
    <row r="1" ht="14.25" customHeight="1">
      <c r="A1" s="30" t="s">
        <v>46</v>
      </c>
      <c r="B1" s="28" t="s">
        <v>10</v>
      </c>
      <c r="C1" s="28" t="s">
        <v>11</v>
      </c>
      <c r="E1" s="30" t="s">
        <v>47</v>
      </c>
      <c r="F1" s="28" t="s">
        <v>10</v>
      </c>
      <c r="G1" s="28" t="s">
        <v>11</v>
      </c>
      <c r="I1" s="30" t="s">
        <v>48</v>
      </c>
      <c r="J1" s="28" t="s">
        <v>10</v>
      </c>
      <c r="K1" s="28" t="s">
        <v>11</v>
      </c>
    </row>
    <row r="2" ht="14.25" customHeight="1">
      <c r="A2" s="28" t="s">
        <v>10</v>
      </c>
      <c r="B2" s="59">
        <v>0.8</v>
      </c>
      <c r="C2" s="59">
        <v>0.0</v>
      </c>
      <c r="E2" s="28" t="s">
        <v>10</v>
      </c>
      <c r="F2" s="38">
        <v>0.15</v>
      </c>
      <c r="G2" s="38">
        <v>0.25</v>
      </c>
      <c r="I2" s="28" t="s">
        <v>10</v>
      </c>
      <c r="J2" s="38">
        <f t="shared" ref="J2:K2" si="1">B6-F2</f>
        <v>0.85</v>
      </c>
      <c r="K2" s="38">
        <f t="shared" si="1"/>
        <v>-0.25</v>
      </c>
    </row>
    <row r="3" ht="14.25" customHeight="1">
      <c r="A3" s="28" t="s">
        <v>11</v>
      </c>
      <c r="B3" s="59">
        <v>0.0</v>
      </c>
      <c r="C3" s="59">
        <v>0.6</v>
      </c>
      <c r="E3" s="28" t="s">
        <v>11</v>
      </c>
      <c r="F3" s="38">
        <v>0.2</v>
      </c>
      <c r="G3" s="38">
        <v>0.05</v>
      </c>
      <c r="I3" s="28" t="s">
        <v>11</v>
      </c>
      <c r="J3" s="38">
        <f t="shared" ref="J3:K3" si="2">B7-F3</f>
        <v>-0.2</v>
      </c>
      <c r="K3" s="38">
        <f t="shared" si="2"/>
        <v>0.95</v>
      </c>
    </row>
    <row r="4" ht="14.25" customHeight="1"/>
    <row r="5" ht="14.25" customHeight="1">
      <c r="A5" s="30" t="s">
        <v>33</v>
      </c>
      <c r="B5" s="28" t="s">
        <v>10</v>
      </c>
      <c r="C5" s="28" t="s">
        <v>11</v>
      </c>
      <c r="E5" s="30" t="s">
        <v>49</v>
      </c>
      <c r="F5" s="28" t="s">
        <v>10</v>
      </c>
      <c r="G5" s="28" t="s">
        <v>11</v>
      </c>
      <c r="I5" s="30" t="s">
        <v>50</v>
      </c>
      <c r="J5" s="28" t="s">
        <v>10</v>
      </c>
      <c r="K5" s="28" t="s">
        <v>11</v>
      </c>
    </row>
    <row r="6" ht="14.25" customHeight="1">
      <c r="A6" s="28" t="s">
        <v>10</v>
      </c>
      <c r="B6" s="59">
        <v>1.0</v>
      </c>
      <c r="C6" s="59">
        <v>0.0</v>
      </c>
      <c r="E6" s="28" t="s">
        <v>10</v>
      </c>
      <c r="F6" s="38">
        <f t="array" ref="F6:G7">MMULT(B2:C3,F2:G3)</f>
        <v>0.12</v>
      </c>
      <c r="G6" s="38">
        <v>0.2</v>
      </c>
      <c r="I6" s="28" t="s">
        <v>10</v>
      </c>
      <c r="J6" s="38">
        <f t="shared" ref="J6:K6" si="3">B6-F6</f>
        <v>0.88</v>
      </c>
      <c r="K6" s="38">
        <f t="shared" si="3"/>
        <v>-0.2</v>
      </c>
    </row>
    <row r="7" ht="14.25" customHeight="1">
      <c r="A7" s="28" t="s">
        <v>11</v>
      </c>
      <c r="B7" s="59">
        <v>0.0</v>
      </c>
      <c r="C7" s="59">
        <v>1.0</v>
      </c>
      <c r="E7" s="28" t="s">
        <v>11</v>
      </c>
      <c r="F7" s="38">
        <v>0.12</v>
      </c>
      <c r="G7" s="38">
        <v>0.03</v>
      </c>
      <c r="I7" s="28" t="s">
        <v>11</v>
      </c>
      <c r="J7" s="38">
        <f t="shared" ref="J7:K7" si="4">B7-F7</f>
        <v>-0.12</v>
      </c>
      <c r="K7" s="38">
        <f t="shared" si="4"/>
        <v>0.97</v>
      </c>
    </row>
    <row r="8" ht="14.25" customHeight="1"/>
    <row r="9" ht="14.25" customHeight="1"/>
    <row r="10" ht="14.25" customHeight="1">
      <c r="E10" s="30" t="s">
        <v>51</v>
      </c>
      <c r="F10" s="28" t="s">
        <v>10</v>
      </c>
      <c r="G10" s="28" t="s">
        <v>11</v>
      </c>
    </row>
    <row r="11" ht="14.25" customHeight="1">
      <c r="E11" s="28" t="s">
        <v>10</v>
      </c>
      <c r="F11" s="86">
        <f t="array" ref="F11:G12">MINVERSE(J2:K3)</f>
        <v>1.254125413</v>
      </c>
      <c r="G11" s="86">
        <v>0.33003300330033003</v>
      </c>
    </row>
    <row r="12" ht="14.25" customHeight="1">
      <c r="E12" s="28" t="s">
        <v>11</v>
      </c>
      <c r="F12" s="86">
        <v>0.26402640264026406</v>
      </c>
      <c r="G12" s="86">
        <v>1.1221122112211221</v>
      </c>
    </row>
    <row r="13" ht="14.25" customHeight="1"/>
    <row r="14" ht="14.25" customHeight="1">
      <c r="E14" s="30" t="s">
        <v>52</v>
      </c>
      <c r="F14" s="28" t="s">
        <v>10</v>
      </c>
      <c r="G14" s="28" t="s">
        <v>11</v>
      </c>
    </row>
    <row r="15" ht="14.25" customHeight="1">
      <c r="E15" s="28" t="s">
        <v>10</v>
      </c>
      <c r="F15" s="87">
        <f t="array" ref="F15:G16">MINVERSE(J6:K7)</f>
        <v>1.169238187</v>
      </c>
      <c r="G15" s="87">
        <v>0.24108003857280613</v>
      </c>
    </row>
    <row r="16" ht="14.25" customHeight="1">
      <c r="E16" s="28" t="s">
        <v>11</v>
      </c>
      <c r="F16" s="87">
        <v>0.1446480231436837</v>
      </c>
      <c r="G16" s="87">
        <v>1.060752169720347</v>
      </c>
    </row>
    <row r="17" ht="14.25" customHeight="1"/>
    <row r="18" ht="14.25" customHeight="1">
      <c r="E18" s="28" t="s">
        <v>53</v>
      </c>
      <c r="F18" s="86">
        <f t="shared" ref="F18:G18" si="5">SUM(F11:F12)</f>
        <v>1.518151815</v>
      </c>
      <c r="G18" s="86">
        <f t="shared" si="5"/>
        <v>1.452145215</v>
      </c>
    </row>
    <row r="19" ht="14.25" customHeight="1">
      <c r="E19" s="28" t="s">
        <v>54</v>
      </c>
      <c r="F19" s="87">
        <f t="shared" ref="F19:G19" si="6">SUM(F15:F16)</f>
        <v>1.31388621</v>
      </c>
      <c r="G19" s="87">
        <f t="shared" si="6"/>
        <v>1.301832208</v>
      </c>
    </row>
    <row r="20" ht="14.25" customHeight="1">
      <c r="E20" s="28" t="s">
        <v>55</v>
      </c>
      <c r="F20" s="38">
        <f t="shared" ref="F20:G20" si="7">F18-F19</f>
        <v>0.204265605</v>
      </c>
      <c r="G20" s="38">
        <f t="shared" si="7"/>
        <v>0.1503130062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511805555555555" right="0.511805555555555" top="0.78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5.86"/>
    <col customWidth="1" min="8" max="26" width="8.71"/>
  </cols>
  <sheetData>
    <row r="1" ht="14.25" customHeight="1"/>
    <row r="2" ht="14.25" customHeight="1">
      <c r="I2" s="30" t="s">
        <v>56</v>
      </c>
      <c r="J2" s="30"/>
    </row>
    <row r="3" ht="14.25" customHeight="1">
      <c r="A3" s="30"/>
      <c r="I3" s="88" t="s">
        <v>57</v>
      </c>
      <c r="J3" s="88" t="s">
        <v>57</v>
      </c>
      <c r="K3" s="88" t="s">
        <v>57</v>
      </c>
      <c r="L3" s="89" t="s">
        <v>58</v>
      </c>
      <c r="M3" s="89" t="s">
        <v>58</v>
      </c>
    </row>
    <row r="4" ht="14.25" customHeight="1">
      <c r="I4" s="88">
        <v>1.0</v>
      </c>
      <c r="J4" s="88">
        <v>2.0</v>
      </c>
      <c r="K4" s="88">
        <v>3.0</v>
      </c>
      <c r="L4" s="89">
        <v>1.0</v>
      </c>
      <c r="M4" s="89">
        <v>2.0</v>
      </c>
      <c r="N4" s="28" t="s">
        <v>59</v>
      </c>
      <c r="O4" s="28" t="s">
        <v>60</v>
      </c>
      <c r="Q4" s="30" t="s">
        <v>61</v>
      </c>
      <c r="R4" s="30"/>
    </row>
    <row r="5" ht="14.25" customHeight="1">
      <c r="B5" s="38"/>
      <c r="C5" s="38"/>
      <c r="D5" s="38"/>
      <c r="G5" s="90" t="s">
        <v>57</v>
      </c>
      <c r="H5" s="88">
        <v>1.0</v>
      </c>
      <c r="I5" s="91">
        <v>150.0</v>
      </c>
      <c r="J5" s="92">
        <v>500.0</v>
      </c>
      <c r="K5" s="93">
        <v>50.0</v>
      </c>
      <c r="L5" s="91">
        <v>25.0</v>
      </c>
      <c r="M5" s="93">
        <v>75.0</v>
      </c>
      <c r="N5" s="94">
        <v>200.0</v>
      </c>
      <c r="O5" s="94">
        <v>1000.0</v>
      </c>
      <c r="Q5" s="59">
        <f t="shared" ref="Q5:Q9" si="1">O5-SUM(I5:N5)</f>
        <v>0</v>
      </c>
      <c r="R5" s="59"/>
    </row>
    <row r="6" ht="14.25" customHeight="1">
      <c r="B6" s="38"/>
      <c r="C6" s="38"/>
      <c r="D6" s="38"/>
      <c r="G6" s="90" t="s">
        <v>57</v>
      </c>
      <c r="H6" s="88">
        <v>2.0</v>
      </c>
      <c r="I6" s="95">
        <v>200.0</v>
      </c>
      <c r="J6" s="96">
        <v>100.0</v>
      </c>
      <c r="K6" s="97">
        <v>400.0</v>
      </c>
      <c r="L6" s="95">
        <v>200.0</v>
      </c>
      <c r="M6" s="97">
        <v>100.0</v>
      </c>
      <c r="N6" s="98">
        <v>1000.0</v>
      </c>
      <c r="O6" s="98">
        <v>2000.0</v>
      </c>
      <c r="Q6" s="59">
        <f t="shared" si="1"/>
        <v>0</v>
      </c>
      <c r="R6" s="59"/>
    </row>
    <row r="7" ht="14.25" customHeight="1">
      <c r="B7" s="38"/>
      <c r="C7" s="38"/>
      <c r="D7" s="38"/>
      <c r="G7" s="90" t="s">
        <v>57</v>
      </c>
      <c r="H7" s="88">
        <v>3.0</v>
      </c>
      <c r="I7" s="99">
        <v>300.0</v>
      </c>
      <c r="J7" s="100">
        <v>500.0</v>
      </c>
      <c r="K7" s="101">
        <v>50.0</v>
      </c>
      <c r="L7" s="99">
        <v>60.0</v>
      </c>
      <c r="M7" s="101">
        <v>40.0</v>
      </c>
      <c r="N7" s="102">
        <v>50.0</v>
      </c>
      <c r="O7" s="102">
        <v>1000.0</v>
      </c>
      <c r="Q7" s="59">
        <f t="shared" si="1"/>
        <v>0</v>
      </c>
      <c r="R7" s="59"/>
    </row>
    <row r="8" ht="14.25" customHeight="1">
      <c r="B8" s="38"/>
      <c r="C8" s="38"/>
      <c r="D8" s="38"/>
      <c r="G8" s="103" t="s">
        <v>58</v>
      </c>
      <c r="H8" s="89">
        <v>1.0</v>
      </c>
      <c r="I8" s="91">
        <v>75.0</v>
      </c>
      <c r="J8" s="92">
        <v>100.0</v>
      </c>
      <c r="K8" s="93">
        <v>60.0</v>
      </c>
      <c r="L8" s="91">
        <v>200.0</v>
      </c>
      <c r="M8" s="93">
        <v>250.0</v>
      </c>
      <c r="N8" s="94">
        <v>515.0</v>
      </c>
      <c r="O8" s="94">
        <v>1200.0</v>
      </c>
      <c r="Q8" s="59">
        <f t="shared" si="1"/>
        <v>0</v>
      </c>
      <c r="R8" s="59"/>
    </row>
    <row r="9" ht="14.25" customHeight="1">
      <c r="G9" s="103" t="s">
        <v>58</v>
      </c>
      <c r="H9" s="89">
        <v>2.0</v>
      </c>
      <c r="I9" s="99">
        <v>50.0</v>
      </c>
      <c r="J9" s="100">
        <v>25.0</v>
      </c>
      <c r="K9" s="101">
        <v>25.0</v>
      </c>
      <c r="L9" s="99">
        <v>150.0</v>
      </c>
      <c r="M9" s="101">
        <v>100.0</v>
      </c>
      <c r="N9" s="102">
        <v>450.0</v>
      </c>
      <c r="O9" s="102">
        <v>800.0</v>
      </c>
      <c r="Q9" s="59">
        <f t="shared" si="1"/>
        <v>0</v>
      </c>
      <c r="R9" s="59"/>
    </row>
    <row r="10" ht="14.25" customHeight="1">
      <c r="H10" s="68" t="s">
        <v>62</v>
      </c>
      <c r="I10" s="104">
        <v>225.0</v>
      </c>
      <c r="J10" s="105">
        <v>775.0</v>
      </c>
      <c r="K10" s="106">
        <v>415.0</v>
      </c>
      <c r="L10" s="104">
        <v>565.0</v>
      </c>
      <c r="M10" s="106">
        <v>235.0</v>
      </c>
      <c r="N10" s="96"/>
      <c r="O10" s="96"/>
    </row>
    <row r="11" ht="14.25" customHeight="1">
      <c r="A11" s="30"/>
      <c r="H11" s="68" t="s">
        <v>60</v>
      </c>
      <c r="I11" s="104">
        <v>1000.0</v>
      </c>
      <c r="J11" s="105">
        <v>2000.0</v>
      </c>
      <c r="K11" s="106">
        <v>1000.0</v>
      </c>
      <c r="L11" s="104">
        <v>1200.0</v>
      </c>
      <c r="M11" s="106">
        <v>800.0</v>
      </c>
      <c r="N11" s="96"/>
      <c r="O11" s="96"/>
    </row>
    <row r="12" ht="14.25" customHeight="1"/>
    <row r="13" ht="14.25" customHeight="1">
      <c r="B13" s="38"/>
      <c r="C13" s="38"/>
      <c r="D13" s="38"/>
      <c r="H13" s="30" t="s">
        <v>61</v>
      </c>
      <c r="I13" s="59">
        <f t="shared" ref="I13:M13" si="2">I11-SUM(I5:I10)</f>
        <v>0</v>
      </c>
      <c r="J13" s="59">
        <f t="shared" si="2"/>
        <v>0</v>
      </c>
      <c r="K13" s="59">
        <f t="shared" si="2"/>
        <v>0</v>
      </c>
      <c r="L13" s="59">
        <f t="shared" si="2"/>
        <v>0</v>
      </c>
      <c r="M13" s="59">
        <f t="shared" si="2"/>
        <v>0</v>
      </c>
    </row>
    <row r="14" ht="14.25" customHeight="1">
      <c r="B14" s="38"/>
      <c r="C14" s="38"/>
      <c r="D14" s="38"/>
    </row>
    <row r="15" ht="14.25" customHeight="1">
      <c r="B15" s="38"/>
      <c r="C15" s="38"/>
      <c r="D15" s="38"/>
      <c r="I15" s="30" t="s">
        <v>56</v>
      </c>
      <c r="J15" s="30"/>
    </row>
    <row r="16" ht="14.25" customHeight="1">
      <c r="I16" s="88" t="s">
        <v>57</v>
      </c>
      <c r="J16" s="88" t="s">
        <v>57</v>
      </c>
      <c r="K16" s="88" t="s">
        <v>57</v>
      </c>
      <c r="L16" s="89" t="s">
        <v>58</v>
      </c>
      <c r="M16" s="89" t="s">
        <v>58</v>
      </c>
    </row>
    <row r="17" ht="14.25" customHeight="1">
      <c r="H17" s="30" t="s">
        <v>30</v>
      </c>
      <c r="I17" s="88">
        <v>1.0</v>
      </c>
      <c r="J17" s="88">
        <v>2.0</v>
      </c>
      <c r="K17" s="88">
        <v>3.0</v>
      </c>
      <c r="L17" s="89">
        <v>1.0</v>
      </c>
      <c r="M17" s="89">
        <v>2.0</v>
      </c>
      <c r="N17" s="39"/>
      <c r="O17" s="39"/>
    </row>
    <row r="18" ht="14.25" customHeight="1">
      <c r="H18" s="88">
        <v>1.0</v>
      </c>
      <c r="I18" s="78">
        <f t="shared" ref="I18:M18" si="3">I5/I$11</f>
        <v>0.15</v>
      </c>
      <c r="J18" s="107">
        <f t="shared" si="3"/>
        <v>0.25</v>
      </c>
      <c r="K18" s="79">
        <f t="shared" si="3"/>
        <v>0.05</v>
      </c>
      <c r="L18" s="78">
        <f t="shared" si="3"/>
        <v>0.02083333333</v>
      </c>
      <c r="M18" s="79">
        <f t="shared" si="3"/>
        <v>0.09375</v>
      </c>
      <c r="N18" s="59"/>
      <c r="O18" s="39"/>
    </row>
    <row r="19" ht="14.25" customHeight="1">
      <c r="H19" s="88">
        <v>2.0</v>
      </c>
      <c r="I19" s="108">
        <f t="shared" ref="I19:M19" si="4">I6/I$11</f>
        <v>0.2</v>
      </c>
      <c r="J19" s="38">
        <f t="shared" si="4"/>
        <v>0.05</v>
      </c>
      <c r="K19" s="109">
        <f t="shared" si="4"/>
        <v>0.4</v>
      </c>
      <c r="L19" s="108">
        <f t="shared" si="4"/>
        <v>0.1666666667</v>
      </c>
      <c r="M19" s="109">
        <f t="shared" si="4"/>
        <v>0.125</v>
      </c>
      <c r="N19" s="59"/>
      <c r="O19" s="39"/>
    </row>
    <row r="20" ht="14.25" customHeight="1">
      <c r="H20" s="88">
        <v>3.0</v>
      </c>
      <c r="I20" s="80">
        <f t="shared" ref="I20:M20" si="5">I7/I$11</f>
        <v>0.3</v>
      </c>
      <c r="J20" s="110">
        <f t="shared" si="5"/>
        <v>0.25</v>
      </c>
      <c r="K20" s="81">
        <f t="shared" si="5"/>
        <v>0.05</v>
      </c>
      <c r="L20" s="80">
        <f t="shared" si="5"/>
        <v>0.05</v>
      </c>
      <c r="M20" s="81">
        <f t="shared" si="5"/>
        <v>0.05</v>
      </c>
      <c r="N20" s="59"/>
      <c r="O20" s="39"/>
    </row>
    <row r="21" ht="14.25" customHeight="1">
      <c r="H21" s="89">
        <v>1.0</v>
      </c>
      <c r="I21" s="78">
        <f t="shared" ref="I21:M21" si="6">I8/I$11</f>
        <v>0.075</v>
      </c>
      <c r="J21" s="107">
        <f t="shared" si="6"/>
        <v>0.05</v>
      </c>
      <c r="K21" s="79">
        <f t="shared" si="6"/>
        <v>0.06</v>
      </c>
      <c r="L21" s="78">
        <f t="shared" si="6"/>
        <v>0.1666666667</v>
      </c>
      <c r="M21" s="79">
        <f t="shared" si="6"/>
        <v>0.3125</v>
      </c>
      <c r="N21" s="59"/>
      <c r="O21" s="39"/>
    </row>
    <row r="22" ht="14.25" customHeight="1">
      <c r="H22" s="89">
        <v>2.0</v>
      </c>
      <c r="I22" s="80">
        <f t="shared" ref="I22:M22" si="7">I9/I$11</f>
        <v>0.05</v>
      </c>
      <c r="J22" s="110">
        <f t="shared" si="7"/>
        <v>0.0125</v>
      </c>
      <c r="K22" s="81">
        <f t="shared" si="7"/>
        <v>0.025</v>
      </c>
      <c r="L22" s="80">
        <f t="shared" si="7"/>
        <v>0.125</v>
      </c>
      <c r="M22" s="81">
        <f t="shared" si="7"/>
        <v>0.125</v>
      </c>
      <c r="N22" s="59"/>
      <c r="O22" s="39"/>
    </row>
    <row r="23" ht="14.25" customHeight="1"/>
    <row r="24" ht="14.25" customHeight="1">
      <c r="I24" s="88" t="s">
        <v>57</v>
      </c>
      <c r="J24" s="88" t="s">
        <v>57</v>
      </c>
      <c r="K24" s="88" t="s">
        <v>57</v>
      </c>
      <c r="L24" s="89" t="s">
        <v>58</v>
      </c>
      <c r="M24" s="89" t="s">
        <v>58</v>
      </c>
    </row>
    <row r="25" ht="14.25" customHeight="1">
      <c r="A25" s="30" t="s">
        <v>33</v>
      </c>
      <c r="B25" s="90">
        <v>1.0</v>
      </c>
      <c r="C25" s="90">
        <v>2.0</v>
      </c>
      <c r="D25" s="90">
        <v>3.0</v>
      </c>
      <c r="E25" s="103">
        <v>1.0</v>
      </c>
      <c r="F25" s="103">
        <v>2.0</v>
      </c>
      <c r="H25" s="30" t="s">
        <v>35</v>
      </c>
      <c r="I25" s="88">
        <v>1.0</v>
      </c>
      <c r="J25" s="88">
        <v>2.0</v>
      </c>
      <c r="K25" s="88">
        <v>3.0</v>
      </c>
      <c r="L25" s="89">
        <v>1.0</v>
      </c>
      <c r="M25" s="89">
        <v>2.0</v>
      </c>
    </row>
    <row r="26" ht="14.25" customHeight="1">
      <c r="A26" s="90">
        <v>1.0</v>
      </c>
      <c r="B26" s="111">
        <v>1.0</v>
      </c>
      <c r="C26" s="112">
        <v>0.0</v>
      </c>
      <c r="D26" s="113">
        <v>0.0</v>
      </c>
      <c r="E26" s="111">
        <v>0.0</v>
      </c>
      <c r="F26" s="113">
        <v>0.0</v>
      </c>
      <c r="H26" s="88">
        <v>1.0</v>
      </c>
      <c r="I26" s="111">
        <f t="shared" ref="I26:M26" si="8">B26-I18</f>
        <v>0.85</v>
      </c>
      <c r="J26" s="112">
        <f t="shared" si="8"/>
        <v>-0.25</v>
      </c>
      <c r="K26" s="113">
        <f t="shared" si="8"/>
        <v>-0.05</v>
      </c>
      <c r="L26" s="111">
        <f t="shared" si="8"/>
        <v>-0.02083333333</v>
      </c>
      <c r="M26" s="113">
        <f t="shared" si="8"/>
        <v>-0.09375</v>
      </c>
    </row>
    <row r="27" ht="14.25" customHeight="1">
      <c r="A27" s="90">
        <v>2.0</v>
      </c>
      <c r="B27" s="114">
        <v>0.0</v>
      </c>
      <c r="C27" s="59">
        <v>1.0</v>
      </c>
      <c r="D27" s="115">
        <v>0.0</v>
      </c>
      <c r="E27" s="114">
        <v>0.0</v>
      </c>
      <c r="F27" s="115">
        <v>0.0</v>
      </c>
      <c r="H27" s="88">
        <v>2.0</v>
      </c>
      <c r="I27" s="114">
        <f t="shared" ref="I27:M27" si="9">B27-I19</f>
        <v>-0.2</v>
      </c>
      <c r="J27" s="59">
        <f t="shared" si="9"/>
        <v>0.95</v>
      </c>
      <c r="K27" s="115">
        <f t="shared" si="9"/>
        <v>-0.4</v>
      </c>
      <c r="L27" s="114">
        <f t="shared" si="9"/>
        <v>-0.1666666667</v>
      </c>
      <c r="M27" s="115">
        <f t="shared" si="9"/>
        <v>-0.125</v>
      </c>
    </row>
    <row r="28" ht="14.25" customHeight="1">
      <c r="A28" s="103">
        <v>3.0</v>
      </c>
      <c r="B28" s="116">
        <v>0.0</v>
      </c>
      <c r="C28" s="117">
        <v>0.0</v>
      </c>
      <c r="D28" s="118">
        <v>1.0</v>
      </c>
      <c r="E28" s="116">
        <v>0.0</v>
      </c>
      <c r="F28" s="118">
        <v>0.0</v>
      </c>
      <c r="H28" s="88">
        <v>3.0</v>
      </c>
      <c r="I28" s="116">
        <f t="shared" ref="I28:M28" si="10">B28-I20</f>
        <v>-0.3</v>
      </c>
      <c r="J28" s="117">
        <f t="shared" si="10"/>
        <v>-0.25</v>
      </c>
      <c r="K28" s="118">
        <f t="shared" si="10"/>
        <v>0.95</v>
      </c>
      <c r="L28" s="116">
        <f t="shared" si="10"/>
        <v>-0.05</v>
      </c>
      <c r="M28" s="118">
        <f t="shared" si="10"/>
        <v>-0.05</v>
      </c>
    </row>
    <row r="29" ht="14.25" customHeight="1">
      <c r="A29" s="103">
        <v>1.0</v>
      </c>
      <c r="B29" s="111">
        <v>0.0</v>
      </c>
      <c r="C29" s="112">
        <v>0.0</v>
      </c>
      <c r="D29" s="113">
        <v>0.0</v>
      </c>
      <c r="E29" s="111">
        <v>1.0</v>
      </c>
      <c r="F29" s="113">
        <v>0.0</v>
      </c>
      <c r="H29" s="89">
        <v>1.0</v>
      </c>
      <c r="I29" s="111">
        <f t="shared" ref="I29:M29" si="11">B29-I21</f>
        <v>-0.075</v>
      </c>
      <c r="J29" s="112">
        <f t="shared" si="11"/>
        <v>-0.05</v>
      </c>
      <c r="K29" s="113">
        <f t="shared" si="11"/>
        <v>-0.06</v>
      </c>
      <c r="L29" s="111">
        <f t="shared" si="11"/>
        <v>0.8333333333</v>
      </c>
      <c r="M29" s="113">
        <f t="shared" si="11"/>
        <v>-0.3125</v>
      </c>
    </row>
    <row r="30" ht="14.25" customHeight="1">
      <c r="A30" s="103">
        <v>2.0</v>
      </c>
      <c r="B30" s="116">
        <v>0.0</v>
      </c>
      <c r="C30" s="117">
        <v>0.0</v>
      </c>
      <c r="D30" s="118">
        <v>0.0</v>
      </c>
      <c r="E30" s="116">
        <v>0.0</v>
      </c>
      <c r="F30" s="118">
        <v>1.0</v>
      </c>
      <c r="H30" s="89">
        <v>2.0</v>
      </c>
      <c r="I30" s="116">
        <f t="shared" ref="I30:M30" si="12">B30-I22</f>
        <v>-0.05</v>
      </c>
      <c r="J30" s="117">
        <f t="shared" si="12"/>
        <v>-0.0125</v>
      </c>
      <c r="K30" s="118">
        <f t="shared" si="12"/>
        <v>-0.025</v>
      </c>
      <c r="L30" s="116">
        <f t="shared" si="12"/>
        <v>-0.125</v>
      </c>
      <c r="M30" s="118">
        <f t="shared" si="12"/>
        <v>0.875</v>
      </c>
    </row>
    <row r="31" ht="14.25" customHeight="1"/>
    <row r="32" ht="14.25" customHeight="1"/>
    <row r="33" ht="14.25" customHeight="1">
      <c r="I33" s="88" t="s">
        <v>57</v>
      </c>
      <c r="J33" s="88" t="s">
        <v>57</v>
      </c>
      <c r="K33" s="88" t="s">
        <v>57</v>
      </c>
      <c r="L33" s="89" t="s">
        <v>58</v>
      </c>
      <c r="M33" s="89" t="s">
        <v>58</v>
      </c>
      <c r="P33" s="88" t="s">
        <v>57</v>
      </c>
      <c r="Q33" s="88" t="s">
        <v>57</v>
      </c>
      <c r="R33" s="88" t="s">
        <v>57</v>
      </c>
    </row>
    <row r="34" ht="14.25" customHeight="1">
      <c r="H34" s="30" t="s">
        <v>63</v>
      </c>
      <c r="I34" s="88">
        <v>1.0</v>
      </c>
      <c r="J34" s="88">
        <v>2.0</v>
      </c>
      <c r="K34" s="88">
        <v>3.0</v>
      </c>
      <c r="L34" s="89">
        <v>1.0</v>
      </c>
      <c r="M34" s="89">
        <v>2.0</v>
      </c>
      <c r="O34" s="30" t="s">
        <v>64</v>
      </c>
      <c r="P34" s="88">
        <v>1.0</v>
      </c>
      <c r="Q34" s="88">
        <v>2.0</v>
      </c>
      <c r="R34" s="88">
        <v>3.0</v>
      </c>
    </row>
    <row r="35" ht="14.25" customHeight="1">
      <c r="H35" s="88">
        <v>1.0</v>
      </c>
      <c r="I35" s="78">
        <f t="array" ref="I35:M39">MINVERSE(I26:M30)</f>
        <v>1.423409149</v>
      </c>
      <c r="J35" s="107">
        <v>0.4652262870311203</v>
      </c>
      <c r="K35" s="79">
        <v>0.29090938988056125</v>
      </c>
      <c r="L35" s="78">
        <v>0.1916931898124724</v>
      </c>
      <c r="M35" s="79">
        <v>0.3040542685145189</v>
      </c>
      <c r="O35" s="88">
        <v>1.0</v>
      </c>
      <c r="P35" s="78">
        <f t="array" ref="P35:R37">MINVERSE(I26:K28)</f>
        <v>1.365086115</v>
      </c>
      <c r="Q35" s="107">
        <v>0.425260472039124</v>
      </c>
      <c r="R35" s="79">
        <v>0.25090367850308326</v>
      </c>
    </row>
    <row r="36" ht="14.25" customHeight="1">
      <c r="H36" s="88">
        <v>2.0</v>
      </c>
      <c r="I36" s="108">
        <v>0.6346125781644437</v>
      </c>
      <c r="J36" s="38">
        <v>1.4236653207934866</v>
      </c>
      <c r="K36" s="109">
        <v>0.6706799456025345</v>
      </c>
      <c r="L36" s="108">
        <v>0.4092164131836073</v>
      </c>
      <c r="M36" s="109">
        <v>0.4558482522309788</v>
      </c>
      <c r="O36" s="88">
        <v>2.0</v>
      </c>
      <c r="P36" s="108">
        <v>0.5273229853285138</v>
      </c>
      <c r="Q36" s="38">
        <v>1.348075696364023</v>
      </c>
      <c r="R36" s="109">
        <v>0.5953646608547738</v>
      </c>
    </row>
    <row r="37" ht="14.25" customHeight="1">
      <c r="H37" s="88">
        <v>3.0</v>
      </c>
      <c r="I37" s="80">
        <v>0.6382907140159587</v>
      </c>
      <c r="J37" s="110">
        <v>0.5368697960462855</v>
      </c>
      <c r="K37" s="81">
        <v>1.3362516095901118</v>
      </c>
      <c r="L37" s="80">
        <v>0.25012189234031457</v>
      </c>
      <c r="M37" s="81">
        <v>0.31077045803501224</v>
      </c>
      <c r="O37" s="88">
        <v>3.0</v>
      </c>
      <c r="P37" s="80">
        <v>0.5698490325324262</v>
      </c>
      <c r="Q37" s="110">
        <v>0.4890495428449927</v>
      </c>
      <c r="R37" s="81">
        <v>1.2885392302785459</v>
      </c>
    </row>
    <row r="38" ht="14.25" customHeight="1">
      <c r="H38" s="89">
        <v>1.0</v>
      </c>
      <c r="I38" s="78">
        <v>0.2671946738861983</v>
      </c>
      <c r="J38" s="107">
        <v>0.2000076981219763</v>
      </c>
      <c r="K38" s="79">
        <v>0.1973486914977618</v>
      </c>
      <c r="L38" s="78">
        <v>1.3406124940000408</v>
      </c>
      <c r="M38" s="79">
        <v>0.5472677735908331</v>
      </c>
    </row>
    <row r="39" ht="14.25" customHeight="1">
      <c r="H39" s="89">
        <v>2.0</v>
      </c>
      <c r="I39" s="80">
        <v>0.14681110489794633</v>
      </c>
      <c r="J39" s="110">
        <v>0.09083410060329</v>
      </c>
      <c r="K39" s="81">
        <v>0.09257582341832316</v>
      </c>
      <c r="L39" s="80">
        <v>0.21546225567306473</v>
      </c>
      <c r="M39" s="81">
        <v>1.2538040568323914</v>
      </c>
      <c r="P39" s="89" t="s">
        <v>58</v>
      </c>
      <c r="Q39" s="89" t="s">
        <v>58</v>
      </c>
    </row>
    <row r="40" ht="14.25" customHeight="1">
      <c r="O40" s="30" t="s">
        <v>65</v>
      </c>
      <c r="P40" s="89">
        <v>1.0</v>
      </c>
      <c r="Q40" s="89">
        <v>2.0</v>
      </c>
    </row>
    <row r="41" ht="14.25" customHeight="1">
      <c r="H41" s="90" t="s">
        <v>66</v>
      </c>
      <c r="I41" s="86">
        <f t="shared" ref="I41:M41" si="13">SUM(I35:I37)</f>
        <v>2.696312442</v>
      </c>
      <c r="J41" s="86">
        <f t="shared" si="13"/>
        <v>2.425761404</v>
      </c>
      <c r="K41" s="86">
        <f t="shared" si="13"/>
        <v>2.297840945</v>
      </c>
      <c r="L41" s="38">
        <f t="shared" si="13"/>
        <v>0.8510314953</v>
      </c>
      <c r="M41" s="38">
        <f t="shared" si="13"/>
        <v>1.070672979</v>
      </c>
      <c r="O41" s="89">
        <v>1.0</v>
      </c>
      <c r="P41" s="78">
        <f t="array" ref="P41:Q42">MINVERSE(L29:M30)</f>
        <v>1.267924528</v>
      </c>
      <c r="Q41" s="79">
        <v>0.45283018867924524</v>
      </c>
    </row>
    <row r="42" ht="14.25" customHeight="1">
      <c r="H42" s="103" t="s">
        <v>67</v>
      </c>
      <c r="I42" s="38">
        <f t="shared" ref="I42:M42" si="14">SUM(I38:I39)</f>
        <v>0.4140057788</v>
      </c>
      <c r="J42" s="38">
        <f t="shared" si="14"/>
        <v>0.2908417987</v>
      </c>
      <c r="K42" s="38">
        <f t="shared" si="14"/>
        <v>0.2899245149</v>
      </c>
      <c r="L42" s="119">
        <f t="shared" si="14"/>
        <v>1.55607475</v>
      </c>
      <c r="M42" s="119">
        <f t="shared" si="14"/>
        <v>1.80107183</v>
      </c>
      <c r="O42" s="89">
        <v>2.0</v>
      </c>
      <c r="P42" s="80">
        <v>0.1811320754716981</v>
      </c>
      <c r="Q42" s="81">
        <v>1.2075471698113207</v>
      </c>
    </row>
    <row r="43" ht="14.25" customHeight="1">
      <c r="H43" s="28" t="s">
        <v>68</v>
      </c>
      <c r="I43" s="38">
        <f t="shared" ref="I43:M43" si="15">SUM(I41:I42)</f>
        <v>3.11031822</v>
      </c>
      <c r="J43" s="38">
        <f t="shared" si="15"/>
        <v>2.716603203</v>
      </c>
      <c r="K43" s="38">
        <f t="shared" si="15"/>
        <v>2.58776546</v>
      </c>
      <c r="L43" s="38">
        <f t="shared" si="15"/>
        <v>2.407106245</v>
      </c>
      <c r="M43" s="38">
        <f t="shared" si="15"/>
        <v>2.871744809</v>
      </c>
    </row>
    <row r="44" ht="14.25" customHeight="1"/>
    <row r="45" ht="14.25" customHeight="1">
      <c r="I45" s="38"/>
      <c r="J45" s="38"/>
      <c r="K45" s="38"/>
    </row>
    <row r="46" ht="14.25" customHeight="1"/>
    <row r="47" ht="14.25" customHeight="1">
      <c r="H47" s="90" t="s">
        <v>66</v>
      </c>
      <c r="I47" s="86">
        <f t="shared" ref="I47:K47" si="16">SUM(P35:P37)</f>
        <v>2.462258133</v>
      </c>
      <c r="J47" s="86">
        <f t="shared" si="16"/>
        <v>2.262385711</v>
      </c>
      <c r="K47" s="86">
        <f t="shared" si="16"/>
        <v>2.13480757</v>
      </c>
    </row>
    <row r="48" ht="14.25" customHeight="1">
      <c r="H48" s="103" t="s">
        <v>69</v>
      </c>
      <c r="L48" s="119">
        <f t="shared" ref="L48:M48" si="17">SUM(P41:P42)</f>
        <v>1.449056604</v>
      </c>
      <c r="M48" s="119">
        <f t="shared" si="17"/>
        <v>1.660377358</v>
      </c>
    </row>
    <row r="49" ht="14.25" customHeight="1"/>
    <row r="50" ht="14.25" customHeight="1">
      <c r="I50" s="38">
        <f t="shared" ref="I50:K50" si="18">I41-I47</f>
        <v>0.2340543085</v>
      </c>
      <c r="J50" s="38">
        <f t="shared" si="18"/>
        <v>0.1633756926</v>
      </c>
      <c r="K50" s="38">
        <f t="shared" si="18"/>
        <v>0.1630333754</v>
      </c>
    </row>
    <row r="51" ht="14.25" customHeight="1">
      <c r="L51" s="38">
        <f t="shared" ref="L51:M51" si="19">L42-L48</f>
        <v>0.1070181459</v>
      </c>
      <c r="M51" s="38">
        <f t="shared" si="19"/>
        <v>0.1406944719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511805555555555" right="0.511805555555555" top="0.78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0"/>
      <c r="B1" s="120" t="s">
        <v>70</v>
      </c>
    </row>
    <row r="2">
      <c r="A2" s="120" t="s">
        <v>71</v>
      </c>
      <c r="B2" s="120" t="s">
        <v>72</v>
      </c>
      <c r="C2" s="120" t="s">
        <v>73</v>
      </c>
      <c r="D2" s="120" t="s">
        <v>74</v>
      </c>
    </row>
    <row r="3">
      <c r="A3" s="120" t="s">
        <v>72</v>
      </c>
      <c r="B3" s="120" t="s">
        <v>75</v>
      </c>
      <c r="C3" s="120" t="s">
        <v>76</v>
      </c>
      <c r="D3" s="120" t="s">
        <v>77</v>
      </c>
    </row>
    <row r="4">
      <c r="A4" s="120" t="s">
        <v>73</v>
      </c>
      <c r="B4" s="120" t="s">
        <v>77</v>
      </c>
      <c r="C4" s="120" t="s">
        <v>78</v>
      </c>
      <c r="D4" s="120" t="s">
        <v>79</v>
      </c>
    </row>
    <row r="5">
      <c r="A5" s="120" t="s">
        <v>74</v>
      </c>
      <c r="B5" s="120" t="s">
        <v>79</v>
      </c>
      <c r="C5" s="120" t="s">
        <v>79</v>
      </c>
      <c r="D5" s="120" t="s">
        <v>78</v>
      </c>
    </row>
  </sheetData>
  <drawing r:id="rId1"/>
</worksheet>
</file>